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pierreleca/Downloads/"/>
    </mc:Choice>
  </mc:AlternateContent>
  <xr:revisionPtr revIDLastSave="0" documentId="13_ncr:1_{2D4E2E17-1B21-1D44-8523-67C5D47F2AB2}" xr6:coauthVersionLast="47" xr6:coauthVersionMax="47" xr10:uidLastSave="{00000000-0000-0000-0000-000000000000}"/>
  <bookViews>
    <workbookView xWindow="0" yWindow="800" windowWidth="29400" windowHeight="18460" activeTab="2" xr2:uid="{1AC4FA8C-C306-493D-86CD-343E63D84CF6}"/>
  </bookViews>
  <sheets>
    <sheet name="Cover" sheetId="1" r:id="rId1"/>
    <sheet name="Infos" sheetId="17" r:id="rId2"/>
    <sheet name="Protein Extraction Plant JMJ" sheetId="4" r:id="rId3"/>
    <sheet name="Protein Extraction Plant used" sheetId="23" r:id="rId4"/>
    <sheet name="Bradford Assay JML" sheetId="3" r:id="rId5"/>
    <sheet name="Bradford Assay NOVAGEN used" sheetId="12" r:id="rId6"/>
    <sheet name="ELISA Assay by Consensus" sheetId="32" r:id="rId7"/>
    <sheet name="ELISA Assay by Consensus used" sheetId="30" r:id="rId8"/>
    <sheet name="Réf Réactifs &amp; Consommables" sheetId="2" r:id="rId9"/>
    <sheet name="Manip" sheetId="13" r:id="rId10"/>
    <sheet name="BATCH 1" sheetId="8" r:id="rId11"/>
    <sheet name="BATCH 2" sheetId="14" r:id="rId12"/>
    <sheet name="Plans de plaques BATCHS 1 et 2" sheetId="9" r:id="rId13"/>
    <sheet name="Bradford_TEST1_20251120" sheetId="16" r:id="rId14"/>
    <sheet name="Bradford_TEST2_20251121" sheetId="20" r:id="rId15"/>
    <sheet name="Bradford_Plaque1_26112025" sheetId="21" r:id="rId16"/>
    <sheet name="Bradford_Plaque2_26112025" sheetId="22" r:id="rId17"/>
    <sheet name="Bradford_Plaque3_27112025" sheetId="24" r:id="rId18"/>
    <sheet name="Bradford_Plaque4_27112025" sheetId="25" r:id="rId19"/>
    <sheet name="Pl1-PR1" sheetId="26" r:id="rId20"/>
    <sheet name="Pl2 -PR1" sheetId="29" r:id="rId21"/>
    <sheet name="Pl3-PR1" sheetId="28" r:id="rId22"/>
    <sheet name="Pl4-PR1" sheetId="27" r:id="rId23"/>
    <sheet name="Plan de pots" sheetId="33"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71" i="25" l="1"/>
  <c r="V139" i="25"/>
  <c r="W139" i="25" s="1"/>
  <c r="V147" i="25"/>
  <c r="W147" i="25" s="1"/>
  <c r="V155" i="25"/>
  <c r="W155" i="25" s="1"/>
  <c r="V171" i="25"/>
  <c r="U131" i="25"/>
  <c r="V131" i="25" s="1"/>
  <c r="W131" i="25" s="1"/>
  <c r="U132" i="25"/>
  <c r="V132" i="25" s="1"/>
  <c r="W132" i="25" s="1"/>
  <c r="U139" i="25"/>
  <c r="U140" i="25"/>
  <c r="V140" i="25" s="1"/>
  <c r="W140" i="25" s="1"/>
  <c r="U147" i="25"/>
  <c r="U148" i="25"/>
  <c r="V148" i="25" s="1"/>
  <c r="W148" i="25" s="1"/>
  <c r="U155" i="25"/>
  <c r="U156" i="25"/>
  <c r="V156" i="25" s="1"/>
  <c r="W156" i="25" s="1"/>
  <c r="U163" i="25"/>
  <c r="V163" i="25" s="1"/>
  <c r="W163" i="25" s="1"/>
  <c r="U164" i="25"/>
  <c r="V164" i="25" s="1"/>
  <c r="W164" i="25" s="1"/>
  <c r="U171" i="25"/>
  <c r="U124" i="25"/>
  <c r="V124" i="25" s="1"/>
  <c r="W124" i="25" s="1"/>
  <c r="V150" i="22"/>
  <c r="W150" i="22" s="1"/>
  <c r="V149" i="22"/>
  <c r="W149" i="22" s="1"/>
  <c r="V148" i="22"/>
  <c r="V147" i="22"/>
  <c r="V146" i="22"/>
  <c r="W146" i="22" s="1"/>
  <c r="V145" i="22"/>
  <c r="W145" i="22" s="1"/>
  <c r="V144" i="22"/>
  <c r="V143" i="22"/>
  <c r="V142" i="22"/>
  <c r="W142" i="22" s="1"/>
  <c r="V141" i="22"/>
  <c r="V140" i="22"/>
  <c r="V139" i="22"/>
  <c r="V138" i="22"/>
  <c r="W138" i="22" s="1"/>
  <c r="V137" i="22"/>
  <c r="V136" i="22"/>
  <c r="V135" i="22"/>
  <c r="W135" i="22" s="1"/>
  <c r="V134" i="22"/>
  <c r="W134" i="22" s="1"/>
  <c r="V133" i="22"/>
  <c r="W133" i="22" s="1"/>
  <c r="V132" i="22"/>
  <c r="V131" i="22"/>
  <c r="W131" i="22" s="1"/>
  <c r="V130" i="22"/>
  <c r="V129" i="22"/>
  <c r="V128" i="22"/>
  <c r="V127" i="22"/>
  <c r="W127" i="22" s="1"/>
  <c r="V126" i="22"/>
  <c r="V125" i="22"/>
  <c r="W125" i="22" s="1"/>
  <c r="V124" i="22"/>
  <c r="V123" i="22"/>
  <c r="W123" i="22" s="1"/>
  <c r="V122" i="22"/>
  <c r="W136" i="22"/>
  <c r="W137" i="22"/>
  <c r="W143" i="22"/>
  <c r="W144" i="22"/>
  <c r="W128" i="22"/>
  <c r="W129" i="22"/>
  <c r="V121" i="22"/>
  <c r="Y130" i="21"/>
  <c r="Z130" i="21" s="1"/>
  <c r="Y154" i="21"/>
  <c r="Z154" i="21" s="1"/>
  <c r="Y162" i="21"/>
  <c r="Z162" i="21" s="1"/>
  <c r="Y170" i="21"/>
  <c r="Z170" i="21" s="1"/>
  <c r="Y178" i="21"/>
  <c r="Z178" i="21" s="1"/>
  <c r="V165" i="24"/>
  <c r="W165" i="24" s="1"/>
  <c r="X165" i="24" s="1"/>
  <c r="Y165" i="24" s="1"/>
  <c r="V166" i="24"/>
  <c r="W166" i="24" s="1"/>
  <c r="X166" i="24" s="1"/>
  <c r="Y166" i="24" s="1"/>
  <c r="V167" i="24"/>
  <c r="W167" i="24" s="1"/>
  <c r="X167" i="24" s="1"/>
  <c r="Y167" i="24" s="1"/>
  <c r="V168" i="24"/>
  <c r="W168" i="24" s="1"/>
  <c r="X168" i="24" s="1"/>
  <c r="Y168" i="24" s="1"/>
  <c r="V169" i="24"/>
  <c r="W169" i="24" s="1"/>
  <c r="X169" i="24" s="1"/>
  <c r="Y169" i="24" s="1"/>
  <c r="V170" i="24"/>
  <c r="W170" i="24" s="1"/>
  <c r="X170" i="24" s="1"/>
  <c r="Y170" i="24" s="1"/>
  <c r="V171" i="24"/>
  <c r="W171" i="24" s="1"/>
  <c r="X171" i="24" s="1"/>
  <c r="Y171" i="24" s="1"/>
  <c r="V172" i="24"/>
  <c r="W172" i="24" s="1"/>
  <c r="X172" i="24" s="1"/>
  <c r="Y172" i="24" s="1"/>
  <c r="V173" i="24"/>
  <c r="W173" i="24" s="1"/>
  <c r="X173" i="24" s="1"/>
  <c r="Y173" i="24" s="1"/>
  <c r="V174" i="24"/>
  <c r="W174" i="24" s="1"/>
  <c r="X174" i="24" s="1"/>
  <c r="Y174" i="24" s="1"/>
  <c r="V175" i="24"/>
  <c r="W175" i="24" s="1"/>
  <c r="X175" i="24" s="1"/>
  <c r="Y175" i="24" s="1"/>
  <c r="V176" i="24"/>
  <c r="W176" i="24" s="1"/>
  <c r="X176" i="24" s="1"/>
  <c r="Y176" i="24" s="1"/>
  <c r="V177" i="24"/>
  <c r="W177" i="24" s="1"/>
  <c r="X177" i="24" s="1"/>
  <c r="Y177" i="24" s="1"/>
  <c r="V178" i="24"/>
  <c r="W178" i="24" s="1"/>
  <c r="X178" i="24" s="1"/>
  <c r="Y178" i="24" s="1"/>
  <c r="V179" i="24"/>
  <c r="W179" i="24" s="1"/>
  <c r="X179" i="24" s="1"/>
  <c r="Y179" i="24" s="1"/>
  <c r="V180" i="24"/>
  <c r="W180" i="24" s="1"/>
  <c r="X180" i="24" s="1"/>
  <c r="Y180" i="24" s="1"/>
  <c r="V181" i="24"/>
  <c r="W181" i="24" s="1"/>
  <c r="X181" i="24" s="1"/>
  <c r="Y181" i="24" s="1"/>
  <c r="V182" i="24"/>
  <c r="W182" i="24" s="1"/>
  <c r="X182" i="24" s="1"/>
  <c r="Y182" i="24" s="1"/>
  <c r="V183" i="24"/>
  <c r="W183" i="24" s="1"/>
  <c r="X183" i="24" s="1"/>
  <c r="Y183" i="24" s="1"/>
  <c r="V184" i="24"/>
  <c r="W184" i="24" s="1"/>
  <c r="X184" i="24" s="1"/>
  <c r="Y184" i="24" s="1"/>
  <c r="V185" i="24"/>
  <c r="W185" i="24" s="1"/>
  <c r="X185" i="24" s="1"/>
  <c r="Y185" i="24" s="1"/>
  <c r="V186" i="24"/>
  <c r="W186" i="24" s="1"/>
  <c r="X186" i="24" s="1"/>
  <c r="Y186" i="24" s="1"/>
  <c r="V187" i="24"/>
  <c r="W187" i="24" s="1"/>
  <c r="X187" i="24" s="1"/>
  <c r="Y187" i="24" s="1"/>
  <c r="V188" i="24"/>
  <c r="W188" i="24" s="1"/>
  <c r="X188" i="24" s="1"/>
  <c r="Y188" i="24" s="1"/>
  <c r="V189" i="24"/>
  <c r="W189" i="24" s="1"/>
  <c r="X189" i="24" s="1"/>
  <c r="Y189" i="24" s="1"/>
  <c r="V190" i="24"/>
  <c r="W190" i="24" s="1"/>
  <c r="X190" i="24" s="1"/>
  <c r="Y190" i="24" s="1"/>
  <c r="V191" i="24"/>
  <c r="W191" i="24" s="1"/>
  <c r="X191" i="24" s="1"/>
  <c r="Y191" i="24" s="1"/>
  <c r="V192" i="24"/>
  <c r="W192" i="24" s="1"/>
  <c r="X192" i="24" s="1"/>
  <c r="Y192" i="24" s="1"/>
  <c r="V193" i="24"/>
  <c r="W193" i="24" s="1"/>
  <c r="X193" i="24" s="1"/>
  <c r="Y193" i="24" s="1"/>
  <c r="V194" i="24"/>
  <c r="W194" i="24" s="1"/>
  <c r="X194" i="24" s="1"/>
  <c r="Y194" i="24" s="1"/>
  <c r="V195" i="24"/>
  <c r="W195" i="24" s="1"/>
  <c r="X195" i="24" s="1"/>
  <c r="Y195" i="24" s="1"/>
  <c r="V196" i="24"/>
  <c r="W196" i="24" s="1"/>
  <c r="X196" i="24" s="1"/>
  <c r="Y196" i="24" s="1"/>
  <c r="V197" i="24"/>
  <c r="W197" i="24" s="1"/>
  <c r="X197" i="24" s="1"/>
  <c r="Y197" i="24" s="1"/>
  <c r="V198" i="24"/>
  <c r="W198" i="24" s="1"/>
  <c r="X198" i="24" s="1"/>
  <c r="Y198" i="24" s="1"/>
  <c r="V199" i="24"/>
  <c r="W199" i="24" s="1"/>
  <c r="X199" i="24" s="1"/>
  <c r="Y199" i="24" s="1"/>
  <c r="V200" i="24"/>
  <c r="W200" i="24" s="1"/>
  <c r="X200" i="24" s="1"/>
  <c r="Y200" i="24" s="1"/>
  <c r="V201" i="24"/>
  <c r="W201" i="24" s="1"/>
  <c r="X201" i="24" s="1"/>
  <c r="Y201" i="24" s="1"/>
  <c r="V202" i="24"/>
  <c r="W202" i="24" s="1"/>
  <c r="X202" i="24" s="1"/>
  <c r="Y202" i="24" s="1"/>
  <c r="V203" i="24"/>
  <c r="W203" i="24" s="1"/>
  <c r="X203" i="24" s="1"/>
  <c r="Y203" i="24" s="1"/>
  <c r="V204" i="24"/>
  <c r="W204" i="24" s="1"/>
  <c r="X204" i="24" s="1"/>
  <c r="Y204" i="24" s="1"/>
  <c r="V205" i="24"/>
  <c r="W205" i="24" s="1"/>
  <c r="X205" i="24" s="1"/>
  <c r="Y205" i="24" s="1"/>
  <c r="V206" i="24"/>
  <c r="W206" i="24" s="1"/>
  <c r="X206" i="24" s="1"/>
  <c r="Y206" i="24" s="1"/>
  <c r="V207" i="24"/>
  <c r="W207" i="24" s="1"/>
  <c r="X207" i="24" s="1"/>
  <c r="Y207" i="24" s="1"/>
  <c r="V208" i="24"/>
  <c r="W208" i="24" s="1"/>
  <c r="X208" i="24" s="1"/>
  <c r="Y208" i="24" s="1"/>
  <c r="V209" i="24"/>
  <c r="W209" i="24" s="1"/>
  <c r="X209" i="24" s="1"/>
  <c r="Y209" i="24" s="1"/>
  <c r="V210" i="24"/>
  <c r="W210" i="24" s="1"/>
  <c r="X210" i="24" s="1"/>
  <c r="Y210" i="24" s="1"/>
  <c r="V211" i="24"/>
  <c r="W211" i="24" s="1"/>
  <c r="X211" i="24" s="1"/>
  <c r="Y211" i="24" s="1"/>
  <c r="V212" i="24"/>
  <c r="W212" i="24" s="1"/>
  <c r="X212" i="24" s="1"/>
  <c r="Y212" i="24" s="1"/>
  <c r="V213" i="24"/>
  <c r="W213" i="24" s="1"/>
  <c r="X213" i="24" s="1"/>
  <c r="Y213" i="24" s="1"/>
  <c r="V214" i="24"/>
  <c r="W214" i="24" s="1"/>
  <c r="X214" i="24" s="1"/>
  <c r="Y214" i="24" s="1"/>
  <c r="V215" i="24"/>
  <c r="W215" i="24" s="1"/>
  <c r="X215" i="24" s="1"/>
  <c r="Y215" i="24" s="1"/>
  <c r="V164" i="24"/>
  <c r="W164" i="24" s="1"/>
  <c r="X164" i="24" s="1"/>
  <c r="Y164" i="24" s="1"/>
  <c r="W122" i="22"/>
  <c r="W124" i="22"/>
  <c r="W126" i="22"/>
  <c r="W130" i="22"/>
  <c r="W132" i="22"/>
  <c r="W139" i="22"/>
  <c r="W140" i="22"/>
  <c r="W141" i="22"/>
  <c r="W147" i="22"/>
  <c r="W148" i="22"/>
  <c r="W121" i="22"/>
  <c r="U150" i="22"/>
  <c r="U149" i="22"/>
  <c r="U122" i="22"/>
  <c r="U123" i="22"/>
  <c r="U124" i="22"/>
  <c r="U125" i="22"/>
  <c r="U126" i="22"/>
  <c r="U127" i="22"/>
  <c r="U128" i="22"/>
  <c r="U129" i="22"/>
  <c r="U130" i="22"/>
  <c r="U131" i="22"/>
  <c r="U132" i="22"/>
  <c r="U133" i="22"/>
  <c r="U134" i="22"/>
  <c r="U135" i="22"/>
  <c r="U136" i="22"/>
  <c r="U137" i="22"/>
  <c r="U138" i="22"/>
  <c r="U139" i="22"/>
  <c r="U140" i="22"/>
  <c r="U141" i="22"/>
  <c r="U142" i="22"/>
  <c r="U143" i="22"/>
  <c r="U144" i="22"/>
  <c r="U145" i="22"/>
  <c r="U146" i="22"/>
  <c r="U147" i="22"/>
  <c r="U148" i="22"/>
  <c r="U121" i="22"/>
  <c r="T122" i="22"/>
  <c r="T123" i="22"/>
  <c r="T124" i="22"/>
  <c r="T125" i="22"/>
  <c r="T126" i="22"/>
  <c r="T127" i="22"/>
  <c r="T128" i="22"/>
  <c r="T129" i="22"/>
  <c r="T130" i="22"/>
  <c r="T131" i="22"/>
  <c r="T132" i="22"/>
  <c r="T133" i="22"/>
  <c r="T134" i="22"/>
  <c r="T135" i="22"/>
  <c r="T136" i="22"/>
  <c r="T137" i="22"/>
  <c r="T138" i="22"/>
  <c r="T139" i="22"/>
  <c r="T140" i="22"/>
  <c r="T141" i="22"/>
  <c r="T142" i="22"/>
  <c r="T143" i="22"/>
  <c r="T144" i="22"/>
  <c r="T145" i="22"/>
  <c r="T146" i="22"/>
  <c r="T147" i="22"/>
  <c r="T148" i="22"/>
  <c r="T149" i="22"/>
  <c r="T150" i="22"/>
  <c r="T121" i="22"/>
  <c r="X124" i="21"/>
  <c r="Y124" i="21" s="1"/>
  <c r="Z124" i="21" s="1"/>
  <c r="X125" i="21"/>
  <c r="Y125" i="21" s="1"/>
  <c r="Z125" i="21" s="1"/>
  <c r="X130" i="21"/>
  <c r="X132" i="21"/>
  <c r="Y132" i="21" s="1"/>
  <c r="Z132" i="21" s="1"/>
  <c r="X133" i="21"/>
  <c r="Y133" i="21" s="1"/>
  <c r="Z133" i="21" s="1"/>
  <c r="X138" i="21"/>
  <c r="Y138" i="21" s="1"/>
  <c r="Z138" i="21" s="1"/>
  <c r="X140" i="21"/>
  <c r="Y140" i="21" s="1"/>
  <c r="Z140" i="21" s="1"/>
  <c r="X141" i="21"/>
  <c r="Y141" i="21" s="1"/>
  <c r="Z141" i="21" s="1"/>
  <c r="X146" i="21"/>
  <c r="Y146" i="21" s="1"/>
  <c r="Z146" i="21" s="1"/>
  <c r="X148" i="21"/>
  <c r="Y148" i="21" s="1"/>
  <c r="Z148" i="21" s="1"/>
  <c r="X149" i="21"/>
  <c r="Y149" i="21" s="1"/>
  <c r="Z149" i="21" s="1"/>
  <c r="X154" i="21"/>
  <c r="X156" i="21"/>
  <c r="Y156" i="21" s="1"/>
  <c r="Z156" i="21" s="1"/>
  <c r="X157" i="21"/>
  <c r="Y157" i="21" s="1"/>
  <c r="Z157" i="21" s="1"/>
  <c r="X162" i="21"/>
  <c r="X164" i="21"/>
  <c r="Y164" i="21" s="1"/>
  <c r="Z164" i="21" s="1"/>
  <c r="X165" i="21"/>
  <c r="Y165" i="21" s="1"/>
  <c r="Z165" i="21" s="1"/>
  <c r="X170" i="21"/>
  <c r="X172" i="21"/>
  <c r="Y172" i="21" s="1"/>
  <c r="Z172" i="21" s="1"/>
  <c r="X173" i="21"/>
  <c r="Y173" i="21" s="1"/>
  <c r="Z173" i="21" s="1"/>
  <c r="X178" i="21"/>
  <c r="X180" i="21"/>
  <c r="Y180" i="21" s="1"/>
  <c r="Z180" i="21" s="1"/>
  <c r="X181" i="21"/>
  <c r="Y181" i="21" s="1"/>
  <c r="Z181" i="21" s="1"/>
  <c r="W123" i="21"/>
  <c r="X123" i="21" s="1"/>
  <c r="Y123" i="21" s="1"/>
  <c r="Z123" i="21" s="1"/>
  <c r="W124" i="21"/>
  <c r="W125" i="21"/>
  <c r="W126" i="21"/>
  <c r="X126" i="21" s="1"/>
  <c r="Y126" i="21" s="1"/>
  <c r="Z126" i="21" s="1"/>
  <c r="W127" i="21"/>
  <c r="X127" i="21" s="1"/>
  <c r="Y127" i="21" s="1"/>
  <c r="Z127" i="21" s="1"/>
  <c r="W128" i="21"/>
  <c r="X128" i="21" s="1"/>
  <c r="Y128" i="21" s="1"/>
  <c r="Z128" i="21" s="1"/>
  <c r="W129" i="21"/>
  <c r="X129" i="21" s="1"/>
  <c r="Y129" i="21" s="1"/>
  <c r="Z129" i="21" s="1"/>
  <c r="W130" i="21"/>
  <c r="W131" i="21"/>
  <c r="X131" i="21" s="1"/>
  <c r="Y131" i="21" s="1"/>
  <c r="Z131" i="21" s="1"/>
  <c r="W132" i="21"/>
  <c r="W133" i="21"/>
  <c r="W134" i="21"/>
  <c r="X134" i="21" s="1"/>
  <c r="Y134" i="21" s="1"/>
  <c r="Z134" i="21" s="1"/>
  <c r="W135" i="21"/>
  <c r="X135" i="21" s="1"/>
  <c r="Y135" i="21" s="1"/>
  <c r="Z135" i="21" s="1"/>
  <c r="W136" i="21"/>
  <c r="X136" i="21" s="1"/>
  <c r="Y136" i="21" s="1"/>
  <c r="Z136" i="21" s="1"/>
  <c r="W137" i="21"/>
  <c r="X137" i="21" s="1"/>
  <c r="Y137" i="21" s="1"/>
  <c r="Z137" i="21" s="1"/>
  <c r="W138" i="21"/>
  <c r="W139" i="21"/>
  <c r="X139" i="21" s="1"/>
  <c r="Y139" i="21" s="1"/>
  <c r="Z139" i="21" s="1"/>
  <c r="W140" i="21"/>
  <c r="W141" i="21"/>
  <c r="W142" i="21"/>
  <c r="X142" i="21" s="1"/>
  <c r="Y142" i="21" s="1"/>
  <c r="Z142" i="21" s="1"/>
  <c r="W143" i="21"/>
  <c r="X143" i="21" s="1"/>
  <c r="Y143" i="21" s="1"/>
  <c r="Z143" i="21" s="1"/>
  <c r="W144" i="21"/>
  <c r="X144" i="21" s="1"/>
  <c r="Y144" i="21" s="1"/>
  <c r="Z144" i="21" s="1"/>
  <c r="W145" i="21"/>
  <c r="X145" i="21" s="1"/>
  <c r="Y145" i="21" s="1"/>
  <c r="Z145" i="21" s="1"/>
  <c r="W146" i="21"/>
  <c r="W147" i="21"/>
  <c r="X147" i="21" s="1"/>
  <c r="Y147" i="21" s="1"/>
  <c r="Z147" i="21" s="1"/>
  <c r="W148" i="21"/>
  <c r="W149" i="21"/>
  <c r="W150" i="21"/>
  <c r="X150" i="21" s="1"/>
  <c r="Y150" i="21" s="1"/>
  <c r="Z150" i="21" s="1"/>
  <c r="W151" i="21"/>
  <c r="X151" i="21" s="1"/>
  <c r="Y151" i="21" s="1"/>
  <c r="Z151" i="21" s="1"/>
  <c r="W152" i="21"/>
  <c r="X152" i="21" s="1"/>
  <c r="Y152" i="21" s="1"/>
  <c r="Z152" i="21" s="1"/>
  <c r="W153" i="21"/>
  <c r="X153" i="21" s="1"/>
  <c r="Y153" i="21" s="1"/>
  <c r="Z153" i="21" s="1"/>
  <c r="W154" i="21"/>
  <c r="W155" i="21"/>
  <c r="X155" i="21" s="1"/>
  <c r="Y155" i="21" s="1"/>
  <c r="Z155" i="21" s="1"/>
  <c r="W156" i="21"/>
  <c r="W157" i="21"/>
  <c r="W158" i="21"/>
  <c r="X158" i="21" s="1"/>
  <c r="Y158" i="21" s="1"/>
  <c r="Z158" i="21" s="1"/>
  <c r="W159" i="21"/>
  <c r="X159" i="21" s="1"/>
  <c r="Y159" i="21" s="1"/>
  <c r="Z159" i="21" s="1"/>
  <c r="W160" i="21"/>
  <c r="X160" i="21" s="1"/>
  <c r="Y160" i="21" s="1"/>
  <c r="Z160" i="21" s="1"/>
  <c r="W161" i="21"/>
  <c r="X161" i="21" s="1"/>
  <c r="Y161" i="21" s="1"/>
  <c r="Z161" i="21" s="1"/>
  <c r="W162" i="21"/>
  <c r="W163" i="21"/>
  <c r="X163" i="21" s="1"/>
  <c r="Y163" i="21" s="1"/>
  <c r="Z163" i="21" s="1"/>
  <c r="W164" i="21"/>
  <c r="W165" i="21"/>
  <c r="W166" i="21"/>
  <c r="X166" i="21" s="1"/>
  <c r="Y166" i="21" s="1"/>
  <c r="Z166" i="21" s="1"/>
  <c r="W167" i="21"/>
  <c r="X167" i="21" s="1"/>
  <c r="Y167" i="21" s="1"/>
  <c r="Z167" i="21" s="1"/>
  <c r="W168" i="21"/>
  <c r="X168" i="21" s="1"/>
  <c r="Y168" i="21" s="1"/>
  <c r="Z168" i="21" s="1"/>
  <c r="W169" i="21"/>
  <c r="X169" i="21" s="1"/>
  <c r="Y169" i="21" s="1"/>
  <c r="Z169" i="21" s="1"/>
  <c r="W170" i="21"/>
  <c r="W171" i="21"/>
  <c r="X171" i="21" s="1"/>
  <c r="Y171" i="21" s="1"/>
  <c r="Z171" i="21" s="1"/>
  <c r="W172" i="21"/>
  <c r="W173" i="21"/>
  <c r="W174" i="21"/>
  <c r="X174" i="21" s="1"/>
  <c r="Y174" i="21" s="1"/>
  <c r="Z174" i="21" s="1"/>
  <c r="W175" i="21"/>
  <c r="X175" i="21" s="1"/>
  <c r="Y175" i="21" s="1"/>
  <c r="Z175" i="21" s="1"/>
  <c r="W176" i="21"/>
  <c r="X176" i="21" s="1"/>
  <c r="Y176" i="21" s="1"/>
  <c r="Z176" i="21" s="1"/>
  <c r="W177" i="21"/>
  <c r="X177" i="21" s="1"/>
  <c r="Y177" i="21" s="1"/>
  <c r="Z177" i="21" s="1"/>
  <c r="W178" i="21"/>
  <c r="W179" i="21"/>
  <c r="X179" i="21" s="1"/>
  <c r="Y179" i="21" s="1"/>
  <c r="Z179" i="21" s="1"/>
  <c r="W180" i="21"/>
  <c r="W181" i="21"/>
  <c r="W122" i="21"/>
  <c r="X122" i="21" s="1"/>
  <c r="Y122" i="21" s="1"/>
  <c r="Z122" i="21" s="1"/>
  <c r="T171" i="25"/>
  <c r="T170" i="25"/>
  <c r="U170" i="25" s="1"/>
  <c r="V170" i="25" s="1"/>
  <c r="W170" i="25" s="1"/>
  <c r="T169" i="25"/>
  <c r="U169" i="25" s="1"/>
  <c r="V169" i="25" s="1"/>
  <c r="W169" i="25" s="1"/>
  <c r="T168" i="25"/>
  <c r="U168" i="25" s="1"/>
  <c r="V168" i="25" s="1"/>
  <c r="W168" i="25" s="1"/>
  <c r="T167" i="25"/>
  <c r="U167" i="25" s="1"/>
  <c r="V167" i="25" s="1"/>
  <c r="W167" i="25" s="1"/>
  <c r="T166" i="25"/>
  <c r="U166" i="25" s="1"/>
  <c r="V166" i="25" s="1"/>
  <c r="W166" i="25" s="1"/>
  <c r="T165" i="25"/>
  <c r="U165" i="25" s="1"/>
  <c r="V165" i="25" s="1"/>
  <c r="W165" i="25" s="1"/>
  <c r="T164" i="25"/>
  <c r="T163" i="25"/>
  <c r="T162" i="25"/>
  <c r="U162" i="25" s="1"/>
  <c r="V162" i="25" s="1"/>
  <c r="W162" i="25" s="1"/>
  <c r="T161" i="25"/>
  <c r="U161" i="25" s="1"/>
  <c r="V161" i="25" s="1"/>
  <c r="W161" i="25" s="1"/>
  <c r="T160" i="25"/>
  <c r="U160" i="25" s="1"/>
  <c r="V160" i="25" s="1"/>
  <c r="W160" i="25" s="1"/>
  <c r="T159" i="25"/>
  <c r="U159" i="25" s="1"/>
  <c r="V159" i="25" s="1"/>
  <c r="W159" i="25" s="1"/>
  <c r="T158" i="25"/>
  <c r="U158" i="25" s="1"/>
  <c r="V158" i="25" s="1"/>
  <c r="W158" i="25" s="1"/>
  <c r="T157" i="25"/>
  <c r="U157" i="25" s="1"/>
  <c r="V157" i="25" s="1"/>
  <c r="W157" i="25" s="1"/>
  <c r="T156" i="25"/>
  <c r="T155" i="25"/>
  <c r="T154" i="25"/>
  <c r="U154" i="25" s="1"/>
  <c r="V154" i="25" s="1"/>
  <c r="W154" i="25" s="1"/>
  <c r="T153" i="25"/>
  <c r="U153" i="25" s="1"/>
  <c r="V153" i="25" s="1"/>
  <c r="W153" i="25" s="1"/>
  <c r="T152" i="25"/>
  <c r="U152" i="25" s="1"/>
  <c r="V152" i="25" s="1"/>
  <c r="W152" i="25" s="1"/>
  <c r="T151" i="25"/>
  <c r="U151" i="25" s="1"/>
  <c r="V151" i="25" s="1"/>
  <c r="W151" i="25" s="1"/>
  <c r="T150" i="25"/>
  <c r="U150" i="25" s="1"/>
  <c r="V150" i="25" s="1"/>
  <c r="W150" i="25" s="1"/>
  <c r="T149" i="25"/>
  <c r="U149" i="25" s="1"/>
  <c r="V149" i="25" s="1"/>
  <c r="W149" i="25" s="1"/>
  <c r="T148" i="25"/>
  <c r="T147" i="25"/>
  <c r="T146" i="25"/>
  <c r="U146" i="25" s="1"/>
  <c r="V146" i="25" s="1"/>
  <c r="W146" i="25" s="1"/>
  <c r="T145" i="25"/>
  <c r="U145" i="25" s="1"/>
  <c r="V145" i="25" s="1"/>
  <c r="W145" i="25" s="1"/>
  <c r="T144" i="25"/>
  <c r="U144" i="25" s="1"/>
  <c r="V144" i="25" s="1"/>
  <c r="W144" i="25" s="1"/>
  <c r="T143" i="25"/>
  <c r="U143" i="25" s="1"/>
  <c r="V143" i="25" s="1"/>
  <c r="W143" i="25" s="1"/>
  <c r="T142" i="25"/>
  <c r="U142" i="25" s="1"/>
  <c r="V142" i="25" s="1"/>
  <c r="W142" i="25" s="1"/>
  <c r="T141" i="25"/>
  <c r="U141" i="25" s="1"/>
  <c r="V141" i="25" s="1"/>
  <c r="W141" i="25" s="1"/>
  <c r="T140" i="25"/>
  <c r="T139" i="25"/>
  <c r="T138" i="25"/>
  <c r="U138" i="25" s="1"/>
  <c r="V138" i="25" s="1"/>
  <c r="W138" i="25" s="1"/>
  <c r="T137" i="25"/>
  <c r="U137" i="25" s="1"/>
  <c r="V137" i="25" s="1"/>
  <c r="W137" i="25" s="1"/>
  <c r="T136" i="25"/>
  <c r="U136" i="25" s="1"/>
  <c r="V136" i="25" s="1"/>
  <c r="W136" i="25" s="1"/>
  <c r="T135" i="25"/>
  <c r="U135" i="25" s="1"/>
  <c r="V135" i="25" s="1"/>
  <c r="W135" i="25" s="1"/>
  <c r="T134" i="25"/>
  <c r="U134" i="25" s="1"/>
  <c r="V134" i="25" s="1"/>
  <c r="W134" i="25" s="1"/>
  <c r="T133" i="25"/>
  <c r="U133" i="25" s="1"/>
  <c r="V133" i="25" s="1"/>
  <c r="W133" i="25" s="1"/>
  <c r="T132" i="25"/>
  <c r="T131" i="25"/>
  <c r="T130" i="25"/>
  <c r="U130" i="25" s="1"/>
  <c r="V130" i="25" s="1"/>
  <c r="W130" i="25" s="1"/>
  <c r="T129" i="25"/>
  <c r="U129" i="25" s="1"/>
  <c r="V129" i="25" s="1"/>
  <c r="W129" i="25" s="1"/>
  <c r="T128" i="25"/>
  <c r="U128" i="25" s="1"/>
  <c r="V128" i="25" s="1"/>
  <c r="W128" i="25" s="1"/>
  <c r="T127" i="25"/>
  <c r="U127" i="25" s="1"/>
  <c r="V127" i="25" s="1"/>
  <c r="W127" i="25" s="1"/>
  <c r="T126" i="25"/>
  <c r="U126" i="25" s="1"/>
  <c r="V126" i="25" s="1"/>
  <c r="W126" i="25" s="1"/>
  <c r="T125" i="25"/>
  <c r="U125" i="25" s="1"/>
  <c r="V125" i="25" s="1"/>
  <c r="W125" i="25" s="1"/>
  <c r="T124" i="25"/>
  <c r="V55" i="25"/>
  <c r="V35" i="24"/>
  <c r="Z37" i="22"/>
  <c r="W37" i="21"/>
  <c r="F175" i="21"/>
  <c r="V66" i="25"/>
  <c r="U60" i="25"/>
  <c r="U61" i="25"/>
  <c r="U62" i="25"/>
  <c r="U63" i="25"/>
  <c r="U64" i="25"/>
  <c r="U65" i="25"/>
  <c r="V65" i="25" s="1"/>
  <c r="U66" i="25"/>
  <c r="U67" i="25"/>
  <c r="U59" i="25"/>
  <c r="T60" i="25"/>
  <c r="T61" i="25"/>
  <c r="T62" i="25"/>
  <c r="T63" i="25"/>
  <c r="T64" i="25"/>
  <c r="T65" i="25"/>
  <c r="T66" i="25"/>
  <c r="T67" i="25"/>
  <c r="T59" i="25"/>
  <c r="S60" i="25"/>
  <c r="V60" i="25" s="1"/>
  <c r="S61" i="25"/>
  <c r="V61" i="25" s="1"/>
  <c r="S62" i="25"/>
  <c r="V62" i="25" s="1"/>
  <c r="S63" i="25"/>
  <c r="V63" i="25" s="1"/>
  <c r="S64" i="25"/>
  <c r="V64" i="25" s="1"/>
  <c r="S65" i="25"/>
  <c r="S66" i="25"/>
  <c r="S67" i="25"/>
  <c r="V67" i="25" s="1"/>
  <c r="S59" i="25"/>
  <c r="V59" i="25" s="1"/>
  <c r="U41" i="24"/>
  <c r="U42" i="24"/>
  <c r="U43" i="24"/>
  <c r="U44" i="24"/>
  <c r="U45" i="24"/>
  <c r="U46" i="24"/>
  <c r="U47" i="24"/>
  <c r="U48" i="24"/>
  <c r="U40" i="24"/>
  <c r="T40" i="24"/>
  <c r="T41" i="24"/>
  <c r="T42" i="24"/>
  <c r="T43" i="24"/>
  <c r="T44" i="24"/>
  <c r="T45" i="24"/>
  <c r="T46" i="24"/>
  <c r="T47" i="24"/>
  <c r="T48" i="24"/>
  <c r="S41" i="24"/>
  <c r="S42" i="24"/>
  <c r="S43" i="24"/>
  <c r="S44" i="24"/>
  <c r="S45" i="24"/>
  <c r="S46" i="24"/>
  <c r="S47" i="24"/>
  <c r="S48" i="24"/>
  <c r="S40" i="24"/>
  <c r="AJ42" i="22"/>
  <c r="AJ43" i="22"/>
  <c r="AJ44" i="22"/>
  <c r="AJ45" i="22"/>
  <c r="AJ46" i="22"/>
  <c r="AJ47" i="22"/>
  <c r="AJ48" i="22"/>
  <c r="AJ49" i="22"/>
  <c r="AJ41" i="22"/>
  <c r="Z42" i="22"/>
  <c r="Z43" i="22"/>
  <c r="Z44" i="22"/>
  <c r="Z45" i="22"/>
  <c r="Z46" i="22"/>
  <c r="Z47" i="22"/>
  <c r="Z48" i="22"/>
  <c r="Z49" i="22"/>
  <c r="Z41" i="22"/>
  <c r="Y41" i="22"/>
  <c r="Y42" i="22"/>
  <c r="Y43" i="22"/>
  <c r="Y44" i="22"/>
  <c r="Y45" i="22"/>
  <c r="Y46" i="22"/>
  <c r="Y47" i="22"/>
  <c r="Y48" i="22"/>
  <c r="Y49" i="22"/>
  <c r="X42" i="22"/>
  <c r="X43" i="22"/>
  <c r="X44" i="22"/>
  <c r="X45" i="22"/>
  <c r="X46" i="22"/>
  <c r="X47" i="22"/>
  <c r="X48" i="22"/>
  <c r="X49" i="22"/>
  <c r="X41" i="22"/>
  <c r="W42" i="22"/>
  <c r="W43" i="22"/>
  <c r="W44" i="22"/>
  <c r="W45" i="22"/>
  <c r="W46" i="22"/>
  <c r="W47" i="22"/>
  <c r="W48" i="22"/>
  <c r="W49" i="22"/>
  <c r="W41" i="22"/>
  <c r="W49" i="21"/>
  <c r="V44" i="21"/>
  <c r="V45" i="21"/>
  <c r="W45" i="21" s="1"/>
  <c r="V46" i="21"/>
  <c r="V47" i="21"/>
  <c r="V48" i="21"/>
  <c r="V49" i="21"/>
  <c r="V50" i="21"/>
  <c r="U44" i="21"/>
  <c r="U45" i="21"/>
  <c r="U46" i="21"/>
  <c r="U47" i="21"/>
  <c r="U48" i="21"/>
  <c r="U49" i="21"/>
  <c r="U50" i="21"/>
  <c r="V42" i="21"/>
  <c r="U42" i="21"/>
  <c r="W42" i="21" s="1"/>
  <c r="T42" i="21"/>
  <c r="T43" i="21"/>
  <c r="W43" i="21" s="1"/>
  <c r="T44" i="21"/>
  <c r="W44" i="21" s="1"/>
  <c r="T45" i="21"/>
  <c r="T46" i="21"/>
  <c r="W46" i="21" s="1"/>
  <c r="T47" i="21"/>
  <c r="W47" i="21" s="1"/>
  <c r="T48" i="21"/>
  <c r="W48" i="21" s="1"/>
  <c r="T49" i="21"/>
  <c r="T50" i="21"/>
  <c r="W50" i="21" s="1"/>
  <c r="F125" i="25"/>
  <c r="G125" i="25" s="1"/>
  <c r="H125" i="25" s="1"/>
  <c r="I125" i="25" s="1"/>
  <c r="F126" i="25"/>
  <c r="G126" i="25" s="1"/>
  <c r="H126" i="25" s="1"/>
  <c r="I126" i="25" s="1"/>
  <c r="F127" i="25"/>
  <c r="G127" i="25" s="1"/>
  <c r="H127" i="25" s="1"/>
  <c r="I127" i="25" s="1"/>
  <c r="F128" i="25"/>
  <c r="G128" i="25" s="1"/>
  <c r="H128" i="25" s="1"/>
  <c r="I128" i="25" s="1"/>
  <c r="F129" i="25"/>
  <c r="G129" i="25" s="1"/>
  <c r="H129" i="25" s="1"/>
  <c r="I129" i="25" s="1"/>
  <c r="F130" i="25"/>
  <c r="G130" i="25" s="1"/>
  <c r="H130" i="25" s="1"/>
  <c r="I130" i="25" s="1"/>
  <c r="F131" i="25"/>
  <c r="G131" i="25" s="1"/>
  <c r="H131" i="25" s="1"/>
  <c r="I131" i="25" s="1"/>
  <c r="F132" i="25"/>
  <c r="G132" i="25" s="1"/>
  <c r="H132" i="25" s="1"/>
  <c r="I132" i="25" s="1"/>
  <c r="F133" i="25"/>
  <c r="G133" i="25" s="1"/>
  <c r="H133" i="25" s="1"/>
  <c r="I133" i="25" s="1"/>
  <c r="F134" i="25"/>
  <c r="G134" i="25" s="1"/>
  <c r="H134" i="25" s="1"/>
  <c r="I134" i="25" s="1"/>
  <c r="F135" i="25"/>
  <c r="G135" i="25" s="1"/>
  <c r="H135" i="25" s="1"/>
  <c r="I135" i="25" s="1"/>
  <c r="F136" i="25"/>
  <c r="G136" i="25" s="1"/>
  <c r="H136" i="25" s="1"/>
  <c r="I136" i="25" s="1"/>
  <c r="F137" i="25"/>
  <c r="G137" i="25" s="1"/>
  <c r="H137" i="25" s="1"/>
  <c r="I137" i="25" s="1"/>
  <c r="F138" i="25"/>
  <c r="G138" i="25" s="1"/>
  <c r="H138" i="25" s="1"/>
  <c r="I138" i="25" s="1"/>
  <c r="F139" i="25"/>
  <c r="G139" i="25" s="1"/>
  <c r="H139" i="25" s="1"/>
  <c r="I139" i="25" s="1"/>
  <c r="F140" i="25"/>
  <c r="G140" i="25" s="1"/>
  <c r="H140" i="25" s="1"/>
  <c r="I140" i="25" s="1"/>
  <c r="F141" i="25"/>
  <c r="G141" i="25" s="1"/>
  <c r="H141" i="25" s="1"/>
  <c r="I141" i="25" s="1"/>
  <c r="F142" i="25"/>
  <c r="G142" i="25" s="1"/>
  <c r="H142" i="25" s="1"/>
  <c r="I142" i="25" s="1"/>
  <c r="F143" i="25"/>
  <c r="G143" i="25" s="1"/>
  <c r="H143" i="25" s="1"/>
  <c r="I143" i="25" s="1"/>
  <c r="F144" i="25"/>
  <c r="G144" i="25" s="1"/>
  <c r="H144" i="25" s="1"/>
  <c r="I144" i="25" s="1"/>
  <c r="F145" i="25"/>
  <c r="G145" i="25" s="1"/>
  <c r="H145" i="25" s="1"/>
  <c r="I145" i="25" s="1"/>
  <c r="F146" i="25"/>
  <c r="G146" i="25" s="1"/>
  <c r="H146" i="25" s="1"/>
  <c r="I146" i="25" s="1"/>
  <c r="F147" i="25"/>
  <c r="G147" i="25" s="1"/>
  <c r="H147" i="25" s="1"/>
  <c r="I147" i="25" s="1"/>
  <c r="F148" i="25"/>
  <c r="G148" i="25" s="1"/>
  <c r="H148" i="25" s="1"/>
  <c r="I148" i="25" s="1"/>
  <c r="F149" i="25"/>
  <c r="G149" i="25" s="1"/>
  <c r="H149" i="25" s="1"/>
  <c r="I149" i="25" s="1"/>
  <c r="F150" i="25"/>
  <c r="G150" i="25" s="1"/>
  <c r="H150" i="25" s="1"/>
  <c r="I150" i="25" s="1"/>
  <c r="F151" i="25"/>
  <c r="G151" i="25" s="1"/>
  <c r="H151" i="25" s="1"/>
  <c r="I151" i="25" s="1"/>
  <c r="F152" i="25"/>
  <c r="G152" i="25" s="1"/>
  <c r="H152" i="25" s="1"/>
  <c r="I152" i="25" s="1"/>
  <c r="F153" i="25"/>
  <c r="G153" i="25" s="1"/>
  <c r="H153" i="25" s="1"/>
  <c r="I153" i="25" s="1"/>
  <c r="F154" i="25"/>
  <c r="G154" i="25" s="1"/>
  <c r="H154" i="25" s="1"/>
  <c r="I154" i="25" s="1"/>
  <c r="F155" i="25"/>
  <c r="G155" i="25" s="1"/>
  <c r="H155" i="25" s="1"/>
  <c r="I155" i="25" s="1"/>
  <c r="F156" i="25"/>
  <c r="G156" i="25" s="1"/>
  <c r="H156" i="25" s="1"/>
  <c r="I156" i="25" s="1"/>
  <c r="F157" i="25"/>
  <c r="G157" i="25" s="1"/>
  <c r="H157" i="25" s="1"/>
  <c r="I157" i="25" s="1"/>
  <c r="F158" i="25"/>
  <c r="G158" i="25" s="1"/>
  <c r="H158" i="25" s="1"/>
  <c r="I158" i="25" s="1"/>
  <c r="F159" i="25"/>
  <c r="G159" i="25" s="1"/>
  <c r="H159" i="25" s="1"/>
  <c r="I159" i="25" s="1"/>
  <c r="F160" i="25"/>
  <c r="G160" i="25" s="1"/>
  <c r="H160" i="25" s="1"/>
  <c r="I160" i="25" s="1"/>
  <c r="F161" i="25"/>
  <c r="G161" i="25" s="1"/>
  <c r="H161" i="25" s="1"/>
  <c r="I161" i="25" s="1"/>
  <c r="F162" i="25"/>
  <c r="G162" i="25" s="1"/>
  <c r="H162" i="25" s="1"/>
  <c r="I162" i="25" s="1"/>
  <c r="F163" i="25"/>
  <c r="G163" i="25" s="1"/>
  <c r="H163" i="25" s="1"/>
  <c r="I163" i="25" s="1"/>
  <c r="F164" i="25"/>
  <c r="G164" i="25" s="1"/>
  <c r="H164" i="25" s="1"/>
  <c r="I164" i="25" s="1"/>
  <c r="F165" i="25"/>
  <c r="G165" i="25" s="1"/>
  <c r="H165" i="25" s="1"/>
  <c r="I165" i="25" s="1"/>
  <c r="F166" i="25"/>
  <c r="G166" i="25" s="1"/>
  <c r="H166" i="25" s="1"/>
  <c r="I166" i="25" s="1"/>
  <c r="F167" i="25"/>
  <c r="G167" i="25" s="1"/>
  <c r="H167" i="25" s="1"/>
  <c r="I167" i="25" s="1"/>
  <c r="F168" i="25"/>
  <c r="G168" i="25" s="1"/>
  <c r="H168" i="25" s="1"/>
  <c r="I168" i="25" s="1"/>
  <c r="F169" i="25"/>
  <c r="G169" i="25" s="1"/>
  <c r="H169" i="25" s="1"/>
  <c r="I169" i="25" s="1"/>
  <c r="F170" i="25"/>
  <c r="G170" i="25" s="1"/>
  <c r="H170" i="25" s="1"/>
  <c r="I170" i="25" s="1"/>
  <c r="F171" i="25"/>
  <c r="G171" i="25" s="1"/>
  <c r="H171" i="25" s="1"/>
  <c r="I171" i="25" s="1"/>
  <c r="F124" i="25"/>
  <c r="G124" i="25" s="1"/>
  <c r="H124" i="25" s="1"/>
  <c r="I124" i="25" s="1"/>
  <c r="S91" i="25"/>
  <c r="X86" i="25"/>
  <c r="X85" i="25"/>
  <c r="X84" i="25"/>
  <c r="X83" i="25"/>
  <c r="X82" i="25"/>
  <c r="X81" i="25"/>
  <c r="X80" i="25"/>
  <c r="X78" i="25"/>
  <c r="G134" i="21"/>
  <c r="H134" i="21" s="1"/>
  <c r="I134" i="21" s="1"/>
  <c r="G175" i="21"/>
  <c r="H175" i="21" s="1"/>
  <c r="I175" i="21" s="1"/>
  <c r="F123" i="21"/>
  <c r="G123" i="21" s="1"/>
  <c r="H123" i="21" s="1"/>
  <c r="I123" i="21" s="1"/>
  <c r="F124" i="21"/>
  <c r="G124" i="21" s="1"/>
  <c r="H124" i="21" s="1"/>
  <c r="I124" i="21" s="1"/>
  <c r="F125" i="21"/>
  <c r="G125" i="21" s="1"/>
  <c r="H125" i="21" s="1"/>
  <c r="I125" i="21" s="1"/>
  <c r="F126" i="21"/>
  <c r="G126" i="21" s="1"/>
  <c r="H126" i="21" s="1"/>
  <c r="I126" i="21" s="1"/>
  <c r="F127" i="21"/>
  <c r="G127" i="21" s="1"/>
  <c r="H127" i="21" s="1"/>
  <c r="I127" i="21" s="1"/>
  <c r="F128" i="21"/>
  <c r="G128" i="21" s="1"/>
  <c r="H128" i="21" s="1"/>
  <c r="I128" i="21" s="1"/>
  <c r="F129" i="21"/>
  <c r="G129" i="21" s="1"/>
  <c r="H129" i="21" s="1"/>
  <c r="I129" i="21" s="1"/>
  <c r="F130" i="21"/>
  <c r="G130" i="21" s="1"/>
  <c r="H130" i="21" s="1"/>
  <c r="I130" i="21" s="1"/>
  <c r="F131" i="21"/>
  <c r="G131" i="21" s="1"/>
  <c r="H131" i="21" s="1"/>
  <c r="I131" i="21" s="1"/>
  <c r="F132" i="21"/>
  <c r="G132" i="21" s="1"/>
  <c r="H132" i="21" s="1"/>
  <c r="I132" i="21" s="1"/>
  <c r="F133" i="21"/>
  <c r="G133" i="21" s="1"/>
  <c r="H133" i="21" s="1"/>
  <c r="I133" i="21" s="1"/>
  <c r="F134" i="21"/>
  <c r="F135" i="21"/>
  <c r="G135" i="21" s="1"/>
  <c r="H135" i="21" s="1"/>
  <c r="I135" i="21" s="1"/>
  <c r="F136" i="21"/>
  <c r="G136" i="21" s="1"/>
  <c r="H136" i="21" s="1"/>
  <c r="I136" i="21" s="1"/>
  <c r="F137" i="21"/>
  <c r="G137" i="21" s="1"/>
  <c r="H137" i="21" s="1"/>
  <c r="I137" i="21" s="1"/>
  <c r="F138" i="21"/>
  <c r="G138" i="21" s="1"/>
  <c r="H138" i="21" s="1"/>
  <c r="I138" i="21" s="1"/>
  <c r="F139" i="21"/>
  <c r="G139" i="21" s="1"/>
  <c r="H139" i="21" s="1"/>
  <c r="I139" i="21" s="1"/>
  <c r="F140" i="21"/>
  <c r="G140" i="21" s="1"/>
  <c r="H140" i="21" s="1"/>
  <c r="I140" i="21" s="1"/>
  <c r="F141" i="21"/>
  <c r="G141" i="21" s="1"/>
  <c r="H141" i="21" s="1"/>
  <c r="I141" i="21" s="1"/>
  <c r="F142" i="21"/>
  <c r="G142" i="21" s="1"/>
  <c r="H142" i="21" s="1"/>
  <c r="I142" i="21" s="1"/>
  <c r="F143" i="21"/>
  <c r="G143" i="21" s="1"/>
  <c r="H143" i="21" s="1"/>
  <c r="I143" i="21" s="1"/>
  <c r="F144" i="21"/>
  <c r="G144" i="21" s="1"/>
  <c r="H144" i="21" s="1"/>
  <c r="I144" i="21" s="1"/>
  <c r="F145" i="21"/>
  <c r="G145" i="21" s="1"/>
  <c r="H145" i="21" s="1"/>
  <c r="I145" i="21" s="1"/>
  <c r="F146" i="21"/>
  <c r="G146" i="21" s="1"/>
  <c r="H146" i="21" s="1"/>
  <c r="I146" i="21" s="1"/>
  <c r="F147" i="21"/>
  <c r="G147" i="21" s="1"/>
  <c r="H147" i="21" s="1"/>
  <c r="I147" i="21" s="1"/>
  <c r="F148" i="21"/>
  <c r="G148" i="21" s="1"/>
  <c r="H148" i="21" s="1"/>
  <c r="I148" i="21" s="1"/>
  <c r="F149" i="21"/>
  <c r="G149" i="21" s="1"/>
  <c r="H149" i="21" s="1"/>
  <c r="I149" i="21" s="1"/>
  <c r="F150" i="21"/>
  <c r="G150" i="21" s="1"/>
  <c r="H150" i="21" s="1"/>
  <c r="I150" i="21" s="1"/>
  <c r="F151" i="21"/>
  <c r="G151" i="21" s="1"/>
  <c r="H151" i="21" s="1"/>
  <c r="I151" i="21" s="1"/>
  <c r="F152" i="21"/>
  <c r="G152" i="21" s="1"/>
  <c r="H152" i="21" s="1"/>
  <c r="I152" i="21" s="1"/>
  <c r="F153" i="21"/>
  <c r="G153" i="21" s="1"/>
  <c r="H153" i="21" s="1"/>
  <c r="I153" i="21" s="1"/>
  <c r="F154" i="21"/>
  <c r="G154" i="21" s="1"/>
  <c r="H154" i="21" s="1"/>
  <c r="I154" i="21" s="1"/>
  <c r="F155" i="21"/>
  <c r="G155" i="21" s="1"/>
  <c r="H155" i="21" s="1"/>
  <c r="I155" i="21" s="1"/>
  <c r="F156" i="21"/>
  <c r="G156" i="21" s="1"/>
  <c r="H156" i="21" s="1"/>
  <c r="I156" i="21" s="1"/>
  <c r="F157" i="21"/>
  <c r="G157" i="21" s="1"/>
  <c r="H157" i="21" s="1"/>
  <c r="I157" i="21" s="1"/>
  <c r="F158" i="21"/>
  <c r="G158" i="21" s="1"/>
  <c r="H158" i="21" s="1"/>
  <c r="I158" i="21" s="1"/>
  <c r="F159" i="21"/>
  <c r="G159" i="21" s="1"/>
  <c r="H159" i="21" s="1"/>
  <c r="I159" i="21" s="1"/>
  <c r="F160" i="21"/>
  <c r="G160" i="21" s="1"/>
  <c r="H160" i="21" s="1"/>
  <c r="I160" i="21" s="1"/>
  <c r="F161" i="21"/>
  <c r="G161" i="21" s="1"/>
  <c r="H161" i="21" s="1"/>
  <c r="I161" i="21" s="1"/>
  <c r="F162" i="21"/>
  <c r="G162" i="21" s="1"/>
  <c r="H162" i="21" s="1"/>
  <c r="I162" i="21" s="1"/>
  <c r="F163" i="21"/>
  <c r="G163" i="21" s="1"/>
  <c r="H163" i="21" s="1"/>
  <c r="I163" i="21" s="1"/>
  <c r="F164" i="21"/>
  <c r="G164" i="21" s="1"/>
  <c r="H164" i="21" s="1"/>
  <c r="I164" i="21" s="1"/>
  <c r="F165" i="21"/>
  <c r="G165" i="21" s="1"/>
  <c r="H165" i="21" s="1"/>
  <c r="I165" i="21" s="1"/>
  <c r="F166" i="21"/>
  <c r="G166" i="21" s="1"/>
  <c r="H166" i="21" s="1"/>
  <c r="I166" i="21" s="1"/>
  <c r="F167" i="21"/>
  <c r="G167" i="21" s="1"/>
  <c r="H167" i="21" s="1"/>
  <c r="I167" i="21" s="1"/>
  <c r="F168" i="21"/>
  <c r="G168" i="21" s="1"/>
  <c r="H168" i="21" s="1"/>
  <c r="I168" i="21" s="1"/>
  <c r="F169" i="21"/>
  <c r="G169" i="21" s="1"/>
  <c r="H169" i="21" s="1"/>
  <c r="I169" i="21" s="1"/>
  <c r="F170" i="21"/>
  <c r="G170" i="21" s="1"/>
  <c r="H170" i="21" s="1"/>
  <c r="I170" i="21" s="1"/>
  <c r="F171" i="21"/>
  <c r="G171" i="21" s="1"/>
  <c r="H171" i="21" s="1"/>
  <c r="I171" i="21" s="1"/>
  <c r="F172" i="21"/>
  <c r="G172" i="21" s="1"/>
  <c r="H172" i="21" s="1"/>
  <c r="I172" i="21" s="1"/>
  <c r="F173" i="21"/>
  <c r="G173" i="21" s="1"/>
  <c r="H173" i="21" s="1"/>
  <c r="I173" i="21" s="1"/>
  <c r="F174" i="21"/>
  <c r="G174" i="21" s="1"/>
  <c r="H174" i="21" s="1"/>
  <c r="I174" i="21" s="1"/>
  <c r="F176" i="21"/>
  <c r="G176" i="21" s="1"/>
  <c r="H176" i="21" s="1"/>
  <c r="I176" i="21" s="1"/>
  <c r="F177" i="21"/>
  <c r="G177" i="21" s="1"/>
  <c r="H177" i="21" s="1"/>
  <c r="I177" i="21" s="1"/>
  <c r="F178" i="21"/>
  <c r="G178" i="21" s="1"/>
  <c r="H178" i="21" s="1"/>
  <c r="I178" i="21" s="1"/>
  <c r="F179" i="21"/>
  <c r="G179" i="21" s="1"/>
  <c r="H179" i="21" s="1"/>
  <c r="I179" i="21" s="1"/>
  <c r="F180" i="21"/>
  <c r="G180" i="21" s="1"/>
  <c r="H180" i="21" s="1"/>
  <c r="I180" i="21" s="1"/>
  <c r="F181" i="21"/>
  <c r="G181" i="21" s="1"/>
  <c r="H181" i="21" s="1"/>
  <c r="I181" i="21" s="1"/>
  <c r="F122" i="21"/>
  <c r="G122" i="21" s="1"/>
  <c r="H122" i="21" s="1"/>
  <c r="I122" i="21" s="1"/>
  <c r="T83" i="21"/>
  <c r="X72" i="21"/>
  <c r="X73" i="21"/>
  <c r="X74" i="21"/>
  <c r="X75" i="21"/>
  <c r="X76" i="21"/>
  <c r="X77" i="21"/>
  <c r="X71" i="21"/>
  <c r="X69" i="21"/>
  <c r="F200" i="24"/>
  <c r="G200" i="24" s="1"/>
  <c r="H200" i="24" s="1"/>
  <c r="I200" i="24" s="1"/>
  <c r="F201" i="24"/>
  <c r="G201" i="24" s="1"/>
  <c r="H201" i="24" s="1"/>
  <c r="I201" i="24" s="1"/>
  <c r="F202" i="24"/>
  <c r="G202" i="24" s="1"/>
  <c r="H202" i="24" s="1"/>
  <c r="I202" i="24" s="1"/>
  <c r="F203" i="24"/>
  <c r="G203" i="24" s="1"/>
  <c r="H203" i="24" s="1"/>
  <c r="I203" i="24" s="1"/>
  <c r="F204" i="24"/>
  <c r="G204" i="24" s="1"/>
  <c r="H204" i="24" s="1"/>
  <c r="I204" i="24" s="1"/>
  <c r="F205" i="24"/>
  <c r="G205" i="24" s="1"/>
  <c r="H205" i="24" s="1"/>
  <c r="I205" i="24" s="1"/>
  <c r="F206" i="24"/>
  <c r="G206" i="24" s="1"/>
  <c r="H206" i="24" s="1"/>
  <c r="I206" i="24" s="1"/>
  <c r="F207" i="24"/>
  <c r="G207" i="24" s="1"/>
  <c r="H207" i="24" s="1"/>
  <c r="I207" i="24" s="1"/>
  <c r="F208" i="24"/>
  <c r="F209" i="24"/>
  <c r="G209" i="24" s="1"/>
  <c r="H209" i="24" s="1"/>
  <c r="I209" i="24" s="1"/>
  <c r="F210" i="24"/>
  <c r="G210" i="24" s="1"/>
  <c r="H210" i="24" s="1"/>
  <c r="I210" i="24" s="1"/>
  <c r="F211" i="24"/>
  <c r="G211" i="24" s="1"/>
  <c r="H211" i="24" s="1"/>
  <c r="I211" i="24" s="1"/>
  <c r="F212" i="24"/>
  <c r="G212" i="24" s="1"/>
  <c r="H212" i="24" s="1"/>
  <c r="I212" i="24" s="1"/>
  <c r="F213" i="24"/>
  <c r="G213" i="24" s="1"/>
  <c r="H213" i="24" s="1"/>
  <c r="I213" i="24" s="1"/>
  <c r="F214" i="24"/>
  <c r="G214" i="24" s="1"/>
  <c r="H214" i="24" s="1"/>
  <c r="I214" i="24" s="1"/>
  <c r="F164" i="24"/>
  <c r="G164" i="24" s="1"/>
  <c r="H164" i="24" s="1"/>
  <c r="I164" i="24" s="1"/>
  <c r="F165" i="24"/>
  <c r="G165" i="24" s="1"/>
  <c r="H165" i="24" s="1"/>
  <c r="I165" i="24" s="1"/>
  <c r="F166" i="24"/>
  <c r="G166" i="24" s="1"/>
  <c r="H166" i="24" s="1"/>
  <c r="I166" i="24" s="1"/>
  <c r="F167" i="24"/>
  <c r="G167" i="24" s="1"/>
  <c r="H167" i="24" s="1"/>
  <c r="I167" i="24" s="1"/>
  <c r="F168" i="24"/>
  <c r="G168" i="24" s="1"/>
  <c r="H168" i="24" s="1"/>
  <c r="I168" i="24" s="1"/>
  <c r="F169" i="24"/>
  <c r="G169" i="24" s="1"/>
  <c r="H169" i="24" s="1"/>
  <c r="I169" i="24" s="1"/>
  <c r="F170" i="24"/>
  <c r="G170" i="24" s="1"/>
  <c r="H170" i="24" s="1"/>
  <c r="I170" i="24" s="1"/>
  <c r="F171" i="24"/>
  <c r="G171" i="24" s="1"/>
  <c r="H171" i="24" s="1"/>
  <c r="I171" i="24" s="1"/>
  <c r="F172" i="24"/>
  <c r="G172" i="24" s="1"/>
  <c r="H172" i="24" s="1"/>
  <c r="I172" i="24" s="1"/>
  <c r="F173" i="24"/>
  <c r="G173" i="24" s="1"/>
  <c r="H173" i="24" s="1"/>
  <c r="I173" i="24" s="1"/>
  <c r="F174" i="24"/>
  <c r="F175" i="24"/>
  <c r="G175" i="24" s="1"/>
  <c r="H175" i="24" s="1"/>
  <c r="I175" i="24" s="1"/>
  <c r="F176" i="24"/>
  <c r="G176" i="24" s="1"/>
  <c r="H176" i="24" s="1"/>
  <c r="I176" i="24" s="1"/>
  <c r="F177" i="24"/>
  <c r="G177" i="24" s="1"/>
  <c r="H177" i="24" s="1"/>
  <c r="I177" i="24" s="1"/>
  <c r="F178" i="24"/>
  <c r="G178" i="24" s="1"/>
  <c r="H178" i="24" s="1"/>
  <c r="I178" i="24" s="1"/>
  <c r="F179" i="24"/>
  <c r="G179" i="24" s="1"/>
  <c r="H179" i="24" s="1"/>
  <c r="I179" i="24" s="1"/>
  <c r="F180" i="24"/>
  <c r="G180" i="24" s="1"/>
  <c r="H180" i="24" s="1"/>
  <c r="I180" i="24" s="1"/>
  <c r="F181" i="24"/>
  <c r="G181" i="24" s="1"/>
  <c r="H181" i="24" s="1"/>
  <c r="I181" i="24" s="1"/>
  <c r="F182" i="24"/>
  <c r="G182" i="24" s="1"/>
  <c r="H182" i="24" s="1"/>
  <c r="I182" i="24" s="1"/>
  <c r="F183" i="24"/>
  <c r="G183" i="24" s="1"/>
  <c r="H183" i="24" s="1"/>
  <c r="I183" i="24" s="1"/>
  <c r="F184" i="24"/>
  <c r="G184" i="24" s="1"/>
  <c r="H184" i="24" s="1"/>
  <c r="I184" i="24" s="1"/>
  <c r="F185" i="24"/>
  <c r="G185" i="24" s="1"/>
  <c r="H185" i="24" s="1"/>
  <c r="I185" i="24" s="1"/>
  <c r="F186" i="24"/>
  <c r="G186" i="24" s="1"/>
  <c r="H186" i="24" s="1"/>
  <c r="I186" i="24" s="1"/>
  <c r="F187" i="24"/>
  <c r="G187" i="24" s="1"/>
  <c r="H187" i="24" s="1"/>
  <c r="I187" i="24" s="1"/>
  <c r="F188" i="24"/>
  <c r="G188" i="24" s="1"/>
  <c r="H188" i="24" s="1"/>
  <c r="I188" i="24" s="1"/>
  <c r="F189" i="24"/>
  <c r="G189" i="24" s="1"/>
  <c r="H189" i="24" s="1"/>
  <c r="I189" i="24" s="1"/>
  <c r="F190" i="24"/>
  <c r="G190" i="24" s="1"/>
  <c r="H190" i="24" s="1"/>
  <c r="I190" i="24" s="1"/>
  <c r="F191" i="24"/>
  <c r="G191" i="24" s="1"/>
  <c r="H191" i="24" s="1"/>
  <c r="I191" i="24" s="1"/>
  <c r="F192" i="24"/>
  <c r="G192" i="24" s="1"/>
  <c r="H192" i="24" s="1"/>
  <c r="I192" i="24" s="1"/>
  <c r="F193" i="24"/>
  <c r="G193" i="24" s="1"/>
  <c r="H193" i="24" s="1"/>
  <c r="I193" i="24" s="1"/>
  <c r="F194" i="24"/>
  <c r="G194" i="24" s="1"/>
  <c r="H194" i="24" s="1"/>
  <c r="I194" i="24" s="1"/>
  <c r="F195" i="24"/>
  <c r="G195" i="24" s="1"/>
  <c r="H195" i="24" s="1"/>
  <c r="I195" i="24" s="1"/>
  <c r="F196" i="24"/>
  <c r="G196" i="24" s="1"/>
  <c r="H196" i="24" s="1"/>
  <c r="I196" i="24" s="1"/>
  <c r="F197" i="24"/>
  <c r="G197" i="24" s="1"/>
  <c r="H197" i="24" s="1"/>
  <c r="I197" i="24" s="1"/>
  <c r="F198" i="24"/>
  <c r="G198" i="24" s="1"/>
  <c r="H198" i="24" s="1"/>
  <c r="I198" i="24" s="1"/>
  <c r="F199" i="24"/>
  <c r="G199" i="24" s="1"/>
  <c r="H199" i="24" s="1"/>
  <c r="I199" i="24" s="1"/>
  <c r="F163" i="24"/>
  <c r="G163" i="24" s="1"/>
  <c r="H163" i="24" s="1"/>
  <c r="I163" i="24" s="1"/>
  <c r="G174" i="24"/>
  <c r="H174" i="24" s="1"/>
  <c r="I174" i="24" s="1"/>
  <c r="G208" i="24"/>
  <c r="H208" i="24" s="1"/>
  <c r="I208" i="24" s="1"/>
  <c r="R111" i="24"/>
  <c r="V102" i="24"/>
  <c r="V103" i="24"/>
  <c r="V104" i="24"/>
  <c r="V105" i="24"/>
  <c r="V106" i="24"/>
  <c r="V101" i="24"/>
  <c r="V100" i="24"/>
  <c r="V99" i="24"/>
  <c r="V98" i="24"/>
  <c r="D91" i="25"/>
  <c r="D92" i="25"/>
  <c r="D93" i="25"/>
  <c r="D94" i="25"/>
  <c r="D95" i="25"/>
  <c r="D96" i="25"/>
  <c r="D97" i="25"/>
  <c r="D98" i="25"/>
  <c r="D90" i="25"/>
  <c r="D77" i="25"/>
  <c r="D78" i="25"/>
  <c r="D79" i="25"/>
  <c r="D80" i="25"/>
  <c r="D81" i="25"/>
  <c r="D82" i="25"/>
  <c r="D83" i="25"/>
  <c r="D84" i="25"/>
  <c r="D76" i="25"/>
  <c r="D60" i="25"/>
  <c r="D61" i="25"/>
  <c r="D62" i="25"/>
  <c r="D63" i="25"/>
  <c r="D64" i="25"/>
  <c r="D65" i="25"/>
  <c r="D66" i="25"/>
  <c r="D67" i="25"/>
  <c r="D59" i="25"/>
  <c r="D130" i="24"/>
  <c r="D131" i="24"/>
  <c r="D132" i="24"/>
  <c r="D133" i="24"/>
  <c r="D134" i="24"/>
  <c r="D135" i="24"/>
  <c r="D136" i="24"/>
  <c r="D129" i="24"/>
  <c r="D115" i="24"/>
  <c r="D116" i="24"/>
  <c r="D117" i="24"/>
  <c r="D118" i="24"/>
  <c r="D119" i="24"/>
  <c r="D120" i="24"/>
  <c r="D121" i="24"/>
  <c r="D122" i="24"/>
  <c r="D114" i="24"/>
  <c r="D100" i="24"/>
  <c r="D101" i="24"/>
  <c r="D102" i="24"/>
  <c r="D103" i="24"/>
  <c r="D104" i="24"/>
  <c r="D105" i="24"/>
  <c r="D106" i="24"/>
  <c r="D107" i="24"/>
  <c r="D99" i="24"/>
  <c r="D90" i="22"/>
  <c r="D91" i="22"/>
  <c r="D92" i="22"/>
  <c r="D93" i="22"/>
  <c r="D94" i="22"/>
  <c r="D95" i="22"/>
  <c r="D96" i="22"/>
  <c r="D89" i="22"/>
  <c r="D73" i="22"/>
  <c r="D74" i="22"/>
  <c r="D75" i="22"/>
  <c r="D76" i="22"/>
  <c r="D77" i="22"/>
  <c r="D78" i="22"/>
  <c r="D79" i="22"/>
  <c r="D80" i="22"/>
  <c r="D72" i="22"/>
  <c r="D60" i="22"/>
  <c r="D61" i="22"/>
  <c r="D62" i="22"/>
  <c r="D63" i="22"/>
  <c r="D64" i="22"/>
  <c r="D65" i="22"/>
  <c r="D66" i="22"/>
  <c r="D59" i="22"/>
  <c r="D91" i="21"/>
  <c r="D92" i="21"/>
  <c r="D93" i="21"/>
  <c r="D94" i="21"/>
  <c r="D95" i="21"/>
  <c r="D96" i="21"/>
  <c r="D97" i="21"/>
  <c r="D98" i="21"/>
  <c r="D90" i="21"/>
  <c r="D74" i="21"/>
  <c r="D75" i="21"/>
  <c r="D76" i="21"/>
  <c r="D77" i="21"/>
  <c r="D78" i="21"/>
  <c r="D79" i="21"/>
  <c r="D80" i="21"/>
  <c r="D73" i="21"/>
  <c r="D60" i="21"/>
  <c r="D61" i="21"/>
  <c r="D62" i="21"/>
  <c r="D63" i="21"/>
  <c r="D64" i="21"/>
  <c r="D65" i="21"/>
  <c r="D66" i="21"/>
  <c r="D59" i="21"/>
  <c r="V45" i="24" l="1"/>
  <c r="V46" i="24"/>
  <c r="V47" i="24"/>
  <c r="V41" i="24"/>
  <c r="V42" i="24"/>
  <c r="V44" i="24"/>
  <c r="V40" i="24"/>
  <c r="V43" i="24"/>
  <c r="V48" i="24"/>
  <c r="T102" i="20"/>
  <c r="T88" i="20"/>
  <c r="T89" i="20"/>
  <c r="T90" i="20"/>
  <c r="T91" i="20"/>
  <c r="T92" i="20"/>
  <c r="T93" i="20"/>
  <c r="T94" i="20"/>
  <c r="T95" i="20"/>
  <c r="T96" i="20"/>
  <c r="T97" i="20"/>
  <c r="T98" i="20"/>
  <c r="T99" i="20"/>
  <c r="T100" i="20"/>
  <c r="T101" i="20"/>
  <c r="T87" i="20"/>
  <c r="S88" i="20"/>
  <c r="S89" i="20"/>
  <c r="S90" i="20"/>
  <c r="S91" i="20"/>
  <c r="S92" i="20"/>
  <c r="S93" i="20"/>
  <c r="S94" i="20"/>
  <c r="S95" i="20"/>
  <c r="S96" i="20"/>
  <c r="S97" i="20"/>
  <c r="S98" i="20"/>
  <c r="S99" i="20"/>
  <c r="S100" i="20"/>
  <c r="S101" i="20"/>
  <c r="S102" i="20"/>
  <c r="S87" i="20"/>
  <c r="R88" i="20"/>
  <c r="R89" i="20"/>
  <c r="R90" i="20"/>
  <c r="R91" i="20"/>
  <c r="R92" i="20"/>
  <c r="R93" i="20"/>
  <c r="R94" i="20"/>
  <c r="R95" i="20"/>
  <c r="R96" i="20"/>
  <c r="R97" i="20"/>
  <c r="R98" i="20"/>
  <c r="R99" i="20"/>
  <c r="R100" i="20"/>
  <c r="R101" i="20"/>
  <c r="R102" i="20"/>
  <c r="R87" i="20"/>
  <c r="Q88" i="20"/>
  <c r="Q89" i="20"/>
  <c r="Q90" i="20"/>
  <c r="Q91" i="20"/>
  <c r="Q92" i="20"/>
  <c r="Q93" i="20"/>
  <c r="Q94" i="20"/>
  <c r="Q95" i="20"/>
  <c r="Q96" i="20"/>
  <c r="Q97" i="20"/>
  <c r="Q98" i="20"/>
  <c r="Q99" i="20"/>
  <c r="Q100" i="20"/>
  <c r="Q101" i="20"/>
  <c r="Q102" i="20"/>
  <c r="Q87" i="20"/>
  <c r="D103" i="20"/>
  <c r="D104" i="20"/>
  <c r="D105" i="20"/>
  <c r="D106" i="20"/>
  <c r="D107" i="20"/>
  <c r="D108" i="20"/>
  <c r="D109" i="20"/>
  <c r="D110" i="20"/>
  <c r="D102" i="20"/>
  <c r="D88" i="20"/>
  <c r="D89" i="20"/>
  <c r="D90" i="20"/>
  <c r="D91" i="20"/>
  <c r="D92" i="20"/>
  <c r="D93" i="20"/>
  <c r="D94" i="20"/>
  <c r="D95" i="20"/>
  <c r="D87" i="20"/>
  <c r="D71" i="20"/>
  <c r="D72" i="20"/>
  <c r="D73" i="20"/>
  <c r="D74" i="20"/>
  <c r="D75" i="20"/>
  <c r="D76" i="20"/>
  <c r="D77" i="20"/>
  <c r="D78" i="20"/>
  <c r="D70" i="20"/>
  <c r="Q131" i="16"/>
  <c r="Q132" i="16"/>
  <c r="Q133" i="16"/>
  <c r="Q134" i="16"/>
  <c r="Q135" i="16"/>
  <c r="Q136" i="16"/>
  <c r="Q137" i="16"/>
  <c r="Q130" i="16"/>
  <c r="M131" i="16"/>
  <c r="N131" i="16" s="1"/>
  <c r="M132" i="16"/>
  <c r="N132" i="16" s="1"/>
  <c r="M133" i="16"/>
  <c r="N133" i="16" s="1"/>
  <c r="M134" i="16"/>
  <c r="N134" i="16" s="1"/>
  <c r="M135" i="16"/>
  <c r="N135" i="16" s="1"/>
  <c r="M136" i="16"/>
  <c r="N136" i="16" s="1"/>
  <c r="M137" i="16"/>
  <c r="N137" i="16" s="1"/>
  <c r="M130" i="16"/>
  <c r="N130" i="16" s="1"/>
  <c r="D131" i="16"/>
  <c r="E131" i="16" s="1"/>
  <c r="D132" i="16"/>
  <c r="E132" i="16" s="1"/>
  <c r="D133" i="16"/>
  <c r="E133" i="16" s="1"/>
  <c r="D134" i="16"/>
  <c r="E134" i="16" s="1"/>
  <c r="D135" i="16"/>
  <c r="E135" i="16" s="1"/>
  <c r="D136" i="16"/>
  <c r="E136" i="16" s="1"/>
  <c r="D137" i="16"/>
  <c r="E137" i="16" s="1"/>
  <c r="D130" i="16"/>
  <c r="E130" i="16" s="1"/>
  <c r="U102" i="16"/>
  <c r="U103" i="16"/>
  <c r="U104" i="16"/>
  <c r="U105" i="16"/>
  <c r="U106" i="16"/>
  <c r="U107" i="16"/>
  <c r="U101" i="16"/>
  <c r="M102" i="16"/>
  <c r="M103" i="16"/>
  <c r="M104" i="16"/>
  <c r="M105" i="16"/>
  <c r="M106" i="16"/>
  <c r="M107" i="16"/>
  <c r="M101" i="16"/>
  <c r="D102" i="16"/>
  <c r="D103" i="16"/>
  <c r="D104" i="16"/>
  <c r="D105" i="16"/>
  <c r="D106" i="16"/>
  <c r="D107" i="16"/>
  <c r="D101" i="16"/>
  <c r="M72" i="16"/>
  <c r="M73" i="16"/>
  <c r="M74" i="16"/>
  <c r="M75" i="16"/>
  <c r="M76" i="16"/>
  <c r="M77" i="16"/>
  <c r="M78" i="16"/>
  <c r="M79" i="16"/>
  <c r="M71" i="16"/>
  <c r="U72" i="16"/>
  <c r="U73" i="16"/>
  <c r="U74" i="16"/>
  <c r="U75" i="16"/>
  <c r="U76" i="16"/>
  <c r="U77" i="16"/>
  <c r="U78" i="16"/>
  <c r="U79" i="16"/>
  <c r="U71" i="16"/>
  <c r="D79" i="16"/>
  <c r="D78" i="16"/>
  <c r="D77" i="16"/>
  <c r="D76" i="16"/>
  <c r="D75" i="16"/>
  <c r="D74" i="16"/>
  <c r="D73" i="16"/>
  <c r="D72" i="16"/>
  <c r="D71" i="16"/>
</calcChain>
</file>

<file path=xl/sharedStrings.xml><?xml version="1.0" encoding="utf-8"?>
<sst xmlns="http://schemas.openxmlformats.org/spreadsheetml/2006/main" count="6201" uniqueCount="985">
  <si>
    <t>Réf. UGAP : 3780594Réf. Fournisseur : 10270014Réf. Constructeur : 23200</t>
  </si>
  <si>
    <t>cOmplete , EDTA-free Protease Inhibitor Cocktail 20 tablets</t>
  </si>
  <si>
    <t>Réf. UGAP : 3736365Réf. Fournisseur : 4693132001Réf. Constructeur : 4693132001</t>
  </si>
  <si>
    <t>Fournisseur : SIGMA ALDRICH CHIMIE</t>
  </si>
  <si>
    <t>Marque : ROCHE DIAGNOSTICS</t>
  </si>
  <si>
    <t>Fournisseur : FISHER SCIENTIFIC SAS</t>
  </si>
  <si>
    <t xml:space="preserve">Marque :
THERMO SCIENTIFIC </t>
  </si>
  <si>
    <t>Prix UGAP INRAE 30/10/2025 : 176,66 € HT</t>
  </si>
  <si>
    <t>Prix UGAP INRAE 30/10/2025 : 307,71
 € HT</t>
  </si>
  <si>
    <t xml:space="preserve">JML Protocol </t>
  </si>
  <si>
    <t>Written and tested by J Monaghan, May 2016</t>
  </si>
  <si>
    <t xml:space="preserve">Bradford Assay </t>
  </si>
  <si>
    <t xml:space="preserve">Hazards: </t>
  </si>
  <si>
    <t>Bradford Reagent contains MeOH (volatile) and Phosphoric Acid (corrosive).</t>
  </si>
  <si>
    <t>Personal Protective Equipment:</t>
  </si>
  <si>
    <t xml:space="preserve">Before starting:  </t>
  </si>
  <si>
    <t xml:space="preserve">We are currently using the Coomassie (Bradford) Protein Assay Kit from Fisher (Cat 23200). Please read the relevant Fisher documents in the shared space: </t>
  </si>
  <si>
    <t>Background:</t>
  </si>
  <si>
    <t>Method:</t>
  </si>
  <si>
    <t>-calculate the concentration from your standard curve; x=(y + 0.0041)/0.5438</t>
  </si>
  <si>
    <t>-multiply by dilution factor (5 uL in 250 uL = x51)</t>
  </si>
  <si>
    <t xml:space="preserve">-normalize your samples based on these values (typically by adding different amounts of extraction buffer to the samples)  </t>
  </si>
  <si>
    <t>Protein Extraction from Plant Tissue</t>
  </si>
  <si>
    <t xml:space="preserve">This protocol uses hazardous protease and phosphatase inhibitors that should be treated with care. </t>
  </si>
  <si>
    <t>Protocol:</t>
  </si>
  <si>
    <t xml:space="preserve">1. Add ~10 glass beads/2ml safelock tube. </t>
  </si>
  <si>
    <t xml:space="preserve">2. Harvest plant material (4 leaf discs) and freeze immediately in liquid nitrogen. </t>
  </si>
  <si>
    <t xml:space="preserve">3. Grind plant material using a Tissue lyzer (2x 30’’, frequency 30). Immediately transfer back to liquid nitrogen after grinding. </t>
  </si>
  <si>
    <t xml:space="preserve">4. Resuspend ground plant material in 190 µl ice-cold Grinding Buffer by vigorous vortexing. </t>
  </si>
  <si>
    <t xml:space="preserve">5. Keep samples on ice for 5’. </t>
  </si>
  <si>
    <t xml:space="preserve">6. Collect plant debris by centrifugation at max. speed (18,000g), 15 min, 4°C. </t>
  </si>
  <si>
    <t xml:space="preserve">7. Transfer 120 µl of the supernatant to a new pre-cooled 1.5ml tube. Keep samples on ice. </t>
  </si>
  <si>
    <t xml:space="preserve">20 mM Tris-HCl pH 7.0 </t>
  </si>
  <si>
    <t xml:space="preserve">150 mM NaCl </t>
  </si>
  <si>
    <t xml:space="preserve">1 mM EDTA, pH 8.0 </t>
  </si>
  <si>
    <t xml:space="preserve">1% Triton X-100 </t>
  </si>
  <si>
    <t xml:space="preserve">1x cOmplete Protease Inhibitor, EDTA-free tablet (Roche, add freshly, can be stored as a 25X stock at -20°C) </t>
  </si>
  <si>
    <t>1x Protease inhibitor cocktail (Sigma, add freshly, 100X stock stored at -20°C)</t>
  </si>
  <si>
    <t xml:space="preserve">0.1% SDS </t>
  </si>
  <si>
    <t xml:space="preserve">5 mM DTT (add freshly, 1M stock stored at -20°C) </t>
  </si>
  <si>
    <t>Coomassie(bradford)prot assay kit 1 SET (630 test tube assays or 3,800 microplate assays)</t>
  </si>
  <si>
    <t>Réf. UGAP : 2552874Réf. Fournisseur : 19560Réf. Constructeur : 19560</t>
  </si>
  <si>
    <t>Marque : QIAGEN</t>
  </si>
  <si>
    <t>Prix UGAP INRAE 30/10/2025 : 102,47 € HT</t>
  </si>
  <si>
    <t>Microtube Collection microtubes racked x 960 (soit 10 plaques)</t>
  </si>
  <si>
    <t>A</t>
  </si>
  <si>
    <t>B</t>
  </si>
  <si>
    <t>C</t>
  </si>
  <si>
    <t>D</t>
  </si>
  <si>
    <t>E</t>
  </si>
  <si>
    <t>F</t>
  </si>
  <si>
    <t>G</t>
  </si>
  <si>
    <t>H</t>
  </si>
  <si>
    <t>Bouchon Collection microtube caps x 960</t>
  </si>
  <si>
    <t>Réf. UGAP : 2552875Réf. Fournisseur : 19566Réf. Constructeur : 19566</t>
  </si>
  <si>
    <t>Fournisseur : QIAGEN FRANCE SAS</t>
  </si>
  <si>
    <t>Prix UGAP INRAE 30/10/2025 : 28,39 € HT</t>
  </si>
  <si>
    <t>Billes acier (MOMIE)</t>
  </si>
  <si>
    <t>Concernant la collecte :</t>
  </si>
  <si>
    <t>Dodécylsulfate de sodium solution</t>
  </si>
  <si>
    <t>05030-500ML</t>
  </si>
  <si>
    <t>Chlorure de sodium</t>
  </si>
  <si>
    <t>Molecular Biology, DNase, RNase, and protease, none detected, ≥99% (titration)</t>
  </si>
  <si>
    <t>S3014-1KG</t>
  </si>
  <si>
    <t>Acide éthylènediaminetétraacétique disodium salt solution</t>
  </si>
  <si>
    <t>CAS No.: 139-33-3</t>
  </si>
  <si>
    <t>Poids moléculaire : 336.21</t>
  </si>
  <si>
    <t>3690-100ML</t>
  </si>
  <si>
    <t>CAS No.: 7647-14-5</t>
  </si>
  <si>
    <t>Poids moléculaire : 58.44</t>
  </si>
  <si>
    <t>CAS No.: 151-21-3</t>
  </si>
  <si>
    <t>Poids moléculaire : 288.38</t>
  </si>
  <si>
    <t>DTT 1 M (via LVM-MOMIE)</t>
  </si>
  <si>
    <r>
      <t>BioUltra, pH 8.0, ~0.5 M in H</t>
    </r>
    <r>
      <rPr>
        <vertAlign val="subscript"/>
        <sz val="11"/>
        <color rgb="FF000000"/>
        <rFont val="Calibri"/>
        <family val="2"/>
        <scheme val="minor"/>
      </rPr>
      <t>2</t>
    </r>
    <r>
      <rPr>
        <sz val="11"/>
        <color rgb="FF000000"/>
        <rFont val="Calibri"/>
        <family val="2"/>
        <scheme val="minor"/>
      </rPr>
      <t>O</t>
    </r>
  </si>
  <si>
    <r>
      <t>BioUltra, 20% in H</t>
    </r>
    <r>
      <rPr>
        <vertAlign val="subscript"/>
        <sz val="11"/>
        <color rgb="FF000000"/>
        <rFont val="Calibri"/>
        <family val="2"/>
        <scheme val="minor"/>
      </rPr>
      <t>2</t>
    </r>
    <r>
      <rPr>
        <sz val="11"/>
        <color rgb="FF000000"/>
        <rFont val="Calibri"/>
        <family val="2"/>
        <scheme val="minor"/>
      </rPr>
      <t>O</t>
    </r>
  </si>
  <si>
    <r>
      <t>Synonyme(s) : Acide (éthylènedinitro)tétraacétique disodium salt, EDTA disodium salt, EDTA-Na</t>
    </r>
    <r>
      <rPr>
        <vertAlign val="subscript"/>
        <sz val="11"/>
        <color rgb="FF000000"/>
        <rFont val="Calibri"/>
        <family val="2"/>
        <scheme val="minor"/>
      </rPr>
      <t>2</t>
    </r>
  </si>
  <si>
    <r>
      <t>Formule linéaire : [-CH</t>
    </r>
    <r>
      <rPr>
        <vertAlign val="subscript"/>
        <sz val="11"/>
        <color rgb="FF000000"/>
        <rFont val="Calibri"/>
        <family val="2"/>
        <scheme val="minor"/>
      </rPr>
      <t>2</t>
    </r>
    <r>
      <rPr>
        <sz val="11"/>
        <color rgb="FF000000"/>
        <rFont val="Calibri"/>
        <family val="2"/>
        <scheme val="minor"/>
      </rPr>
      <t>N(CH</t>
    </r>
    <r>
      <rPr>
        <vertAlign val="subscript"/>
        <sz val="11"/>
        <color rgb="FF000000"/>
        <rFont val="Calibri"/>
        <family val="2"/>
        <scheme val="minor"/>
      </rPr>
      <t>2</t>
    </r>
    <r>
      <rPr>
        <sz val="11"/>
        <color rgb="FF000000"/>
        <rFont val="Calibri"/>
        <family val="2"/>
        <scheme val="minor"/>
      </rPr>
      <t>CO</t>
    </r>
    <r>
      <rPr>
        <vertAlign val="subscript"/>
        <sz val="11"/>
        <color rgb="FF000000"/>
        <rFont val="Calibri"/>
        <family val="2"/>
        <scheme val="minor"/>
      </rPr>
      <t>2</t>
    </r>
    <r>
      <rPr>
        <sz val="11"/>
        <color rgb="FF000000"/>
        <rFont val="Calibri"/>
        <family val="2"/>
        <scheme val="minor"/>
      </rPr>
      <t>Na)CH</t>
    </r>
    <r>
      <rPr>
        <vertAlign val="subscript"/>
        <sz val="11"/>
        <color rgb="FF000000"/>
        <rFont val="Calibri"/>
        <family val="2"/>
        <scheme val="minor"/>
      </rPr>
      <t>2</t>
    </r>
    <r>
      <rPr>
        <sz val="11"/>
        <color rgb="FF000000"/>
        <rFont val="Calibri"/>
        <family val="2"/>
        <scheme val="minor"/>
      </rPr>
      <t>CO</t>
    </r>
    <r>
      <rPr>
        <vertAlign val="subscript"/>
        <sz val="11"/>
        <color rgb="FF000000"/>
        <rFont val="Calibri"/>
        <family val="2"/>
        <scheme val="minor"/>
      </rPr>
      <t>2</t>
    </r>
    <r>
      <rPr>
        <sz val="11"/>
        <color rgb="FF000000"/>
        <rFont val="Calibri"/>
        <family val="2"/>
        <scheme val="minor"/>
      </rPr>
      <t>H]</t>
    </r>
    <r>
      <rPr>
        <vertAlign val="subscript"/>
        <sz val="11"/>
        <color rgb="FF000000"/>
        <rFont val="Calibri"/>
        <family val="2"/>
        <scheme val="minor"/>
      </rPr>
      <t>2</t>
    </r>
  </si>
  <si>
    <t>Synonyme(s) : Halite, NaCl</t>
  </si>
  <si>
    <t>Formule linéaire : NaCl</t>
  </si>
  <si>
    <t>Synonyme(s) : Lauryl sulfate sodium salt, SDS, Sodium lauryl sulfate solution</t>
  </si>
  <si>
    <r>
      <t>Formule linéaire : CH</t>
    </r>
    <r>
      <rPr>
        <vertAlign val="subscript"/>
        <sz val="11"/>
        <color rgb="FF000000"/>
        <rFont val="Calibri"/>
        <family val="2"/>
        <scheme val="minor"/>
      </rPr>
      <t>3</t>
    </r>
    <r>
      <rPr>
        <sz val="11"/>
        <color rgb="FF000000"/>
        <rFont val="Calibri"/>
        <family val="2"/>
        <scheme val="minor"/>
      </rPr>
      <t>(CH</t>
    </r>
    <r>
      <rPr>
        <vertAlign val="subscript"/>
        <sz val="11"/>
        <color rgb="FF000000"/>
        <rFont val="Calibri"/>
        <family val="2"/>
        <scheme val="minor"/>
      </rPr>
      <t>2</t>
    </r>
    <r>
      <rPr>
        <sz val="11"/>
        <color rgb="FF000000"/>
        <rFont val="Calibri"/>
        <family val="2"/>
        <scheme val="minor"/>
      </rPr>
      <t>)</t>
    </r>
    <r>
      <rPr>
        <vertAlign val="subscript"/>
        <sz val="11"/>
        <color rgb="FF000000"/>
        <rFont val="Calibri"/>
        <family val="2"/>
        <scheme val="minor"/>
      </rPr>
      <t>11</t>
    </r>
    <r>
      <rPr>
        <sz val="11"/>
        <color rgb="FF000000"/>
        <rFont val="Calibri"/>
        <family val="2"/>
        <scheme val="minor"/>
      </rPr>
      <t>OSO</t>
    </r>
    <r>
      <rPr>
        <vertAlign val="subscript"/>
        <sz val="11"/>
        <color rgb="FF000000"/>
        <rFont val="Calibri"/>
        <family val="2"/>
        <scheme val="minor"/>
      </rPr>
      <t>3</t>
    </r>
    <r>
      <rPr>
        <sz val="11"/>
        <color rgb="FF000000"/>
        <rFont val="Calibri"/>
        <family val="2"/>
        <scheme val="minor"/>
      </rPr>
      <t>Na</t>
    </r>
  </si>
  <si>
    <t>Triton X-100 (CIME)</t>
  </si>
  <si>
    <t>Protease inhibitor cocktail for use with 5 ml</t>
  </si>
  <si>
    <t>Réf. UGAP : 3750831Réf. Fournisseur : P9599-5MLRéf. Constructeur : P9599-5ML</t>
  </si>
  <si>
    <t>Prix UGAP INRAE 30/10/2025 : 279,44€ HT</t>
  </si>
  <si>
    <t>Marque : Sigma-Aldrich</t>
  </si>
  <si>
    <t>Réf. UGAP : 3735409Réf. Fournisseur : 71285-3Réf. Constructeur : 71285-3</t>
  </si>
  <si>
    <t>Marque : MILLIPORE</t>
  </si>
  <si>
    <t>Prix UGAP INRAE 06/11/2025 : 207,91 € HT</t>
  </si>
  <si>
    <t>71285-M</t>
  </si>
  <si>
    <t>BCA Protein Assay Kit</t>
  </si>
  <si>
    <t>The BCA protein assay is a simple and reliable protein quantification method.</t>
  </si>
  <si>
    <t>Synonyme(s) :</t>
  </si>
  <si>
    <t>BCA Protein Quantification, Bicinchoninic Acid Assay, Protein Assay</t>
  </si>
  <si>
    <t>BCA PROTEIN ASSAY 1 KIT (500 test tube assays or 2500 microplate assays)</t>
  </si>
  <si>
    <t>NT (non traité Chitine seulement Tween)</t>
  </si>
  <si>
    <t>T (traité Chitine+Tween)</t>
  </si>
  <si>
    <t>4 quantités prélevées :</t>
  </si>
  <si>
    <t>50 mg</t>
  </si>
  <si>
    <t>100 mg</t>
  </si>
  <si>
    <t>150 mg</t>
  </si>
  <si>
    <t>500 mg</t>
  </si>
  <si>
    <t>#entrée</t>
  </si>
  <si>
    <t xml:space="preserve">Pot </t>
  </si>
  <si>
    <t>growth 27/10</t>
  </si>
  <si>
    <t>focal genotype</t>
  </si>
  <si>
    <t>neighbour genotype</t>
  </si>
  <si>
    <t xml:space="preserve">rep </t>
  </si>
  <si>
    <t xml:space="preserve">T ou NT </t>
  </si>
  <si>
    <t>mix type</t>
  </si>
  <si>
    <t>ID Pot Semis JB Morel</t>
  </si>
  <si>
    <t>sowing</t>
  </si>
  <si>
    <t>date sowing</t>
  </si>
  <si>
    <t>picking</t>
  </si>
  <si>
    <t>species</t>
  </si>
  <si>
    <t>Lifestyle</t>
  </si>
  <si>
    <t>batch</t>
  </si>
  <si>
    <t>couleur étiquette</t>
  </si>
  <si>
    <t>small</t>
  </si>
  <si>
    <t>NT</t>
  </si>
  <si>
    <t>kin</t>
  </si>
  <si>
    <t>31-31</t>
  </si>
  <si>
    <t>semis 1</t>
  </si>
  <si>
    <t>47 pas Fétuque rouge</t>
  </si>
  <si>
    <t>blanc</t>
  </si>
  <si>
    <t>T</t>
  </si>
  <si>
    <t>mix</t>
  </si>
  <si>
    <t>stranger</t>
  </si>
  <si>
    <t>31-30</t>
  </si>
  <si>
    <t>big</t>
  </si>
  <si>
    <t>53-53</t>
  </si>
  <si>
    <t>Avoine barbue</t>
  </si>
  <si>
    <t>un peu dispersé</t>
  </si>
  <si>
    <t>53-54</t>
  </si>
  <si>
    <t>25-25</t>
  </si>
  <si>
    <t>barbon andropogon</t>
  </si>
  <si>
    <t>dispersé</t>
  </si>
  <si>
    <t>25-26</t>
  </si>
  <si>
    <t>29-29</t>
  </si>
  <si>
    <t>brome de gussone</t>
  </si>
  <si>
    <t>29-27</t>
  </si>
  <si>
    <t>58-58</t>
  </si>
  <si>
    <t>Brome de Madrid</t>
  </si>
  <si>
    <t>grégaire</t>
  </si>
  <si>
    <t>58-61</t>
  </si>
  <si>
    <t>solo</t>
  </si>
  <si>
    <t>brome de madrid</t>
  </si>
  <si>
    <t>bleue</t>
  </si>
  <si>
    <t>49-49</t>
  </si>
  <si>
    <t>brome érigé</t>
  </si>
  <si>
    <t>49-50</t>
  </si>
  <si>
    <t>63-63</t>
  </si>
  <si>
    <t>dactyle aggloméré</t>
  </si>
  <si>
    <t>10 (voisin mort)</t>
  </si>
  <si>
    <t>63-66</t>
  </si>
  <si>
    <t>48-48</t>
  </si>
  <si>
    <t>egilope ovoide</t>
  </si>
  <si>
    <t>48-46</t>
  </si>
  <si>
    <t>16-16</t>
  </si>
  <si>
    <t>Herbe de Dallis</t>
  </si>
  <si>
    <t>16-17</t>
  </si>
  <si>
    <t>15-15</t>
  </si>
  <si>
    <t>Houlque laineuse</t>
  </si>
  <si>
    <t xml:space="preserve">T </t>
  </si>
  <si>
    <t>15-14</t>
  </si>
  <si>
    <t>35-35</t>
  </si>
  <si>
    <t>mélique ciliée</t>
  </si>
  <si>
    <t>35-33</t>
  </si>
  <si>
    <t>14-14</t>
  </si>
  <si>
    <t>semis 2</t>
  </si>
  <si>
    <t>Oloptum millet</t>
  </si>
  <si>
    <t>jaune</t>
  </si>
  <si>
    <t>14-15</t>
  </si>
  <si>
    <t>70-70</t>
  </si>
  <si>
    <t>orge des rats</t>
  </si>
  <si>
    <t>70-67</t>
  </si>
  <si>
    <t>39-39</t>
  </si>
  <si>
    <t>pâturin des prés</t>
  </si>
  <si>
    <t>39-40</t>
  </si>
  <si>
    <t>74-74</t>
  </si>
  <si>
    <t>Urosperme</t>
  </si>
  <si>
    <t>74-73</t>
  </si>
  <si>
    <t>very small</t>
  </si>
  <si>
    <t>Plaque 1</t>
  </si>
  <si>
    <t>Plaque 2</t>
  </si>
  <si>
    <t>Plateau 1</t>
  </si>
  <si>
    <t>Plateau 2</t>
  </si>
  <si>
    <t>Plateau 3</t>
  </si>
  <si>
    <t>Plateau 4</t>
  </si>
  <si>
    <t>Plateau 5</t>
  </si>
  <si>
    <t>Plateau 6</t>
  </si>
  <si>
    <t>Plaque 3</t>
  </si>
  <si>
    <t>Plateau 7</t>
  </si>
  <si>
    <t>Plateau 8</t>
  </si>
  <si>
    <t>Plaque 4</t>
  </si>
  <si>
    <t>Plateau 9</t>
  </si>
  <si>
    <t>Plateau 10</t>
  </si>
  <si>
    <t>Plateau 11</t>
  </si>
  <si>
    <t>Plateau 12</t>
  </si>
  <si>
    <t>Réf. UGAP : 3780331Réf. Fournisseur : 10647894Réf. Constructeur : 34028</t>
  </si>
  <si>
    <t>Prix UGAP INRAE 13/11/2025 : 254,63 € HT</t>
  </si>
  <si>
    <t xml:space="preserve">1-step ultra tmb-elisa 250 ml </t>
  </si>
  <si>
    <t>1/4 du tube</t>
  </si>
  <si>
    <t>2/4 du tube</t>
  </si>
  <si>
    <t>3/4 du tube</t>
  </si>
  <si>
    <t>4/4 du tube</t>
  </si>
  <si>
    <t>Infos Réactifs SCA :</t>
  </si>
  <si>
    <t xml:space="preserve">Plante 1 = 77 </t>
  </si>
  <si>
    <t>Plante 2 = 54</t>
  </si>
  <si>
    <t>Plante 1 = 77</t>
  </si>
  <si>
    <t>→ Possibilité : collecter des échantillons doublons en tubes de 2 mL → Impossibilité par manque de temps et de matériel biologique !!!</t>
  </si>
  <si>
    <t xml:space="preserve">N° manip </t>
  </si>
  <si>
    <t>Titre</t>
  </si>
  <si>
    <t>Date</t>
  </si>
  <si>
    <t xml:space="preserve">X 3 répétitions </t>
  </si>
  <si>
    <t>(soit au total 48 pélèvements)</t>
  </si>
  <si>
    <t>Protease inhibitor (MOMIE)</t>
  </si>
  <si>
    <t>Plaques TECAN (BLAST)</t>
  </si>
  <si>
    <t>Micro-scale assay</t>
  </si>
  <si>
    <t>2. Add 200 μl BCA working reagent to each well. Mix on plate shaker for 30 seconds. Cover plate.</t>
  </si>
  <si>
    <t>3. Standard assay: Incubate reactions at 37°C for 30 min or at room temperature for 2–16 h.</t>
  </si>
  <si>
    <t>Enhanced assay: Incubate reactions at 60°C for 15 min.</t>
  </si>
  <si>
    <t>4. Cool plate to room temperature.</t>
  </si>
  <si>
    <t>5. Measure the absorbance at 562 nm on a plate reader.</t>
  </si>
  <si>
    <t>Note: If the plate reader does not have a 562 nm filter, wavelengths from 540–590 nm have been used successfully.</t>
  </si>
  <si>
    <t>6. To obtain the corrected absorbances, subtract the absorbance of the blank standard from the absorbance</t>
  </si>
  <si>
    <t>measurement or all other standard and protein samples.</t>
  </si>
  <si>
    <t>7. Plot the corrected absorbance versus the known mass of the BSA standards to generate the standard curve.</t>
  </si>
  <si>
    <t>Note: If a curve-fitting algorithm associated with the microplate reader is used for preparing the standard curve, a</t>
  </si>
  <si>
    <t>four-parameter (quadratic) or best-fit curve will provide the most accurate results.</t>
  </si>
  <si>
    <t>8. Using the standard curve, interpolate the recorded corrected absorbance reading for the samples assayed which fall</t>
  </si>
  <si>
    <t>within the linear range of the standard curve.</t>
  </si>
  <si>
    <t>9. Calculate the amount of protein present in the original sample by correcting for the dilution and sample volume.</t>
  </si>
  <si>
    <t>Assay protocols</t>
  </si>
  <si>
    <t>User Protocol TB380 Rev. D 0111JN</t>
  </si>
  <si>
    <t>NOVAGEN</t>
  </si>
  <si>
    <t>2000 µg/mL</t>
  </si>
  <si>
    <t>1000 µg/mL</t>
  </si>
  <si>
    <t>500 µg/mL</t>
  </si>
  <si>
    <t>125 µg/mL</t>
  </si>
  <si>
    <t>250 µg/mL</t>
  </si>
  <si>
    <t>25 µg/mL</t>
  </si>
  <si>
    <t>0 µg/mL</t>
  </si>
  <si>
    <t xml:space="preserve">Note : Gamme de BSA préparée avec H2O </t>
  </si>
  <si>
    <t>Pulvérisation plateaux de plantes de 1 à 12 SCA/JB 06/11/2025</t>
  </si>
  <si>
    <t>Collecte 24 heures après traitement SCA/Etudiants 07/11/2025</t>
  </si>
  <si>
    <r>
      <t xml:space="preserve">Plateaux pairs </t>
    </r>
    <r>
      <rPr>
        <sz val="11"/>
        <color theme="1"/>
        <rFont val="Calibri"/>
        <family val="2"/>
      </rPr>
      <t xml:space="preserve">→ </t>
    </r>
    <r>
      <rPr>
        <sz val="11"/>
        <color theme="1"/>
        <rFont val="Calibri"/>
        <family val="2"/>
        <scheme val="minor"/>
      </rPr>
      <t>T = 0,02 % Tween (vol/vol) + Chitine 500 µg/mL finaux - 30 mL/plateau</t>
    </r>
  </si>
  <si>
    <t>Plateaux impairs → NT = 0,02 % Tween (vol/vol) - 30 mL/plateau</t>
  </si>
  <si>
    <t>Pulvérisation plateaux de plantes de 13 et 14 (seulement pour plante focale 63 car plantes focales 72 trop petites) JB 18/11/2025</t>
  </si>
  <si>
    <r>
      <t xml:space="preserve">Plateaux pairs 14 </t>
    </r>
    <r>
      <rPr>
        <sz val="11"/>
        <color theme="1"/>
        <rFont val="Calibri"/>
        <family val="2"/>
      </rPr>
      <t xml:space="preserve">→ </t>
    </r>
    <r>
      <rPr>
        <sz val="11"/>
        <color theme="1"/>
        <rFont val="Calibri"/>
        <family val="2"/>
        <scheme val="minor"/>
      </rPr>
      <t>T = 0,02 % Tween (vol/vol) + Chitine 500 µg/mL finaux - 30 mL/plateau</t>
    </r>
  </si>
  <si>
    <t>Plateaux impairs 13 → NT = 0,02 % Tween (vol/vol) - 30 mL/plateau</t>
  </si>
  <si>
    <t>Collecte 24 heures après traitement SCA 19/11/2025</t>
  </si>
  <si>
    <r>
      <t xml:space="preserve">Note : Plantes trop petits pour plateaux 13 et 14 </t>
    </r>
    <r>
      <rPr>
        <sz val="11"/>
        <color theme="1"/>
        <rFont val="Calibri"/>
        <family val="2"/>
      </rPr>
      <t xml:space="preserve">→ </t>
    </r>
    <r>
      <rPr>
        <sz val="11"/>
        <color theme="1"/>
        <rFont val="Calibri"/>
        <family val="2"/>
        <scheme val="minor"/>
      </rPr>
      <t>non traitées ce jour</t>
    </r>
  </si>
  <si>
    <t>Gamme BSA 8 points 3 réplicats</t>
  </si>
  <si>
    <t xml:space="preserve">BATCH 2 : </t>
  </si>
  <si>
    <t xml:space="preserve">BATCH 1 : </t>
  </si>
  <si>
    <t xml:space="preserve">A REVOIR : </t>
  </si>
  <si>
    <t>→ Plantes Focales 72 non collectées pas trop petites</t>
  </si>
  <si>
    <t>Plaque 4 Suite</t>
  </si>
  <si>
    <t>51</t>
  </si>
  <si>
    <t>52</t>
  </si>
  <si>
    <t>54</t>
  </si>
  <si>
    <t>55</t>
  </si>
  <si>
    <t>56</t>
  </si>
  <si>
    <t>57</t>
  </si>
  <si>
    <t>189</t>
  </si>
  <si>
    <t>Plateau 13 Focale 63 only</t>
  </si>
  <si>
    <t>Plateau 14 Focale 63 only</t>
  </si>
  <si>
    <t>58</t>
  </si>
  <si>
    <t>59</t>
  </si>
  <si>
    <t>60</t>
  </si>
  <si>
    <t>Plaque 4 finale</t>
  </si>
  <si>
    <t>Préparation de la gamme de BSA SCA 19/11/2025</t>
  </si>
  <si>
    <t>4 Plantes non traitées &amp; 8 échantillons / Plante (parmi les reliquats de plantes en pot) collectés SCA 19/11/2025</t>
  </si>
  <si>
    <t>1500 µg/mL</t>
  </si>
  <si>
    <t>750 µg/mL</t>
  </si>
  <si>
    <t>49</t>
  </si>
  <si>
    <t>50</t>
  </si>
  <si>
    <t>Method name: Method_Bradford_SCA_PAN</t>
  </si>
  <si>
    <t/>
  </si>
  <si>
    <t>Application: SparkControl</t>
  </si>
  <si>
    <t>V2.3</t>
  </si>
  <si>
    <t>Device: Spark</t>
  </si>
  <si>
    <t>Serial number: 1809004801</t>
  </si>
  <si>
    <t>Firmware:</t>
  </si>
  <si>
    <t>LUM:V5.2.3|ABS:V4.3.2|ABS_MEX:V5.0.7|CELL:V4.1.4|MTP:V13.1.5|FLUOR:V5.1.3</t>
  </si>
  <si>
    <t>Date:</t>
  </si>
  <si>
    <t>2025-11-20</t>
  </si>
  <si>
    <t>Time:</t>
  </si>
  <si>
    <t>17:31</t>
  </si>
  <si>
    <t>System</t>
  </si>
  <si>
    <t>U106-H292</t>
  </si>
  <si>
    <t>User</t>
  </si>
  <si>
    <t>U106-H292\U106-H292</t>
  </si>
  <si>
    <t>Plate</t>
  </si>
  <si>
    <t>[NUN96ft] - Thermo Fisher Scientific-Nunclon 96 Flat Transparent Cat. No.: 269620/269787/439454/442404/475094</t>
  </si>
  <si>
    <t>Lid lifter</t>
  </si>
  <si>
    <t>No lid</t>
  </si>
  <si>
    <t>Humidity Cassette</t>
  </si>
  <si>
    <t>No humidity cassette</t>
  </si>
  <si>
    <t>Smooth mode</t>
  </si>
  <si>
    <t>Selected</t>
  </si>
  <si>
    <t>List of actions in this measurement script:</t>
  </si>
  <si>
    <t>Absorbance</t>
  </si>
  <si>
    <t>Bradford_TEST1_SCA_20112025</t>
  </si>
  <si>
    <t>Name</t>
  </si>
  <si>
    <t>NUN96ft</t>
  </si>
  <si>
    <t>Plate layout</t>
  </si>
  <si>
    <t>Plate area</t>
  </si>
  <si>
    <t>A1-C9;D1-F7;G1-H8</t>
  </si>
  <si>
    <t>&lt;&gt;</t>
  </si>
  <si>
    <t>1</t>
  </si>
  <si>
    <t>2</t>
  </si>
  <si>
    <t>3</t>
  </si>
  <si>
    <t>4</t>
  </si>
  <si>
    <t>5</t>
  </si>
  <si>
    <t>6</t>
  </si>
  <si>
    <t>7</t>
  </si>
  <si>
    <t>8</t>
  </si>
  <si>
    <t>9</t>
  </si>
  <si>
    <t>10</t>
  </si>
  <si>
    <t>11</t>
  </si>
  <si>
    <t>12</t>
  </si>
  <si>
    <t>None</t>
  </si>
  <si>
    <t>Mode</t>
  </si>
  <si>
    <t>Measurement wavelength</t>
  </si>
  <si>
    <t>nm</t>
  </si>
  <si>
    <t>Number of flashes</t>
  </si>
  <si>
    <t>Settle time</t>
  </si>
  <si>
    <t>ms</t>
  </si>
  <si>
    <t>Part of Plate</t>
  </si>
  <si>
    <t>Start Time</t>
  </si>
  <si>
    <t>2025-11-20 17:30:48</t>
  </si>
  <si>
    <t>Temperature</t>
  </si>
  <si>
    <t>°C</t>
  </si>
  <si>
    <t>OVER</t>
  </si>
  <si>
    <t>End Time</t>
  </si>
  <si>
    <t>2025-11-20 17:31:11</t>
  </si>
  <si>
    <t>Protein concentration (µg/mL)</t>
  </si>
  <si>
    <t>Gamme 1 SCA</t>
  </si>
  <si>
    <t>Gamme 2 SCA</t>
  </si>
  <si>
    <t>Gamme 3 SCA</t>
  </si>
  <si>
    <t>Gamme 1 BCA Protein Assay Novagen</t>
  </si>
  <si>
    <t>Gamme 2 BCA Protein Assay Novagen</t>
  </si>
  <si>
    <t>Gamme 3 BCA Protein Assay Novagen</t>
  </si>
  <si>
    <t>X = (y-0,0142)/0,001</t>
  </si>
  <si>
    <t>y</t>
  </si>
  <si>
    <t>x</t>
  </si>
  <si>
    <t>Avec Gamme 1 SCA</t>
  </si>
  <si>
    <t>x = (y-0,0187)/0,0011</t>
  </si>
  <si>
    <t>Avec Gamme 2 BCA Protein Assay Novagen</t>
  </si>
  <si>
    <t xml:space="preserve">Différence </t>
  </si>
  <si>
    <t>ce n'est pas un ELISA "sandwich" qu'on doit faire comme évoqué avec Marlène mais bien un ELISA indirect dans lequel l'extrait de protéine de plante est à fixer (coating) sur les plaques</t>
  </si>
  <si>
    <t>on en reparle</t>
  </si>
  <si>
    <t>Sujet :</t>
  </si>
  <si>
    <t>Re: protocole ELISA+ plaques</t>
  </si>
  <si>
    <t>Date :</t>
  </si>
  <si>
    <t>Tue, 18 Nov 2025 17:42:02 +0100 (CET)</t>
  </si>
  <si>
    <t>De :</t>
  </si>
  <si>
    <t>Veronique MARIE-JEANNE &lt;veronique.marie-jeanne@supagro.fr&gt;</t>
  </si>
  <si>
    <t>Pour :</t>
  </si>
  <si>
    <t>jean-benoit morel &lt;jean-benoit.morel@inrae.fr&gt;</t>
  </si>
  <si>
    <t>Disons que si vous n'avez que l'anticorps anti PR1 et que vous n'avez pas une version de cet anticorps couplé à une enzyme , vous êtes obligés de faire un elisa indirect (c'est à dire que l'anticorps qui porte l'enzyme n'est pas celui qui reconnaît ta protéine cible (soit pour toi la protéine PR1 , pour nous habituellement la capside d'un virus)</t>
  </si>
  <si>
    <t>Véronique </t>
  </si>
  <si>
    <t>De: "jean-benoit morel" &lt;jean-benoit.morel@inrae.fr&gt;</t>
  </si>
  <si>
    <t>À: "Veronique MARIE-JEANNE" &lt;veronique.marie-jeanne@supagro.fr&gt;</t>
  </si>
  <si>
    <t>re-salut</t>
  </si>
  <si>
    <t>ok, j'en ai discuté avec Marlène qui va nous donner un coup de main</t>
  </si>
  <si>
    <t>pour ce qui est du type d'ELISA, on a un anti-corps anti PR1 (protéine de défense) issu du lapin et un anti-lapin-couplé HRP issu de chèvre</t>
  </si>
  <si>
    <t>tu recommandes quel type d'ELISA?</t>
  </si>
  <si>
    <t>merci pour ton aide</t>
  </si>
  <si>
    <t>a+</t>
  </si>
  <si>
    <t>jb</t>
  </si>
  <si>
    <t>Le 18/11/2025 à 13:24, Veronique MARIE-JEANNE a écrit :</t>
  </si>
  <si>
    <t>Marlène, Marie, si elle a le temps Sylvie pourrait les encadrer un peu mais je ne connais pas du tout ses disponibilités en ce moment. Il pourrait y avoir des tampons prêts au labo (à refaire bien sûr après, mais ça pourrait permettre de gagner du temps).</t>
  </si>
  <si>
    <t>salut</t>
  </si>
  <si>
    <t>tu peux me dire qui fait des ELISA à CAMEPI?</t>
  </si>
  <si>
    <t>effectivement je pense que le mieux est un ELISA indirect</t>
  </si>
  <si>
    <t>Le 18/11/2025 à 11:47, Veronique MARIE-JEANNE a écrit :</t>
  </si>
  <si>
    <t>Bonjour Jean-Benoît,</t>
  </si>
  <si>
    <t>OUi je peux leur envoyer un protocole de DAS Elisa, mais j'ai compris qu'eux voulaient fair eun ACP indirect</t>
  </si>
  <si>
    <t>Les plaques maxisorp franchement je ne sais pas si je peux y avoir accès (car l'accès au matériel des salles TP est compliqué).</t>
  </si>
  <si>
    <t>Sinon ils en ont chez CAMEPI (mêmes plaques que celles d'ici). D'ailleurs c'est la seule équipe qui fait des elisas en routine.</t>
  </si>
  <si>
    <t>salut Véro</t>
  </si>
  <si>
    <t>Vu qu'on va devoir faire sans Kristell, est-ce que tu peux nous envoyer le protocole ELISA le plus détaillé que tu aies?</t>
  </si>
  <si>
    <t>Est-ce que tu peux donner aux étudiants des plaques Maxisorp (genre une quinzaine pour pas trop se rater)?</t>
  </si>
  <si>
    <t>dis moi, merci</t>
  </si>
  <si>
    <r>
      <t>donc vous aurez : couche 1 : vos protéines dans</t>
    </r>
    <r>
      <rPr>
        <b/>
        <sz val="11"/>
        <color rgb="FF000000"/>
        <rFont val="Calibri"/>
        <family val="2"/>
        <scheme val="minor"/>
      </rPr>
      <t xml:space="preserve"> le tampon coating</t>
    </r>
  </si>
  <si>
    <r>
      <t xml:space="preserve">Envoyé: </t>
    </r>
    <r>
      <rPr>
        <sz val="11"/>
        <color rgb="FF000000"/>
        <rFont val="Calibri"/>
        <family val="2"/>
        <scheme val="minor"/>
      </rPr>
      <t>Mardi 18 Novembre 2025 16:42:09</t>
    </r>
  </si>
  <si>
    <r>
      <t xml:space="preserve">Objet: </t>
    </r>
    <r>
      <rPr>
        <sz val="11"/>
        <color rgb="FF000000"/>
        <rFont val="Calibri"/>
        <family val="2"/>
        <scheme val="minor"/>
      </rPr>
      <t>Re: protocole ELISA+ plaques</t>
    </r>
  </si>
  <si>
    <r>
      <t xml:space="preserve">Envoyé: </t>
    </r>
    <r>
      <rPr>
        <sz val="11"/>
        <color rgb="FF000000"/>
        <rFont val="Calibri"/>
        <family val="2"/>
        <scheme val="minor"/>
      </rPr>
      <t>Mardi 18 Novembre 2025 12:50:39</t>
    </r>
  </si>
  <si>
    <r>
      <t xml:space="preserve">Envoyé: </t>
    </r>
    <r>
      <rPr>
        <sz val="11"/>
        <color rgb="FF000000"/>
        <rFont val="Calibri"/>
        <family val="2"/>
        <scheme val="minor"/>
      </rPr>
      <t>Mardi 18 Novembre 2025 09:26:31</t>
    </r>
  </si>
  <si>
    <r>
      <t xml:space="preserve">Objet: </t>
    </r>
    <r>
      <rPr>
        <sz val="11"/>
        <color rgb="FF000000"/>
        <rFont val="Calibri"/>
        <family val="2"/>
        <scheme val="minor"/>
      </rPr>
      <t>protocole ELISA+ plaques</t>
    </r>
  </si>
  <si>
    <t>Method name: Method 1</t>
  </si>
  <si>
    <t>2025-11-21</t>
  </si>
  <si>
    <t>13:58</t>
  </si>
  <si>
    <t>[NUN96fw_LumiNunc FluoroNunc] - Thermo Fisher Scientific-Nunclon 96 Flat White Cat. No.: 437796/437842</t>
  </si>
  <si>
    <t>Not selected</t>
  </si>
  <si>
    <t>Label 1</t>
  </si>
  <si>
    <t>Bradford_TEST2_SCA_20251121</t>
  </si>
  <si>
    <t>A1-C9;D1-E8</t>
  </si>
  <si>
    <t>2025-11-21 13:57:47</t>
  </si>
  <si>
    <t>2025-11-21 13:57:59</t>
  </si>
  <si>
    <t>HRP = Peroxydase de Raifort (HRP</t>
  </si>
  <si>
    <t>Ech1</t>
  </si>
  <si>
    <t>Ech2</t>
  </si>
  <si>
    <t>Ech3</t>
  </si>
  <si>
    <t>Ech4</t>
  </si>
  <si>
    <t>Ech5</t>
  </si>
  <si>
    <t>Ech6</t>
  </si>
  <si>
    <t>Ech7</t>
  </si>
  <si>
    <t>Ech8</t>
  </si>
  <si>
    <t>Ech9</t>
  </si>
  <si>
    <t>Ech10</t>
  </si>
  <si>
    <t>Ech11</t>
  </si>
  <si>
    <t>Ech12</t>
  </si>
  <si>
    <t>Ech13</t>
  </si>
  <si>
    <t>Ech14</t>
  </si>
  <si>
    <t>Ech15</t>
  </si>
  <si>
    <t>Ech16</t>
  </si>
  <si>
    <t>[Prot] (en µg/mL)</t>
  </si>
  <si>
    <t>5 µL</t>
  </si>
  <si>
    <t>25 µL</t>
  </si>
  <si>
    <t>[Prot] (en µg/pour 100 µL)</t>
  </si>
  <si>
    <t>Plante 3 = 60</t>
  </si>
  <si>
    <t>Plante 4 = 64</t>
  </si>
  <si>
    <t>Plante 5 = 28</t>
  </si>
  <si>
    <t>Plante 6 = 57</t>
  </si>
  <si>
    <t>Feuilles 'étroites'</t>
  </si>
  <si>
    <t>Feuilles 'larges plus ligneuses'</t>
  </si>
  <si>
    <t>4 Plantes non traitées &amp; 8 échantillons / Plante (parmi les reliquats de plantes en pot) collectés SCA 17/11/2025</t>
  </si>
  <si>
    <t>Plante 10 = 57</t>
  </si>
  <si>
    <t>Plante 7 = 65</t>
  </si>
  <si>
    <t>Plante 8 = 52</t>
  </si>
  <si>
    <t>Plante 9 (Dicotylédone) = 76</t>
  </si>
  <si>
    <r>
      <t xml:space="preserve">Test Extraction protéines totales à partir des échantillons de plantes 60 - 64 - 28 et 57 (collectés le 17/11/2025) </t>
    </r>
    <r>
      <rPr>
        <sz val="11"/>
        <color rgb="FFCC66FF"/>
        <rFont val="Calibri"/>
        <family val="2"/>
      </rPr>
      <t>→ Extraits trop concentrés</t>
    </r>
    <r>
      <rPr>
        <sz val="11"/>
        <color rgb="FFCC66FF"/>
        <rFont val="Calibri"/>
        <family val="2"/>
        <scheme val="minor"/>
      </rPr>
      <t xml:space="preserve"> éliminés SCA 18/11/2025</t>
    </r>
  </si>
  <si>
    <t>Test 2 Bradford sur 5 µL extrait protéines totales ND de le veille SCA 21/11/2025</t>
  </si>
  <si>
    <t>nils.masson@supagro.fr</t>
  </si>
  <si>
    <t>pierre.leca@supagro.fr</t>
  </si>
  <si>
    <t>edoardo.beccaro@supagro.fr</t>
  </si>
  <si>
    <t>lucille.bourgeois@supagro.fr</t>
  </si>
  <si>
    <t>Nouvelle préparation 200 mL de tampon d'extraction des protéines totales SCA 21/11/2025</t>
  </si>
  <si>
    <t>Préparation de 200 mL de tampon d'extraction des protéines totales SCA 14/11/2025</t>
  </si>
  <si>
    <t>Matériel nécessaire</t>
  </si>
  <si>
    <t>Plaque 96 puits (polystyrène, haute affinité pour les protéines)</t>
  </si>
  <si>
    <t>Extrait de protéines de plantes (préparé dans un tampon approprié, ex. PBS)</t>
  </si>
  <si>
    <t>Tampon de revêtement (ex. carbonate/bicarbonate 0,1 M, pH 9,6)</t>
  </si>
  <si>
    <t>Tampon de lavage (PBS-Tween 0,05%)</t>
  </si>
  <si>
    <t>Tampon de blocage (ex. PBS + 5% lait écrémé ou BSA 1-3%)</t>
  </si>
  <si>
    <t>Anticorps primaire anti-PR1 (dilution à optimiser, ex. 1:1000)</t>
  </si>
  <si>
    <t>Anticorps secondaire anti-IgG couplé à la HRP (dilution à optimiser, ex. 1:5000)</t>
  </si>
  <si>
    <t>Substrat pour HRP (ex. TMB)</t>
  </si>
  <si>
    <t>Solution d’arrêt (ex. H₂SO₄ 1 M)</t>
  </si>
  <si>
    <t>Spectrophotomètre (lecture à 450 nm)</t>
  </si>
  <si>
    <t>Protocole étape par étape</t>
  </si>
  <si>
    <t>1. Préparation de la plaque</t>
  </si>
  <si>
    <t>2. Blocage des sites non spécifiques</t>
  </si>
  <si>
    <t>Ajouter 200 µL/puits de tampon de blocage (PBS + 5% lait écrémé ou BSA 1-3%).</t>
  </si>
  <si>
    <t>Laver 3 fois avec PBS-Tween 0,05%.</t>
  </si>
  <si>
    <t>3. Incubation avec l’anticorps primaire</t>
  </si>
  <si>
    <t>Diluer l’anticorps primaire anti-PR1 dans le tampon de blocage (ex. 1:1000).</t>
  </si>
  <si>
    <t>Laver 5 fois avec PBS-Tween 0,05%.</t>
  </si>
  <si>
    <t>4. Incubation avec l’anticorps secondaire</t>
  </si>
  <si>
    <t>Diluer l’anticorps secondaire anti-IgG-HRP dans le tampon de blocage (ex. 1:5000).</t>
  </si>
  <si>
    <t>5. Révélation avec le substrat</t>
  </si>
  <si>
    <t>Ajouter 100 µL/puits de substrat TMB.</t>
  </si>
  <si>
    <t>Arrêter la réaction avec 50 µL/puits de H₂SO₄ 1 M (la couleur devient jaune).</t>
  </si>
  <si>
    <t>6. Lecture des résultats</t>
  </si>
  <si>
    <t>Soustraire la valeur du blanc (puits sans extrait protéique) pour chaque échantillon.</t>
  </si>
  <si>
    <t>Analyse des résultats</t>
  </si>
  <si>
    <t>Optimisations possibles</t>
  </si>
  <si>
    <t>Remarques</t>
  </si>
  <si>
    <t>Conserver les réactifs à 4°C (sauf indication contraire).</t>
  </si>
  <si>
    <t>Éviter les bulles lors des dépôts pour ne pas fausser les lectures.</t>
  </si>
  <si>
    <t>Utiliser des pointes de pipettes propres pour chaque réactif.</t>
  </si>
  <si>
    <t>Besoin de précisions sur une étape ou d’aide pour l’analyse des résultats ?</t>
  </si>
  <si>
    <t>Jean-Benoit MOREL</t>
  </si>
  <si>
    <t>PR-1 | Positive control/quantitation standard</t>
  </si>
  <si>
    <t>Product no: AS10 687S</t>
  </si>
  <si>
    <t>https://www.agrisera.com/en/artiklar/pr-1-protein-standard.html</t>
  </si>
  <si>
    <t>AS10 687S  Recombinant protein standard for quantification and positive control</t>
  </si>
  <si>
    <t>2025-11-26</t>
  </si>
  <si>
    <t>16:29</t>
  </si>
  <si>
    <t xml:space="preserve">[Thermo_Immulon96ft] - Thermo Fisher Scientific-Nunclon 96 Flat Transparent </t>
  </si>
  <si>
    <t>Plate1-SCA-G4-26112025</t>
  </si>
  <si>
    <t>Thermo_Immulon96ft</t>
  </si>
  <si>
    <t>A1-E12;F1-H1;F3-H4;F6-H8;F10-H12</t>
  </si>
  <si>
    <t>2025-11-26 16:28:55</t>
  </si>
  <si>
    <t>2025-11-26 16:29:24</t>
  </si>
  <si>
    <t>16:52</t>
  </si>
  <si>
    <t>A1-B12;C1-E6;F1-H1;F3-H4;F6-H6;F12-H12</t>
  </si>
  <si>
    <t>2025-11-26 16:51:35</t>
  </si>
  <si>
    <t>2025-11-26 16:51:57</t>
  </si>
  <si>
    <t>avec P100 SCA</t>
  </si>
  <si>
    <t>avec P200 L10 !!!</t>
  </si>
  <si>
    <t>Note Agrisera : Username : INRAE-PHIM - Password : 8PHIM==2025</t>
  </si>
  <si>
    <t>Hello,</t>
  </si>
  <si>
    <t>Your new customer profile has been created at Agrisera AB (Antibodies for research).</t>
  </si>
  <si>
    <t>Your user name: INRAE-PHIM</t>
  </si>
  <si>
    <t>Your password: ******</t>
  </si>
  <si>
    <t>Your customer no.: 26285</t>
  </si>
  <si>
    <t>Best regards,</t>
  </si>
  <si>
    <t>Agrisera AB (Antibodies for research)</t>
  </si>
  <si>
    <t>orders@agrisera.com</t>
  </si>
  <si>
    <t>Mail de la société Agrisera (orders@agrisera.com) du 25/11/2025 :</t>
  </si>
  <si>
    <r>
      <t xml:space="preserve">Voici un protocole détaillé pour un </t>
    </r>
    <r>
      <rPr>
        <b/>
        <sz val="11"/>
        <color theme="1"/>
        <rFont val="Calibri"/>
        <family val="2"/>
        <scheme val="minor"/>
      </rPr>
      <t>ELISA indirect</t>
    </r>
    <r>
      <rPr>
        <sz val="11"/>
        <color theme="1"/>
        <rFont val="Calibri"/>
        <family val="2"/>
        <scheme val="minor"/>
      </rPr>
      <t xml:space="preserve"> utilisant un extrait de protéines de plantes, un anticorps primaire anti-PR1 (Pathogenesis-Related Protein 1) et un anticorps secondaire couplé à la HRP (Horseradish Peroxidase). Ce protocole est adapté pour détecter la présence de la protéine PR1 dans votre échantillon.</t>
    </r>
  </si>
  <si>
    <r>
      <t>Revêtement (Coating)</t>
    </r>
    <r>
      <rPr>
        <sz val="11"/>
        <color theme="1"/>
        <rFont val="Calibri"/>
        <family val="2"/>
        <scheme val="minor"/>
      </rPr>
      <t xml:space="preserve"> : Diluer votre extrait de protéines de plantes dans le tampon de revêtement (ex. 1-10 µg/mL). Déposer 100 µL/puits et incuber </t>
    </r>
    <r>
      <rPr>
        <b/>
        <sz val="11"/>
        <color theme="1"/>
        <rFont val="Calibri"/>
        <family val="2"/>
        <scheme val="minor"/>
      </rPr>
      <t>toute la nuit à 4°C</t>
    </r>
    <r>
      <rPr>
        <sz val="11"/>
        <color theme="1"/>
        <rFont val="Calibri"/>
        <family val="2"/>
        <scheme val="minor"/>
      </rPr>
      <t xml:space="preserve"> ou </t>
    </r>
    <r>
      <rPr>
        <b/>
        <sz val="11"/>
        <color theme="1"/>
        <rFont val="Calibri"/>
        <family val="2"/>
        <scheme val="minor"/>
      </rPr>
      <t>2h à 37°C</t>
    </r>
    <r>
      <rPr>
        <sz val="11"/>
        <color theme="1"/>
        <rFont val="Calibri"/>
        <family val="2"/>
        <scheme val="minor"/>
      </rPr>
      <t xml:space="preserve"> dans une étuve humide. </t>
    </r>
    <r>
      <rPr>
        <i/>
        <sz val="11"/>
        <color theme="1"/>
        <rFont val="Calibri"/>
        <family val="2"/>
        <scheme val="minor"/>
      </rPr>
      <t>Contrôles</t>
    </r>
    <r>
      <rPr>
        <sz val="11"/>
        <color theme="1"/>
        <rFont val="Calibri"/>
        <family val="2"/>
        <scheme val="minor"/>
      </rPr>
      <t xml:space="preserve"> : Inclure des puits avec tampon seul (blanc) et une protéine standard (si disponible).</t>
    </r>
  </si>
  <si>
    <r>
      <t>Lavage</t>
    </r>
    <r>
      <rPr>
        <sz val="11"/>
        <color theme="1"/>
        <rFont val="Calibri"/>
        <family val="2"/>
        <scheme val="minor"/>
      </rPr>
      <t xml:space="preserve"> : Vider les puits et laver 3 fois avec 200 µL de PBS-Tween 0,05% (incuber 1-2 min entre chaque lavage).</t>
    </r>
  </si>
  <si>
    <r>
      <t xml:space="preserve">Incuber </t>
    </r>
    <r>
      <rPr>
        <b/>
        <sz val="11"/>
        <color theme="1"/>
        <rFont val="Calibri"/>
        <family val="2"/>
        <scheme val="minor"/>
      </rPr>
      <t>1h à 37°C</t>
    </r>
    <r>
      <rPr>
        <sz val="11"/>
        <color theme="1"/>
        <rFont val="Calibri"/>
        <family val="2"/>
        <scheme val="minor"/>
      </rPr>
      <t xml:space="preserve"> ou </t>
    </r>
    <r>
      <rPr>
        <b/>
        <sz val="11"/>
        <color theme="1"/>
        <rFont val="Calibri"/>
        <family val="2"/>
        <scheme val="minor"/>
      </rPr>
      <t>2h à température ambiante</t>
    </r>
    <r>
      <rPr>
        <sz val="11"/>
        <color theme="1"/>
        <rFont val="Calibri"/>
        <family val="2"/>
        <scheme val="minor"/>
      </rPr>
      <t>.</t>
    </r>
  </si>
  <si>
    <r>
      <t xml:space="preserve">Ajouter 100 µL/puits et incuber </t>
    </r>
    <r>
      <rPr>
        <b/>
        <sz val="11"/>
        <color theme="1"/>
        <rFont val="Calibri"/>
        <family val="2"/>
        <scheme val="minor"/>
      </rPr>
      <t>1h à 37°C</t>
    </r>
    <r>
      <rPr>
        <sz val="11"/>
        <color theme="1"/>
        <rFont val="Calibri"/>
        <family val="2"/>
        <scheme val="minor"/>
      </rPr>
      <t xml:space="preserve"> ou </t>
    </r>
    <r>
      <rPr>
        <b/>
        <sz val="11"/>
        <color theme="1"/>
        <rFont val="Calibri"/>
        <family val="2"/>
        <scheme val="minor"/>
      </rPr>
      <t>2h à température ambiante</t>
    </r>
    <r>
      <rPr>
        <sz val="11"/>
        <color theme="1"/>
        <rFont val="Calibri"/>
        <family val="2"/>
        <scheme val="minor"/>
      </rPr>
      <t>.</t>
    </r>
  </si>
  <si>
    <r>
      <t xml:space="preserve">Ajouter 100 µL/puits et incuber </t>
    </r>
    <r>
      <rPr>
        <b/>
        <sz val="11"/>
        <color theme="1"/>
        <rFont val="Calibri"/>
        <family val="2"/>
        <scheme val="minor"/>
      </rPr>
      <t>1h à 37°C</t>
    </r>
    <r>
      <rPr>
        <sz val="11"/>
        <color theme="1"/>
        <rFont val="Calibri"/>
        <family val="2"/>
        <scheme val="minor"/>
      </rPr>
      <t xml:space="preserve"> ou </t>
    </r>
    <r>
      <rPr>
        <b/>
        <sz val="11"/>
        <color theme="1"/>
        <rFont val="Calibri"/>
        <family val="2"/>
        <scheme val="minor"/>
      </rPr>
      <t>2h à température ambiante</t>
    </r>
    <r>
      <rPr>
        <sz val="11"/>
        <color theme="1"/>
        <rFont val="Calibri"/>
        <family val="2"/>
        <scheme val="minor"/>
      </rPr>
      <t>, à l’abri de la lumière.</t>
    </r>
  </si>
  <si>
    <r>
      <t xml:space="preserve">Incuber </t>
    </r>
    <r>
      <rPr>
        <b/>
        <sz val="11"/>
        <color theme="1"/>
        <rFont val="Calibri"/>
        <family val="2"/>
        <scheme val="minor"/>
      </rPr>
      <t>10-30 min à température ambiante</t>
    </r>
    <r>
      <rPr>
        <sz val="11"/>
        <color theme="1"/>
        <rFont val="Calibri"/>
        <family val="2"/>
        <scheme val="minor"/>
      </rPr>
      <t>, à l’abri de la lumière (la couleur bleue apparaît).</t>
    </r>
  </si>
  <si>
    <r>
      <t xml:space="preserve">Lire l’absorbance à </t>
    </r>
    <r>
      <rPr>
        <b/>
        <sz val="11"/>
        <color theme="1"/>
        <rFont val="Calibri"/>
        <family val="2"/>
        <scheme val="minor"/>
      </rPr>
      <t>450 nm</t>
    </r>
    <r>
      <rPr>
        <sz val="11"/>
        <color theme="1"/>
        <rFont val="Calibri"/>
        <family val="2"/>
        <scheme val="minor"/>
      </rPr>
      <t xml:space="preserve"> avec un spectrophotomètre.</t>
    </r>
  </si>
  <si>
    <r>
      <t>Contrôles positifs/négatifs</t>
    </r>
    <r>
      <rPr>
        <sz val="11"/>
        <color theme="1"/>
        <rFont val="Calibri"/>
        <family val="2"/>
        <scheme val="minor"/>
      </rPr>
      <t xml:space="preserve"> : Comparer les valeurs d’absorbance des échantillons avec les contrôles.</t>
    </r>
  </si>
  <si>
    <r>
      <t>Courbe standard</t>
    </r>
    <r>
      <rPr>
        <sz val="11"/>
        <color theme="1"/>
        <rFont val="Calibri"/>
        <family val="2"/>
        <scheme val="minor"/>
      </rPr>
      <t xml:space="preserve"> : Si disponible, utiliser une gamme de concentrations de PR1 purifiée pour quantifier la protéine dans l’extrait.</t>
    </r>
  </si>
  <si>
    <r>
      <t>Interprétation</t>
    </r>
    <r>
      <rPr>
        <sz val="11"/>
        <color theme="1"/>
        <rFont val="Calibri"/>
        <family val="2"/>
        <scheme val="minor"/>
      </rPr>
      <t xml:space="preserve"> : Une absorbance élevée indique la présence de PR1 dans l’échantillon.</t>
    </r>
  </si>
  <si>
    <r>
      <t>Dilutions</t>
    </r>
    <r>
      <rPr>
        <sz val="11"/>
        <color theme="1"/>
        <rFont val="Calibri"/>
        <family val="2"/>
        <scheme val="minor"/>
      </rPr>
      <t xml:space="preserve"> : Tester différentes dilutions d’anticorps primaire/secondaire pour minimiser le bruit de fond.</t>
    </r>
  </si>
  <si>
    <r>
      <t>Blocage</t>
    </r>
    <r>
      <rPr>
        <sz val="11"/>
        <color theme="1"/>
        <rFont val="Calibri"/>
        <family val="2"/>
        <scheme val="minor"/>
      </rPr>
      <t xml:space="preserve"> : Ajuster la concentration de lait/BSA si le bruit de fond est élevé.</t>
    </r>
  </si>
  <si>
    <r>
      <t>Lavage</t>
    </r>
    <r>
      <rPr>
        <sz val="11"/>
        <color theme="1"/>
        <rFont val="Calibri"/>
        <family val="2"/>
        <scheme val="minor"/>
      </rPr>
      <t xml:space="preserve"> : Augmenter le nombre de lavages si le signal est non spécifique.</t>
    </r>
  </si>
  <si>
    <t>Sample ID</t>
  </si>
  <si>
    <t>Absorbance (562 m)</t>
  </si>
  <si>
    <t>Net A(562 nm)</t>
  </si>
  <si>
    <t>Net Absorbance (562 nm)</t>
  </si>
  <si>
    <t>cocktail d’inhibiteurs de protéases, inhibiteur de protéase, inhibiteur de protéase Roche</t>
  </si>
  <si>
    <t>Cocktail d′inhibiteurs de protéases sans EDTA Mini cOmplete™</t>
  </si>
  <si>
    <t>Protease Inhibitor Cocktail Tablets provided in a glass vial, Tablets provided in a glass vial (25 tabs)</t>
  </si>
  <si>
    <t>1x Cocktail d′inhibiteurs de protéases sans EDTA Mini cOmplete™ (add freshly)</t>
  </si>
  <si>
    <t>2025-11-27</t>
  </si>
  <si>
    <t>15:38</t>
  </si>
  <si>
    <t>[NUN96fw_GlassBottom] - Thermo Fisher Scientific-Nunclon 96 Flat White Cat. No.: 164590</t>
  </si>
  <si>
    <t>NUN96fw_GlassBottom</t>
  </si>
  <si>
    <t>A1-E12;F1-H1;F3-F4;F6-F7;F9-G9;F11-F12;G4-H4;</t>
  </si>
  <si>
    <t>G7-H7;H9-H12</t>
  </si>
  <si>
    <t>A1-E12;F1-H1;F3-F4;F6-F7;F9-G9;F11-F12;G4-H4;G7-H7;H9-H12</t>
  </si>
  <si>
    <t>2025-11-27 15:37:50</t>
  </si>
  <si>
    <t>2025-11-27 15:38:18</t>
  </si>
  <si>
    <t>Gamme BSA 9 points 3 réplicats</t>
  </si>
  <si>
    <t>16:06</t>
  </si>
  <si>
    <t>NUN96fw_LumiNunc FluoroNunc</t>
  </si>
  <si>
    <t>A1-B12;C1-E10;F1-H2;F4-H5;F7-H7;F9;G9-G10;H9-H12</t>
  </si>
  <si>
    <t>2025-11-27 16:06:08</t>
  </si>
  <si>
    <t>2025-11-27 16:06:35</t>
  </si>
  <si>
    <t>Moyenne Net A(562 nm)</t>
  </si>
  <si>
    <t>y=0,0009x - 0,0115</t>
  </si>
  <si>
    <t>Moyenne de l'absorbance sur H2O :</t>
  </si>
  <si>
    <t>x=(y+0,0115)/0,0009</t>
  </si>
  <si>
    <t>Net Absorbance (562 nm) pour 5 µL d'extrait protéique</t>
  </si>
  <si>
    <t>Net Absorbance (562 nm) pour 25 µL d'extrait protéique</t>
  </si>
  <si>
    <r>
      <t>Aerial parts (leaves except the 5cm from apex previously collected for nucleic acid extraction) of each wheat plant were individually ground with a Pölhane press (MEKU, Villingen-Schwenningen Germany). The presence of BYDV-PAV and WDV in plant sap was tested by double antibody sandwich enzyme linked immunosorbent assay (DAS-ELISA; Clark and Adams, 1977). Briefly, 100µl of carbonate buffer (15 mM Na</t>
    </r>
    <r>
      <rPr>
        <vertAlign val="subscript"/>
        <sz val="11"/>
        <color theme="1"/>
        <rFont val="Calibri"/>
        <family val="2"/>
        <scheme val="minor"/>
      </rPr>
      <t>2</t>
    </r>
    <r>
      <rPr>
        <sz val="11"/>
        <color theme="1"/>
        <rFont val="Calibri"/>
        <family val="2"/>
        <scheme val="minor"/>
      </rPr>
      <t>CO</t>
    </r>
    <r>
      <rPr>
        <vertAlign val="subscript"/>
        <sz val="11"/>
        <color theme="1"/>
        <rFont val="Calibri"/>
        <family val="2"/>
        <scheme val="minor"/>
      </rPr>
      <t>3</t>
    </r>
    <r>
      <rPr>
        <sz val="11"/>
        <color theme="1"/>
        <rFont val="Calibri"/>
        <family val="2"/>
        <scheme val="minor"/>
      </rPr>
      <t>, 35 mM NaHCO</t>
    </r>
    <r>
      <rPr>
        <vertAlign val="subscript"/>
        <sz val="11"/>
        <color theme="1"/>
        <rFont val="Calibri"/>
        <family val="2"/>
        <scheme val="minor"/>
      </rPr>
      <t>3</t>
    </r>
    <r>
      <rPr>
        <sz val="11"/>
        <color theme="1"/>
        <rFont val="Calibri"/>
        <family val="2"/>
        <scheme val="minor"/>
      </rPr>
      <t>, pH = 9.6) supplemented with WDV (1:200 (v:v); DSMZ, Braunschweig, Germany) or BYDV (1:1000 (v:v); PAV52, H. Lapierre, INRAE) antibodies, were deposited in each well of microtitration plates (Thermo Fisher Scientific, Waltham, USA). Then, plates were maintained at 37°C for either 3h (BYDV-PAV) or 4 h (WDV) before being washed three times with PBST buffer (PBS buffer (137 mM NaCl, 8 mM Na</t>
    </r>
    <r>
      <rPr>
        <vertAlign val="subscript"/>
        <sz val="11"/>
        <color theme="1"/>
        <rFont val="Calibri"/>
        <family val="2"/>
        <scheme val="minor"/>
      </rPr>
      <t>2</t>
    </r>
    <r>
      <rPr>
        <sz val="11"/>
        <color theme="1"/>
        <rFont val="Calibri"/>
        <family val="2"/>
        <scheme val="minor"/>
      </rPr>
      <t>HPO</t>
    </r>
    <r>
      <rPr>
        <vertAlign val="subscript"/>
        <sz val="11"/>
        <color theme="1"/>
        <rFont val="Calibri"/>
        <family val="2"/>
        <scheme val="minor"/>
      </rPr>
      <t>4</t>
    </r>
    <r>
      <rPr>
        <sz val="11"/>
        <color theme="1"/>
        <rFont val="Calibri"/>
        <family val="2"/>
        <scheme val="minor"/>
      </rPr>
      <t>, 12H</t>
    </r>
    <r>
      <rPr>
        <vertAlign val="subscript"/>
        <sz val="11"/>
        <color theme="1"/>
        <rFont val="Calibri"/>
        <family val="2"/>
        <scheme val="minor"/>
      </rPr>
      <t>2</t>
    </r>
    <r>
      <rPr>
        <sz val="11"/>
        <color theme="1"/>
        <rFont val="Calibri"/>
        <family val="2"/>
        <scheme val="minor"/>
      </rPr>
      <t>O, 2.7 mM KCl, 1.5 mM KH</t>
    </r>
    <r>
      <rPr>
        <vertAlign val="subscript"/>
        <sz val="11"/>
        <color theme="1"/>
        <rFont val="Calibri"/>
        <family val="2"/>
        <scheme val="minor"/>
      </rPr>
      <t>2</t>
    </r>
    <r>
      <rPr>
        <sz val="11"/>
        <color theme="1"/>
        <rFont val="Calibri"/>
        <family val="2"/>
        <scheme val="minor"/>
      </rPr>
      <t>PO</t>
    </r>
    <r>
      <rPr>
        <vertAlign val="subscript"/>
        <sz val="11"/>
        <color theme="1"/>
        <rFont val="Calibri"/>
        <family val="2"/>
        <scheme val="minor"/>
      </rPr>
      <t>4</t>
    </r>
    <r>
      <rPr>
        <sz val="11"/>
        <color theme="1"/>
        <rFont val="Calibri"/>
        <family val="2"/>
        <scheme val="minor"/>
      </rPr>
      <t>, pH = 7.4) with 0.05% (v/v) Tween 20). This washing procedure was repeated between each step of the DAS-ELISA protocol. Plant sap (100 µL) was added in coated wells and plates were placed at 4°C overnight. In each well, 100µl of conjugate buffer (PBST buffer, 2% (w/v) polyvinylpyrrolidone 40T, 2% (w/v) ovalbumin) with diluted alkaline phosphatase coupled antibodies (@WDV: 1/200 (v/v) or @BYDV: 1/1000 (v/v)) were deposited and incubated at 37°C for either 3h (BYDV-PAV) or 4h (WDV). After a last washing step, wells were filled with 100 µL of p-nitrophenyl phosphate (1 mg/mL) in substrate buffer (1 N di-ethanolamine, pH = 9.8) and placed in the dark at room temperature. After 2h incubation, a micro-plate reader (Multiskan FC, Thermo Fisher Scientific, Waltham, USA) was used to measure the optical density of each reaction at 450nm (OD</t>
    </r>
    <r>
      <rPr>
        <vertAlign val="subscript"/>
        <sz val="11"/>
        <color theme="1"/>
        <rFont val="Calibri"/>
        <family val="2"/>
        <scheme val="minor"/>
      </rPr>
      <t>450nm</t>
    </r>
    <r>
      <rPr>
        <sz val="11"/>
        <color theme="1"/>
        <rFont val="Calibri"/>
        <family val="2"/>
        <scheme val="minor"/>
      </rPr>
      <t>). Detection thresholds were fixed at twice the mean OD</t>
    </r>
    <r>
      <rPr>
        <vertAlign val="subscript"/>
        <sz val="11"/>
        <color theme="1"/>
        <rFont val="Calibri"/>
        <family val="2"/>
        <scheme val="minor"/>
      </rPr>
      <t>450nm</t>
    </r>
    <r>
      <rPr>
        <sz val="11"/>
        <color theme="1"/>
        <rFont val="Calibri"/>
        <family val="2"/>
        <scheme val="minor"/>
      </rPr>
      <t> value of healthy control plant samples with a minimal threshold of OD</t>
    </r>
    <r>
      <rPr>
        <vertAlign val="subscript"/>
        <sz val="11"/>
        <color theme="1"/>
        <rFont val="Calibri"/>
        <family val="2"/>
        <scheme val="minor"/>
      </rPr>
      <t>450nm</t>
    </r>
    <r>
      <rPr>
        <sz val="11"/>
        <color theme="1"/>
        <rFont val="Calibri"/>
        <family val="2"/>
        <scheme val="minor"/>
      </rPr>
      <t> = 0.1.</t>
    </r>
  </si>
  <si>
    <t>Mail de Jean-Benoit Morel du 21/11/2025</t>
  </si>
  <si>
    <t>Mail de Jean-Benoit Morel du 18/11/2025</t>
  </si>
  <si>
    <t>Mail de Marlène Souquet du 21/11/2025 :</t>
  </si>
  <si>
    <t>[Prot diluée au 1/1000ième] (en µg/mL)</t>
  </si>
  <si>
    <t>y=0,001x + 0,0179</t>
  </si>
  <si>
    <t>x=(y-0,0179)/0,001</t>
  </si>
  <si>
    <t>y = 0,0009x + 0,026</t>
  </si>
  <si>
    <t>x=(y-0,026)/0,0009</t>
  </si>
  <si>
    <t>Pierre test</t>
  </si>
  <si>
    <t>^=probleme</t>
  </si>
  <si>
    <t>moyenne blanc</t>
  </si>
  <si>
    <t>blanc-moy</t>
  </si>
  <si>
    <t xml:space="preserve"> blanc-moy</t>
  </si>
  <si>
    <t>y = 0,0011x - 0,0016</t>
  </si>
  <si>
    <t>si corrigée</t>
  </si>
  <si>
    <t>y = 0,001x + 0,0287</t>
  </si>
  <si>
    <t>y = 0,0009x + 0,013</t>
  </si>
  <si>
    <t>x=(y-0,013)/0,0009</t>
  </si>
  <si>
    <t>y = 0,001x + 0,011</t>
  </si>
  <si>
    <t>x=(y-0,011)/0,001</t>
  </si>
  <si>
    <t>x=(y-0,0287)/0,001</t>
  </si>
  <si>
    <t xml:space="preserve">données d'absorbance </t>
  </si>
  <si>
    <t>PBS buffer (137 mM NaCl, 8 mM Na2HPO4, 12H2O, 2.7 mM KCl, 1.5 mM KH2PO4, pH = 7.4)</t>
  </si>
  <si>
    <t>2025-12-03</t>
  </si>
  <si>
    <t>17:53</t>
  </si>
  <si>
    <t>[NUN96ft_TC] - Thermo Fisher Scientific-Nunclon 96 Flat Transparent Cat. No.: 152038/152039/156545/161093/167008/168055</t>
  </si>
  <si>
    <t>NUN96ft_TC</t>
  </si>
  <si>
    <t>A1-A3;C1-E12;F1-H1;F3-H4;F6-H8;F10-H11</t>
  </si>
  <si>
    <t>2025-12-03 17:53:33</t>
  </si>
  <si>
    <t>2025-12-03 17:53:50</t>
  </si>
  <si>
    <t>18:09</t>
  </si>
  <si>
    <t>A1-A3;C1-E10;F1-H2;F4-H5;F7-H7;F9-H9</t>
  </si>
  <si>
    <t>2025-12-03 18:08:50</t>
  </si>
  <si>
    <t>2025-12-03 18:09:03</t>
  </si>
  <si>
    <t>18:05</t>
  </si>
  <si>
    <t>C1-E12;F1-H1;F3-F4;F6-F7;F9-F10;F12;G4-H4;G7-H7;</t>
  </si>
  <si>
    <t>G10-H10</t>
  </si>
  <si>
    <t>C1-E12;F1-H1;F3-F4;F6-F7;F9-F10;F12;G4-H4;G7-H7;G10-H10</t>
  </si>
  <si>
    <t>2025-12-03 18:05:01</t>
  </si>
  <si>
    <t>2025-12-03 18:05:15</t>
  </si>
  <si>
    <t>18:00</t>
  </si>
  <si>
    <t>A1-A3;C1-E6;F1-H1;F3-H4;F6-H6</t>
  </si>
  <si>
    <t>2025-12-03 18:00:23</t>
  </si>
  <si>
    <t>2025-12-03 18:00:33</t>
  </si>
  <si>
    <t>Attention ! Inversions entre colonnes 9 - 10 et 11 lors du dosage Bradford notées sur le plan de plaque ci-dessous !!!</t>
  </si>
  <si>
    <t>135*</t>
  </si>
  <si>
    <t>188*</t>
  </si>
  <si>
    <t xml:space="preserve">→ Valeur attendue 0 car échantillon non collecté ! </t>
  </si>
  <si>
    <r>
      <t xml:space="preserve">You must wear </t>
    </r>
    <r>
      <rPr>
        <u/>
        <sz val="11"/>
        <color theme="1"/>
        <rFont val="Calibri"/>
        <family val="2"/>
        <scheme val="minor"/>
      </rPr>
      <t>gloves</t>
    </r>
    <r>
      <rPr>
        <sz val="11"/>
        <color theme="1"/>
        <rFont val="Calibri"/>
        <family val="2"/>
        <scheme val="minor"/>
      </rPr>
      <t xml:space="preserve"> and a </t>
    </r>
    <r>
      <rPr>
        <u/>
        <sz val="11"/>
        <color theme="1"/>
        <rFont val="Calibri"/>
        <family val="2"/>
        <scheme val="minor"/>
      </rPr>
      <t>lab coat</t>
    </r>
    <r>
      <rPr>
        <sz val="11"/>
        <color theme="1"/>
        <rFont val="Calibri"/>
        <family val="2"/>
        <scheme val="minor"/>
      </rPr>
      <t xml:space="preserve">. </t>
    </r>
  </si>
  <si>
    <r>
      <t xml:space="preserve">4. Resuspend ground plant material in </t>
    </r>
    <r>
      <rPr>
        <sz val="11"/>
        <color rgb="FFCC66FF"/>
        <rFont val="Calibri"/>
        <family val="2"/>
        <scheme val="minor"/>
      </rPr>
      <t>500 µl</t>
    </r>
    <r>
      <rPr>
        <sz val="11"/>
        <color theme="1"/>
        <rFont val="Calibri"/>
        <family val="2"/>
        <scheme val="minor"/>
      </rPr>
      <t xml:space="preserve"> ice-cold Grinding Buffer by vigorous vortexing. </t>
    </r>
  </si>
  <si>
    <r>
      <t>Grinding Buffer (stored at 4°C)</t>
    </r>
    <r>
      <rPr>
        <sz val="11"/>
        <color theme="1"/>
        <rFont val="Calibri"/>
        <family val="2"/>
        <scheme val="minor"/>
      </rPr>
      <t xml:space="preserve">: </t>
    </r>
  </si>
  <si>
    <r>
      <t xml:space="preserve">6. Eliminate plant debris by centrifugation at max. speed </t>
    </r>
    <r>
      <rPr>
        <sz val="11"/>
        <color rgb="FFCC66FF"/>
        <rFont val="Calibri"/>
        <family val="2"/>
        <scheme val="minor"/>
      </rPr>
      <t>(6189g), 30 min, 4°C</t>
    </r>
    <r>
      <rPr>
        <sz val="11"/>
        <color theme="1"/>
        <rFont val="Calibri"/>
        <family val="2"/>
        <scheme val="minor"/>
      </rPr>
      <t xml:space="preserve">. </t>
    </r>
  </si>
  <si>
    <t>9. Converser les extraits protéiques à - 80 °C.</t>
  </si>
  <si>
    <t xml:space="preserve">7. Transfer the supernatant to a new pre-cooled tube. </t>
  </si>
  <si>
    <t>11836170001 Roche</t>
  </si>
  <si>
    <t xml:space="preserve">This protocol uses hazardous protease inhibitors that should be treated with care. </t>
  </si>
  <si>
    <t>→ Attention ! Valeur attendue 0 car échantillon non collecté ! → Pb de contamination entre puits (2 possibilités : soit lors de l'extration des protéines totales soit lors du test Bradford) !!!</t>
  </si>
  <si>
    <t>After the chitin induction, we would like to measure the quantity of PR1, PR2 andPR3 proteins with an indirect ELISA test (not sandwich) with a secondaryantibody conjugated with an Horseradish Peroxydase (HRP). We already havethe plates, all the required antibodies, the substrate for the enzyme (TMB).Could you build a full protocol with every quantity of each product at everystep, which buffer we should use (we are thinking of PBS), which blockingbuffer, and which quantity of antigen (from the experimental samples which areproteins extracted from the leaves of each plant).</t>
  </si>
  <si>
    <t>Indirect ELISA Protocol for PR1, PR2, PR3 Quantification in Plant Extracts</t>
  </si>
  <si>
    <t>Below is a detailed indirect ELISA protocol tailored for your setup (plant protein extracts, indirect ELISA, HRP-conjugated secondary, TMB substrate, PBS buffer, and available antibodies). Quantities and buffers are based onstandard protocols and plant ELISA optimizations (LakshmiPriya et al., 2016; Ahn et al., 2014; Lin, 2015).</t>
  </si>
  <si>
    <t>Materials and Reagents</t>
  </si>
  <si>
    <t xml:space="preserve">96-well ELISA plates (high-binding) </t>
  </si>
  <si>
    <t xml:space="preserve">Plant protein extracts (antigen) </t>
  </si>
  <si>
    <t xml:space="preserve">Primary antibodies (anti-PR1, anti-PR2, anti-PR3) </t>
  </si>
  <si>
    <t xml:space="preserve">HRP-conjugated secondary antibody </t>
  </si>
  <si>
    <t xml:space="preserve">TMB substrate </t>
  </si>
  <si>
    <t xml:space="preserve">PBS (phosphate-buffered saline, pH 7.4) </t>
  </si>
  <si>
    <t xml:space="preserve">PBST (PBS + 0.05% Tween-20) </t>
  </si>
  <si>
    <t xml:space="preserve">Blocking buffer: 3% BSA in PBS (Ahn et al., 2014; Li et al., 2020)- Stop solution: 1 M H₂SO₄ or 2 N HCl </t>
  </si>
  <si>
    <t>Protocol Steps</t>
  </si>
  <si>
    <t xml:space="preserve">Add 100 μL per well. </t>
  </si>
  <si>
    <t>Incubate overnight at 4°C.</t>
  </si>
  <si>
    <t>Add 200 μL of 3% BSA in PBS per well.</t>
  </si>
  <si>
    <t>Incubate 1 hour 37 °C.</t>
  </si>
  <si>
    <t xml:space="preserve">Add 100 μL TMB substrate per well. </t>
  </si>
  <si>
    <t xml:space="preserve">Incubate 10–20 min at room temperature (monitor color development). </t>
  </si>
  <si>
    <t xml:space="preserve">Add 50 μL stop solution per well. </t>
  </si>
  <si>
    <t xml:space="preserve">Measure absorbance at 450 nm. </t>
  </si>
  <si>
    <r>
      <t xml:space="preserve">1. </t>
    </r>
    <r>
      <rPr>
        <sz val="11"/>
        <color rgb="FF17171B"/>
        <rFont val="Calibri"/>
        <family val="2"/>
        <scheme val="minor"/>
      </rPr>
      <t>Coating with Antigen</t>
    </r>
  </si>
  <si>
    <r>
      <t xml:space="preserve">2. </t>
    </r>
    <r>
      <rPr>
        <sz val="11"/>
        <color rgb="FF17171B"/>
        <rFont val="Calibri"/>
        <family val="2"/>
        <scheme val="minor"/>
      </rPr>
      <t>Washing</t>
    </r>
  </si>
  <si>
    <r>
      <t xml:space="preserve">3. </t>
    </r>
    <r>
      <rPr>
        <sz val="11"/>
        <color rgb="FF17171B"/>
        <rFont val="Calibri"/>
        <family val="2"/>
        <scheme val="minor"/>
      </rPr>
      <t>Blocking</t>
    </r>
  </si>
  <si>
    <r>
      <t xml:space="preserve">4. </t>
    </r>
    <r>
      <rPr>
        <sz val="11"/>
        <color rgb="FF17171B"/>
        <rFont val="Calibri"/>
        <family val="2"/>
        <scheme val="minor"/>
      </rPr>
      <t>Washing</t>
    </r>
  </si>
  <si>
    <r>
      <t xml:space="preserve">5. </t>
    </r>
    <r>
      <rPr>
        <sz val="11"/>
        <color rgb="FF17171B"/>
        <rFont val="Calibri"/>
        <family val="2"/>
        <scheme val="minor"/>
      </rPr>
      <t>Primary Antibody Incubation</t>
    </r>
  </si>
  <si>
    <r>
      <t xml:space="preserve">6. </t>
    </r>
    <r>
      <rPr>
        <sz val="11"/>
        <color rgb="FF17171B"/>
        <rFont val="Calibri"/>
        <family val="2"/>
        <scheme val="minor"/>
      </rPr>
      <t>Washing</t>
    </r>
  </si>
  <si>
    <r>
      <t xml:space="preserve">7. </t>
    </r>
    <r>
      <rPr>
        <sz val="11"/>
        <color rgb="FF17171B"/>
        <rFont val="Calibri"/>
        <family val="2"/>
        <scheme val="minor"/>
      </rPr>
      <t>Secondary Antibody Incubation</t>
    </r>
  </si>
  <si>
    <r>
      <t xml:space="preserve">8. </t>
    </r>
    <r>
      <rPr>
        <sz val="11"/>
        <color rgb="FF17171B"/>
        <rFont val="Calibri"/>
        <family val="2"/>
        <scheme val="minor"/>
      </rPr>
      <t>Washing</t>
    </r>
  </si>
  <si>
    <r>
      <t xml:space="preserve">9. </t>
    </r>
    <r>
      <rPr>
        <sz val="11"/>
        <color rgb="FF17171B"/>
        <rFont val="Calibri"/>
        <family val="2"/>
        <scheme val="minor"/>
      </rPr>
      <t>Detection</t>
    </r>
  </si>
  <si>
    <r>
      <t xml:space="preserve">10. </t>
    </r>
    <r>
      <rPr>
        <sz val="11"/>
        <color rgb="FF17171B"/>
        <rFont val="Calibri"/>
        <family val="2"/>
        <scheme val="minor"/>
      </rPr>
      <t>Stopping Reaction</t>
    </r>
  </si>
  <si>
    <r>
      <t xml:space="preserve">11. </t>
    </r>
    <r>
      <rPr>
        <sz val="11"/>
        <color rgb="FF17171B"/>
        <rFont val="Calibri"/>
        <family val="2"/>
        <scheme val="minor"/>
      </rPr>
      <t>Reading</t>
    </r>
  </si>
  <si>
    <r>
      <t xml:space="preserve">Written by </t>
    </r>
    <r>
      <rPr>
        <sz val="11"/>
        <color theme="1"/>
        <rFont val="Calibri"/>
        <family val="2"/>
        <scheme val="minor"/>
      </rPr>
      <t>M Bredow</t>
    </r>
    <r>
      <rPr>
        <sz val="11"/>
        <color rgb="FF000000"/>
        <rFont val="Calibri"/>
        <family val="2"/>
        <scheme val="minor"/>
      </rPr>
      <t xml:space="preserve">, tested by J Monaghan and L Grubb, Oct 2019 </t>
    </r>
    <r>
      <rPr>
        <sz val="11"/>
        <color rgb="FFCC66FF"/>
        <rFont val="Calibri"/>
        <family val="2"/>
        <scheme val="minor"/>
      </rPr>
      <t>et adapté SCA, Décembre 2025</t>
    </r>
  </si>
  <si>
    <t>2. Collecter environ 80 mg de l'ensemble de chaque première feuille ligulée portée par les différents thales de la plante focale (éliminer les deux extrémités des feuilles pour ne conserver que la partie centrale) puis les coupées en morceaux d'environ 3 mm de long.</t>
  </si>
  <si>
    <t>Congeler immédiatement les échantillons dans de l'azote liquide puis les stocker à - 80 °C jusqu’au broyage ou les extraire directement.</t>
  </si>
  <si>
    <t>3. Broyer 6 x 1 min à 30 1/s (broyeur RETSCH MM 301) à froid en utilisant de l'azote liquide. Veiller à refroidir les échantillons entre chaque session de broyage. Conserver les poudres dans de l'azote liquide jusqu'à l'ajout du tampon d'extraction.</t>
  </si>
  <si>
    <t>8. Répéter l'étape 6 puis aliquoter le surnageant (sans prélever de débris cellulaires) soit 50 µL de surnageant / puits d'une plaque 96 puits pour réaliser le dosage Bradford des protéines totales et 100 µL de surnageant / puits d'une plaque 96 puits pour la réalisation de chacun des tests Elisa.</t>
  </si>
  <si>
    <r>
      <t xml:space="preserve">1. Préparer les barrettes de 8 tubes pour la collecte des échantillons. Mettre 1 bille en acier Ø 3 mm et environ 50 mg de sable de Fontainebleau dans chaque tube de collecte (QIAGEN Collection Microtubes (racked, 10 x 96) - N° de réf. = ID.  19560 - Tubes en polypropylène non stériles (1,2 ml), 960 en portoirs de 96 </t>
    </r>
    <r>
      <rPr>
        <u/>
        <sz val="11"/>
        <color rgb="FFCC66FF"/>
        <rFont val="Calibri"/>
        <family val="2"/>
        <scheme val="minor"/>
      </rPr>
      <t>et</t>
    </r>
    <r>
      <rPr>
        <sz val="11"/>
        <color rgb="FFCC66FF"/>
        <rFont val="Calibri"/>
        <family val="2"/>
        <scheme val="minor"/>
      </rPr>
      <t xml:space="preserve"> QIAGEN Collection Microtube Caps (120 x 8) Cat. No. 19566 Collection Microtubes and Caps Bouchons en polypropylène non stériles pour tubes de microprélèvement (1,2 ml) et blocs à puits arrondis, 960 en bandes de 8). Editer le plan de plaque et numéroter chaque tube avec l'identifiant de l'échantillon correspondant.</t>
    </r>
  </si>
  <si>
    <r>
      <t xml:space="preserve">Written by </t>
    </r>
    <r>
      <rPr>
        <sz val="11"/>
        <color theme="1"/>
        <rFont val="Calibri"/>
        <family val="2"/>
        <scheme val="minor"/>
      </rPr>
      <t>M Bredow</t>
    </r>
    <r>
      <rPr>
        <sz val="11"/>
        <color rgb="FF000000"/>
        <rFont val="Calibri"/>
        <family val="2"/>
        <scheme val="minor"/>
      </rPr>
      <t>, tested by J Monaghan and L Grubb, Oct 2019</t>
    </r>
  </si>
  <si>
    <r>
      <t xml:space="preserve">You must wear </t>
    </r>
    <r>
      <rPr>
        <u/>
        <sz val="11"/>
        <color theme="1"/>
        <rFont val="Calibri"/>
        <family val="2"/>
        <scheme val="minor"/>
      </rPr>
      <t>gloves</t>
    </r>
    <r>
      <rPr>
        <sz val="11"/>
        <color theme="1"/>
        <rFont val="Calibri"/>
        <family val="2"/>
        <scheme val="minor"/>
      </rPr>
      <t xml:space="preserve"> and a </t>
    </r>
    <r>
      <rPr>
        <u/>
        <sz val="11"/>
        <color theme="1"/>
        <rFont val="Calibri"/>
        <family val="2"/>
        <scheme val="minor"/>
      </rPr>
      <t>lab coat</t>
    </r>
    <r>
      <rPr>
        <sz val="11"/>
        <color theme="1"/>
        <rFont val="Calibri"/>
        <family val="2"/>
        <scheme val="minor"/>
      </rPr>
      <t xml:space="preserve">. </t>
    </r>
  </si>
  <si>
    <r>
      <t>Grinding Buffer (stored at 4°C)</t>
    </r>
    <r>
      <rPr>
        <sz val="11"/>
        <color theme="1"/>
        <rFont val="Calibri"/>
        <family val="2"/>
        <scheme val="minor"/>
      </rPr>
      <t xml:space="preserve">: </t>
    </r>
  </si>
  <si>
    <r>
      <t xml:space="preserve">1. Pipette </t>
    </r>
    <r>
      <rPr>
        <strike/>
        <sz val="11"/>
        <color theme="1"/>
        <rFont val="Calibri"/>
        <family val="2"/>
        <scheme val="minor"/>
      </rPr>
      <t>25 μl</t>
    </r>
    <r>
      <rPr>
        <sz val="11"/>
        <color theme="1"/>
        <rFont val="Calibri"/>
        <family val="2"/>
        <scheme val="minor"/>
      </rPr>
      <t xml:space="preserve"> </t>
    </r>
    <r>
      <rPr>
        <sz val="11"/>
        <color rgb="FFCC66FF"/>
        <rFont val="Calibri"/>
        <family val="2"/>
        <scheme val="minor"/>
      </rPr>
      <t xml:space="preserve">5 µL </t>
    </r>
    <r>
      <rPr>
        <sz val="11"/>
        <color theme="1"/>
        <rFont val="Calibri"/>
        <family val="2"/>
        <scheme val="minor"/>
      </rPr>
      <t xml:space="preserve">each standard or protein sample replicate into individual wells of a 96-well plate. </t>
    </r>
  </si>
  <si>
    <t>71285-3 Novagen</t>
  </si>
  <si>
    <t>josephine.febvre@supagro.fr</t>
  </si>
  <si>
    <t>2 Plantes (parmi les reliquats de plantes en pot) &amp; échantillons de quantités croissantes collectés SCA 07/11/2025 → Echantillons  non utilisés !!!</t>
  </si>
  <si>
    <t>BSA standards used :</t>
  </si>
  <si>
    <t>Albumine de sérum bovin</t>
  </si>
  <si>
    <t>heat shock fraction, pH 5.2, ≥96%</t>
  </si>
  <si>
    <t>A8022 Sigma-Aldrich</t>
  </si>
  <si>
    <t xml:space="preserve">(1)  Fisher Bradford Protocol </t>
  </si>
  <si>
    <t xml:space="preserve">(2)  Fisher Standard Curve Tech Tip </t>
  </si>
  <si>
    <r>
      <t xml:space="preserve">A standard curve is a quantitative research tool, a method of plotting </t>
    </r>
    <r>
      <rPr>
        <sz val="11"/>
        <rFont val="Calibri"/>
        <family val="2"/>
        <scheme val="minor"/>
      </rPr>
      <t>assay</t>
    </r>
    <r>
      <rPr>
        <sz val="11"/>
        <color theme="1"/>
        <rFont val="Calibri"/>
        <family val="2"/>
        <scheme val="minor"/>
      </rPr>
      <t xml:space="preserve"> data that is used to determine the </t>
    </r>
    <r>
      <rPr>
        <sz val="11"/>
        <rFont val="Calibri"/>
        <family val="2"/>
        <scheme val="minor"/>
      </rPr>
      <t>concentration</t>
    </r>
    <r>
      <rPr>
        <sz val="11"/>
        <color theme="1"/>
        <rFont val="Calibri"/>
        <family val="2"/>
        <scheme val="minor"/>
      </rPr>
      <t xml:space="preserve"> of a substance, particularly </t>
    </r>
    <r>
      <rPr>
        <sz val="11"/>
        <rFont val="Calibri"/>
        <family val="2"/>
        <scheme val="minor"/>
      </rPr>
      <t>proteins</t>
    </r>
    <r>
      <rPr>
        <sz val="11"/>
        <color theme="1"/>
        <rFont val="Calibri"/>
        <family val="2"/>
        <scheme val="minor"/>
      </rPr>
      <t xml:space="preserve"> and </t>
    </r>
    <r>
      <rPr>
        <sz val="11"/>
        <rFont val="Calibri"/>
        <family val="2"/>
        <scheme val="minor"/>
      </rPr>
      <t>DNA</t>
    </r>
    <r>
      <rPr>
        <sz val="11"/>
        <color theme="1"/>
        <rFont val="Calibri"/>
        <family val="2"/>
        <scheme val="minor"/>
      </rPr>
      <t xml:space="preserve">. It can be used in many biological experiments.  The assay is first performed with various known concentrations of a substance similar to that being measured. For example a standard curve for protein concentration is often created using known concentrations of </t>
    </r>
    <r>
      <rPr>
        <sz val="11"/>
        <rFont val="Calibri"/>
        <family val="2"/>
        <scheme val="minor"/>
      </rPr>
      <t>bovine serum albumin</t>
    </r>
    <r>
      <rPr>
        <sz val="11"/>
        <color theme="1"/>
        <rFont val="Calibri"/>
        <family val="2"/>
        <scheme val="minor"/>
      </rPr>
      <t xml:space="preserve"> (BSA). The assay procedure may measure </t>
    </r>
    <r>
      <rPr>
        <sz val="11"/>
        <rFont val="Calibri"/>
        <family val="2"/>
        <scheme val="minor"/>
      </rPr>
      <t>absorbance</t>
    </r>
    <r>
      <rPr>
        <sz val="11"/>
        <color theme="1"/>
        <rFont val="Calibri"/>
        <family val="2"/>
        <scheme val="minor"/>
      </rPr>
      <t xml:space="preserve">, </t>
    </r>
    <r>
      <rPr>
        <sz val="11"/>
        <rFont val="Calibri"/>
        <family val="2"/>
        <scheme val="minor"/>
      </rPr>
      <t>optical density</t>
    </r>
    <r>
      <rPr>
        <sz val="11"/>
        <color theme="1"/>
        <rFont val="Calibri"/>
        <family val="2"/>
        <scheme val="minor"/>
      </rPr>
      <t xml:space="preserve">, </t>
    </r>
    <r>
      <rPr>
        <sz val="11"/>
        <rFont val="Calibri"/>
        <family val="2"/>
        <scheme val="minor"/>
      </rPr>
      <t>luminescence</t>
    </r>
    <r>
      <rPr>
        <sz val="11"/>
        <color theme="1"/>
        <rFont val="Calibri"/>
        <family val="2"/>
        <scheme val="minor"/>
      </rPr>
      <t xml:space="preserve">, </t>
    </r>
    <r>
      <rPr>
        <sz val="11"/>
        <rFont val="Calibri"/>
        <family val="2"/>
        <scheme val="minor"/>
      </rPr>
      <t>fluorescence</t>
    </r>
    <r>
      <rPr>
        <sz val="11"/>
        <color theme="1"/>
        <rFont val="Calibri"/>
        <family val="2"/>
        <scheme val="minor"/>
      </rPr>
      <t xml:space="preserve">, </t>
    </r>
    <r>
      <rPr>
        <sz val="11"/>
        <rFont val="Calibri"/>
        <family val="2"/>
        <scheme val="minor"/>
      </rPr>
      <t>radioactivity</t>
    </r>
    <r>
      <rPr>
        <sz val="11"/>
        <color theme="1"/>
        <rFont val="Calibri"/>
        <family val="2"/>
        <scheme val="minor"/>
      </rPr>
      <t xml:space="preserve">, or something else. One assay for protein is called the </t>
    </r>
    <r>
      <rPr>
        <sz val="11"/>
        <rFont val="Calibri"/>
        <family val="2"/>
        <scheme val="minor"/>
      </rPr>
      <t>Bradford assay</t>
    </r>
    <r>
      <rPr>
        <sz val="11"/>
        <color theme="1"/>
        <rFont val="Calibri"/>
        <family val="2"/>
        <scheme val="minor"/>
      </rPr>
      <t xml:space="preserve">; it is a colorimetric assay. The </t>
    </r>
    <r>
      <rPr>
        <sz val="11"/>
        <rFont val="Calibri"/>
        <family val="2"/>
        <scheme val="minor"/>
      </rPr>
      <t>reagent</t>
    </r>
    <r>
      <rPr>
        <sz val="11"/>
        <color theme="1"/>
        <rFont val="Calibri"/>
        <family val="2"/>
        <scheme val="minor"/>
      </rPr>
      <t xml:space="preserve"> </t>
    </r>
    <r>
      <rPr>
        <sz val="11"/>
        <rFont val="Calibri"/>
        <family val="2"/>
        <scheme val="minor"/>
      </rPr>
      <t>Coomassie Brilliant Blue</t>
    </r>
    <r>
      <rPr>
        <sz val="11"/>
        <color theme="1"/>
        <rFont val="Calibri"/>
        <family val="2"/>
        <scheme val="minor"/>
      </rPr>
      <t xml:space="preserve"> turns blue when it binds to </t>
    </r>
    <r>
      <rPr>
        <sz val="11"/>
        <rFont val="Calibri"/>
        <family val="2"/>
        <scheme val="minor"/>
      </rPr>
      <t>arginine</t>
    </r>
    <r>
      <rPr>
        <sz val="11"/>
        <color theme="1"/>
        <rFont val="Calibri"/>
        <family val="2"/>
        <scheme val="minor"/>
      </rPr>
      <t xml:space="preserve"> and </t>
    </r>
    <r>
      <rPr>
        <sz val="11"/>
        <rFont val="Calibri"/>
        <family val="2"/>
        <scheme val="minor"/>
      </rPr>
      <t>aromatic</t>
    </r>
    <r>
      <rPr>
        <sz val="11"/>
        <color theme="1"/>
        <rFont val="Calibri"/>
        <family val="2"/>
        <scheme val="minor"/>
      </rPr>
      <t xml:space="preserve"> </t>
    </r>
    <r>
      <rPr>
        <sz val="11"/>
        <rFont val="Calibri"/>
        <family val="2"/>
        <scheme val="minor"/>
      </rPr>
      <t>amino acids</t>
    </r>
    <r>
      <rPr>
        <sz val="11"/>
        <color theme="1"/>
        <rFont val="Calibri"/>
        <family val="2"/>
        <scheme val="minor"/>
      </rPr>
      <t xml:space="preserve"> present in protein. The intensity of the colour is best measured at </t>
    </r>
    <r>
      <rPr>
        <b/>
        <sz val="11"/>
        <color theme="1"/>
        <rFont val="Calibri"/>
        <family val="2"/>
        <scheme val="minor"/>
      </rPr>
      <t>595 nm</t>
    </r>
    <r>
      <rPr>
        <sz val="11"/>
        <color theme="1"/>
        <rFont val="Calibri"/>
        <family val="2"/>
        <scheme val="minor"/>
      </rPr>
      <t xml:space="preserve">, which is the maximum </t>
    </r>
    <r>
      <rPr>
        <sz val="11"/>
        <rFont val="Calibri"/>
        <family val="2"/>
        <scheme val="minor"/>
      </rPr>
      <t>absorbance</t>
    </r>
    <r>
      <rPr>
        <sz val="11"/>
        <color theme="1"/>
        <rFont val="Calibri"/>
        <family val="2"/>
        <scheme val="minor"/>
      </rPr>
      <t xml:space="preserve"> (A</t>
    </r>
    <r>
      <rPr>
        <vertAlign val="subscript"/>
        <sz val="11"/>
        <color theme="1"/>
        <rFont val="Calibri"/>
        <family val="2"/>
        <scheme val="minor"/>
      </rPr>
      <t>max</t>
    </r>
    <r>
      <rPr>
        <sz val="11"/>
        <color theme="1"/>
        <rFont val="Calibri"/>
        <family val="2"/>
        <scheme val="minor"/>
      </rPr>
      <t xml:space="preserve">) frequency of the blue dye, using a </t>
    </r>
    <r>
      <rPr>
        <sz val="11"/>
        <rFont val="Calibri"/>
        <family val="2"/>
        <scheme val="minor"/>
      </rPr>
      <t>spectrophotometer</t>
    </r>
    <r>
      <rPr>
        <sz val="11"/>
        <color theme="1"/>
        <rFont val="Calibri"/>
        <family val="2"/>
        <scheme val="minor"/>
      </rPr>
      <t>. In this case, the greater the absorbance, the higher the protein concentration. These data are used to make the standard curve, plotting concentration on the X axis, and assay measurement on the Y axis. The same assay is then performed with samples of unknown concentration. To analyze the data, one locates the measurement on the Y-axis that corresponds to the assay measurement of the unknown substance and follows a line to intersect the standard curve. The corresponding value on the X-axis is the concentration of substance in the unknown sample.</t>
    </r>
  </si>
  <si>
    <t xml:space="preserve">●        For samples that are in the normal range of 100-1500 ug/mL, pipette 5 μL of each standard or unknown sample into the appropriate microplate wells. </t>
  </si>
  <si>
    <t xml:space="preserve">●        Mix the large bottle of Coomassie Reagent immediately before use by gently inverting the bottle several times – DO NOT SHAKE. Remove the amount of reagent needed and equilibrate at RT before use. Mix again by inversion before aliquoting into the wells. </t>
  </si>
  <si>
    <t xml:space="preserve">●        Add 250 μL of the Coomassie Reagent to each well of a clear 96 well plate. </t>
  </si>
  <si>
    <r>
      <t xml:space="preserve">●        Set the plate reader to do the following using the </t>
    </r>
    <r>
      <rPr>
        <u/>
        <sz val="11"/>
        <color rgb="FF000000"/>
        <rFont val="Calibri"/>
        <family val="2"/>
        <scheme val="minor"/>
      </rPr>
      <t>ABS (absorbance) cartridge</t>
    </r>
    <r>
      <rPr>
        <sz val="11"/>
        <color rgb="FF000000"/>
        <rFont val="Calibri"/>
        <family val="2"/>
        <scheme val="minor"/>
      </rPr>
      <t xml:space="preserve">: </t>
    </r>
  </si>
  <si>
    <t xml:space="preserve">o   Shake for 30 seconds, </t>
  </si>
  <si>
    <t xml:space="preserve">o   Incubate for 10 minutes at RT (this may require removing the plate from the reader), </t>
  </si>
  <si>
    <t xml:space="preserve">o   Measure the absorbance at 595 nm. </t>
  </si>
  <si>
    <r>
      <t xml:space="preserve">●        Subtract the average 595 nm measurement for the blank replicates from the 595 nm measurements of all other individual standard and unknown sample replicates. </t>
    </r>
    <r>
      <rPr>
        <b/>
        <sz val="11"/>
        <color rgb="FF000000"/>
        <rFont val="Calibri"/>
        <family val="2"/>
        <scheme val="minor"/>
      </rPr>
      <t>You may want to do triplicate samples</t>
    </r>
    <r>
      <rPr>
        <sz val="11"/>
        <color rgb="FF000000"/>
        <rFont val="Calibri"/>
        <family val="2"/>
        <scheme val="minor"/>
      </rPr>
      <t>.</t>
    </r>
  </si>
  <si>
    <t xml:space="preserve">●        Prepare a standard curve by plotting the average blank-corrected 595 nm measurement for each BSA standard (below) vs. its concentration in μg/mL. Use the standard curve to determine the protein concentration of each unknown sample. </t>
  </si>
  <si>
    <r>
      <t>Note</t>
    </r>
    <r>
      <rPr>
        <i/>
        <sz val="11"/>
        <color rgb="FF000000"/>
        <rFont val="Calibri"/>
        <family val="2"/>
        <scheme val="minor"/>
      </rPr>
      <t xml:space="preserve">: When compared to the Standard Test Tube Protocol, 595nm measurements obtained with the Microplate Protocols are lower because the light path used is shorter. Consequently, this may increase the minimum detection level of the assay. If higher 595nm measurements are required, use 7-10μL of standard or sample and 250μL of Coomassie Reagent per well. </t>
    </r>
  </si>
  <si>
    <r>
      <t xml:space="preserve">Note: </t>
    </r>
    <r>
      <rPr>
        <i/>
        <sz val="11"/>
        <color rgb="FF000000"/>
        <rFont val="Calibri"/>
        <family val="2"/>
        <scheme val="minor"/>
      </rPr>
      <t xml:space="preserve">If using curve-fitting algorithms associated with a microplate reader, a four-parameter (quadratic) or best-fit curve will provide more accurate results than a purely linear fit. If plotting results by hand, a point-to-point curve is preferable to a linear fit to the standard points. </t>
    </r>
  </si>
  <si>
    <r>
      <t xml:space="preserve">Wash wells </t>
    </r>
    <r>
      <rPr>
        <sz val="11"/>
        <color rgb="FFCC66FF"/>
        <rFont val="Calibri"/>
        <family val="2"/>
        <scheme val="minor"/>
      </rPr>
      <t>3 times</t>
    </r>
    <r>
      <rPr>
        <sz val="11"/>
        <color rgb="FF17171B"/>
        <rFont val="Calibri"/>
        <family val="2"/>
        <scheme val="minor"/>
      </rPr>
      <t xml:space="preserve"> with 200 μL PBST per well. </t>
    </r>
  </si>
  <si>
    <t>after the chitin induction, we would like to measure the quantity of PR1, PR2 andPR3 proteins with an indirect ELISA test (not sandwich) with a secondaryantibody conjugated with an Horseradish Peroxydase (HRP). We already havethe plates, all the required antibodies, the substrate for the enzyme (TMB).Could you build a full protocol with every quantity of each product at everystep, which buffer we should use (we are thinking of PBS), which blockingbuffer, and which quantity of antigen (from the experimental samples which areproteins extracted from the leaves of each plant).</t>
  </si>
  <si>
    <t>Blocking</t>
  </si>
  <si>
    <t>Reagent/Buffer</t>
  </si>
  <si>
    <t>Volume/Well</t>
  </si>
  <si>
    <t>Notes</t>
  </si>
  <si>
    <t>Citations</t>
  </si>
  <si>
    <t>Coating</t>
  </si>
  <si>
    <t>Antigen in PBS</t>
  </si>
  <si>
    <t>100 μL</t>
  </si>
  <si>
    <t>1–10 μg/mL</t>
  </si>
  <si>
    <t>(Ahn et al., 2014; Lin, 2015)</t>
  </si>
  <si>
    <t>3% BSA in PBS</t>
  </si>
  <si>
    <t>200 μL</t>
  </si>
  <si>
    <t>1 h RT</t>
  </si>
  <si>
    <t>(Ahn et al., 2014; Li et al., 2020)</t>
  </si>
  <si>
    <t>Primaryantibody</t>
  </si>
  <si>
    <t>1% BSA/PBS</t>
  </si>
  <si>
    <t>1:1,000–1:5,000</t>
  </si>
  <si>
    <t>(LakshmiPriya et al., 2016; Ahnet al., 2014)</t>
  </si>
  <si>
    <t>Secondaryantibody</t>
  </si>
  <si>
    <t>1:5,000–1:10,000</t>
  </si>
  <si>
    <t>TMB substrate</t>
  </si>
  <si>
    <t>TMB</t>
  </si>
  <si>
    <t>10–20 min</t>
  </si>
  <si>
    <t>(LakshmiPriya et al., 2016; Li etal., 2020)</t>
  </si>
  <si>
    <t>Stop solution</t>
  </si>
  <si>
    <t>1 M H₂SO₄ or 2 NHCl</t>
  </si>
  <si>
    <t>50 μL</t>
  </si>
  <si>
    <t>-</t>
  </si>
  <si>
    <t>(Lin, 2015)</t>
  </si>
  <si>
    <t>Etudiants 'Supagro' (groupe noté D4) :</t>
  </si>
  <si>
    <r>
      <t xml:space="preserve">Wash wells </t>
    </r>
    <r>
      <rPr>
        <sz val="11"/>
        <color rgb="FFCC66FF"/>
        <rFont val="Calibri"/>
        <family val="2"/>
        <scheme val="minor"/>
      </rPr>
      <t>3 times</t>
    </r>
    <r>
      <rPr>
        <sz val="11"/>
        <color rgb="FF17171B"/>
        <rFont val="Calibri"/>
        <family val="2"/>
        <scheme val="minor"/>
      </rPr>
      <t xml:space="preserve"> with PBST. </t>
    </r>
  </si>
  <si>
    <r>
      <t>PBS (phosphate-buffered saline, pH 7.4)</t>
    </r>
    <r>
      <rPr>
        <sz val="11"/>
        <color rgb="FFCC66FF"/>
        <rFont val="Calibri"/>
        <family val="2"/>
        <scheme val="minor"/>
      </rPr>
      <t xml:space="preserve"> </t>
    </r>
    <r>
      <rPr>
        <sz val="11"/>
        <color rgb="FFCC66FF"/>
        <rFont val="Calibri"/>
        <family val="2"/>
      </rPr>
      <t>→</t>
    </r>
    <r>
      <rPr>
        <sz val="11"/>
        <color rgb="FF17171B"/>
        <rFont val="Calibri"/>
        <family val="2"/>
      </rPr>
      <t xml:space="preserve"> </t>
    </r>
    <r>
      <rPr>
        <sz val="11"/>
        <color rgb="FFCC66FF"/>
        <rFont val="Calibri"/>
        <family val="2"/>
        <scheme val="minor"/>
      </rPr>
      <t xml:space="preserve">PBS buffer (137 mM NaCl, 8 mM Na2HPO4, 12H2O, 2.7 mM KCl, 1.5 mM KH2PO4, pH = 7.4) prepared with H2O MilliRo </t>
    </r>
  </si>
  <si>
    <t xml:space="preserve">Dilute plant protein extracts in PBS to 1–10 μg/mL (start with 5 μg/mL; optimize as needed) (Ahn et al., 2014;Lin, 2015). </t>
  </si>
  <si>
    <t xml:space="preserve">Incubate overnight at 4°C or 2 hours at 37°C. </t>
  </si>
  <si>
    <t xml:space="preserve">Wash wells 3–5 times with 200 μL PBST per well. </t>
  </si>
  <si>
    <t xml:space="preserve">Add 200 μL of 3% BSA in PBS per well (Ahn et al., 2014). </t>
  </si>
  <si>
    <t xml:space="preserve">Incubate 1 hour at room temperature. </t>
  </si>
  <si>
    <t xml:space="preserve">Wash wells 3–5 times with PBST. </t>
  </si>
  <si>
    <t xml:space="preserve">Dilute primary antibody in 1% BSA/PBS (typical: 1:1,000–1:5,000; check datasheet). </t>
  </si>
  <si>
    <t xml:space="preserve">Incubate 1–2 hours at room temperature. </t>
  </si>
  <si>
    <t xml:space="preserve">Dilute HRP-conjugated secondary antibody in 1% BSA/PBS (typical: 1:5,000–1:10,000) (LakshmiPriya et al., 2016;Ahn et al., 2014). </t>
  </si>
  <si>
    <t>Summary Table: Key Steps and QuantitiesStep</t>
  </si>
  <si>
    <r>
      <t xml:space="preserve">Dilute primary antibody in 1% BSA/PBS </t>
    </r>
    <r>
      <rPr>
        <sz val="11"/>
        <color rgb="FFCC66FF"/>
        <rFont val="Calibri"/>
        <family val="2"/>
        <scheme val="minor"/>
      </rPr>
      <t xml:space="preserve">1 :2500 v/v </t>
    </r>
    <r>
      <rPr>
        <sz val="11"/>
        <color rgb="FF17171B"/>
        <rFont val="Calibri"/>
        <family val="2"/>
        <scheme val="minor"/>
      </rPr>
      <t xml:space="preserve">(typical: 1:1,000–1:5,000; check datasheet). </t>
    </r>
  </si>
  <si>
    <r>
      <t xml:space="preserve">Dilute HRP-conjugated secondary antibody in 1% BSA/PBS </t>
    </r>
    <r>
      <rPr>
        <sz val="11"/>
        <color rgb="FFCC66FF"/>
        <rFont val="Calibri"/>
        <family val="2"/>
        <scheme val="minor"/>
      </rPr>
      <t xml:space="preserve">1 :10 000 v/v </t>
    </r>
    <r>
      <rPr>
        <sz val="11"/>
        <color rgb="FF17171B"/>
        <rFont val="Calibri"/>
        <family val="2"/>
        <scheme val="minor"/>
      </rPr>
      <t xml:space="preserve">(typical: 1:5,000–1:10,000) (LakshmiPriya et al., 2016;Ahn et al., 2014). </t>
    </r>
  </si>
  <si>
    <t>Blocking buffer: 3% BSA in PBS (Ahn et al., 2014; Li et al., 2020)</t>
  </si>
  <si>
    <r>
      <t xml:space="preserve">Stop solution: 1 M H₂SO₄ or 2 N HCl </t>
    </r>
    <r>
      <rPr>
        <sz val="11"/>
        <color rgb="FFCC66FF"/>
        <rFont val="Calibri"/>
        <family val="2"/>
      </rPr>
      <t>→ 2 M H₂SO₄ ici selon les instructions de la documentation technique du substrat 1-Step Ultra TMB-ELISA</t>
    </r>
  </si>
  <si>
    <t>Add 50 μL stop solution per well.</t>
  </si>
  <si>
    <t xml:space="preserve">Use PBS for all dilutions and washes. </t>
  </si>
  <si>
    <t xml:space="preserve">3% BSA in PBS is an effective blocking buffer for plant extracts (Ahn et al., 2014). </t>
  </si>
  <si>
    <t xml:space="preserve">Optimize antigen and antibody concentrations for your specific samples. </t>
  </si>
  <si>
    <t xml:space="preserve">Always include negative controls (no antigen, no primary antibody). </t>
  </si>
  <si>
    <r>
      <t xml:space="preserve">FIGURE 1 </t>
    </r>
    <r>
      <rPr>
        <sz val="11"/>
        <color rgb="FF70707B"/>
        <rFont val="Calibri"/>
        <family val="2"/>
        <scheme val="minor"/>
      </rPr>
      <t>Table summarizing indirect ELISA steps, buffers, and quantities.</t>
    </r>
  </si>
  <si>
    <t>Coating buffer (or carbonate buffer) (15 mM Na2CO3, 35 mM NaHCO3, pH = 9.6)</t>
  </si>
  <si>
    <r>
      <t xml:space="preserve">Dilute plant protein extracts </t>
    </r>
    <r>
      <rPr>
        <sz val="11"/>
        <color rgb="FFCC66FF"/>
        <rFont val="Calibri"/>
        <family val="2"/>
        <scheme val="minor"/>
      </rPr>
      <t>1/1000 in Coating</t>
    </r>
    <r>
      <rPr>
        <sz val="11"/>
        <color rgb="FF17171B"/>
        <rFont val="Calibri"/>
        <family val="2"/>
        <scheme val="minor"/>
      </rPr>
      <t xml:space="preserve"> </t>
    </r>
    <r>
      <rPr>
        <sz val="11"/>
        <color rgb="FFCC66FF"/>
        <rFont val="Calibri"/>
        <family val="2"/>
        <scheme val="minor"/>
      </rPr>
      <t>buffer</t>
    </r>
    <r>
      <rPr>
        <sz val="11"/>
        <color rgb="FF17171B"/>
        <rFont val="Calibri"/>
        <family val="2"/>
        <scheme val="minor"/>
      </rPr>
      <t xml:space="preserve"> to 1–10 μg/mL.</t>
    </r>
  </si>
  <si>
    <t>ELISA Assay by Concensus</t>
  </si>
  <si>
    <t>References:</t>
  </si>
  <si>
    <t>(LakshmiPriya et al., 2016)Describes indirect ELISA with HRP and TMB, including antibody dilutions and blocking(LakshmiPriya et al., 2016).</t>
  </si>
  <si>
    <t>(Ahn et al., 2014)Optimizes ELISA for plant protein extracts, recommends 3% BSA blocking and 1–10 μg/mL antigen(Ahn et al., 2014).</t>
  </si>
  <si>
    <t>(Li et al., 2020)Details blocking and detection steps with TMB and HRP (Li et al., 2020).</t>
  </si>
  <si>
    <t>(Lin, 2015)General indirect ELISA protocol, including buffer and stop solution recommendations (Lin, 2015).</t>
  </si>
  <si>
    <t>These papers were sourced and synthesized using Consensus, an AI-powered search engine for research. Try it at http//consensus.app</t>
  </si>
  <si>
    <t>https://doi.org/10.1371/journal.pone.0151153</t>
  </si>
  <si>
    <t>https://doi.org/10.1089/mab.2013.0072</t>
  </si>
  <si>
    <t>https://doi.org/10.1038/s41598-020-76950-1</t>
  </si>
  <si>
    <t>https://doi.org/10.1007/978-1-4939-2742-5_5</t>
  </si>
  <si>
    <t>Lin, A. (2015). Indirect ELISA.. Methods in molecular biology, 1318, 51-9.</t>
  </si>
  <si>
    <t>LakshmiPriya, T., Gopinath, S., &amp; Tang, T. (2016). Biotin-Streptavidin Competition Mediates Sensitive Detection ofBiomolecules in Enzyme Linked Immunosorbent Assay. PLoS ONE, 11.</t>
  </si>
  <si>
    <t>Ahn, J., Lee, K., &amp; Ko, K. (2014). Optimization of ELISA conditions to quantify colorectal cancer antigen-antibodycomplex protein (GA733-FcK) expressed in transgenic plant.. Monoclonal antibodies in immunodiagnosis andimmunotherapy, 33 1, 1-7.</t>
  </si>
  <si>
    <t>Li, Z., Goebel, S., Reimann, A., &amp; Ungerer, M. (2020). Histo-ELISA technique for quantification and localization oftissue components. Scientific Reports, 10.</t>
  </si>
  <si>
    <t>Step</t>
  </si>
  <si>
    <t>Notes:</t>
  </si>
  <si>
    <r>
      <rPr>
        <sz val="11"/>
        <color rgb="FFCC66FF"/>
        <rFont val="Calibri"/>
        <family val="2"/>
      </rPr>
      <t xml:space="preserve">→ </t>
    </r>
    <r>
      <rPr>
        <sz val="11"/>
        <color rgb="FFCC66FF"/>
        <rFont val="Calibri"/>
        <family val="2"/>
        <scheme val="minor"/>
      </rPr>
      <t>Achat de réactifs et consommables :</t>
    </r>
  </si>
  <si>
    <r>
      <rPr>
        <sz val="11"/>
        <color rgb="FFCC66FF"/>
        <rFont val="Calibri"/>
        <family val="2"/>
      </rPr>
      <t xml:space="preserve">→ </t>
    </r>
    <r>
      <rPr>
        <sz val="11"/>
        <color rgb="FFCC66FF"/>
        <rFont val="Calibri"/>
        <family val="2"/>
        <scheme val="minor"/>
      </rPr>
      <t>Consommables :</t>
    </r>
  </si>
  <si>
    <r>
      <rPr>
        <sz val="11"/>
        <color rgb="FFCC66FF"/>
        <rFont val="Calibri"/>
        <family val="2"/>
      </rPr>
      <t xml:space="preserve">→ </t>
    </r>
    <r>
      <rPr>
        <sz val="11"/>
        <color rgb="FFCC66FF"/>
        <rFont val="Calibri"/>
        <family val="2"/>
        <scheme val="minor"/>
      </rPr>
      <t>Réactifs :</t>
    </r>
  </si>
  <si>
    <t xml:space="preserve">+4693533000 </t>
  </si>
  <si>
    <r>
      <rPr>
        <sz val="11"/>
        <color rgb="FFCC66FF"/>
        <rFont val="Calibri"/>
        <family val="2"/>
      </rPr>
      <t xml:space="preserve">→ </t>
    </r>
    <r>
      <rPr>
        <sz val="11"/>
        <color rgb="FFCC66FF"/>
        <rFont val="Calibri"/>
        <family val="2"/>
        <scheme val="minor"/>
      </rPr>
      <t xml:space="preserve">Collecte d'échantillons pour manips test d'extraction et de dosage Bradford des protéines totales </t>
    </r>
  </si>
  <si>
    <r>
      <rPr>
        <sz val="11"/>
        <color rgb="FFCC66FF"/>
        <rFont val="Calibri"/>
        <family val="2"/>
      </rPr>
      <t xml:space="preserve">→ </t>
    </r>
    <r>
      <rPr>
        <sz val="11"/>
        <color rgb="FFCC66FF"/>
        <rFont val="Calibri"/>
        <family val="2"/>
        <scheme val="minor"/>
      </rPr>
      <t>Collecte</t>
    </r>
  </si>
  <si>
    <t>*Note : Echantillons  135(Plante 108) &amp; 188(Plante 211) non collectés (car plantes absentes)</t>
  </si>
  <si>
    <t>Test Extraction protéines totales à partir des échantillons de plantes 65 - 52 - 76 et 57 (collectés le 19/11/2025) + Test 1 Bradford sur 25 µL extrait protéines totales ND de ce jour (dt Gamme BSA commerciale Novagen préparée par LVM) SCA 20/11/2025</t>
  </si>
  <si>
    <r>
      <rPr>
        <sz val="11"/>
        <color rgb="FFCC66FF"/>
        <rFont val="Calibri"/>
        <family val="2"/>
      </rPr>
      <t>● Etape de d</t>
    </r>
    <r>
      <rPr>
        <sz val="11"/>
        <color rgb="FFCC66FF"/>
        <rFont val="Calibri"/>
        <family val="2"/>
        <scheme val="minor"/>
      </rPr>
      <t>ilution au 1/1000ième des extraits protéiques totaux avec deux dilutions successives, la première au 1/10ième (soit 10 µL d'extrait protéique total QSP 100 µL de coating Buffer (soit + 90 µL)) puis la seconde au 1/100ième (soit 2 µL de la premère dilution au 1/10ième QSP 200 µL de coating buffer (soit = 198 µL)) réalisées sur de la glace dans des plaque 96 puits ensuite conservées à - 80 °C Etudiants D4  02/12/2025</t>
    </r>
  </si>
  <si>
    <t>Dosage Bradford Plaques 1&amp;2 SCA 26/11/2025</t>
  </si>
  <si>
    <t>Dosage Bradford Plaques 3&amp;4 SCA 27/11/2025</t>
  </si>
  <si>
    <t>Préparation des différents tampons 'ELISA' (avec H2O MilliRo stérile) SCA 28/11/2028</t>
  </si>
  <si>
    <t>soit dépôt de 100 µL de la chacun des extraits protéiques totaux dilués au 1/1000ième dans du coating buffer de la veille dans les puits de plaques 'ELISA' ON à 4 °C (dans une atmosphère humide soit plaques placées dans une  boîte en plastique dont le fond a été recouvert de papier humidifié avec H2O MilliRo stérile)</t>
  </si>
  <si>
    <t>avec dépôts de trois quantités de la protéine commerciale PR1-Positive control soit 0,2 µL (par erreur au lieu de 0,5 µL préconisé par la documentation technique) (puits A1) - 2 µL (puits A2) et 4 µL (puits A3) sur plaque 1 (Sand) - plaque 2 (Lucille) et plaque 4 (Edouardo)</t>
  </si>
  <si>
    <t>● Voir la suite du protocole dans l'onglet ' ELISA Assay by Consensus used'</t>
  </si>
  <si>
    <t>A reprendre avec annotation plus complètes de Jb !!!</t>
  </si>
  <si>
    <t>Agrisera Product no AS09 602 Goat anti-Rabbit IgG (H&amp;L), HRP conjugated</t>
  </si>
  <si>
    <t>Agrisera Product no AS07 207 Anti-PR-3 / CHN | Class I chitinase</t>
  </si>
  <si>
    <t>Agrisera Product no AS07 208 Anti-PR-2 | GLU I | Class I beta-1,3-glucanase</t>
  </si>
  <si>
    <t>Agrisera Product no AS10 687S PR-1 | Positive control/quantitation standard</t>
  </si>
  <si>
    <t>couche 2 l'anticorps préparé dans un lapin (antiPR1)</t>
  </si>
  <si>
    <t>couche 3 l'anticorps anti-anticorps de lapin couplé à une enzyme</t>
  </si>
  <si>
    <r>
      <t>couche 4 le</t>
    </r>
    <r>
      <rPr>
        <b/>
        <sz val="11"/>
        <color rgb="FF000000"/>
        <rFont val="Calibri"/>
        <family val="2"/>
        <scheme val="minor"/>
      </rPr>
      <t xml:space="preserve"> substrat de l'enzyme</t>
    </r>
    <r>
      <rPr>
        <sz val="11"/>
        <color rgb="FF000000"/>
        <rFont val="Calibri"/>
        <family val="2"/>
        <scheme val="minor"/>
      </rPr>
      <t xml:space="preserve"> dans </t>
    </r>
    <r>
      <rPr>
        <b/>
        <sz val="11"/>
        <color rgb="FF000000"/>
        <rFont val="Calibri"/>
        <family val="2"/>
        <scheme val="minor"/>
      </rPr>
      <t>le tampon approprié (par exemple nous on utilise le tampon diéthanolamine mais pas sûr que ça soit le même pour vous).</t>
    </r>
  </si>
  <si>
    <t>● 1. Coating with Antigen</t>
  </si>
  <si>
    <r>
      <t xml:space="preserve">● 2. </t>
    </r>
    <r>
      <rPr>
        <sz val="11"/>
        <color rgb="FFCC66FF"/>
        <rFont val="Calibri"/>
        <family val="2"/>
        <scheme val="minor"/>
      </rPr>
      <t>Washing</t>
    </r>
  </si>
  <si>
    <r>
      <t xml:space="preserve">● 3. </t>
    </r>
    <r>
      <rPr>
        <sz val="11"/>
        <color rgb="FFCC66FF"/>
        <rFont val="Calibri"/>
        <family val="2"/>
        <scheme val="minor"/>
      </rPr>
      <t>Blocking</t>
    </r>
  </si>
  <si>
    <r>
      <t xml:space="preserve">● 4. </t>
    </r>
    <r>
      <rPr>
        <sz val="11"/>
        <color rgb="FFCC66FF"/>
        <rFont val="Calibri"/>
        <family val="2"/>
        <scheme val="minor"/>
      </rPr>
      <t>Washing</t>
    </r>
  </si>
  <si>
    <r>
      <t xml:space="preserve">● 5. </t>
    </r>
    <r>
      <rPr>
        <sz val="11"/>
        <color rgb="FFCC66FF"/>
        <rFont val="Calibri"/>
        <family val="2"/>
        <scheme val="minor"/>
      </rPr>
      <t>Primary Antibody Incubation</t>
    </r>
  </si>
  <si>
    <r>
      <t xml:space="preserve">● 6. </t>
    </r>
    <r>
      <rPr>
        <sz val="11"/>
        <color rgb="FFCC66FF"/>
        <rFont val="Calibri"/>
        <family val="2"/>
        <scheme val="minor"/>
      </rPr>
      <t>Washing</t>
    </r>
  </si>
  <si>
    <r>
      <t xml:space="preserve">● 7. </t>
    </r>
    <r>
      <rPr>
        <sz val="11"/>
        <color rgb="FFCC66FF"/>
        <rFont val="Calibri"/>
        <family val="2"/>
        <scheme val="minor"/>
      </rPr>
      <t>Secondary Antibody Incubation</t>
    </r>
  </si>
  <si>
    <r>
      <t xml:space="preserve">● 8. </t>
    </r>
    <r>
      <rPr>
        <sz val="11"/>
        <color rgb="FFCC66FF"/>
        <rFont val="Calibri"/>
        <family val="2"/>
        <scheme val="minor"/>
      </rPr>
      <t>Washing</t>
    </r>
  </si>
  <si>
    <r>
      <t xml:space="preserve">● 9. </t>
    </r>
    <r>
      <rPr>
        <sz val="11"/>
        <color rgb="FFCC66FF"/>
        <rFont val="Calibri"/>
        <family val="2"/>
        <scheme val="minor"/>
      </rPr>
      <t>Detection</t>
    </r>
  </si>
  <si>
    <r>
      <t xml:space="preserve">● 10. </t>
    </r>
    <r>
      <rPr>
        <sz val="11"/>
        <color rgb="FFCC66FF"/>
        <rFont val="Calibri"/>
        <family val="2"/>
        <scheme val="minor"/>
      </rPr>
      <t>Stopping Reaction</t>
    </r>
  </si>
  <si>
    <r>
      <t xml:space="preserve">● 11. </t>
    </r>
    <r>
      <rPr>
        <sz val="11"/>
        <color rgb="FFCC66FF"/>
        <rFont val="Calibri"/>
        <family val="2"/>
        <scheme val="minor"/>
      </rPr>
      <t>Reading</t>
    </r>
  </si>
  <si>
    <t>Préparation bouteilles - éprouvettes pour la préparation des différents tampons ELISA vers autoclavage SCA 21/11/2025</t>
  </si>
  <si>
    <t>Préparation bouteilles H2O MilliRo pour la préparation des différents tampons ELISA vers autoclavage SCA 24/11/2025</t>
  </si>
  <si>
    <t>Extraction protéines totales Plaques 1 et 3 (+ diffférents aliquotages des extraits protéique totaux) SCA 24/11/2025</t>
  </si>
  <si>
    <t>Extraction protéines totales Plaques 2 et 4 (+ diffférents aliquotages des extraits protéique totaux) SCA 25/11/2025</t>
  </si>
  <si>
    <t>Premier test ELISA Etudiants 02 et 03/12/2025</t>
  </si>
  <si>
    <t>Intégrer les 3 répétitions des 9 points de la gamme de BSA dans les plans de plaque !!!</t>
  </si>
  <si>
    <t xml:space="preserve">Gamme BSA 9 points 3 réplicats </t>
  </si>
  <si>
    <r>
      <t xml:space="preserve">Note : lors de l'étape de blocking, les 200 µL de 3 % BSA dans du PBS ont été ajouté dans les puits A1 -A2 et A3 des plaques 1 &amp; 2 un quart d'heure après que les plaques aient été placés à 37 °C (dans une atmosphère humide) </t>
    </r>
    <r>
      <rPr>
        <sz val="11"/>
        <color rgb="FFCC66FF"/>
        <rFont val="Calibri"/>
        <family val="2"/>
      </rPr>
      <t xml:space="preserve">→ Possible déssèchement de la surface interieure de ces puits </t>
    </r>
  </si>
  <si>
    <t xml:space="preserve">Conclusion dosage Bradford : </t>
  </si>
  <si>
    <t>Conclusion manip ELISA :</t>
  </si>
  <si>
    <t>0,2 µL PR-1 | Positive control</t>
  </si>
  <si>
    <t>2 µL PR-1 | Positive control</t>
  </si>
  <si>
    <t>4 µL PR-1 | Positive control</t>
  </si>
  <si>
    <t>Le blocking n'a à priori pas fonctionné ainsi la BSA n'a pas jouée son rôle et l'anticorps primaire se serait lié de manière aspécifique à nos plaques.</t>
  </si>
  <si>
    <t>Revoir les conditions du Coating with Antigen (Coating buffer versus PBS comme suggéré dans le protocle by Consensus)</t>
  </si>
  <si>
    <t>Revoir la dilution des anticorps (en particulier celle de l'anticorps secondaire et tester 1/50 000 v/v)</t>
  </si>
  <si>
    <r>
      <t xml:space="preserve">1 seul Tnèg disponible (soit échantillon 188(Plante 211)) </t>
    </r>
    <r>
      <rPr>
        <sz val="11"/>
        <color rgb="FFFF0000"/>
        <rFont val="Calibri"/>
        <family val="2"/>
      </rPr>
      <t>→ Prévoir au moins un Tnèg / plaque !!!</t>
    </r>
  </si>
  <si>
    <t>Net Absorbance (562 nm) pour 25 µL d'extrait protéique total pour les Tnèg d'extraction (soit les  échantillons  135(Plante 108) &amp; 188(Plante 211) non collectés (car plantes absentes)) ne peuvent pas être égales à zéro car le bruit de fond moyen de la gamme de BSA a été mesuré sur H2O et non pas sur du tampon d'extraction ! → Prévoir de mesurer l'absorbance du tampon d'extraction</t>
  </si>
  <si>
    <t>Pb pour le Tnèg 135(Plante 108) : la valeur Net Absorbance (562 nm) pour 25 µL d'extrait protéique devrait être très faible car échantillon non collecté ! → Pb de contamination entre puits (2 possibilités : soit lors de l'extration des protéines totales soit lors du dosage Bradford) !!!</t>
  </si>
  <si>
    <t>Revoir % BSA à utiliser lors du blocking (+ voir date d'ouverture du stock de BSA utilisé)</t>
  </si>
  <si>
    <t>Revoir les conditions de resuspension des anticorps (possiblement ON à 4 °C)</t>
  </si>
  <si>
    <t>Noter les commentaires recueillis lors de la collecte !!!</t>
  </si>
  <si>
    <t>ELISA Assay by Concensus adapté SCA-Etudiants</t>
  </si>
  <si>
    <t>Number of specie</t>
  </si>
  <si>
    <t>Name of specie</t>
  </si>
  <si>
    <t>Nom FR</t>
  </si>
  <si>
    <t>Velvet grass</t>
  </si>
  <si>
    <t>Barbon andropogon</t>
  </si>
  <si>
    <t>Beard grass</t>
  </si>
  <si>
    <t>Brome de gussone</t>
  </si>
  <si>
    <t>Gussone’s brome</t>
  </si>
  <si>
    <t>Fétuque rouge</t>
  </si>
  <si>
    <t>Red fescue</t>
  </si>
  <si>
    <t>Mélique ciliée</t>
  </si>
  <si>
    <t>Ciliate melic grass</t>
  </si>
  <si>
    <t>Pâturin des prés</t>
  </si>
  <si>
    <t>Brome érigé</t>
  </si>
  <si>
    <t>Upright brome</t>
  </si>
  <si>
    <t>Madrid brome</t>
  </si>
  <si>
    <t>Dactyle aggloméré</t>
  </si>
  <si>
    <t>Égilope ovoïde</t>
  </si>
  <si>
    <t>Ovate goatgrass</t>
  </si>
  <si>
    <t>Slender wild oat</t>
  </si>
  <si>
    <t>Orge des rats</t>
  </si>
  <si>
    <t>Rat barley</t>
  </si>
  <si>
    <t>Prickly goldenfleece</t>
  </si>
  <si>
    <t>Dallis grass</t>
  </si>
  <si>
    <t>Holcus lanatus</t>
  </si>
  <si>
    <r>
      <rPr>
        <i/>
        <sz val="11"/>
        <color rgb="FF000000"/>
        <rFont val="Calibri"/>
        <family val="2"/>
        <scheme val="minor"/>
      </rPr>
      <t>Andropogon</t>
    </r>
    <r>
      <rPr>
        <sz val="11"/>
        <color rgb="FF000000"/>
        <rFont val="Calibri"/>
        <family val="2"/>
        <scheme val="minor"/>
      </rPr>
      <t> sp.</t>
    </r>
  </si>
  <si>
    <t>Bromus gussonei</t>
  </si>
  <si>
    <t>Festuca rubra</t>
  </si>
  <si>
    <t>Melica ciliata</t>
  </si>
  <si>
    <t>Poa pratensis</t>
  </si>
  <si>
    <t>Bromus erectus</t>
  </si>
  <si>
    <t>Bromus madritensis</t>
  </si>
  <si>
    <t>Dactylis glomerata</t>
  </si>
  <si>
    <t>Aegilops ovata</t>
  </si>
  <si>
    <t>Avena barbata</t>
  </si>
  <si>
    <t>Hordeum murinum</t>
  </si>
  <si>
    <t>Urospermum dalechampii</t>
  </si>
  <si>
    <t>Paspalum dilatatum</t>
  </si>
  <si>
    <t>Smooth meadow-grass</t>
  </si>
  <si>
    <t xml:space="preserve"> Cocksfoot</t>
  </si>
  <si>
    <t>Number</t>
  </si>
  <si>
    <t>Scientific name</t>
  </si>
  <si>
    <t>ATOUDUR</t>
  </si>
  <si>
    <t>SURMESUR</t>
  </si>
  <si>
    <t>EPO 072</t>
  </si>
  <si>
    <t>VENEZIO</t>
  </si>
  <si>
    <t>TITLIS</t>
  </si>
  <si>
    <t>CALABRO</t>
  </si>
  <si>
    <t>MEMENTO</t>
  </si>
  <si>
    <t>RGT PLANET</t>
  </si>
  <si>
    <t>KWS FARO</t>
  </si>
  <si>
    <t>Triticum durum</t>
  </si>
  <si>
    <t>Triticum aestivum</t>
  </si>
  <si>
    <t>Hordeum vulgare</t>
  </si>
  <si>
    <t>Variety</t>
  </si>
  <si>
    <t>Abbreviation</t>
  </si>
  <si>
    <t>ATO</t>
  </si>
  <si>
    <t>SUR</t>
  </si>
  <si>
    <t>EPO</t>
  </si>
  <si>
    <t>VEN</t>
  </si>
  <si>
    <t>TIT</t>
  </si>
  <si>
    <t>CAL</t>
  </si>
  <si>
    <t>MEM</t>
  </si>
  <si>
    <t>PLA</t>
  </si>
  <si>
    <t>KWS</t>
  </si>
  <si>
    <t>trio+2</t>
  </si>
  <si>
    <t>big seeds</t>
  </si>
  <si>
    <t>Baillarguet</t>
  </si>
  <si>
    <t>small seeds</t>
  </si>
  <si>
    <t>Montpellier</t>
  </si>
  <si>
    <t>Arzens</t>
  </si>
  <si>
    <t>Restinclières</t>
  </si>
  <si>
    <t>Quintillan</t>
  </si>
  <si>
    <t>trio+3</t>
  </si>
  <si>
    <t>Brachypode</t>
  </si>
  <si>
    <t>Bd21</t>
  </si>
  <si>
    <t>lab strain</t>
  </si>
  <si>
    <t>Cire-0</t>
  </si>
  <si>
    <t>Esp1</t>
  </si>
  <si>
    <t>Est0</t>
  </si>
  <si>
    <t>Linaigrette</t>
  </si>
  <si>
    <t>Cauterets</t>
  </si>
  <si>
    <t>trio+7</t>
  </si>
  <si>
    <t>Tauschii</t>
  </si>
  <si>
    <t>TAU20</t>
  </si>
  <si>
    <t>TAU14</t>
  </si>
  <si>
    <t>TAU13</t>
  </si>
  <si>
    <t>TAU12</t>
  </si>
  <si>
    <t>TAU10</t>
  </si>
  <si>
    <t>TAU23</t>
  </si>
  <si>
    <t>TAU21</t>
  </si>
  <si>
    <t>TAU16</t>
  </si>
  <si>
    <t>TAU6</t>
  </si>
  <si>
    <t>TAU25</t>
  </si>
  <si>
    <t>Pot semis 1</t>
  </si>
  <si>
    <t>sac/ Accession</t>
  </si>
  <si>
    <t>design</t>
  </si>
  <si>
    <t>vernaculaire</t>
  </si>
  <si>
    <t>published data</t>
  </si>
  <si>
    <t>Commune</t>
  </si>
  <si>
    <t>singleton</t>
  </si>
  <si>
    <t>fromental</t>
  </si>
  <si>
    <t>amourette commune</t>
  </si>
  <si>
    <t>brome stérile</t>
  </si>
  <si>
    <t>crételle hérissée</t>
  </si>
  <si>
    <t>Panic des marais</t>
  </si>
  <si>
    <t>Alairac</t>
  </si>
  <si>
    <t>chiendent rampant</t>
  </si>
  <si>
    <t>ray-grass</t>
  </si>
  <si>
    <t>Pâturin bulbeux</t>
  </si>
  <si>
    <t>podosperme lacinié</t>
  </si>
  <si>
    <t>doublon</t>
  </si>
  <si>
    <t>folle avoine</t>
  </si>
  <si>
    <t>D. Moreau 2018</t>
  </si>
  <si>
    <t>Brome faux-seigle</t>
  </si>
  <si>
    <t>Salsifis majeur</t>
  </si>
  <si>
    <t>tautavel</t>
  </si>
  <si>
    <t>oseille crépue</t>
  </si>
  <si>
    <t>sorgho d'alep</t>
  </si>
  <si>
    <t>trio</t>
  </si>
  <si>
    <t>Rivesaltes</t>
  </si>
  <si>
    <t>Sète</t>
  </si>
  <si>
    <t>trio modèle</t>
  </si>
  <si>
    <t>Arabidopsis</t>
  </si>
  <si>
    <t>trio+1</t>
  </si>
  <si>
    <r>
      <t>Andropogon</t>
    </r>
    <r>
      <rPr>
        <sz val="11"/>
        <color rgb="FF000000"/>
        <rFont val="Calibri"/>
        <family val="2"/>
        <scheme val="minor"/>
      </rPr>
      <t> sp.</t>
    </r>
  </si>
  <si>
    <t>Localisation</t>
  </si>
  <si>
    <t>Batch 1</t>
  </si>
  <si>
    <t>Batch 2</t>
  </si>
  <si>
    <t>Non Treated</t>
  </si>
  <si>
    <t xml:space="preserve"> Treated</t>
  </si>
  <si>
    <t>plate 1</t>
  </si>
  <si>
    <t>plate 17</t>
  </si>
  <si>
    <t>plate 15</t>
  </si>
  <si>
    <t>plate 19</t>
  </si>
  <si>
    <t>plate 21</t>
  </si>
  <si>
    <t>plate 23</t>
  </si>
  <si>
    <t>plate 25</t>
  </si>
  <si>
    <t>plate 27</t>
  </si>
  <si>
    <t>plate 16</t>
  </si>
  <si>
    <t>plate 18</t>
  </si>
  <si>
    <t>plate 20</t>
  </si>
  <si>
    <t>plate 22</t>
  </si>
  <si>
    <t>plate 24</t>
  </si>
  <si>
    <t>plate 26</t>
  </si>
  <si>
    <t>plate 28</t>
  </si>
  <si>
    <t>pot number</t>
  </si>
  <si>
    <t>batch </t>
  </si>
  <si>
    <t>Pot </t>
  </si>
  <si>
    <t>focal </t>
  </si>
  <si>
    <t>Kin</t>
  </si>
  <si>
    <t>Stranger</t>
  </si>
  <si>
    <t>plate 2</t>
  </si>
  <si>
    <t>plate 3</t>
  </si>
  <si>
    <t>plate 4</t>
  </si>
  <si>
    <t>plate 5</t>
  </si>
  <si>
    <t>plate 6</t>
  </si>
  <si>
    <t>plate 7</t>
  </si>
  <si>
    <t>plate 8</t>
  </si>
  <si>
    <t>plate 9</t>
  </si>
  <si>
    <t>plate 10</t>
  </si>
  <si>
    <t>plate 11</t>
  </si>
  <si>
    <t>plate 12</t>
  </si>
  <si>
    <t>sp. Number</t>
  </si>
  <si>
    <r>
      <t>Espèce 49</t>
    </r>
    <r>
      <rPr>
        <sz val="11"/>
        <color rgb="FF000000"/>
        <rFont val="Calibri"/>
        <family val="2"/>
        <scheme val="minor"/>
      </rPr>
      <t> → pots </t>
    </r>
    <r>
      <rPr>
        <b/>
        <sz val="11"/>
        <color rgb="FF000000"/>
        <rFont val="Calibri"/>
        <family val="2"/>
        <scheme val="minor"/>
      </rPr>
      <t>1 à 12</t>
    </r>
  </si>
  <si>
    <r>
      <t>Espèce 72</t>
    </r>
    <r>
      <rPr>
        <sz val="11"/>
        <color rgb="FF000000"/>
        <rFont val="Calibri"/>
        <family val="2"/>
        <scheme val="minor"/>
      </rPr>
      <t> → pots </t>
    </r>
    <r>
      <rPr>
        <b/>
        <sz val="11"/>
        <color rgb="FF000000"/>
        <rFont val="Calibri"/>
        <family val="2"/>
        <scheme val="minor"/>
      </rPr>
      <t>13 à 24</t>
    </r>
  </si>
  <si>
    <r>
      <t>Espèce 65</t>
    </r>
    <r>
      <rPr>
        <sz val="11"/>
        <color rgb="FF000000"/>
        <rFont val="Calibri"/>
        <family val="2"/>
        <scheme val="minor"/>
      </rPr>
      <t> → pots </t>
    </r>
    <r>
      <rPr>
        <b/>
        <sz val="11"/>
        <color rgb="FF000000"/>
        <rFont val="Calibri"/>
        <family val="2"/>
        <scheme val="minor"/>
      </rPr>
      <t>25 à 36</t>
    </r>
  </si>
  <si>
    <r>
      <t>Espèce 47</t>
    </r>
    <r>
      <rPr>
        <sz val="11"/>
        <color rgb="FF000000"/>
        <rFont val="Calibri"/>
        <family val="2"/>
        <scheme val="minor"/>
      </rPr>
      <t> → pots </t>
    </r>
    <r>
      <rPr>
        <b/>
        <sz val="11"/>
        <color rgb="FF000000"/>
        <rFont val="Calibri"/>
        <family val="2"/>
        <scheme val="minor"/>
      </rPr>
      <t>37 à 48</t>
    </r>
  </si>
  <si>
    <r>
      <t>Espèce 63</t>
    </r>
    <r>
      <rPr>
        <sz val="11"/>
        <color rgb="FF000000"/>
        <rFont val="Calibri"/>
        <family val="2"/>
        <scheme val="minor"/>
      </rPr>
      <t> → pots </t>
    </r>
    <r>
      <rPr>
        <b/>
        <sz val="11"/>
        <color rgb="FF000000"/>
        <rFont val="Calibri"/>
        <family val="2"/>
        <scheme val="minor"/>
      </rPr>
      <t>49 à 60</t>
    </r>
  </si>
  <si>
    <r>
      <t>Espèce 48</t>
    </r>
    <r>
      <rPr>
        <sz val="11"/>
        <color rgb="FF000000"/>
        <rFont val="Calibri"/>
        <family val="2"/>
        <scheme val="minor"/>
      </rPr>
      <t> → pots </t>
    </r>
    <r>
      <rPr>
        <b/>
        <sz val="11"/>
        <color rgb="FF000000"/>
        <rFont val="Calibri"/>
        <family val="2"/>
        <scheme val="minor"/>
      </rPr>
      <t>61 à 72</t>
    </r>
  </si>
  <si>
    <r>
      <t>Espèce 9</t>
    </r>
    <r>
      <rPr>
        <sz val="11"/>
        <color rgb="FF000000"/>
        <rFont val="Calibri"/>
        <family val="2"/>
        <scheme val="minor"/>
      </rPr>
      <t> → pots </t>
    </r>
    <r>
      <rPr>
        <b/>
        <sz val="11"/>
        <color rgb="FF000000"/>
        <rFont val="Calibri"/>
        <family val="2"/>
        <scheme val="minor"/>
      </rPr>
      <t>73 à 84</t>
    </r>
  </si>
  <si>
    <r>
      <t>Espèce 5</t>
    </r>
    <r>
      <rPr>
        <sz val="11"/>
        <color rgb="FF000000"/>
        <rFont val="Calibri"/>
        <family val="2"/>
        <scheme val="minor"/>
      </rPr>
      <t> → pots </t>
    </r>
    <r>
      <rPr>
        <b/>
        <sz val="11"/>
        <color rgb="FF000000"/>
        <rFont val="Calibri"/>
        <family val="2"/>
        <scheme val="minor"/>
      </rPr>
      <t>85 à 96</t>
    </r>
  </si>
  <si>
    <r>
      <t>Espèce 10</t>
    </r>
    <r>
      <rPr>
        <sz val="11"/>
        <color rgb="FF000000"/>
        <rFont val="Calibri"/>
        <family val="2"/>
        <scheme val="minor"/>
      </rPr>
      <t> → pots </t>
    </r>
    <r>
      <rPr>
        <b/>
        <sz val="11"/>
        <color rgb="FF000000"/>
        <rFont val="Calibri"/>
        <family val="2"/>
        <scheme val="minor"/>
      </rPr>
      <t>97 à 108</t>
    </r>
  </si>
  <si>
    <r>
      <t>Espèce 64</t>
    </r>
    <r>
      <rPr>
        <sz val="11"/>
        <color rgb="FF000000"/>
        <rFont val="Calibri"/>
        <family val="2"/>
        <scheme val="minor"/>
      </rPr>
      <t> → pots </t>
    </r>
    <r>
      <rPr>
        <b/>
        <sz val="11"/>
        <color rgb="FF000000"/>
        <rFont val="Calibri"/>
        <family val="2"/>
        <scheme val="minor"/>
      </rPr>
      <t>109 à 116</t>
    </r>
  </si>
  <si>
    <r>
      <t>Espèce 8</t>
    </r>
    <r>
      <rPr>
        <sz val="11"/>
        <color rgb="FF000000"/>
        <rFont val="Calibri"/>
        <family val="2"/>
        <scheme val="minor"/>
      </rPr>
      <t> → pots </t>
    </r>
    <r>
      <rPr>
        <b/>
        <sz val="11"/>
        <color rgb="FF000000"/>
        <rFont val="Calibri"/>
        <family val="2"/>
        <scheme val="minor"/>
      </rPr>
      <t>117 à 124</t>
    </r>
  </si>
  <si>
    <r>
      <t>Espèce 41</t>
    </r>
    <r>
      <rPr>
        <sz val="11"/>
        <color rgb="FF000000"/>
        <rFont val="Calibri"/>
        <family val="2"/>
        <scheme val="minor"/>
      </rPr>
      <t> → pots </t>
    </r>
    <r>
      <rPr>
        <b/>
        <sz val="11"/>
        <color rgb="FF000000"/>
        <rFont val="Calibri"/>
        <family val="2"/>
        <scheme val="minor"/>
      </rPr>
      <t>125 à 132</t>
    </r>
  </si>
  <si>
    <r>
      <t>Espèce 37</t>
    </r>
    <r>
      <rPr>
        <sz val="11"/>
        <color rgb="FF000000"/>
        <rFont val="Calibri"/>
        <family val="2"/>
        <scheme val="minor"/>
      </rPr>
      <t> → pots </t>
    </r>
    <r>
      <rPr>
        <b/>
        <sz val="11"/>
        <color rgb="FF000000"/>
        <rFont val="Calibri"/>
        <family val="2"/>
        <scheme val="minor"/>
      </rPr>
      <t>133 à 140</t>
    </r>
  </si>
  <si>
    <r>
      <t>Espèce 30</t>
    </r>
    <r>
      <rPr>
        <sz val="11"/>
        <color rgb="FF000000"/>
        <rFont val="Calibri"/>
        <family val="2"/>
        <scheme val="minor"/>
      </rPr>
      <t> → pots </t>
    </r>
    <r>
      <rPr>
        <b/>
        <sz val="11"/>
        <color rgb="FF000000"/>
        <rFont val="Calibri"/>
        <family val="2"/>
        <scheme val="minor"/>
      </rPr>
      <t>141 à 144</t>
    </r>
  </si>
  <si>
    <t>72, 63, 64, 30 —</t>
  </si>
  <si>
    <t>13–24</t>
  </si>
  <si>
    <t>37–39</t>
  </si>
  <si>
    <t>49–60</t>
  </si>
  <si>
    <t>109–116</t>
  </si>
  <si>
    <t>141–144</t>
  </si>
  <si>
    <t>pots manqaunt</t>
  </si>
  <si>
    <t>especes manquantes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</si>
</sst>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65" x14ac:knownFonts="1">
    <font>
      <sz val="11"/>
      <color theme="1"/>
      <name val="Calibri"/>
      <family val="2"/>
      <scheme val="minor"/>
    </font>
    <font>
      <sz val="11"/>
      <color rgb="FF707070"/>
      <name val="Calibri"/>
      <family val="2"/>
      <scheme val="minor"/>
    </font>
    <font>
      <sz val="11"/>
      <color rgb="FF212121"/>
      <name val="Calibri"/>
      <family val="2"/>
      <scheme val="minor"/>
    </font>
    <font>
      <u/>
      <sz val="11"/>
      <color theme="10"/>
      <name val="Calibri"/>
      <family val="2"/>
      <scheme val="minor"/>
    </font>
    <font>
      <b/>
      <sz val="11"/>
      <color theme="1"/>
      <name val="Calibri"/>
      <family val="2"/>
      <scheme val="minor"/>
    </font>
    <font>
      <sz val="11"/>
      <name val="Calibri"/>
      <family val="2"/>
      <scheme val="minor"/>
    </font>
    <font>
      <sz val="11"/>
      <color theme="1" tint="0.499984740745262"/>
      <name val="Calibri"/>
      <family val="2"/>
      <scheme val="minor"/>
    </font>
    <font>
      <sz val="11"/>
      <color rgb="FF000000"/>
      <name val="Calibri"/>
      <family val="2"/>
      <scheme val="minor"/>
    </font>
    <font>
      <sz val="11"/>
      <color theme="1"/>
      <name val="Calibri"/>
      <family val="2"/>
    </font>
    <font>
      <u/>
      <sz val="11"/>
      <color theme="1"/>
      <name val="Calibri"/>
      <family val="2"/>
      <scheme val="minor"/>
    </font>
    <font>
      <vertAlign val="subscript"/>
      <sz val="11"/>
      <color rgb="FF000000"/>
      <name val="Calibri"/>
      <family val="2"/>
      <scheme val="minor"/>
    </font>
    <font>
      <strike/>
      <sz val="11"/>
      <color theme="1"/>
      <name val="Calibri"/>
      <family val="2"/>
      <scheme val="minor"/>
    </font>
    <font>
      <strike/>
      <sz val="11"/>
      <color rgb="FF333333"/>
      <name val="Calibri"/>
      <family val="2"/>
      <scheme val="minor"/>
    </font>
    <font>
      <sz val="11"/>
      <color theme="1"/>
      <name val="Calibri"/>
      <family val="2"/>
      <scheme val="minor"/>
    </font>
    <font>
      <sz val="11"/>
      <color rgb="FFFF0000"/>
      <name val="Calibri"/>
      <family val="2"/>
      <scheme val="minor"/>
    </font>
    <font>
      <sz val="11"/>
      <name val="Calibri"/>
      <family val="2"/>
      <scheme val="minor"/>
    </font>
    <font>
      <b/>
      <sz val="11"/>
      <color theme="1"/>
      <name val="Calibri"/>
      <family val="2"/>
      <scheme val="minor"/>
    </font>
    <font>
      <u/>
      <sz val="11"/>
      <color rgb="FF0070C0"/>
      <name val="Calibri"/>
      <family val="2"/>
      <scheme val="minor"/>
    </font>
    <font>
      <u/>
      <sz val="11"/>
      <color rgb="FFFF0000"/>
      <name val="Calibri"/>
      <family val="2"/>
      <scheme val="minor"/>
    </font>
    <font>
      <b/>
      <strike/>
      <sz val="11"/>
      <color theme="7" tint="-0.249977111117893"/>
      <name val="Calibri"/>
      <family val="2"/>
      <scheme val="minor"/>
    </font>
    <font>
      <b/>
      <sz val="11"/>
      <color rgb="FFFF0000"/>
      <name val="Calibri"/>
      <family val="2"/>
      <scheme val="minor"/>
    </font>
    <font>
      <sz val="11"/>
      <color rgb="FFCC66FF"/>
      <name val="Calibri"/>
      <family val="2"/>
      <scheme val="minor"/>
    </font>
    <font>
      <sz val="8"/>
      <name val="Calibri"/>
      <family val="2"/>
      <scheme val="minor"/>
    </font>
    <font>
      <b/>
      <sz val="11"/>
      <color rgb="FFCC66FF"/>
      <name val="Calibri"/>
      <family val="2"/>
      <scheme val="minor"/>
    </font>
    <font>
      <strike/>
      <sz val="11"/>
      <name val="Calibri"/>
      <family val="2"/>
      <scheme val="minor"/>
    </font>
    <font>
      <b/>
      <sz val="11"/>
      <color rgb="FF000000"/>
      <name val="Calibri"/>
      <family val="2"/>
      <scheme val="minor"/>
    </font>
    <font>
      <b/>
      <sz val="11"/>
      <name val="Calibri"/>
      <family val="2"/>
      <scheme val="minor"/>
    </font>
    <font>
      <sz val="11"/>
      <color rgb="FFCC66FF"/>
      <name val="Calibri"/>
      <family val="2"/>
    </font>
    <font>
      <sz val="11"/>
      <color rgb="FFFF0000"/>
      <name val="Calibri"/>
      <family val="2"/>
    </font>
    <font>
      <sz val="11"/>
      <color rgb="FF000000"/>
      <name val="Calibri"/>
      <family val="2"/>
    </font>
    <font>
      <sz val="11"/>
      <color rgb="FFFFFFFF"/>
      <name val="Calibri"/>
      <family val="2"/>
    </font>
    <font>
      <sz val="11"/>
      <color rgb="FF000000"/>
      <name val="Calibri"/>
      <family val="2"/>
    </font>
    <font>
      <sz val="11"/>
      <color rgb="FFFFFFFF"/>
      <name val="Calibri"/>
      <family val="2"/>
    </font>
    <font>
      <b/>
      <sz val="11"/>
      <color theme="1" tint="0.499984740745262"/>
      <name val="Calibri"/>
      <family val="2"/>
      <scheme val="minor"/>
    </font>
    <font>
      <i/>
      <sz val="11"/>
      <color theme="1"/>
      <name val="Calibri"/>
      <family val="2"/>
      <scheme val="minor"/>
    </font>
    <font>
      <u/>
      <sz val="11"/>
      <color rgb="FFCC66FF"/>
      <name val="Calibri"/>
      <family val="2"/>
      <scheme val="minor"/>
    </font>
    <font>
      <vertAlign val="subscript"/>
      <sz val="11"/>
      <color theme="1"/>
      <name val="Calibri"/>
      <family val="2"/>
      <scheme val="minor"/>
    </font>
    <font>
      <sz val="9"/>
      <color rgb="FF595959"/>
      <name val="Calibri"/>
      <family val="2"/>
      <scheme val="minor"/>
    </font>
    <font>
      <sz val="9"/>
      <color theme="1"/>
      <name val="Calibri"/>
      <family val="2"/>
      <scheme val="minor"/>
    </font>
    <font>
      <sz val="11"/>
      <name val="Calibri"/>
      <family val="2"/>
    </font>
    <font>
      <b/>
      <sz val="11"/>
      <color rgb="FFFF0000"/>
      <name val="Calibri"/>
      <family val="2"/>
    </font>
    <font>
      <b/>
      <sz val="11"/>
      <color rgb="FF0070C0"/>
      <name val="Calibri"/>
      <family val="2"/>
      <scheme val="minor"/>
    </font>
    <font>
      <sz val="11"/>
      <color rgb="FF0070C0"/>
      <name val="Calibri"/>
      <family val="2"/>
      <scheme val="minor"/>
    </font>
    <font>
      <b/>
      <strike/>
      <sz val="11"/>
      <color theme="1"/>
      <name val="Calibri"/>
      <family val="2"/>
      <scheme val="minor"/>
    </font>
    <font>
      <b/>
      <strike/>
      <sz val="11"/>
      <color rgb="FFCC66FF"/>
      <name val="Calibri"/>
      <family val="2"/>
      <scheme val="minor"/>
    </font>
    <font>
      <sz val="11"/>
      <color rgb="FF17171B"/>
      <name val="Calibri"/>
      <family val="2"/>
    </font>
    <font>
      <sz val="11"/>
      <color rgb="FF70707B"/>
      <name val="Calibri"/>
      <family val="2"/>
      <scheme val="minor"/>
    </font>
    <font>
      <b/>
      <sz val="11"/>
      <color rgb="FF17171B"/>
      <name val="Calibri"/>
      <family val="2"/>
      <scheme val="minor"/>
    </font>
    <font>
      <sz val="11"/>
      <color rgb="FF17171B"/>
      <name val="Calibri"/>
      <family val="2"/>
      <scheme val="minor"/>
    </font>
    <font>
      <sz val="12"/>
      <color theme="1"/>
      <name val="Calibri"/>
      <family val="2"/>
      <scheme val="minor"/>
    </font>
    <font>
      <u/>
      <sz val="11"/>
      <color rgb="FF000000"/>
      <name val="Calibri"/>
      <family val="2"/>
      <scheme val="minor"/>
    </font>
    <font>
      <b/>
      <i/>
      <sz val="11"/>
      <color rgb="FF000000"/>
      <name val="Calibri"/>
      <family val="2"/>
      <scheme val="minor"/>
    </font>
    <font>
      <i/>
      <sz val="11"/>
      <color rgb="FF000000"/>
      <name val="Calibri"/>
      <family val="2"/>
      <scheme val="minor"/>
    </font>
    <font>
      <sz val="11"/>
      <color rgb="FF4A778F"/>
      <name val="Calibri"/>
      <family val="2"/>
      <scheme val="minor"/>
    </font>
    <font>
      <b/>
      <sz val="11"/>
      <color rgb="FF70707B"/>
      <name val="Calibri"/>
      <family val="2"/>
      <scheme val="minor"/>
    </font>
    <font>
      <u/>
      <sz val="11"/>
      <name val="Calibri"/>
      <family val="2"/>
      <scheme val="minor"/>
    </font>
    <font>
      <sz val="11"/>
      <color rgb="FF000000"/>
      <name val="Arial"/>
      <family val="2"/>
    </font>
    <font>
      <sz val="10"/>
      <color rgb="FF000000"/>
      <name val="Calibri"/>
      <family val="2"/>
      <scheme val="minor"/>
    </font>
    <font>
      <b/>
      <sz val="10"/>
      <color rgb="FF000000"/>
      <name val="Calibri"/>
      <family val="2"/>
      <scheme val="minor"/>
    </font>
    <font>
      <sz val="8"/>
      <color rgb="FF000000"/>
      <name val="Calibri"/>
      <family val="2"/>
      <scheme val="minor"/>
    </font>
    <font>
      <b/>
      <sz val="12"/>
      <color theme="1" tint="4.9989318521683403E-2"/>
      <name val="Calibri"/>
      <family val="2"/>
      <scheme val="minor"/>
    </font>
    <font>
      <b/>
      <sz val="11"/>
      <color theme="1" tint="4.9989318521683403E-2"/>
      <name val="Calibri"/>
      <family val="2"/>
      <scheme val="minor"/>
    </font>
    <font>
      <b/>
      <sz val="18"/>
      <color rgb="FF000000"/>
      <name val="Calibri"/>
      <family val="2"/>
      <scheme val="minor"/>
    </font>
    <font>
      <sz val="13"/>
      <color theme="1"/>
      <name val="Helvetica Neue"/>
      <family val="2"/>
    </font>
    <font>
      <b/>
      <sz val="13"/>
      <color theme="1"/>
      <name val="Helvetica Neue"/>
      <family val="2"/>
    </font>
  </fonts>
  <fills count="29">
    <fill>
      <patternFill patternType="none"/>
    </fill>
    <fill>
      <patternFill patternType="gray125"/>
    </fill>
    <fill>
      <patternFill patternType="solid">
        <fgColor rgb="FFFFFFFF"/>
        <bgColor rgb="FF000000"/>
      </patternFill>
    </fill>
    <fill>
      <patternFill patternType="solid">
        <fgColor rgb="FFFFC000"/>
        <bgColor indexed="64"/>
      </patternFill>
    </fill>
    <fill>
      <patternFill patternType="solid">
        <fgColor theme="2"/>
        <bgColor theme="2"/>
      </patternFill>
    </fill>
    <fill>
      <patternFill patternType="solid">
        <fgColor theme="0" tint="-0.14999847407452621"/>
        <bgColor theme="0" tint="-0.14999847407452621"/>
      </patternFill>
    </fill>
    <fill>
      <patternFill patternType="solid">
        <fgColor theme="4" tint="0.39997558519241921"/>
        <bgColor indexed="64"/>
      </patternFill>
    </fill>
    <fill>
      <patternFill patternType="solid">
        <fgColor rgb="FFFFFF00"/>
        <bgColor indexed="64"/>
      </patternFill>
    </fill>
    <fill>
      <patternFill patternType="solid">
        <fgColor rgb="FFFF99FF"/>
        <bgColor indexed="64"/>
      </patternFill>
    </fill>
    <fill>
      <patternFill patternType="solid">
        <fgColor rgb="FFCC66FF"/>
        <bgColor indexed="64"/>
      </patternFill>
    </fill>
    <fill>
      <patternFill patternType="solid">
        <fgColor rgb="FF99CCFF"/>
        <bgColor indexed="64"/>
      </patternFill>
    </fill>
    <fill>
      <patternFill patternType="solid">
        <fgColor rgb="FF3399FF"/>
        <bgColor indexed="64"/>
      </patternFill>
    </fill>
    <fill>
      <patternFill patternType="solid">
        <fgColor rgb="FF2FC400"/>
        <bgColor indexed="64"/>
      </patternFill>
    </fill>
    <fill>
      <patternFill patternType="solid">
        <fgColor theme="0" tint="-0.14999847407452621"/>
        <bgColor indexed="64"/>
      </patternFill>
    </fill>
    <fill>
      <patternFill patternType="solid">
        <fgColor rgb="FF2FC400"/>
        <bgColor rgb="FF000000"/>
      </patternFill>
    </fill>
    <fill>
      <patternFill patternType="solid">
        <fgColor theme="7" tint="-0.249977111117893"/>
        <bgColor indexed="64"/>
      </patternFill>
    </fill>
    <fill>
      <patternFill patternType="solid">
        <fgColor rgb="FFADFF2F"/>
      </patternFill>
    </fill>
    <fill>
      <patternFill patternType="solid">
        <fgColor rgb="FF808080"/>
      </patternFill>
    </fill>
    <fill>
      <patternFill patternType="solid">
        <fgColor rgb="FFFF0000"/>
      </patternFill>
    </fill>
    <fill>
      <patternFill patternType="solid">
        <fgColor rgb="FFFF0000"/>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A9C229"/>
        <bgColor indexed="64"/>
      </patternFill>
    </fill>
    <fill>
      <patternFill patternType="solid">
        <fgColor theme="9" tint="0.79998168889431442"/>
        <bgColor theme="9" tint="0.79998168889431442"/>
      </patternFill>
    </fill>
    <fill>
      <patternFill patternType="solid">
        <fgColor rgb="FFFF3F3A"/>
        <bgColor indexed="64"/>
      </patternFill>
    </fill>
    <fill>
      <patternFill patternType="solid">
        <fgColor rgb="FF8EA9DB"/>
        <bgColor rgb="FF000000"/>
      </patternFill>
    </fill>
    <fill>
      <patternFill patternType="solid">
        <fgColor rgb="FFFF3F3A"/>
        <bgColor rgb="FF000000"/>
      </patternFill>
    </fill>
    <fill>
      <patternFill patternType="solid">
        <fgColor theme="5"/>
        <bgColor indexed="64"/>
      </patternFill>
    </fill>
    <fill>
      <patternFill patternType="solid">
        <fgColor theme="5" tint="0.59999389629810485"/>
        <bgColor indexed="64"/>
      </patternFill>
    </fill>
  </fills>
  <borders count="2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31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1" applyAlignment="1">
      <alignment vertical="center"/>
    </xf>
    <xf numFmtId="0" fontId="5" fillId="0" borderId="0" xfId="0" applyFont="1" applyAlignment="1">
      <alignment vertical="center"/>
    </xf>
    <xf numFmtId="0" fontId="6" fillId="0" borderId="0" xfId="0" applyFont="1" applyAlignment="1">
      <alignment vertical="center"/>
    </xf>
    <xf numFmtId="0" fontId="5" fillId="0" borderId="1" xfId="0" applyFont="1" applyBorder="1" applyAlignment="1">
      <alignment horizontal="center"/>
    </xf>
    <xf numFmtId="0" fontId="5" fillId="0" borderId="2" xfId="0" applyFont="1" applyBorder="1" applyAlignment="1">
      <alignment horizontal="center"/>
    </xf>
    <xf numFmtId="0" fontId="5" fillId="0" borderId="4" xfId="0" applyFont="1" applyBorder="1" applyAlignment="1">
      <alignment horizontal="center" wrapText="1"/>
    </xf>
    <xf numFmtId="0" fontId="5" fillId="0" borderId="4" xfId="0" applyFont="1" applyBorder="1" applyAlignment="1">
      <alignment horizontal="center"/>
    </xf>
    <xf numFmtId="49" fontId="5" fillId="2" borderId="2" xfId="0" applyNumberFormat="1" applyFont="1" applyFill="1" applyBorder="1" applyAlignment="1">
      <alignment horizontal="center" vertical="center" wrapText="1"/>
    </xf>
    <xf numFmtId="164" fontId="5" fillId="0" borderId="2" xfId="0" applyNumberFormat="1" applyFont="1" applyBorder="1" applyAlignment="1">
      <alignment horizontal="center"/>
    </xf>
    <xf numFmtId="0" fontId="0" fillId="0" borderId="2" xfId="0" applyBorder="1" applyAlignment="1">
      <alignment horizontal="center" vertical="center" wrapText="1"/>
    </xf>
    <xf numFmtId="0" fontId="5" fillId="0" borderId="2" xfId="0" applyFont="1" applyBorder="1" applyAlignment="1">
      <alignment horizontal="center" vertical="center" wrapText="1"/>
    </xf>
    <xf numFmtId="49" fontId="5" fillId="0" borderId="3" xfId="0" applyNumberFormat="1" applyFont="1" applyBorder="1" applyAlignment="1">
      <alignment horizontal="center" vertical="center" wrapText="1"/>
    </xf>
    <xf numFmtId="0" fontId="7" fillId="0" borderId="2" xfId="0" applyFont="1" applyBorder="1" applyAlignment="1">
      <alignment horizontal="center" vertical="center" wrapText="1"/>
    </xf>
    <xf numFmtId="49" fontId="5" fillId="0" borderId="2" xfId="0" applyNumberFormat="1" applyFont="1" applyBorder="1" applyAlignment="1">
      <alignment horizontal="center" vertical="center" wrapText="1"/>
    </xf>
    <xf numFmtId="11" fontId="0" fillId="0" borderId="2" xfId="0" applyNumberFormat="1" applyBorder="1"/>
    <xf numFmtId="164" fontId="5" fillId="0" borderId="5" xfId="0" applyNumberFormat="1" applyFont="1" applyBorder="1" applyAlignment="1">
      <alignment horizontal="center"/>
    </xf>
    <xf numFmtId="0" fontId="0" fillId="0" borderId="5" xfId="0" applyBorder="1" applyAlignment="1">
      <alignment horizontal="center" vertical="center" wrapText="1"/>
    </xf>
    <xf numFmtId="0" fontId="5" fillId="0" borderId="5" xfId="0" applyFont="1" applyBorder="1" applyAlignment="1">
      <alignment horizontal="center" vertical="center" wrapText="1"/>
    </xf>
    <xf numFmtId="11" fontId="0" fillId="0" borderId="5" xfId="0" applyNumberFormat="1" applyBorder="1"/>
    <xf numFmtId="0" fontId="7" fillId="0" borderId="5" xfId="0" applyFont="1" applyBorder="1" applyAlignment="1">
      <alignment horizontal="center" vertical="center" wrapText="1"/>
    </xf>
    <xf numFmtId="0" fontId="7" fillId="0" borderId="4" xfId="0" applyFont="1" applyBorder="1" applyAlignment="1">
      <alignment horizontal="center" vertical="center" wrapText="1"/>
    </xf>
    <xf numFmtId="0" fontId="0" fillId="0" borderId="3" xfId="0" applyBorder="1"/>
    <xf numFmtId="0" fontId="8" fillId="0" borderId="0" xfId="0" applyFont="1"/>
    <xf numFmtId="0" fontId="9" fillId="0" borderId="0" xfId="0" applyFont="1"/>
    <xf numFmtId="0" fontId="7" fillId="0" borderId="0" xfId="0" applyFont="1" applyAlignment="1">
      <alignment horizontal="left" vertical="center"/>
    </xf>
    <xf numFmtId="0" fontId="7" fillId="0" borderId="0" xfId="0" applyFont="1" applyAlignment="1">
      <alignment vertical="center"/>
    </xf>
    <xf numFmtId="0" fontId="4" fillId="0" borderId="0" xfId="0" applyFont="1"/>
    <xf numFmtId="0" fontId="5" fillId="0" borderId="6" xfId="0" applyFont="1" applyBorder="1" applyAlignment="1">
      <alignment horizontal="center"/>
    </xf>
    <xf numFmtId="0" fontId="5" fillId="2" borderId="5" xfId="0" applyFont="1" applyFill="1" applyBorder="1" applyAlignment="1">
      <alignment horizontal="center" vertical="center" wrapText="1"/>
    </xf>
    <xf numFmtId="0" fontId="0" fillId="0" borderId="0" xfId="0" applyAlignment="1">
      <alignment horizontal="center"/>
    </xf>
    <xf numFmtId="164" fontId="5" fillId="3" borderId="2" xfId="0" applyNumberFormat="1" applyFont="1" applyFill="1" applyBorder="1" applyAlignment="1">
      <alignment horizontal="center"/>
    </xf>
    <xf numFmtId="0" fontId="0" fillId="3" borderId="2" xfId="0" applyFill="1" applyBorder="1" applyAlignment="1">
      <alignment horizontal="center" vertical="center" wrapText="1"/>
    </xf>
    <xf numFmtId="0" fontId="5" fillId="3" borderId="2" xfId="0" applyFont="1" applyFill="1" applyBorder="1" applyAlignment="1">
      <alignment horizontal="center" vertical="center" wrapText="1"/>
    </xf>
    <xf numFmtId="11" fontId="0" fillId="3" borderId="2" xfId="0" applyNumberFormat="1" applyFill="1" applyBorder="1"/>
    <xf numFmtId="0" fontId="7" fillId="3" borderId="2" xfId="0" applyFont="1" applyFill="1" applyBorder="1" applyAlignment="1">
      <alignment horizontal="center" vertical="center" wrapText="1"/>
    </xf>
    <xf numFmtId="49" fontId="5" fillId="3" borderId="2" xfId="0" applyNumberFormat="1" applyFont="1" applyFill="1" applyBorder="1" applyAlignment="1">
      <alignment horizontal="center" vertical="center" wrapText="1"/>
    </xf>
    <xf numFmtId="0" fontId="0" fillId="3" borderId="3" xfId="0" applyFill="1" applyBorder="1"/>
    <xf numFmtId="49" fontId="5" fillId="3" borderId="3" xfId="0" applyNumberFormat="1" applyFont="1" applyFill="1" applyBorder="1" applyAlignment="1">
      <alignment horizontal="center" vertical="center" wrapText="1"/>
    </xf>
    <xf numFmtId="0" fontId="0" fillId="3" borderId="0" xfId="0" applyFill="1" applyAlignment="1">
      <alignment horizontal="left"/>
    </xf>
    <xf numFmtId="0" fontId="0" fillId="3" borderId="0" xfId="0" applyFill="1" applyAlignment="1">
      <alignment horizontal="center"/>
    </xf>
    <xf numFmtId="0" fontId="12" fillId="0" borderId="0" xfId="0" applyFont="1"/>
    <xf numFmtId="0" fontId="11" fillId="0" borderId="0" xfId="0" applyFont="1"/>
    <xf numFmtId="0" fontId="5" fillId="0" borderId="2" xfId="0" applyFont="1" applyBorder="1" applyAlignment="1">
      <alignment wrapText="1"/>
    </xf>
    <xf numFmtId="0" fontId="15" fillId="4" borderId="2" xfId="0" applyFont="1" applyFill="1" applyBorder="1" applyAlignment="1">
      <alignment wrapText="1"/>
    </xf>
    <xf numFmtId="0" fontId="5" fillId="4" borderId="2" xfId="0" applyFont="1" applyFill="1" applyBorder="1" applyAlignment="1">
      <alignment wrapText="1"/>
    </xf>
    <xf numFmtId="0" fontId="0" fillId="5" borderId="2" xfId="0" applyFill="1" applyBorder="1" applyAlignment="1">
      <alignment wrapText="1"/>
    </xf>
    <xf numFmtId="0" fontId="13" fillId="0" borderId="2" xfId="0" applyFont="1" applyBorder="1" applyAlignment="1">
      <alignment wrapText="1"/>
    </xf>
    <xf numFmtId="0" fontId="0" fillId="0" borderId="0" xfId="0" applyAlignment="1">
      <alignment wrapText="1"/>
    </xf>
    <xf numFmtId="0" fontId="16" fillId="0" borderId="2" xfId="0" applyFont="1" applyBorder="1"/>
    <xf numFmtId="0" fontId="0" fillId="0" borderId="2" xfId="0" applyBorder="1"/>
    <xf numFmtId="0" fontId="13" fillId="0" borderId="2" xfId="0" applyFont="1" applyBorder="1"/>
    <xf numFmtId="14" fontId="13" fillId="0" borderId="2" xfId="0" applyNumberFormat="1" applyFont="1" applyBorder="1"/>
    <xf numFmtId="14" fontId="0" fillId="0" borderId="2" xfId="0" applyNumberFormat="1" applyBorder="1"/>
    <xf numFmtId="0" fontId="14" fillId="0" borderId="2" xfId="0" applyFont="1" applyBorder="1"/>
    <xf numFmtId="0" fontId="5" fillId="0" borderId="2" xfId="0" applyFont="1" applyBorder="1"/>
    <xf numFmtId="0" fontId="0" fillId="6" borderId="2" xfId="0" applyFill="1" applyBorder="1"/>
    <xf numFmtId="0" fontId="0" fillId="7" borderId="2" xfId="0" applyFill="1" applyBorder="1"/>
    <xf numFmtId="0" fontId="14" fillId="0" borderId="0" xfId="0" applyFont="1"/>
    <xf numFmtId="164" fontId="14" fillId="3" borderId="2" xfId="0" applyNumberFormat="1" applyFont="1" applyFill="1" applyBorder="1" applyAlignment="1">
      <alignment horizontal="center"/>
    </xf>
    <xf numFmtId="0" fontId="16" fillId="0" borderId="7" xfId="0" applyFont="1" applyBorder="1"/>
    <xf numFmtId="0" fontId="0" fillId="0" borderId="7" xfId="0" applyBorder="1"/>
    <xf numFmtId="0" fontId="11" fillId="6" borderId="2" xfId="0" applyFont="1" applyFill="1" applyBorder="1"/>
    <xf numFmtId="0" fontId="11" fillId="0" borderId="2" xfId="0" applyFont="1" applyBorder="1"/>
    <xf numFmtId="14" fontId="11" fillId="0" borderId="2" xfId="0" applyNumberFormat="1" applyFont="1" applyBorder="1"/>
    <xf numFmtId="0" fontId="5" fillId="0" borderId="0" xfId="0" applyFont="1" applyAlignment="1">
      <alignment horizontal="center"/>
    </xf>
    <xf numFmtId="0" fontId="0" fillId="8" borderId="2" xfId="0" applyFill="1" applyBorder="1"/>
    <xf numFmtId="0" fontId="0" fillId="10" borderId="2" xfId="0" applyFill="1" applyBorder="1"/>
    <xf numFmtId="0" fontId="0" fillId="9" borderId="2" xfId="0" applyFill="1" applyBorder="1"/>
    <xf numFmtId="0" fontId="0" fillId="11" borderId="2" xfId="0" applyFill="1" applyBorder="1"/>
    <xf numFmtId="0" fontId="0" fillId="10" borderId="1" xfId="0" applyFill="1" applyBorder="1"/>
    <xf numFmtId="0" fontId="0" fillId="9" borderId="7" xfId="0" applyFill="1" applyBorder="1"/>
    <xf numFmtId="0" fontId="5" fillId="0" borderId="2" xfId="0" applyFont="1" applyBorder="1" applyAlignment="1">
      <alignment horizontal="center" wrapText="1"/>
    </xf>
    <xf numFmtId="0" fontId="17" fillId="0" borderId="0" xfId="0" applyFont="1" applyAlignment="1">
      <alignment horizontal="left" vertical="center"/>
    </xf>
    <xf numFmtId="0" fontId="3" fillId="0" borderId="0" xfId="1"/>
    <xf numFmtId="0" fontId="3" fillId="0" borderId="0" xfId="1" applyAlignment="1"/>
    <xf numFmtId="0" fontId="18" fillId="0" borderId="0" xfId="0" applyFont="1" applyAlignment="1">
      <alignment horizontal="left" vertical="center"/>
    </xf>
    <xf numFmtId="0" fontId="19" fillId="0" borderId="2" xfId="0" applyFont="1" applyBorder="1"/>
    <xf numFmtId="0" fontId="4" fillId="0" borderId="0" xfId="0" applyFont="1" applyAlignment="1">
      <alignment horizontal="center" vertical="center"/>
    </xf>
    <xf numFmtId="0" fontId="14" fillId="0" borderId="0" xfId="0" applyFont="1" applyAlignment="1">
      <alignment vertical="center"/>
    </xf>
    <xf numFmtId="0" fontId="20" fillId="0" borderId="0" xfId="0" applyFont="1" applyAlignment="1">
      <alignment vertical="center"/>
    </xf>
    <xf numFmtId="0" fontId="14" fillId="0" borderId="0" xfId="0" applyFont="1" applyAlignment="1">
      <alignment horizontal="left" vertical="center"/>
    </xf>
    <xf numFmtId="0" fontId="21" fillId="0" borderId="0" xfId="0" applyFont="1"/>
    <xf numFmtId="0" fontId="0" fillId="0" borderId="0" xfId="0" applyAlignment="1">
      <alignment horizontal="center" vertical="center"/>
    </xf>
    <xf numFmtId="0" fontId="21" fillId="0" borderId="0" xfId="0" applyFont="1" applyAlignment="1">
      <alignment horizontal="left"/>
    </xf>
    <xf numFmtId="0" fontId="4" fillId="0" borderId="14" xfId="0" applyFont="1" applyBorder="1" applyAlignment="1">
      <alignment horizontal="center" vertical="center"/>
    </xf>
    <xf numFmtId="0" fontId="0" fillId="12" borderId="2" xfId="0" applyFill="1" applyBorder="1" applyAlignment="1">
      <alignment horizontal="center"/>
    </xf>
    <xf numFmtId="0" fontId="0" fillId="12" borderId="7" xfId="0" applyFill="1" applyBorder="1" applyAlignment="1">
      <alignment horizontal="center"/>
    </xf>
    <xf numFmtId="0" fontId="0" fillId="3" borderId="2" xfId="0" applyFill="1" applyBorder="1" applyAlignment="1">
      <alignment horizontal="center"/>
    </xf>
    <xf numFmtId="0" fontId="13" fillId="0" borderId="0" xfId="0" applyFont="1"/>
    <xf numFmtId="14" fontId="13" fillId="0" borderId="0" xfId="0" applyNumberFormat="1" applyFont="1"/>
    <xf numFmtId="14" fontId="0" fillId="0" borderId="0" xfId="0" applyNumberFormat="1"/>
    <xf numFmtId="0" fontId="23" fillId="0" borderId="0" xfId="0" applyFont="1"/>
    <xf numFmtId="0" fontId="20" fillId="0" borderId="0" xfId="0" applyFont="1"/>
    <xf numFmtId="0" fontId="5" fillId="0" borderId="0" xfId="0" applyFont="1" applyAlignment="1">
      <alignment wrapText="1"/>
    </xf>
    <xf numFmtId="0" fontId="15" fillId="0" borderId="0" xfId="0" applyFont="1" applyAlignment="1">
      <alignment wrapText="1"/>
    </xf>
    <xf numFmtId="0" fontId="13" fillId="0" borderId="0" xfId="0" applyFont="1" applyAlignment="1">
      <alignment wrapText="1"/>
    </xf>
    <xf numFmtId="0" fontId="24" fillId="0" borderId="2" xfId="0" applyFont="1" applyBorder="1"/>
    <xf numFmtId="0" fontId="24" fillId="0" borderId="0" xfId="0" applyFont="1"/>
    <xf numFmtId="14" fontId="11" fillId="0" borderId="0" xfId="0" applyNumberFormat="1" applyFont="1"/>
    <xf numFmtId="0" fontId="7" fillId="0" borderId="2" xfId="0" applyFont="1" applyBorder="1" applyAlignment="1">
      <alignment horizontal="right" vertical="center" wrapText="1"/>
    </xf>
    <xf numFmtId="0" fontId="7" fillId="0" borderId="5" xfId="0" applyFont="1" applyBorder="1" applyAlignment="1">
      <alignment horizontal="right" vertical="center" wrapText="1"/>
    </xf>
    <xf numFmtId="0" fontId="25" fillId="0" borderId="2" xfId="0" applyFont="1" applyBorder="1" applyAlignment="1">
      <alignment horizontal="right" vertical="center" wrapText="1"/>
    </xf>
    <xf numFmtId="0" fontId="25" fillId="0" borderId="5" xfId="0" applyFont="1" applyBorder="1" applyAlignment="1">
      <alignment horizontal="right" vertical="center" wrapText="1"/>
    </xf>
    <xf numFmtId="49" fontId="5" fillId="0" borderId="2" xfId="0" applyNumberFormat="1" applyFont="1" applyBorder="1" applyAlignment="1">
      <alignment horizontal="right" vertical="center" wrapText="1"/>
    </xf>
    <xf numFmtId="49" fontId="5" fillId="0" borderId="3" xfId="0" applyNumberFormat="1" applyFont="1" applyBorder="1" applyAlignment="1">
      <alignment horizontal="right" vertical="center" wrapText="1"/>
    </xf>
    <xf numFmtId="164" fontId="5" fillId="13" borderId="2" xfId="0" applyNumberFormat="1" applyFont="1" applyFill="1" applyBorder="1" applyAlignment="1">
      <alignment horizontal="center"/>
    </xf>
    <xf numFmtId="164" fontId="5" fillId="13" borderId="7" xfId="0" applyNumberFormat="1" applyFont="1" applyFill="1" applyBorder="1" applyAlignment="1">
      <alignment horizontal="center"/>
    </xf>
    <xf numFmtId="11" fontId="0" fillId="13" borderId="2" xfId="0" applyNumberFormat="1" applyFill="1" applyBorder="1"/>
    <xf numFmtId="49" fontId="5" fillId="13" borderId="2" xfId="0" applyNumberFormat="1" applyFont="1" applyFill="1" applyBorder="1" applyAlignment="1">
      <alignment horizontal="right" vertical="center" wrapText="1"/>
    </xf>
    <xf numFmtId="0" fontId="4" fillId="0" borderId="3" xfId="0" applyFont="1" applyBorder="1" applyAlignment="1">
      <alignment horizontal="right"/>
    </xf>
    <xf numFmtId="49" fontId="26" fillId="0" borderId="2" xfId="0" applyNumberFormat="1" applyFont="1" applyBorder="1" applyAlignment="1">
      <alignment horizontal="right" vertical="center" wrapText="1"/>
    </xf>
    <xf numFmtId="0" fontId="7" fillId="13" borderId="2" xfId="0" applyFont="1" applyFill="1" applyBorder="1" applyAlignment="1">
      <alignment horizontal="right" vertical="center" wrapText="1"/>
    </xf>
    <xf numFmtId="0" fontId="25" fillId="0" borderId="15" xfId="0" applyFont="1" applyBorder="1" applyAlignment="1">
      <alignment horizontal="right" vertical="center" wrapText="1"/>
    </xf>
    <xf numFmtId="49" fontId="5" fillId="0" borderId="7" xfId="0" applyNumberFormat="1" applyFont="1" applyBorder="1" applyAlignment="1">
      <alignment horizontal="right" vertical="center" wrapText="1"/>
    </xf>
    <xf numFmtId="49" fontId="5" fillId="13" borderId="7" xfId="0" applyNumberFormat="1" applyFont="1" applyFill="1" applyBorder="1" applyAlignment="1">
      <alignment horizontal="right" vertical="center" wrapText="1"/>
    </xf>
    <xf numFmtId="0" fontId="27" fillId="0" borderId="0" xfId="0" applyFont="1"/>
    <xf numFmtId="0" fontId="5" fillId="0" borderId="0" xfId="0" applyFont="1" applyAlignment="1">
      <alignment horizontal="center" wrapText="1"/>
    </xf>
    <xf numFmtId="0" fontId="28" fillId="0" borderId="0" xfId="0" applyFont="1"/>
    <xf numFmtId="0" fontId="5" fillId="14" borderId="2" xfId="0" applyFont="1" applyFill="1" applyBorder="1" applyAlignment="1">
      <alignment horizontal="center" vertical="center"/>
    </xf>
    <xf numFmtId="0" fontId="5" fillId="12" borderId="2" xfId="0" applyFont="1" applyFill="1" applyBorder="1" applyAlignment="1">
      <alignment horizontal="center"/>
    </xf>
    <xf numFmtId="0" fontId="0" fillId="15" borderId="2" xfId="0" applyFill="1" applyBorder="1" applyAlignment="1">
      <alignment horizontal="center"/>
    </xf>
    <xf numFmtId="0" fontId="29" fillId="0" borderId="0" xfId="0" applyFont="1"/>
    <xf numFmtId="0" fontId="29" fillId="16" borderId="0" xfId="0" applyFont="1" applyFill="1"/>
    <xf numFmtId="0" fontId="30" fillId="17" borderId="0" xfId="0" applyFont="1" applyFill="1"/>
    <xf numFmtId="0" fontId="30" fillId="18" borderId="0" xfId="0" applyFont="1" applyFill="1"/>
    <xf numFmtId="0" fontId="30" fillId="0" borderId="0" xfId="0" applyFont="1"/>
    <xf numFmtId="0" fontId="4" fillId="0" borderId="0" xfId="0" applyFont="1" applyAlignment="1">
      <alignment horizontal="right" vertical="center"/>
    </xf>
    <xf numFmtId="0" fontId="0" fillId="0" borderId="0" xfId="0" applyAlignment="1">
      <alignment vertical="center"/>
    </xf>
    <xf numFmtId="0" fontId="31" fillId="0" borderId="0" xfId="0" applyFont="1"/>
    <xf numFmtId="0" fontId="31" fillId="16" borderId="0" xfId="0" applyFont="1" applyFill="1"/>
    <xf numFmtId="0" fontId="32" fillId="17" borderId="0" xfId="0" applyFont="1" applyFill="1"/>
    <xf numFmtId="0" fontId="32" fillId="0" borderId="0" xfId="0" applyFont="1"/>
    <xf numFmtId="0" fontId="0" fillId="0" borderId="2" xfId="0" applyBorder="1" applyAlignment="1">
      <alignment horizontal="center"/>
    </xf>
    <xf numFmtId="0" fontId="5" fillId="0" borderId="2" xfId="0" applyFont="1" applyBorder="1" applyAlignment="1">
      <alignment horizontal="center" vertical="center"/>
    </xf>
    <xf numFmtId="1" fontId="0" fillId="0" borderId="0" xfId="0" applyNumberFormat="1"/>
    <xf numFmtId="0" fontId="33" fillId="0" borderId="2" xfId="0" applyFont="1" applyBorder="1"/>
    <xf numFmtId="0" fontId="6" fillId="0" borderId="2" xfId="0" applyFont="1" applyBorder="1"/>
    <xf numFmtId="0" fontId="6" fillId="7" borderId="2" xfId="0" applyFont="1" applyFill="1" applyBorder="1"/>
    <xf numFmtId="164" fontId="6" fillId="13" borderId="2" xfId="0" applyNumberFormat="1" applyFont="1" applyFill="1" applyBorder="1" applyAlignment="1">
      <alignment horizontal="center"/>
    </xf>
    <xf numFmtId="11" fontId="6" fillId="13" borderId="2" xfId="0" applyNumberFormat="1" applyFont="1" applyFill="1" applyBorder="1"/>
    <xf numFmtId="0" fontId="6" fillId="6" borderId="2" xfId="0" applyFont="1" applyFill="1" applyBorder="1"/>
    <xf numFmtId="0" fontId="11" fillId="12" borderId="2" xfId="0" applyFont="1" applyFill="1" applyBorder="1" applyAlignment="1">
      <alignment horizontal="center"/>
    </xf>
    <xf numFmtId="0" fontId="11" fillId="12" borderId="7" xfId="0" applyFont="1" applyFill="1" applyBorder="1" applyAlignment="1">
      <alignment horizontal="center"/>
    </xf>
    <xf numFmtId="0" fontId="5" fillId="0" borderId="0" xfId="0" applyFont="1" applyAlignment="1">
      <alignment horizontal="center" vertical="center"/>
    </xf>
    <xf numFmtId="49" fontId="5" fillId="0" borderId="0" xfId="0" applyNumberFormat="1" applyFont="1"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vertical="center"/>
    </xf>
    <xf numFmtId="0" fontId="35" fillId="0" borderId="0" xfId="0" applyFont="1"/>
    <xf numFmtId="0" fontId="25" fillId="0" borderId="0" xfId="0" applyFont="1" applyAlignment="1">
      <alignment vertical="center"/>
    </xf>
    <xf numFmtId="0" fontId="0" fillId="0" borderId="0" xfId="0" applyAlignment="1">
      <alignment horizontal="left" vertical="center"/>
    </xf>
    <xf numFmtId="0" fontId="14" fillId="0" borderId="0" xfId="0" applyFont="1" applyAlignment="1">
      <alignment horizontal="left"/>
    </xf>
    <xf numFmtId="0" fontId="31" fillId="3" borderId="0" xfId="0" applyFont="1" applyFill="1"/>
    <xf numFmtId="0" fontId="16" fillId="0" borderId="3" xfId="0" applyFont="1" applyBorder="1"/>
    <xf numFmtId="0" fontId="16" fillId="0" borderId="6" xfId="0" applyFont="1" applyBorder="1"/>
    <xf numFmtId="164" fontId="5" fillId="3" borderId="7" xfId="0" applyNumberFormat="1" applyFont="1" applyFill="1" applyBorder="1" applyAlignment="1">
      <alignment horizontal="center"/>
    </xf>
    <xf numFmtId="0" fontId="7" fillId="3" borderId="2" xfId="0" applyFont="1" applyFill="1" applyBorder="1" applyAlignment="1">
      <alignment horizontal="right" vertical="center" wrapText="1"/>
    </xf>
    <xf numFmtId="0" fontId="0" fillId="0" borderId="0" xfId="0" applyAlignment="1">
      <alignment vertical="center" wrapText="1"/>
    </xf>
    <xf numFmtId="0" fontId="4" fillId="0" borderId="0" xfId="0" applyFont="1" applyAlignment="1">
      <alignment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4" fillId="0" borderId="0" xfId="0" applyFont="1" applyAlignment="1">
      <alignment wrapText="1"/>
    </xf>
    <xf numFmtId="1" fontId="31" fillId="0" borderId="0" xfId="0" applyNumberFormat="1" applyFont="1"/>
    <xf numFmtId="2" fontId="0" fillId="0" borderId="0" xfId="0" applyNumberFormat="1"/>
    <xf numFmtId="0" fontId="0" fillId="3" borderId="2" xfId="0" applyFill="1" applyBorder="1"/>
    <xf numFmtId="0" fontId="0" fillId="9" borderId="0" xfId="0" applyFill="1"/>
    <xf numFmtId="0" fontId="0" fillId="9" borderId="2" xfId="0" applyFill="1" applyBorder="1" applyAlignment="1">
      <alignment horizontal="center"/>
    </xf>
    <xf numFmtId="0" fontId="31" fillId="9" borderId="0" xfId="0" applyFont="1" applyFill="1"/>
    <xf numFmtId="0" fontId="31" fillId="9" borderId="2" xfId="0" applyFont="1" applyFill="1" applyBorder="1"/>
    <xf numFmtId="0" fontId="31" fillId="19" borderId="2" xfId="0" applyFont="1" applyFill="1" applyBorder="1"/>
    <xf numFmtId="0" fontId="0" fillId="19" borderId="0" xfId="0" applyFill="1"/>
    <xf numFmtId="0" fontId="0" fillId="9" borderId="1" xfId="0" applyFill="1" applyBorder="1"/>
    <xf numFmtId="0" fontId="31" fillId="19" borderId="0" xfId="0" applyFont="1" applyFill="1"/>
    <xf numFmtId="0" fontId="29" fillId="9" borderId="0" xfId="0" applyFont="1" applyFill="1"/>
    <xf numFmtId="0" fontId="37" fillId="0" borderId="0" xfId="0" applyFont="1" applyAlignment="1">
      <alignment horizontal="center" vertical="center" readingOrder="1"/>
    </xf>
    <xf numFmtId="0" fontId="38" fillId="0" borderId="0" xfId="0" applyFont="1"/>
    <xf numFmtId="11" fontId="0" fillId="0" borderId="0" xfId="0" applyNumberFormat="1"/>
    <xf numFmtId="0" fontId="39" fillId="0" borderId="0" xfId="0" applyFont="1"/>
    <xf numFmtId="0" fontId="20" fillId="0" borderId="6" xfId="0" applyFont="1" applyBorder="1" applyAlignment="1">
      <alignment horizontal="center"/>
    </xf>
    <xf numFmtId="0" fontId="20" fillId="0" borderId="2" xfId="0" applyFont="1" applyBorder="1" applyAlignment="1">
      <alignment horizontal="center"/>
    </xf>
    <xf numFmtId="0" fontId="16" fillId="0" borderId="0" xfId="0" applyFont="1"/>
    <xf numFmtId="0" fontId="20" fillId="0" borderId="3" xfId="0" applyFont="1" applyBorder="1"/>
    <xf numFmtId="0" fontId="20" fillId="0" borderId="6" xfId="0" applyFont="1" applyBorder="1"/>
    <xf numFmtId="0" fontId="14" fillId="0" borderId="7" xfId="0" applyFont="1" applyBorder="1"/>
    <xf numFmtId="0" fontId="14" fillId="6" borderId="2" xfId="0" applyFont="1" applyFill="1" applyBorder="1"/>
    <xf numFmtId="0" fontId="20" fillId="0" borderId="2" xfId="0" applyFont="1" applyBorder="1"/>
    <xf numFmtId="0" fontId="6" fillId="0" borderId="0" xfId="0" applyFont="1" applyAlignment="1">
      <alignment horizontal="center"/>
    </xf>
    <xf numFmtId="0" fontId="23" fillId="0" borderId="2" xfId="0" applyFont="1" applyBorder="1"/>
    <xf numFmtId="0" fontId="23" fillId="0" borderId="3" xfId="0" applyFont="1" applyBorder="1" applyAlignment="1">
      <alignment horizontal="right"/>
    </xf>
    <xf numFmtId="0" fontId="23" fillId="0" borderId="7" xfId="0" applyFont="1" applyBorder="1"/>
    <xf numFmtId="0" fontId="23" fillId="0" borderId="6" xfId="0" applyFont="1" applyBorder="1"/>
    <xf numFmtId="0" fontId="40" fillId="0" borderId="0" xfId="0" applyFont="1"/>
    <xf numFmtId="0" fontId="0" fillId="0" borderId="0" xfId="0" applyAlignment="1">
      <alignment horizontal="left"/>
    </xf>
    <xf numFmtId="0" fontId="41" fillId="0" borderId="0" xfId="0" applyFont="1" applyAlignment="1">
      <alignment horizontal="left" vertical="center"/>
    </xf>
    <xf numFmtId="0" fontId="41" fillId="0" borderId="0" xfId="0" applyFont="1" applyAlignment="1">
      <alignment horizontal="left" vertical="center" indent="10"/>
    </xf>
    <xf numFmtId="0" fontId="42" fillId="0" borderId="0" xfId="0" applyFont="1" applyAlignment="1">
      <alignment horizontal="left" vertical="center"/>
    </xf>
    <xf numFmtId="0" fontId="9" fillId="0" borderId="0" xfId="0" applyFont="1" applyAlignment="1">
      <alignment horizontal="left" vertical="center"/>
    </xf>
    <xf numFmtId="0" fontId="5" fillId="0" borderId="0" xfId="0" quotePrefix="1" applyFont="1"/>
    <xf numFmtId="165" fontId="21" fillId="0" borderId="0" xfId="0" applyNumberFormat="1" applyFont="1"/>
    <xf numFmtId="1" fontId="27" fillId="0" borderId="0" xfId="0" applyNumberFormat="1" applyFont="1"/>
    <xf numFmtId="1" fontId="21" fillId="0" borderId="0" xfId="0" applyNumberFormat="1" applyFont="1"/>
    <xf numFmtId="0" fontId="24" fillId="0" borderId="2" xfId="0" applyFont="1" applyBorder="1" applyAlignment="1">
      <alignment horizontal="center"/>
    </xf>
    <xf numFmtId="0" fontId="24" fillId="0" borderId="6" xfId="0" applyFont="1" applyBorder="1" applyAlignment="1">
      <alignment horizontal="center"/>
    </xf>
    <xf numFmtId="49" fontId="24" fillId="3" borderId="2" xfId="0" applyNumberFormat="1" applyFont="1" applyFill="1" applyBorder="1" applyAlignment="1">
      <alignment horizontal="center" vertical="center" wrapText="1"/>
    </xf>
    <xf numFmtId="49" fontId="24" fillId="3" borderId="3" xfId="0" applyNumberFormat="1" applyFont="1" applyFill="1" applyBorder="1" applyAlignment="1">
      <alignment horizontal="center" vertical="center" wrapText="1"/>
    </xf>
    <xf numFmtId="0" fontId="11" fillId="3" borderId="3" xfId="0" applyFont="1" applyFill="1" applyBorder="1"/>
    <xf numFmtId="0" fontId="43" fillId="0" borderId="2" xfId="0" applyFont="1" applyBorder="1"/>
    <xf numFmtId="164" fontId="24" fillId="13" borderId="2" xfId="0" applyNumberFormat="1" applyFont="1" applyFill="1" applyBorder="1" applyAlignment="1">
      <alignment horizontal="center"/>
    </xf>
    <xf numFmtId="164" fontId="24" fillId="13" borderId="7" xfId="0" applyNumberFormat="1" applyFont="1" applyFill="1" applyBorder="1" applyAlignment="1">
      <alignment horizontal="center"/>
    </xf>
    <xf numFmtId="0" fontId="44" fillId="0" borderId="2" xfId="0" applyFont="1" applyBorder="1"/>
    <xf numFmtId="164" fontId="24" fillId="3" borderId="7" xfId="0" applyNumberFormat="1" applyFont="1" applyFill="1" applyBorder="1" applyAlignment="1">
      <alignment horizontal="center"/>
    </xf>
    <xf numFmtId="164" fontId="5" fillId="20" borderId="7" xfId="0" applyNumberFormat="1" applyFont="1" applyFill="1" applyBorder="1" applyAlignment="1">
      <alignment horizontal="center"/>
    </xf>
    <xf numFmtId="164" fontId="5" fillId="20" borderId="2" xfId="0" applyNumberFormat="1" applyFont="1" applyFill="1" applyBorder="1" applyAlignment="1">
      <alignment horizontal="center"/>
    </xf>
    <xf numFmtId="164" fontId="14" fillId="21" borderId="2" xfId="0" applyNumberFormat="1" applyFont="1" applyFill="1" applyBorder="1" applyAlignment="1">
      <alignment horizontal="center"/>
    </xf>
    <xf numFmtId="164" fontId="5" fillId="21" borderId="2" xfId="0" applyNumberFormat="1" applyFont="1" applyFill="1" applyBorder="1" applyAlignment="1">
      <alignment horizontal="center"/>
    </xf>
    <xf numFmtId="0" fontId="46" fillId="0" borderId="0" xfId="0" applyFont="1" applyAlignment="1">
      <alignment vertical="center"/>
    </xf>
    <xf numFmtId="0" fontId="47" fillId="0" borderId="0" xfId="0" applyFont="1" applyAlignment="1">
      <alignment vertical="center"/>
    </xf>
    <xf numFmtId="0" fontId="48" fillId="0" borderId="0" xfId="0" applyFont="1" applyAlignment="1">
      <alignment vertical="center"/>
    </xf>
    <xf numFmtId="0" fontId="21" fillId="0" borderId="0" xfId="0" applyFont="1" applyAlignment="1">
      <alignment vertical="center"/>
    </xf>
    <xf numFmtId="0" fontId="21" fillId="0" borderId="0" xfId="0" applyFont="1" applyAlignment="1">
      <alignment horizontal="left" vertical="center"/>
    </xf>
    <xf numFmtId="0" fontId="35" fillId="0" borderId="0" xfId="0" applyFont="1" applyAlignment="1">
      <alignment horizontal="left" vertical="center"/>
    </xf>
    <xf numFmtId="0" fontId="49" fillId="0" borderId="0" xfId="0" applyFont="1" applyAlignment="1">
      <alignment horizontal="left" vertical="center"/>
    </xf>
    <xf numFmtId="0" fontId="42" fillId="0" borderId="0" xfId="0" applyFont="1" applyAlignment="1">
      <alignment vertical="center"/>
    </xf>
    <xf numFmtId="0" fontId="41" fillId="0" borderId="0" xfId="0" applyFont="1" applyAlignment="1">
      <alignment vertical="center"/>
    </xf>
    <xf numFmtId="0" fontId="0" fillId="0" borderId="0" xfId="0" applyAlignment="1">
      <alignment horizontal="justify" vertical="center"/>
    </xf>
    <xf numFmtId="0" fontId="7" fillId="0" borderId="0" xfId="0" applyFont="1" applyAlignment="1">
      <alignment horizontal="justify" vertical="center"/>
    </xf>
    <xf numFmtId="0" fontId="41" fillId="0" borderId="0" xfId="0" applyFont="1" applyAlignment="1">
      <alignment horizontal="justify" vertical="center"/>
    </xf>
    <xf numFmtId="0" fontId="51" fillId="0" borderId="0" xfId="0" applyFont="1" applyAlignment="1">
      <alignment horizontal="justify" vertical="center"/>
    </xf>
    <xf numFmtId="0" fontId="52" fillId="0" borderId="0" xfId="0" applyFont="1" applyAlignment="1">
      <alignment horizontal="justify" vertical="center"/>
    </xf>
    <xf numFmtId="0" fontId="53" fillId="0" borderId="0" xfId="0" applyFont="1" applyAlignment="1">
      <alignment vertical="center"/>
    </xf>
    <xf numFmtId="0" fontId="48" fillId="0" borderId="0" xfId="0" applyFont="1" applyAlignment="1">
      <alignment vertical="center" wrapText="1"/>
    </xf>
    <xf numFmtId="0" fontId="54" fillId="0" borderId="0" xfId="0" applyFont="1" applyAlignment="1">
      <alignment vertical="center"/>
    </xf>
    <xf numFmtId="0" fontId="55" fillId="0" borderId="0" xfId="0" applyFont="1"/>
    <xf numFmtId="0" fontId="0" fillId="0" borderId="0" xfId="0" quotePrefix="1"/>
    <xf numFmtId="0" fontId="5" fillId="0" borderId="0" xfId="0" applyFont="1"/>
    <xf numFmtId="0" fontId="23" fillId="0" borderId="0" xfId="0" applyFont="1" applyAlignment="1">
      <alignment vertical="center"/>
    </xf>
    <xf numFmtId="2" fontId="21" fillId="0" borderId="0" xfId="0" applyNumberFormat="1" applyFont="1"/>
    <xf numFmtId="0" fontId="0" fillId="21" borderId="0" xfId="0" applyFill="1"/>
    <xf numFmtId="0" fontId="0" fillId="21" borderId="2" xfId="0" applyFill="1" applyBorder="1" applyAlignment="1">
      <alignment horizontal="center" vertical="center" wrapText="1"/>
    </xf>
    <xf numFmtId="164" fontId="14" fillId="0" borderId="2" xfId="0" applyNumberFormat="1" applyFont="1" applyBorder="1" applyAlignment="1">
      <alignment horizontal="center"/>
    </xf>
    <xf numFmtId="0" fontId="56" fillId="0" borderId="0" xfId="0" applyFont="1"/>
    <xf numFmtId="0" fontId="7" fillId="0" borderId="0" xfId="0" applyFont="1"/>
    <xf numFmtId="0" fontId="25" fillId="0" borderId="0" xfId="0" applyFont="1"/>
    <xf numFmtId="0" fontId="52" fillId="0" borderId="0" xfId="0" applyFont="1"/>
    <xf numFmtId="0" fontId="34" fillId="0" borderId="0" xfId="0" applyFont="1"/>
    <xf numFmtId="0" fontId="57" fillId="0" borderId="0" xfId="0" applyFont="1"/>
    <xf numFmtId="0" fontId="58" fillId="0" borderId="0" xfId="0" applyFont="1"/>
    <xf numFmtId="0" fontId="59" fillId="0" borderId="0" xfId="0" applyFont="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60" fillId="22" borderId="0" xfId="0" applyFont="1" applyFill="1" applyAlignment="1">
      <alignment horizontal="center"/>
    </xf>
    <xf numFmtId="0" fontId="61" fillId="23" borderId="0" xfId="0" applyFont="1" applyFill="1" applyAlignment="1">
      <alignment horizontal="center"/>
    </xf>
    <xf numFmtId="0" fontId="0" fillId="0" borderId="14" xfId="0" applyBorder="1"/>
    <xf numFmtId="0" fontId="0" fillId="6" borderId="17" xfId="0" applyFill="1" applyBorder="1"/>
    <xf numFmtId="0" fontId="0" fillId="6" borderId="18" xfId="0" applyFill="1" applyBorder="1"/>
    <xf numFmtId="0" fontId="0" fillId="6" borderId="19" xfId="0" applyFill="1" applyBorder="1"/>
    <xf numFmtId="0" fontId="0" fillId="24" borderId="20" xfId="0" applyFill="1" applyBorder="1"/>
    <xf numFmtId="0" fontId="0" fillId="24" borderId="0" xfId="0" applyFill="1"/>
    <xf numFmtId="0" fontId="0" fillId="24" borderId="21" xfId="0" applyFill="1" applyBorder="1"/>
    <xf numFmtId="0" fontId="0" fillId="6" borderId="8" xfId="0" applyFill="1" applyBorder="1"/>
    <xf numFmtId="0" fontId="0" fillId="6" borderId="9" xfId="0" applyFill="1" applyBorder="1"/>
    <xf numFmtId="0" fontId="0" fillId="6" borderId="10" xfId="0" applyFill="1" applyBorder="1"/>
    <xf numFmtId="0" fontId="0" fillId="6" borderId="0" xfId="0" applyFill="1"/>
    <xf numFmtId="0" fontId="0" fillId="24" borderId="22" xfId="0" applyFill="1" applyBorder="1"/>
    <xf numFmtId="0" fontId="0" fillId="24" borderId="23" xfId="0" applyFill="1" applyBorder="1"/>
    <xf numFmtId="0" fontId="0" fillId="24" borderId="24" xfId="0" applyFill="1" applyBorder="1"/>
    <xf numFmtId="0" fontId="0" fillId="6" borderId="20" xfId="0" applyFill="1" applyBorder="1"/>
    <xf numFmtId="0" fontId="0" fillId="6" borderId="21" xfId="0" applyFill="1" applyBorder="1"/>
    <xf numFmtId="0" fontId="0" fillId="24" borderId="17" xfId="0" applyFill="1" applyBorder="1"/>
    <xf numFmtId="0" fontId="0" fillId="24" borderId="18" xfId="0" applyFill="1" applyBorder="1"/>
    <xf numFmtId="0" fontId="0" fillId="24" borderId="19" xfId="0" applyFill="1" applyBorder="1"/>
    <xf numFmtId="0" fontId="0" fillId="6" borderId="22" xfId="0" applyFill="1" applyBorder="1"/>
    <xf numFmtId="0" fontId="0" fillId="6" borderId="23" xfId="0" applyFill="1" applyBorder="1"/>
    <xf numFmtId="0" fontId="0" fillId="6" borderId="24" xfId="0" applyFill="1" applyBorder="1"/>
    <xf numFmtId="0" fontId="0" fillId="24" borderId="14" xfId="0" applyFill="1" applyBorder="1"/>
    <xf numFmtId="0" fontId="60" fillId="0" borderId="14" xfId="0" applyFont="1" applyBorder="1" applyAlignment="1">
      <alignment horizontal="center"/>
    </xf>
    <xf numFmtId="0" fontId="62" fillId="26" borderId="14" xfId="0" applyFont="1" applyFill="1" applyBorder="1"/>
    <xf numFmtId="0" fontId="62" fillId="25" borderId="8" xfId="0" applyFont="1" applyFill="1" applyBorder="1"/>
    <xf numFmtId="0" fontId="25" fillId="27" borderId="0" xfId="0" applyFont="1" applyFill="1"/>
    <xf numFmtId="0" fontId="0" fillId="27" borderId="0" xfId="0" applyFill="1"/>
    <xf numFmtId="0" fontId="60" fillId="0" borderId="0" xfId="0" applyFont="1" applyAlignment="1">
      <alignment horizontal="center"/>
    </xf>
    <xf numFmtId="0" fontId="64" fillId="0" borderId="0" xfId="0" applyFont="1"/>
    <xf numFmtId="0" fontId="63" fillId="0" borderId="0" xfId="0" applyFont="1"/>
    <xf numFmtId="0" fontId="63" fillId="28" borderId="0" xfId="0" applyFont="1" applyFill="1"/>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11" fontId="4" fillId="0" borderId="11" xfId="0" applyNumberFormat="1"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8"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16" xfId="0" applyBorder="1" applyAlignment="1">
      <alignment horizontal="center"/>
    </xf>
    <xf numFmtId="0" fontId="0" fillId="9" borderId="11" xfId="0" applyFill="1" applyBorder="1" applyAlignment="1">
      <alignment vertical="center"/>
    </xf>
    <xf numFmtId="0" fontId="0" fillId="9" borderId="12" xfId="0" applyFill="1" applyBorder="1" applyAlignment="1">
      <alignment vertical="center"/>
    </xf>
    <xf numFmtId="0" fontId="0" fillId="9" borderId="13" xfId="0" applyFill="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cellXfs>
  <cellStyles count="2">
    <cellStyle name="Lien hypertexte" xfId="1" builtinId="8"/>
    <cellStyle name="Normal" xfId="0" builtinId="0"/>
  </cellStyles>
  <dxfs count="0"/>
  <tableStyles count="0" defaultTableStyle="TableStyleMedium2" defaultPivotStyle="PivotStyleLight16"/>
  <colors>
    <mruColors>
      <color rgb="FFFF3F3A"/>
      <color rgb="FFCC66FF"/>
      <color rgb="FF2FC400"/>
      <color rgb="FF35DE00"/>
      <color rgb="FF66FF33"/>
      <color rgb="FFE8BB7E"/>
      <color rgb="FFFF99FF"/>
      <color rgb="FF33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Bradford_TEST1_20251120!$D$70</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4.0671697287839023E-2"/>
                  <c:y val="-1.070392242636337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trendline>
            <c:spPr>
              <a:ln w="19050" cap="rnd">
                <a:solidFill>
                  <a:schemeClr val="accent1"/>
                </a:solidFill>
                <a:prstDash val="sysDot"/>
              </a:ln>
              <a:effectLst/>
            </c:spPr>
            <c:trendlineType val="linear"/>
            <c:dispRSqr val="0"/>
            <c:dispEq val="1"/>
            <c:trendlineLbl>
              <c:layout>
                <c:manualLayout>
                  <c:x val="1.2727471566054242E-3"/>
                  <c:y val="-8.014836687080781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Bradford_TEST1_20251120!$B$71:$B$79</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Bradford_TEST1_20251120!$D$71:$D$79</c:f>
              <c:numCache>
                <c:formatCode>General</c:formatCode>
                <c:ptCount val="9"/>
                <c:pt idx="0">
                  <c:v>1.9443999999999999</c:v>
                </c:pt>
                <c:pt idx="1">
                  <c:v>1.5062</c:v>
                </c:pt>
                <c:pt idx="2">
                  <c:v>1.0626</c:v>
                </c:pt>
                <c:pt idx="3">
                  <c:v>0.73130000000000006</c:v>
                </c:pt>
                <c:pt idx="4">
                  <c:v>0.51419999999999999</c:v>
                </c:pt>
                <c:pt idx="5">
                  <c:v>0.27070000000000005</c:v>
                </c:pt>
                <c:pt idx="6">
                  <c:v>0.12989999999999999</c:v>
                </c:pt>
                <c:pt idx="7">
                  <c:v>2.1999999999999992E-2</c:v>
                </c:pt>
                <c:pt idx="8">
                  <c:v>0</c:v>
                </c:pt>
              </c:numCache>
            </c:numRef>
          </c:yVal>
          <c:smooth val="0"/>
          <c:extLst>
            <c:ext xmlns:c16="http://schemas.microsoft.com/office/drawing/2014/chart" uri="{C3380CC4-5D6E-409C-BE32-E72D297353CC}">
              <c16:uniqueId val="{00000000-4F43-4295-8342-AE71E32EBBA1}"/>
            </c:ext>
          </c:extLst>
        </c:ser>
        <c:dLbls>
          <c:showLegendKey val="0"/>
          <c:showVal val="0"/>
          <c:showCatName val="0"/>
          <c:showSerName val="0"/>
          <c:showPercent val="0"/>
          <c:showBubbleSize val="0"/>
        </c:dLbls>
        <c:axId val="2011289935"/>
        <c:axId val="2011292015"/>
      </c:scatterChart>
      <c:valAx>
        <c:axId val="2011289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1292015"/>
        <c:crosses val="autoZero"/>
        <c:crossBetween val="midCat"/>
      </c:valAx>
      <c:valAx>
        <c:axId val="201129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12899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Bradford_TEST1_20251120!$U$70</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trendline>
            <c:spPr>
              <a:ln w="19050" cap="rnd">
                <a:solidFill>
                  <a:schemeClr val="accent1"/>
                </a:solidFill>
                <a:prstDash val="sysDot"/>
              </a:ln>
              <a:effectLst/>
            </c:spPr>
            <c:trendlineType val="linear"/>
            <c:dispRSqr val="1"/>
            <c:dispEq val="0"/>
            <c:trendlineLbl>
              <c:layout>
                <c:manualLayout>
                  <c:x val="-9.0671697287839026E-2"/>
                  <c:y val="5.445939049285505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Bradford_TEST1_20251120!$S$71:$S$79</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Bradford_TEST1_20251120!$U$71:$U$79</c:f>
              <c:numCache>
                <c:formatCode>General</c:formatCode>
                <c:ptCount val="9"/>
                <c:pt idx="0">
                  <c:v>1.9226000000000001</c:v>
                </c:pt>
                <c:pt idx="1">
                  <c:v>1.2909999999999999</c:v>
                </c:pt>
                <c:pt idx="2">
                  <c:v>1.024</c:v>
                </c:pt>
                <c:pt idx="3">
                  <c:v>0.79459999999999997</c:v>
                </c:pt>
                <c:pt idx="4">
                  <c:v>0.4849</c:v>
                </c:pt>
                <c:pt idx="5">
                  <c:v>0.25519999999999998</c:v>
                </c:pt>
                <c:pt idx="6">
                  <c:v>0.12429999999999999</c:v>
                </c:pt>
                <c:pt idx="7">
                  <c:v>2.1999999999999992E-2</c:v>
                </c:pt>
                <c:pt idx="8">
                  <c:v>0</c:v>
                </c:pt>
              </c:numCache>
            </c:numRef>
          </c:yVal>
          <c:smooth val="0"/>
          <c:extLst>
            <c:ext xmlns:c16="http://schemas.microsoft.com/office/drawing/2014/chart" uri="{C3380CC4-5D6E-409C-BE32-E72D297353CC}">
              <c16:uniqueId val="{00000000-FC93-43AC-9922-C32A642F6D4C}"/>
            </c:ext>
          </c:extLst>
        </c:ser>
        <c:dLbls>
          <c:showLegendKey val="0"/>
          <c:showVal val="0"/>
          <c:showCatName val="0"/>
          <c:showSerName val="0"/>
          <c:showPercent val="0"/>
          <c:showBubbleSize val="0"/>
        </c:dLbls>
        <c:axId val="1838961296"/>
        <c:axId val="1838962128"/>
      </c:scatterChart>
      <c:valAx>
        <c:axId val="183896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38962128"/>
        <c:crosses val="autoZero"/>
        <c:crossBetween val="midCat"/>
      </c:valAx>
      <c:valAx>
        <c:axId val="183896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38961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6477777777777776"/>
          <c:y val="0.768518518518518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Bradford_TEST1_20251120!$D$100</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trendline>
            <c:spPr>
              <a:ln w="19050" cap="rnd">
                <a:solidFill>
                  <a:schemeClr val="accent1"/>
                </a:solidFill>
                <a:prstDash val="sysDot"/>
              </a:ln>
              <a:effectLst/>
            </c:spPr>
            <c:trendlineType val="linear"/>
            <c:dispRSqr val="1"/>
            <c:dispEq val="0"/>
            <c:trendlineLbl>
              <c:layout>
                <c:manualLayout>
                  <c:x val="-0.12212203627749874"/>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Bradford_TEST1_20251120!$B$101:$B$107</c:f>
              <c:numCache>
                <c:formatCode>General</c:formatCode>
                <c:ptCount val="7"/>
                <c:pt idx="0">
                  <c:v>2000</c:v>
                </c:pt>
                <c:pt idx="1">
                  <c:v>1000</c:v>
                </c:pt>
                <c:pt idx="2">
                  <c:v>500</c:v>
                </c:pt>
                <c:pt idx="3">
                  <c:v>250</c:v>
                </c:pt>
                <c:pt idx="4">
                  <c:v>125</c:v>
                </c:pt>
                <c:pt idx="5">
                  <c:v>25</c:v>
                </c:pt>
                <c:pt idx="6">
                  <c:v>0</c:v>
                </c:pt>
              </c:numCache>
            </c:numRef>
          </c:xVal>
          <c:yVal>
            <c:numRef>
              <c:f>Bradford_TEST1_20251120!$D$101:$D$107</c:f>
              <c:numCache>
                <c:formatCode>General</c:formatCode>
                <c:ptCount val="7"/>
                <c:pt idx="0">
                  <c:v>2.2321</c:v>
                </c:pt>
                <c:pt idx="1">
                  <c:v>1.3087</c:v>
                </c:pt>
                <c:pt idx="2">
                  <c:v>0.58920000000000006</c:v>
                </c:pt>
                <c:pt idx="3">
                  <c:v>0.31609999999999999</c:v>
                </c:pt>
                <c:pt idx="4">
                  <c:v>0.15970000000000001</c:v>
                </c:pt>
                <c:pt idx="5">
                  <c:v>2.4500000000000008E-2</c:v>
                </c:pt>
                <c:pt idx="6">
                  <c:v>0</c:v>
                </c:pt>
              </c:numCache>
            </c:numRef>
          </c:yVal>
          <c:smooth val="0"/>
          <c:extLst>
            <c:ext xmlns:c16="http://schemas.microsoft.com/office/drawing/2014/chart" uri="{C3380CC4-5D6E-409C-BE32-E72D297353CC}">
              <c16:uniqueId val="{00000000-6305-45D4-B66F-2605913FB8B5}"/>
            </c:ext>
          </c:extLst>
        </c:ser>
        <c:dLbls>
          <c:showLegendKey val="0"/>
          <c:showVal val="0"/>
          <c:showCatName val="0"/>
          <c:showSerName val="0"/>
          <c:showPercent val="0"/>
          <c:showBubbleSize val="0"/>
        </c:dLbls>
        <c:axId val="107063216"/>
        <c:axId val="107061552"/>
      </c:scatterChart>
      <c:valAx>
        <c:axId val="10706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7061552"/>
        <c:crosses val="autoZero"/>
        <c:crossBetween val="midCat"/>
      </c:valAx>
      <c:valAx>
        <c:axId val="10706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70632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Bradford_TEST1_20251120!$M$100</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Bradford_TEST1_20251120!$K$101:$K$107</c:f>
              <c:numCache>
                <c:formatCode>General</c:formatCode>
                <c:ptCount val="7"/>
                <c:pt idx="0">
                  <c:v>2000</c:v>
                </c:pt>
                <c:pt idx="1">
                  <c:v>1000</c:v>
                </c:pt>
                <c:pt idx="2">
                  <c:v>500</c:v>
                </c:pt>
                <c:pt idx="3">
                  <c:v>250</c:v>
                </c:pt>
                <c:pt idx="4">
                  <c:v>125</c:v>
                </c:pt>
                <c:pt idx="5">
                  <c:v>25</c:v>
                </c:pt>
                <c:pt idx="6">
                  <c:v>0</c:v>
                </c:pt>
              </c:numCache>
            </c:numRef>
          </c:xVal>
          <c:yVal>
            <c:numRef>
              <c:f>Bradford_TEST1_20251120!$M$101:$M$107</c:f>
              <c:numCache>
                <c:formatCode>General</c:formatCode>
                <c:ptCount val="7"/>
                <c:pt idx="0">
                  <c:v>2.0919000000000003</c:v>
                </c:pt>
                <c:pt idx="1">
                  <c:v>1.1059000000000001</c:v>
                </c:pt>
                <c:pt idx="2">
                  <c:v>0.56699999999999995</c:v>
                </c:pt>
                <c:pt idx="3">
                  <c:v>0.32379999999999998</c:v>
                </c:pt>
                <c:pt idx="4">
                  <c:v>0.1094</c:v>
                </c:pt>
                <c:pt idx="5">
                  <c:v>2.8400000000000009E-2</c:v>
                </c:pt>
                <c:pt idx="6">
                  <c:v>0</c:v>
                </c:pt>
              </c:numCache>
            </c:numRef>
          </c:yVal>
          <c:smooth val="0"/>
          <c:extLst>
            <c:ext xmlns:c16="http://schemas.microsoft.com/office/drawing/2014/chart" uri="{C3380CC4-5D6E-409C-BE32-E72D297353CC}">
              <c16:uniqueId val="{00000000-E5A9-4F5F-8D66-BBD6581AB086}"/>
            </c:ext>
          </c:extLst>
        </c:ser>
        <c:dLbls>
          <c:showLegendKey val="0"/>
          <c:showVal val="0"/>
          <c:showCatName val="0"/>
          <c:showSerName val="0"/>
          <c:showPercent val="0"/>
          <c:showBubbleSize val="0"/>
        </c:dLbls>
        <c:axId val="2019528208"/>
        <c:axId val="2019528624"/>
      </c:scatterChart>
      <c:valAx>
        <c:axId val="2019528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9528624"/>
        <c:crosses val="autoZero"/>
        <c:crossBetween val="midCat"/>
      </c:valAx>
      <c:valAx>
        <c:axId val="20195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9528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Bradford_TEST1_20251120!$U$100</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trendline>
            <c:spPr>
              <a:ln w="19050" cap="rnd">
                <a:solidFill>
                  <a:schemeClr val="accent1"/>
                </a:solidFill>
                <a:prstDash val="sysDot"/>
              </a:ln>
              <a:effectLst/>
            </c:spPr>
            <c:trendlineType val="linear"/>
            <c:dispRSqr val="1"/>
            <c:dispEq val="0"/>
            <c:trendlineLbl>
              <c:layout>
                <c:manualLayout>
                  <c:x val="-8.2338363954505681E-2"/>
                  <c:y val="5.454870224555263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Bradford_TEST1_20251120!$S$101:$S$107</c:f>
              <c:numCache>
                <c:formatCode>General</c:formatCode>
                <c:ptCount val="7"/>
                <c:pt idx="0">
                  <c:v>2000</c:v>
                </c:pt>
                <c:pt idx="1">
                  <c:v>1000</c:v>
                </c:pt>
                <c:pt idx="2">
                  <c:v>500</c:v>
                </c:pt>
                <c:pt idx="3">
                  <c:v>250</c:v>
                </c:pt>
                <c:pt idx="4">
                  <c:v>125</c:v>
                </c:pt>
                <c:pt idx="5">
                  <c:v>25</c:v>
                </c:pt>
                <c:pt idx="6">
                  <c:v>0</c:v>
                </c:pt>
              </c:numCache>
            </c:numRef>
          </c:xVal>
          <c:yVal>
            <c:numRef>
              <c:f>Bradford_TEST1_20251120!$U$101:$U$107</c:f>
              <c:numCache>
                <c:formatCode>General</c:formatCode>
                <c:ptCount val="7"/>
                <c:pt idx="0">
                  <c:v>2.2105999999999999</c:v>
                </c:pt>
                <c:pt idx="1">
                  <c:v>1.2042999999999999</c:v>
                </c:pt>
                <c:pt idx="2">
                  <c:v>0.66180000000000005</c:v>
                </c:pt>
                <c:pt idx="3">
                  <c:v>0.30230000000000001</c:v>
                </c:pt>
                <c:pt idx="4">
                  <c:v>0.14330000000000001</c:v>
                </c:pt>
                <c:pt idx="5">
                  <c:v>2.830000000000002E-2</c:v>
                </c:pt>
                <c:pt idx="6">
                  <c:v>0</c:v>
                </c:pt>
              </c:numCache>
            </c:numRef>
          </c:yVal>
          <c:smooth val="0"/>
          <c:extLst>
            <c:ext xmlns:c16="http://schemas.microsoft.com/office/drawing/2014/chart" uri="{C3380CC4-5D6E-409C-BE32-E72D297353CC}">
              <c16:uniqueId val="{00000000-493C-4064-9A16-75C357153F73}"/>
            </c:ext>
          </c:extLst>
        </c:ser>
        <c:dLbls>
          <c:showLegendKey val="0"/>
          <c:showVal val="0"/>
          <c:showCatName val="0"/>
          <c:showSerName val="0"/>
          <c:showPercent val="0"/>
          <c:showBubbleSize val="0"/>
        </c:dLbls>
        <c:axId val="2019530704"/>
        <c:axId val="2019525296"/>
      </c:scatterChart>
      <c:valAx>
        <c:axId val="201953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9525296"/>
        <c:crosses val="autoZero"/>
        <c:crossBetween val="midCat"/>
      </c:valAx>
      <c:valAx>
        <c:axId val="201952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9530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Bradford_TEST1_20251120!$M$70</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(Bradford_TEST1_20251120!$K$71:$K$72,Bradford_TEST1_20251120!$K$74:$K$79)</c:f>
              <c:numCache>
                <c:formatCode>General</c:formatCode>
                <c:ptCount val="8"/>
                <c:pt idx="0">
                  <c:v>2000</c:v>
                </c:pt>
                <c:pt idx="1">
                  <c:v>1500</c:v>
                </c:pt>
                <c:pt idx="2">
                  <c:v>750</c:v>
                </c:pt>
                <c:pt idx="3">
                  <c:v>500</c:v>
                </c:pt>
                <c:pt idx="4">
                  <c:v>250</c:v>
                </c:pt>
                <c:pt idx="5">
                  <c:v>125</c:v>
                </c:pt>
                <c:pt idx="6">
                  <c:v>25</c:v>
                </c:pt>
                <c:pt idx="7">
                  <c:v>0</c:v>
                </c:pt>
              </c:numCache>
            </c:numRef>
          </c:xVal>
          <c:yVal>
            <c:numRef>
              <c:f>(Bradford_TEST1_20251120!$M$71:$M$72,Bradford_TEST1_20251120!$M$74:$M$79)</c:f>
              <c:numCache>
                <c:formatCode>General</c:formatCode>
                <c:ptCount val="8"/>
                <c:pt idx="0">
                  <c:v>2.1512000000000002</c:v>
                </c:pt>
                <c:pt idx="1">
                  <c:v>1.4883</c:v>
                </c:pt>
                <c:pt idx="2">
                  <c:v>0.99029999999999996</c:v>
                </c:pt>
                <c:pt idx="3">
                  <c:v>0.46740000000000004</c:v>
                </c:pt>
                <c:pt idx="4">
                  <c:v>0.25950000000000001</c:v>
                </c:pt>
                <c:pt idx="5">
                  <c:v>0.12740000000000001</c:v>
                </c:pt>
                <c:pt idx="6">
                  <c:v>2.1800000000000014E-2</c:v>
                </c:pt>
                <c:pt idx="7">
                  <c:v>0</c:v>
                </c:pt>
              </c:numCache>
            </c:numRef>
          </c:yVal>
          <c:smooth val="0"/>
          <c:extLst>
            <c:ext xmlns:c16="http://schemas.microsoft.com/office/drawing/2014/chart" uri="{C3380CC4-5D6E-409C-BE32-E72D297353CC}">
              <c16:uniqueId val="{00000000-394B-4FCF-BFD8-2BAB91CA16E6}"/>
            </c:ext>
          </c:extLst>
        </c:ser>
        <c:dLbls>
          <c:showLegendKey val="0"/>
          <c:showVal val="0"/>
          <c:showCatName val="0"/>
          <c:showSerName val="0"/>
          <c:showPercent val="0"/>
          <c:showBubbleSize val="0"/>
        </c:dLbls>
        <c:axId val="105285360"/>
        <c:axId val="105283696"/>
      </c:scatterChart>
      <c:valAx>
        <c:axId val="10528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283696"/>
        <c:crosses val="autoZero"/>
        <c:crossBetween val="midCat"/>
      </c:valAx>
      <c:valAx>
        <c:axId val="10528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285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Bradford_TEST2_20251121!$D$69</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Bradford_TEST2_20251121!$B$70:$B$78</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Bradford_TEST2_20251121!$D$70:$D$78</c:f>
              <c:numCache>
                <c:formatCode>General</c:formatCode>
                <c:ptCount val="9"/>
                <c:pt idx="0">
                  <c:v>2.2968999999999999</c:v>
                </c:pt>
                <c:pt idx="1">
                  <c:v>1.6401000000000001</c:v>
                </c:pt>
                <c:pt idx="2">
                  <c:v>1.2341</c:v>
                </c:pt>
                <c:pt idx="3">
                  <c:v>0.95110000000000006</c:v>
                </c:pt>
                <c:pt idx="4">
                  <c:v>0.54280000000000006</c:v>
                </c:pt>
                <c:pt idx="5">
                  <c:v>0.29300000000000004</c:v>
                </c:pt>
                <c:pt idx="6">
                  <c:v>0.14120000000000002</c:v>
                </c:pt>
                <c:pt idx="7">
                  <c:v>2.5600000000000012E-2</c:v>
                </c:pt>
                <c:pt idx="8">
                  <c:v>0</c:v>
                </c:pt>
              </c:numCache>
            </c:numRef>
          </c:yVal>
          <c:smooth val="0"/>
          <c:extLst>
            <c:ext xmlns:c16="http://schemas.microsoft.com/office/drawing/2014/chart" uri="{C3380CC4-5D6E-409C-BE32-E72D297353CC}">
              <c16:uniqueId val="{00000000-B67B-4630-828B-4218EF895BA3}"/>
            </c:ext>
          </c:extLst>
        </c:ser>
        <c:dLbls>
          <c:showLegendKey val="0"/>
          <c:showVal val="0"/>
          <c:showCatName val="0"/>
          <c:showSerName val="0"/>
          <c:showPercent val="0"/>
          <c:showBubbleSize val="0"/>
        </c:dLbls>
        <c:axId val="601575999"/>
        <c:axId val="601576415"/>
      </c:scatterChart>
      <c:valAx>
        <c:axId val="601575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01576415"/>
        <c:crosses val="autoZero"/>
        <c:crossBetween val="midCat"/>
      </c:valAx>
      <c:valAx>
        <c:axId val="60157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0157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Bradford_TEST2_20251121!$D$86</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Bradford_TEST2_20251121!$B$87:$B$95</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Bradford_TEST2_20251121!$D$87:$D$95</c:f>
              <c:numCache>
                <c:formatCode>General</c:formatCode>
                <c:ptCount val="9"/>
                <c:pt idx="0">
                  <c:v>2.2284000000000002</c:v>
                </c:pt>
                <c:pt idx="1">
                  <c:v>1.6074999999999999</c:v>
                </c:pt>
                <c:pt idx="2">
                  <c:v>1.0946</c:v>
                </c:pt>
                <c:pt idx="3">
                  <c:v>0.78900000000000003</c:v>
                </c:pt>
                <c:pt idx="4">
                  <c:v>0.59620000000000006</c:v>
                </c:pt>
                <c:pt idx="5">
                  <c:v>0.2727</c:v>
                </c:pt>
                <c:pt idx="6">
                  <c:v>0.13129999999999997</c:v>
                </c:pt>
                <c:pt idx="7">
                  <c:v>2.0599999999999993E-2</c:v>
                </c:pt>
                <c:pt idx="8">
                  <c:v>0</c:v>
                </c:pt>
              </c:numCache>
            </c:numRef>
          </c:yVal>
          <c:smooth val="0"/>
          <c:extLst>
            <c:ext xmlns:c16="http://schemas.microsoft.com/office/drawing/2014/chart" uri="{C3380CC4-5D6E-409C-BE32-E72D297353CC}">
              <c16:uniqueId val="{00000000-A691-4D04-8DBF-36F3CB210870}"/>
            </c:ext>
          </c:extLst>
        </c:ser>
        <c:dLbls>
          <c:showLegendKey val="0"/>
          <c:showVal val="0"/>
          <c:showCatName val="0"/>
          <c:showSerName val="0"/>
          <c:showPercent val="0"/>
          <c:showBubbleSize val="0"/>
        </c:dLbls>
        <c:axId val="641336511"/>
        <c:axId val="641331103"/>
      </c:scatterChart>
      <c:valAx>
        <c:axId val="64133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1331103"/>
        <c:crosses val="autoZero"/>
        <c:crossBetween val="midCat"/>
      </c:valAx>
      <c:valAx>
        <c:axId val="64133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1336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Bradford_TEST2_20251121!$D$101</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xVal>
            <c:numRef>
              <c:f>Bradford_TEST2_20251121!$B$102:$B$110</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Bradford_TEST2_20251121!$D$102:$D$110</c:f>
              <c:numCache>
                <c:formatCode>General</c:formatCode>
                <c:ptCount val="9"/>
                <c:pt idx="0">
                  <c:v>2.1653000000000002</c:v>
                </c:pt>
                <c:pt idx="1">
                  <c:v>1.7870999999999999</c:v>
                </c:pt>
                <c:pt idx="2">
                  <c:v>2.9330000000000003</c:v>
                </c:pt>
                <c:pt idx="3">
                  <c:v>0.83650000000000002</c:v>
                </c:pt>
                <c:pt idx="4">
                  <c:v>1.5399999999999998</c:v>
                </c:pt>
                <c:pt idx="5">
                  <c:v>0.29769999999999996</c:v>
                </c:pt>
                <c:pt idx="6">
                  <c:v>0.14509999999999998</c:v>
                </c:pt>
                <c:pt idx="7">
                  <c:v>2.5100000000000011E-2</c:v>
                </c:pt>
                <c:pt idx="8">
                  <c:v>0</c:v>
                </c:pt>
              </c:numCache>
            </c:numRef>
          </c:yVal>
          <c:smooth val="0"/>
          <c:extLst>
            <c:ext xmlns:c16="http://schemas.microsoft.com/office/drawing/2014/chart" uri="{C3380CC4-5D6E-409C-BE32-E72D297353CC}">
              <c16:uniqueId val="{00000000-79F1-4D1F-BDF2-C8D7823FF84E}"/>
            </c:ext>
          </c:extLst>
        </c:ser>
        <c:dLbls>
          <c:showLegendKey val="0"/>
          <c:showVal val="0"/>
          <c:showCatName val="0"/>
          <c:showSerName val="0"/>
          <c:showPercent val="0"/>
          <c:showBubbleSize val="0"/>
        </c:dLbls>
        <c:axId val="647801407"/>
        <c:axId val="647798495"/>
      </c:scatterChart>
      <c:valAx>
        <c:axId val="64780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7798495"/>
        <c:crosses val="autoZero"/>
        <c:crossBetween val="midCat"/>
      </c:valAx>
      <c:valAx>
        <c:axId val="64779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7801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Bradford_Plaque1_26112025!$D$72</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Bradford_Plaque1_26112025!$B$73:$B$80</c:f>
              <c:numCache>
                <c:formatCode>General</c:formatCode>
                <c:ptCount val="8"/>
                <c:pt idx="0">
                  <c:v>2000</c:v>
                </c:pt>
                <c:pt idx="1">
                  <c:v>1000</c:v>
                </c:pt>
                <c:pt idx="2">
                  <c:v>750</c:v>
                </c:pt>
                <c:pt idx="3">
                  <c:v>500</c:v>
                </c:pt>
                <c:pt idx="4">
                  <c:v>250</c:v>
                </c:pt>
                <c:pt idx="5">
                  <c:v>125</c:v>
                </c:pt>
                <c:pt idx="6">
                  <c:v>25</c:v>
                </c:pt>
                <c:pt idx="7">
                  <c:v>0</c:v>
                </c:pt>
              </c:numCache>
            </c:numRef>
          </c:xVal>
          <c:yVal>
            <c:numRef>
              <c:f>Bradford_Plaque1_26112025!$D$73:$D$80</c:f>
              <c:numCache>
                <c:formatCode>General</c:formatCode>
                <c:ptCount val="8"/>
                <c:pt idx="0">
                  <c:v>2.1741999999999999</c:v>
                </c:pt>
                <c:pt idx="1">
                  <c:v>1.0495000000000001</c:v>
                </c:pt>
                <c:pt idx="2">
                  <c:v>0.67700000000000005</c:v>
                </c:pt>
                <c:pt idx="3">
                  <c:v>0.50439999999999996</c:v>
                </c:pt>
                <c:pt idx="4">
                  <c:v>0.2596</c:v>
                </c:pt>
                <c:pt idx="5">
                  <c:v>0.13520000000000001</c:v>
                </c:pt>
                <c:pt idx="6">
                  <c:v>2.4600000000000011E-2</c:v>
                </c:pt>
                <c:pt idx="7">
                  <c:v>0</c:v>
                </c:pt>
              </c:numCache>
            </c:numRef>
          </c:yVal>
          <c:smooth val="0"/>
          <c:extLst>
            <c:ext xmlns:c16="http://schemas.microsoft.com/office/drawing/2014/chart" uri="{C3380CC4-5D6E-409C-BE32-E72D297353CC}">
              <c16:uniqueId val="{00000000-B822-46B7-8CCA-CAA930466BD9}"/>
            </c:ext>
          </c:extLst>
        </c:ser>
        <c:dLbls>
          <c:showLegendKey val="0"/>
          <c:showVal val="0"/>
          <c:showCatName val="0"/>
          <c:showSerName val="0"/>
          <c:showPercent val="0"/>
          <c:showBubbleSize val="0"/>
        </c:dLbls>
        <c:axId val="746794431"/>
        <c:axId val="746794847"/>
      </c:scatterChart>
      <c:valAx>
        <c:axId val="74679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46794847"/>
        <c:crosses val="autoZero"/>
        <c:crossBetween val="midCat"/>
      </c:valAx>
      <c:valAx>
        <c:axId val="74679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467944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Bradford_Plaque1_26112025!$D$58</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Bradford_Plaque1_26112025!$B$59:$B$66</c:f>
              <c:numCache>
                <c:formatCode>General</c:formatCode>
                <c:ptCount val="8"/>
                <c:pt idx="0">
                  <c:v>2000</c:v>
                </c:pt>
                <c:pt idx="1">
                  <c:v>1000</c:v>
                </c:pt>
                <c:pt idx="2">
                  <c:v>750</c:v>
                </c:pt>
                <c:pt idx="3">
                  <c:v>500</c:v>
                </c:pt>
                <c:pt idx="4">
                  <c:v>250</c:v>
                </c:pt>
                <c:pt idx="5">
                  <c:v>125</c:v>
                </c:pt>
                <c:pt idx="6">
                  <c:v>25</c:v>
                </c:pt>
                <c:pt idx="7">
                  <c:v>0</c:v>
                </c:pt>
              </c:numCache>
            </c:numRef>
          </c:xVal>
          <c:yVal>
            <c:numRef>
              <c:f>Bradford_Plaque1_26112025!$D$59:$D$66</c:f>
              <c:numCache>
                <c:formatCode>General</c:formatCode>
                <c:ptCount val="8"/>
                <c:pt idx="0">
                  <c:v>1.7112000000000001</c:v>
                </c:pt>
                <c:pt idx="1">
                  <c:v>1.0752000000000002</c:v>
                </c:pt>
                <c:pt idx="2">
                  <c:v>0.68659999999999999</c:v>
                </c:pt>
                <c:pt idx="3">
                  <c:v>0.46919999999999995</c:v>
                </c:pt>
                <c:pt idx="4">
                  <c:v>0.26349999999999996</c:v>
                </c:pt>
                <c:pt idx="5">
                  <c:v>0.1537</c:v>
                </c:pt>
                <c:pt idx="6">
                  <c:v>3.0399999999999996E-2</c:v>
                </c:pt>
                <c:pt idx="7">
                  <c:v>0</c:v>
                </c:pt>
              </c:numCache>
            </c:numRef>
          </c:yVal>
          <c:smooth val="0"/>
          <c:extLst>
            <c:ext xmlns:c16="http://schemas.microsoft.com/office/drawing/2014/chart" uri="{C3380CC4-5D6E-409C-BE32-E72D297353CC}">
              <c16:uniqueId val="{00000000-90F0-4A8B-8936-74DA7E3EAADA}"/>
            </c:ext>
          </c:extLst>
        </c:ser>
        <c:dLbls>
          <c:showLegendKey val="0"/>
          <c:showVal val="0"/>
          <c:showCatName val="0"/>
          <c:showSerName val="0"/>
          <c:showPercent val="0"/>
          <c:showBubbleSize val="0"/>
        </c:dLbls>
        <c:axId val="760878287"/>
        <c:axId val="760874959"/>
      </c:scatterChart>
      <c:valAx>
        <c:axId val="760878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0874959"/>
        <c:crosses val="autoZero"/>
        <c:crossBetween val="midCat"/>
      </c:valAx>
      <c:valAx>
        <c:axId val="76087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0878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Bradford_Plaque1_26112025!$D$89</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Bradford_Plaque1_26112025!$B$90:$B$98</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Bradford_Plaque1_26112025!$D$90:$D$98</c:f>
              <c:numCache>
                <c:formatCode>General</c:formatCode>
                <c:ptCount val="9"/>
                <c:pt idx="0">
                  <c:v>1.8987999999999998</c:v>
                </c:pt>
                <c:pt idx="1">
                  <c:v>1.4018999999999999</c:v>
                </c:pt>
                <c:pt idx="2">
                  <c:v>0.9899</c:v>
                </c:pt>
                <c:pt idx="3">
                  <c:v>0.85249999999999992</c:v>
                </c:pt>
                <c:pt idx="4">
                  <c:v>0.49490000000000001</c:v>
                </c:pt>
                <c:pt idx="5">
                  <c:v>0.26939999999999997</c:v>
                </c:pt>
                <c:pt idx="6">
                  <c:v>0.14230000000000001</c:v>
                </c:pt>
                <c:pt idx="7">
                  <c:v>2.4999999999999994E-2</c:v>
                </c:pt>
                <c:pt idx="8">
                  <c:v>0</c:v>
                </c:pt>
              </c:numCache>
            </c:numRef>
          </c:yVal>
          <c:smooth val="0"/>
          <c:extLst>
            <c:ext xmlns:c16="http://schemas.microsoft.com/office/drawing/2014/chart" uri="{C3380CC4-5D6E-409C-BE32-E72D297353CC}">
              <c16:uniqueId val="{00000000-7D36-408E-B9B1-5AFB252B50CA}"/>
            </c:ext>
          </c:extLst>
        </c:ser>
        <c:dLbls>
          <c:showLegendKey val="0"/>
          <c:showVal val="0"/>
          <c:showCatName val="0"/>
          <c:showSerName val="0"/>
          <c:showPercent val="0"/>
          <c:showBubbleSize val="0"/>
        </c:dLbls>
        <c:axId val="1204302335"/>
        <c:axId val="1204304415"/>
      </c:scatterChart>
      <c:valAx>
        <c:axId val="1204302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04304415"/>
        <c:crosses val="autoZero"/>
        <c:crossBetween val="midCat"/>
      </c:valAx>
      <c:valAx>
        <c:axId val="120430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043023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Bradford_Plaque1_26112025!$X$68</c:f>
              <c:strCache>
                <c:ptCount val="1"/>
                <c:pt idx="0">
                  <c:v>Moyenne 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Bradford_Plaque1_26112025!$T$69:$T$77</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Bradford_Plaque1_26112025!$X$69:$X$77</c:f>
              <c:numCache>
                <c:formatCode>General</c:formatCode>
                <c:ptCount val="9"/>
                <c:pt idx="0">
                  <c:v>1.9280666666666664</c:v>
                </c:pt>
                <c:pt idx="1">
                  <c:v>1.4018999999999999</c:v>
                </c:pt>
                <c:pt idx="2">
                  <c:v>1.0382</c:v>
                </c:pt>
                <c:pt idx="3">
                  <c:v>0.73870000000000002</c:v>
                </c:pt>
                <c:pt idx="4">
                  <c:v>0.48949999999999999</c:v>
                </c:pt>
                <c:pt idx="5">
                  <c:v>0.26416666666666661</c:v>
                </c:pt>
                <c:pt idx="6">
                  <c:v>0.14373333333333335</c:v>
                </c:pt>
                <c:pt idx="7">
                  <c:v>2.6666666666666668E-2</c:v>
                </c:pt>
                <c:pt idx="8">
                  <c:v>0</c:v>
                </c:pt>
              </c:numCache>
            </c:numRef>
          </c:yVal>
          <c:smooth val="0"/>
          <c:extLst>
            <c:ext xmlns:c16="http://schemas.microsoft.com/office/drawing/2014/chart" uri="{C3380CC4-5D6E-409C-BE32-E72D297353CC}">
              <c16:uniqueId val="{00000000-0C97-4D0F-B28F-B9B88982D13D}"/>
            </c:ext>
          </c:extLst>
        </c:ser>
        <c:dLbls>
          <c:showLegendKey val="0"/>
          <c:showVal val="0"/>
          <c:showCatName val="0"/>
          <c:showSerName val="0"/>
          <c:showPercent val="0"/>
          <c:showBubbleSize val="0"/>
        </c:dLbls>
        <c:axId val="713390495"/>
        <c:axId val="713393823"/>
      </c:scatterChart>
      <c:valAx>
        <c:axId val="713390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3393823"/>
        <c:crosses val="autoZero"/>
        <c:crossBetween val="midCat"/>
      </c:valAx>
      <c:valAx>
        <c:axId val="71339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33904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Moyenne Net A(562 nm)</a:t>
            </a:r>
            <a:endParaRPr lang="fr-FR">
              <a:effectLst/>
            </a:endParaRPr>
          </a:p>
        </c:rich>
      </c:tx>
      <c:layout>
        <c:manualLayout>
          <c:xMode val="edge"/>
          <c:yMode val="edge"/>
          <c:x val="0.2098401137357830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42-4DEB-AFD1-8E90D080FA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8761614173228347"/>
                  <c:y val="1.1555847185768446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Bradford_Plaque1_26112025!$R$42:$R$50</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Bradford_Plaque1_26112025!$W$42:$W$50</c:f>
              <c:numCache>
                <c:formatCode>General</c:formatCode>
                <c:ptCount val="9"/>
                <c:pt idx="0">
                  <c:v>1.9280666666666664</c:v>
                </c:pt>
                <c:pt idx="1">
                  <c:v>1.6262000000000001</c:v>
                </c:pt>
                <c:pt idx="2">
                  <c:v>1.0382</c:v>
                </c:pt>
                <c:pt idx="3">
                  <c:v>0.73870000000000002</c:v>
                </c:pt>
                <c:pt idx="4">
                  <c:v>0.48949999999999999</c:v>
                </c:pt>
                <c:pt idx="5">
                  <c:v>0.26416666666666661</c:v>
                </c:pt>
                <c:pt idx="6">
                  <c:v>0.14373333333333335</c:v>
                </c:pt>
                <c:pt idx="7">
                  <c:v>2.6666666666666668E-2</c:v>
                </c:pt>
                <c:pt idx="8">
                  <c:v>0</c:v>
                </c:pt>
              </c:numCache>
            </c:numRef>
          </c:yVal>
          <c:smooth val="0"/>
          <c:extLst>
            <c:ext xmlns:c16="http://schemas.microsoft.com/office/drawing/2014/chart" uri="{C3380CC4-5D6E-409C-BE32-E72D297353CC}">
              <c16:uniqueId val="{00000000-1342-4DEB-AFD1-8E90D080FA4E}"/>
            </c:ext>
          </c:extLst>
        </c:ser>
        <c:dLbls>
          <c:showLegendKey val="0"/>
          <c:showVal val="0"/>
          <c:showCatName val="0"/>
          <c:showSerName val="0"/>
          <c:showPercent val="0"/>
          <c:showBubbleSize val="0"/>
        </c:dLbls>
        <c:axId val="673065488"/>
        <c:axId val="673072144"/>
      </c:scatterChart>
      <c:valAx>
        <c:axId val="67306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73072144"/>
        <c:crosses val="autoZero"/>
        <c:crossBetween val="midCat"/>
      </c:valAx>
      <c:valAx>
        <c:axId val="67307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730654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Bradford_Plaque2_26112025!$D$58</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Bradford_Plaque2_26112025!$B$59:$B$66</c:f>
              <c:numCache>
                <c:formatCode>General</c:formatCode>
                <c:ptCount val="8"/>
                <c:pt idx="0">
                  <c:v>2000</c:v>
                </c:pt>
                <c:pt idx="1">
                  <c:v>1500</c:v>
                </c:pt>
                <c:pt idx="2">
                  <c:v>1000</c:v>
                </c:pt>
                <c:pt idx="3">
                  <c:v>500</c:v>
                </c:pt>
                <c:pt idx="4">
                  <c:v>250</c:v>
                </c:pt>
                <c:pt idx="5">
                  <c:v>125</c:v>
                </c:pt>
                <c:pt idx="6">
                  <c:v>25</c:v>
                </c:pt>
                <c:pt idx="7">
                  <c:v>0</c:v>
                </c:pt>
              </c:numCache>
            </c:numRef>
          </c:xVal>
          <c:yVal>
            <c:numRef>
              <c:f>Bradford_Plaque2_26112025!$D$59:$D$66</c:f>
              <c:numCache>
                <c:formatCode>General</c:formatCode>
                <c:ptCount val="8"/>
                <c:pt idx="0">
                  <c:v>1.9477000000000002</c:v>
                </c:pt>
                <c:pt idx="1">
                  <c:v>1.3629000000000002</c:v>
                </c:pt>
                <c:pt idx="2">
                  <c:v>1.1032999999999999</c:v>
                </c:pt>
                <c:pt idx="3">
                  <c:v>0.51229999999999998</c:v>
                </c:pt>
                <c:pt idx="4">
                  <c:v>0.31969999999999998</c:v>
                </c:pt>
                <c:pt idx="5">
                  <c:v>0.1459</c:v>
                </c:pt>
                <c:pt idx="6">
                  <c:v>3.259999999999999E-2</c:v>
                </c:pt>
                <c:pt idx="7">
                  <c:v>0</c:v>
                </c:pt>
              </c:numCache>
            </c:numRef>
          </c:yVal>
          <c:smooth val="0"/>
          <c:extLst>
            <c:ext xmlns:c16="http://schemas.microsoft.com/office/drawing/2014/chart" uri="{C3380CC4-5D6E-409C-BE32-E72D297353CC}">
              <c16:uniqueId val="{00000000-BC6D-43B4-9F5E-BA392F0470EA}"/>
            </c:ext>
          </c:extLst>
        </c:ser>
        <c:dLbls>
          <c:showLegendKey val="0"/>
          <c:showVal val="0"/>
          <c:showCatName val="0"/>
          <c:showSerName val="0"/>
          <c:showPercent val="0"/>
          <c:showBubbleSize val="0"/>
        </c:dLbls>
        <c:axId val="1198586255"/>
        <c:axId val="1198585839"/>
      </c:scatterChart>
      <c:valAx>
        <c:axId val="1198586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8585839"/>
        <c:crosses val="autoZero"/>
        <c:crossBetween val="midCat"/>
      </c:valAx>
      <c:valAx>
        <c:axId val="119858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85862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Bradford_Plaque2_26112025!$D$71</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Bradford_Plaque2_26112025!$B$72:$B$80</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Bradford_Plaque2_26112025!$D$72:$D$80</c:f>
              <c:numCache>
                <c:formatCode>General</c:formatCode>
                <c:ptCount val="9"/>
                <c:pt idx="0">
                  <c:v>1.8951</c:v>
                </c:pt>
                <c:pt idx="1">
                  <c:v>1.4391</c:v>
                </c:pt>
                <c:pt idx="2">
                  <c:v>1.0525</c:v>
                </c:pt>
                <c:pt idx="3">
                  <c:v>0.7651</c:v>
                </c:pt>
                <c:pt idx="4">
                  <c:v>0.5141</c:v>
                </c:pt>
                <c:pt idx="5">
                  <c:v>0.254</c:v>
                </c:pt>
                <c:pt idx="6">
                  <c:v>0.1298</c:v>
                </c:pt>
                <c:pt idx="7">
                  <c:v>2.4400000000000005E-2</c:v>
                </c:pt>
                <c:pt idx="8">
                  <c:v>0</c:v>
                </c:pt>
              </c:numCache>
            </c:numRef>
          </c:yVal>
          <c:smooth val="0"/>
          <c:extLst>
            <c:ext xmlns:c16="http://schemas.microsoft.com/office/drawing/2014/chart" uri="{C3380CC4-5D6E-409C-BE32-E72D297353CC}">
              <c16:uniqueId val="{00000000-2813-45D6-9251-1CD4C9BDF615}"/>
            </c:ext>
          </c:extLst>
        </c:ser>
        <c:dLbls>
          <c:showLegendKey val="0"/>
          <c:showVal val="0"/>
          <c:showCatName val="0"/>
          <c:showSerName val="0"/>
          <c:showPercent val="0"/>
          <c:showBubbleSize val="0"/>
        </c:dLbls>
        <c:axId val="742431455"/>
        <c:axId val="1193241887"/>
      </c:scatterChart>
      <c:valAx>
        <c:axId val="742431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3241887"/>
        <c:crosses val="autoZero"/>
        <c:crossBetween val="midCat"/>
      </c:valAx>
      <c:valAx>
        <c:axId val="119324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42431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Bradford_Plaque2_26112025!$D$88</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Bradford_Plaque2_26112025!$B$89:$B$96</c:f>
              <c:numCache>
                <c:formatCode>General</c:formatCode>
                <c:ptCount val="8"/>
                <c:pt idx="0">
                  <c:v>2000</c:v>
                </c:pt>
                <c:pt idx="1">
                  <c:v>1000</c:v>
                </c:pt>
                <c:pt idx="2">
                  <c:v>750</c:v>
                </c:pt>
                <c:pt idx="3">
                  <c:v>500</c:v>
                </c:pt>
                <c:pt idx="4">
                  <c:v>250</c:v>
                </c:pt>
                <c:pt idx="5">
                  <c:v>125</c:v>
                </c:pt>
                <c:pt idx="6">
                  <c:v>25</c:v>
                </c:pt>
                <c:pt idx="7">
                  <c:v>0</c:v>
                </c:pt>
              </c:numCache>
            </c:numRef>
          </c:xVal>
          <c:yVal>
            <c:numRef>
              <c:f>Bradford_Plaque2_26112025!$D$89:$D$96</c:f>
              <c:numCache>
                <c:formatCode>General</c:formatCode>
                <c:ptCount val="8"/>
                <c:pt idx="0">
                  <c:v>1.9414</c:v>
                </c:pt>
                <c:pt idx="1">
                  <c:v>1.0909</c:v>
                </c:pt>
                <c:pt idx="2">
                  <c:v>0.8034</c:v>
                </c:pt>
                <c:pt idx="3">
                  <c:v>0.56710000000000005</c:v>
                </c:pt>
                <c:pt idx="4">
                  <c:v>0.2868</c:v>
                </c:pt>
                <c:pt idx="5">
                  <c:v>0.14929999999999999</c:v>
                </c:pt>
                <c:pt idx="6">
                  <c:v>2.3599999999999996E-2</c:v>
                </c:pt>
                <c:pt idx="7">
                  <c:v>0</c:v>
                </c:pt>
              </c:numCache>
            </c:numRef>
          </c:yVal>
          <c:smooth val="0"/>
          <c:extLst>
            <c:ext xmlns:c16="http://schemas.microsoft.com/office/drawing/2014/chart" uri="{C3380CC4-5D6E-409C-BE32-E72D297353CC}">
              <c16:uniqueId val="{00000000-F37A-485F-A456-D2DD47A1AF2A}"/>
            </c:ext>
          </c:extLst>
        </c:ser>
        <c:dLbls>
          <c:showLegendKey val="0"/>
          <c:showVal val="0"/>
          <c:showCatName val="0"/>
          <c:showSerName val="0"/>
          <c:showPercent val="0"/>
          <c:showBubbleSize val="0"/>
        </c:dLbls>
        <c:axId val="1201362271"/>
        <c:axId val="1201361023"/>
      </c:scatterChart>
      <c:valAx>
        <c:axId val="1201362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01361023"/>
        <c:crosses val="autoZero"/>
        <c:crossBetween val="midCat"/>
      </c:valAx>
      <c:valAx>
        <c:axId val="120136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013622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Net A(562 nm)</a:t>
            </a:r>
            <a:endParaRPr lang="fr-FR">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Bradford_Plaque2_26112025!$U$41:$U$49</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Bradford_Plaque2_26112025!$Z$41:$Z$49</c:f>
              <c:numCache>
                <c:formatCode>General</c:formatCode>
                <c:ptCount val="9"/>
                <c:pt idx="0">
                  <c:v>1.9280666666666668</c:v>
                </c:pt>
                <c:pt idx="1">
                  <c:v>1.5980333333333334</c:v>
                </c:pt>
                <c:pt idx="2">
                  <c:v>1.0822333333333334</c:v>
                </c:pt>
                <c:pt idx="3">
                  <c:v>1.1797666666666666</c:v>
                </c:pt>
                <c:pt idx="4">
                  <c:v>0.53116666666666668</c:v>
                </c:pt>
                <c:pt idx="5">
                  <c:v>0.28683333333333333</c:v>
                </c:pt>
                <c:pt idx="6">
                  <c:v>0.14166666666666666</c:v>
                </c:pt>
                <c:pt idx="7">
                  <c:v>2.6866666666666664E-2</c:v>
                </c:pt>
                <c:pt idx="8">
                  <c:v>0</c:v>
                </c:pt>
              </c:numCache>
            </c:numRef>
          </c:yVal>
          <c:smooth val="0"/>
          <c:extLst>
            <c:ext xmlns:c16="http://schemas.microsoft.com/office/drawing/2014/chart" uri="{C3380CC4-5D6E-409C-BE32-E72D297353CC}">
              <c16:uniqueId val="{00000000-4604-4B6C-9E41-7EEC9EFD1C7B}"/>
            </c:ext>
          </c:extLst>
        </c:ser>
        <c:dLbls>
          <c:showLegendKey val="0"/>
          <c:showVal val="0"/>
          <c:showCatName val="0"/>
          <c:showSerName val="0"/>
          <c:showPercent val="0"/>
          <c:showBubbleSize val="0"/>
        </c:dLbls>
        <c:axId val="877061296"/>
        <c:axId val="877060464"/>
      </c:scatterChart>
      <c:valAx>
        <c:axId val="87706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77060464"/>
        <c:crosses val="autoZero"/>
        <c:crossBetween val="midCat"/>
      </c:valAx>
      <c:valAx>
        <c:axId val="87706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77061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pareil sans valeur</a:t>
            </a:r>
            <a:r>
              <a:rPr lang="fr-FR" baseline="0"/>
              <a:t> 750µg/mL, gamme 1</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22928280839895013"/>
                  <c:y val="2.0939049285505977E-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baseline="0">
                        <a:effectLst/>
                      </a:rPr>
                      <a:t>y = 0,001x + 0,0287</a:t>
                    </a:r>
                    <a:br>
                      <a:rPr lang="en-US" baseline="0"/>
                    </a:br>
                    <a:r>
                      <a:rPr lang="en-US" baseline="0"/>
                      <a:t>R² = 0,9951</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Bradford_Plaque2_26112025!$AE$41:$AE$49</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Bradford_Plaque2_26112025!$AJ$41:$AJ$49</c:f>
              <c:numCache>
                <c:formatCode>General</c:formatCode>
                <c:ptCount val="9"/>
                <c:pt idx="0">
                  <c:v>1.9280666666666668</c:v>
                </c:pt>
                <c:pt idx="1">
                  <c:v>1.5980333333333334</c:v>
                </c:pt>
                <c:pt idx="2">
                  <c:v>1.0822333333333334</c:v>
                </c:pt>
                <c:pt idx="3">
                  <c:v>0.78425</c:v>
                </c:pt>
                <c:pt idx="4">
                  <c:v>0.53116666666666668</c:v>
                </c:pt>
                <c:pt idx="5">
                  <c:v>0.28683333333333333</c:v>
                </c:pt>
                <c:pt idx="6">
                  <c:v>0.14166666666666666</c:v>
                </c:pt>
                <c:pt idx="7">
                  <c:v>2.6866666666666664E-2</c:v>
                </c:pt>
                <c:pt idx="8">
                  <c:v>0</c:v>
                </c:pt>
              </c:numCache>
            </c:numRef>
          </c:yVal>
          <c:smooth val="0"/>
          <c:extLst>
            <c:ext xmlns:c16="http://schemas.microsoft.com/office/drawing/2014/chart" uri="{C3380CC4-5D6E-409C-BE32-E72D297353CC}">
              <c16:uniqueId val="{00000000-D17B-4DFD-9AEA-944A288CF59C}"/>
            </c:ext>
          </c:extLst>
        </c:ser>
        <c:dLbls>
          <c:showLegendKey val="0"/>
          <c:showVal val="0"/>
          <c:showCatName val="0"/>
          <c:showSerName val="0"/>
          <c:showPercent val="0"/>
          <c:showBubbleSize val="0"/>
        </c:dLbls>
        <c:axId val="734120192"/>
        <c:axId val="734121440"/>
      </c:scatterChart>
      <c:valAx>
        <c:axId val="734120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4121440"/>
        <c:crosses val="autoZero"/>
        <c:crossBetween val="midCat"/>
      </c:valAx>
      <c:valAx>
        <c:axId val="73412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41201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Bradford_Plaque3_27112025!$D$98</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Bradford_Plaque3_27112025!$B$99:$B$106</c:f>
              <c:numCache>
                <c:formatCode>General</c:formatCode>
                <c:ptCount val="8"/>
                <c:pt idx="0">
                  <c:v>2000</c:v>
                </c:pt>
                <c:pt idx="1">
                  <c:v>1500</c:v>
                </c:pt>
                <c:pt idx="2">
                  <c:v>1000</c:v>
                </c:pt>
                <c:pt idx="3">
                  <c:v>750</c:v>
                </c:pt>
                <c:pt idx="4">
                  <c:v>500</c:v>
                </c:pt>
                <c:pt idx="5">
                  <c:v>250</c:v>
                </c:pt>
                <c:pt idx="6">
                  <c:v>125</c:v>
                </c:pt>
                <c:pt idx="7">
                  <c:v>25</c:v>
                </c:pt>
              </c:numCache>
            </c:numRef>
          </c:xVal>
          <c:yVal>
            <c:numRef>
              <c:f>Bradford_Plaque3_27112025!$D$99:$D$106</c:f>
              <c:numCache>
                <c:formatCode>General</c:formatCode>
                <c:ptCount val="8"/>
                <c:pt idx="0">
                  <c:v>1.9296</c:v>
                </c:pt>
                <c:pt idx="1">
                  <c:v>1.4353</c:v>
                </c:pt>
                <c:pt idx="2">
                  <c:v>0.82230000000000003</c:v>
                </c:pt>
                <c:pt idx="3">
                  <c:v>0.63390000000000002</c:v>
                </c:pt>
                <c:pt idx="4">
                  <c:v>0.44469999999999993</c:v>
                </c:pt>
                <c:pt idx="5">
                  <c:v>0.23209999999999997</c:v>
                </c:pt>
                <c:pt idx="6">
                  <c:v>0.129</c:v>
                </c:pt>
                <c:pt idx="7">
                  <c:v>1.9899999999999987E-2</c:v>
                </c:pt>
              </c:numCache>
            </c:numRef>
          </c:yVal>
          <c:smooth val="0"/>
          <c:extLst>
            <c:ext xmlns:c16="http://schemas.microsoft.com/office/drawing/2014/chart" uri="{C3380CC4-5D6E-409C-BE32-E72D297353CC}">
              <c16:uniqueId val="{00000000-B196-4749-8DE5-49B909147695}"/>
            </c:ext>
          </c:extLst>
        </c:ser>
        <c:dLbls>
          <c:showLegendKey val="0"/>
          <c:showVal val="0"/>
          <c:showCatName val="0"/>
          <c:showSerName val="0"/>
          <c:showPercent val="0"/>
          <c:showBubbleSize val="0"/>
        </c:dLbls>
        <c:axId val="1196157984"/>
        <c:axId val="1196169632"/>
      </c:scatterChart>
      <c:valAx>
        <c:axId val="1196157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6169632"/>
        <c:crosses val="autoZero"/>
        <c:crossBetween val="midCat"/>
      </c:valAx>
      <c:valAx>
        <c:axId val="11961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6157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Bradford_Plaque3_27112025!$D$113</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Bradford_Plaque3_27112025!$B$114:$B$122</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Bradford_Plaque3_27112025!$D$114:$D$122</c:f>
              <c:numCache>
                <c:formatCode>General</c:formatCode>
                <c:ptCount val="9"/>
                <c:pt idx="0">
                  <c:v>1.9296</c:v>
                </c:pt>
                <c:pt idx="1">
                  <c:v>1.4353</c:v>
                </c:pt>
                <c:pt idx="2">
                  <c:v>0.82230000000000003</c:v>
                </c:pt>
                <c:pt idx="3">
                  <c:v>0.63390000000000002</c:v>
                </c:pt>
                <c:pt idx="4">
                  <c:v>0.44469999999999993</c:v>
                </c:pt>
                <c:pt idx="5">
                  <c:v>0.23209999999999997</c:v>
                </c:pt>
                <c:pt idx="6">
                  <c:v>0.129</c:v>
                </c:pt>
                <c:pt idx="7">
                  <c:v>1.9899999999999987E-2</c:v>
                </c:pt>
                <c:pt idx="8">
                  <c:v>0</c:v>
                </c:pt>
              </c:numCache>
            </c:numRef>
          </c:yVal>
          <c:smooth val="0"/>
          <c:extLst>
            <c:ext xmlns:c16="http://schemas.microsoft.com/office/drawing/2014/chart" uri="{C3380CC4-5D6E-409C-BE32-E72D297353CC}">
              <c16:uniqueId val="{00000000-A1AD-43A1-B505-AFD4E98E44E6}"/>
            </c:ext>
          </c:extLst>
        </c:ser>
        <c:dLbls>
          <c:showLegendKey val="0"/>
          <c:showVal val="0"/>
          <c:showCatName val="0"/>
          <c:showSerName val="0"/>
          <c:showPercent val="0"/>
          <c:showBubbleSize val="0"/>
        </c:dLbls>
        <c:axId val="1066851232"/>
        <c:axId val="1066848736"/>
      </c:scatterChart>
      <c:valAx>
        <c:axId val="1066851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66848736"/>
        <c:crosses val="autoZero"/>
        <c:crossBetween val="midCat"/>
      </c:valAx>
      <c:valAx>
        <c:axId val="106684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66851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Bradford_Plaque3_27112025!$D$128</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Bradford_Plaque3_27112025!$B$129:$B$136</c:f>
              <c:numCache>
                <c:formatCode>General</c:formatCode>
                <c:ptCount val="8"/>
                <c:pt idx="0">
                  <c:v>2000</c:v>
                </c:pt>
                <c:pt idx="1">
                  <c:v>1500</c:v>
                </c:pt>
                <c:pt idx="2">
                  <c:v>750</c:v>
                </c:pt>
                <c:pt idx="3">
                  <c:v>500</c:v>
                </c:pt>
                <c:pt idx="4">
                  <c:v>250</c:v>
                </c:pt>
                <c:pt idx="5">
                  <c:v>125</c:v>
                </c:pt>
                <c:pt idx="6">
                  <c:v>25</c:v>
                </c:pt>
                <c:pt idx="7">
                  <c:v>0</c:v>
                </c:pt>
              </c:numCache>
            </c:numRef>
          </c:xVal>
          <c:yVal>
            <c:numRef>
              <c:f>Bradford_Plaque3_27112025!$D$129:$D$136</c:f>
              <c:numCache>
                <c:formatCode>General</c:formatCode>
                <c:ptCount val="8"/>
                <c:pt idx="0">
                  <c:v>1.7290000000000001</c:v>
                </c:pt>
                <c:pt idx="1">
                  <c:v>1.3629</c:v>
                </c:pt>
                <c:pt idx="2">
                  <c:v>0.67930000000000001</c:v>
                </c:pt>
                <c:pt idx="3">
                  <c:v>0.45630000000000004</c:v>
                </c:pt>
                <c:pt idx="4">
                  <c:v>0.2485</c:v>
                </c:pt>
                <c:pt idx="5">
                  <c:v>0.12609999999999999</c:v>
                </c:pt>
                <c:pt idx="6">
                  <c:v>1.8499999999999989E-2</c:v>
                </c:pt>
                <c:pt idx="7">
                  <c:v>0</c:v>
                </c:pt>
              </c:numCache>
            </c:numRef>
          </c:yVal>
          <c:smooth val="0"/>
          <c:extLst>
            <c:ext xmlns:c16="http://schemas.microsoft.com/office/drawing/2014/chart" uri="{C3380CC4-5D6E-409C-BE32-E72D297353CC}">
              <c16:uniqueId val="{00000000-DC8A-43D7-8A3A-58C1A1E1D882}"/>
            </c:ext>
          </c:extLst>
        </c:ser>
        <c:dLbls>
          <c:showLegendKey val="0"/>
          <c:showVal val="0"/>
          <c:showCatName val="0"/>
          <c:showSerName val="0"/>
          <c:showPercent val="0"/>
          <c:showBubbleSize val="0"/>
        </c:dLbls>
        <c:axId val="642984096"/>
        <c:axId val="642996576"/>
      </c:scatterChart>
      <c:valAx>
        <c:axId val="642984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2996576"/>
        <c:crosses val="autoZero"/>
        <c:crossBetween val="midCat"/>
      </c:valAx>
      <c:valAx>
        <c:axId val="64299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29840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Bradford_Plaque3_27112025!$V$97</c:f>
              <c:strCache>
                <c:ptCount val="1"/>
                <c:pt idx="0">
                  <c:v>Moyenne 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Bradford_Plaque3_27112025!$R$98:$R$106</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Bradford_Plaque3_27112025!$V$98:$V$106</c:f>
              <c:numCache>
                <c:formatCode>General</c:formatCode>
                <c:ptCount val="9"/>
                <c:pt idx="0">
                  <c:v>1.8627333333333336</c:v>
                </c:pt>
                <c:pt idx="1">
                  <c:v>1.4111666666666667</c:v>
                </c:pt>
                <c:pt idx="2">
                  <c:v>0.82230000000000003</c:v>
                </c:pt>
                <c:pt idx="3">
                  <c:v>0.64903333333333335</c:v>
                </c:pt>
                <c:pt idx="4">
                  <c:v>0.44856666666666661</c:v>
                </c:pt>
                <c:pt idx="5">
                  <c:v>0.23756666666666662</c:v>
                </c:pt>
                <c:pt idx="6">
                  <c:v>0.12803333333333333</c:v>
                </c:pt>
                <c:pt idx="7">
                  <c:v>1.943333333333332E-2</c:v>
                </c:pt>
                <c:pt idx="8">
                  <c:v>0</c:v>
                </c:pt>
              </c:numCache>
            </c:numRef>
          </c:yVal>
          <c:smooth val="0"/>
          <c:extLst>
            <c:ext xmlns:c16="http://schemas.microsoft.com/office/drawing/2014/chart" uri="{C3380CC4-5D6E-409C-BE32-E72D297353CC}">
              <c16:uniqueId val="{00000000-5BE9-47FD-9CD4-0BFAD0AD0AFA}"/>
            </c:ext>
          </c:extLst>
        </c:ser>
        <c:dLbls>
          <c:showLegendKey val="0"/>
          <c:showVal val="0"/>
          <c:showCatName val="0"/>
          <c:showSerName val="0"/>
          <c:showPercent val="0"/>
          <c:showBubbleSize val="0"/>
        </c:dLbls>
        <c:axId val="11650543"/>
        <c:axId val="11648047"/>
      </c:scatterChart>
      <c:valAx>
        <c:axId val="11650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48047"/>
        <c:crosses val="autoZero"/>
        <c:crossBetween val="midCat"/>
      </c:valAx>
      <c:valAx>
        <c:axId val="1164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505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Moyenne Net A(562 nm)</a:t>
            </a:r>
            <a:endParaRPr lang="fr-FR">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2320605861767279"/>
                  <c:y val="-1.840296004666083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Bradford_Plaque3_27112025!$Q$40:$Q$48</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Bradford_Plaque3_27112025!$V$40:$V$48</c:f>
              <c:numCache>
                <c:formatCode>General</c:formatCode>
                <c:ptCount val="9"/>
                <c:pt idx="0">
                  <c:v>1.8125</c:v>
                </c:pt>
                <c:pt idx="1">
                  <c:v>1.4271</c:v>
                </c:pt>
                <c:pt idx="2">
                  <c:v>1.0812999999999999</c:v>
                </c:pt>
                <c:pt idx="3">
                  <c:v>0.67640000000000011</c:v>
                </c:pt>
                <c:pt idx="4">
                  <c:v>0.45163333333333333</c:v>
                </c:pt>
                <c:pt idx="5">
                  <c:v>0.24083333333333332</c:v>
                </c:pt>
                <c:pt idx="6">
                  <c:v>0.13113333333333332</c:v>
                </c:pt>
                <c:pt idx="7">
                  <c:v>2.0199999999999985E-2</c:v>
                </c:pt>
                <c:pt idx="8">
                  <c:v>0</c:v>
                </c:pt>
              </c:numCache>
            </c:numRef>
          </c:yVal>
          <c:smooth val="0"/>
          <c:extLst>
            <c:ext xmlns:c16="http://schemas.microsoft.com/office/drawing/2014/chart" uri="{C3380CC4-5D6E-409C-BE32-E72D297353CC}">
              <c16:uniqueId val="{00000000-C32F-402F-AEDF-DD524A4CEBBA}"/>
            </c:ext>
          </c:extLst>
        </c:ser>
        <c:dLbls>
          <c:showLegendKey val="0"/>
          <c:showVal val="0"/>
          <c:showCatName val="0"/>
          <c:showSerName val="0"/>
          <c:showPercent val="0"/>
          <c:showBubbleSize val="0"/>
        </c:dLbls>
        <c:axId val="456756208"/>
        <c:axId val="456754960"/>
      </c:scatterChart>
      <c:valAx>
        <c:axId val="456756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6754960"/>
        <c:crosses val="autoZero"/>
        <c:crossBetween val="midCat"/>
      </c:valAx>
      <c:valAx>
        <c:axId val="45675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6756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Bradford_Plaque4_27112025!$D$58</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Bradford_Plaque4_27112025!$B$59:$B$67</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Bradford_Plaque4_27112025!$D$59:$D$67</c:f>
              <c:numCache>
                <c:formatCode>General</c:formatCode>
                <c:ptCount val="9"/>
                <c:pt idx="0">
                  <c:v>2.0371000000000001</c:v>
                </c:pt>
                <c:pt idx="1">
                  <c:v>1.5792999999999999</c:v>
                </c:pt>
                <c:pt idx="2">
                  <c:v>1.0153000000000001</c:v>
                </c:pt>
                <c:pt idx="3">
                  <c:v>0.77039999999999997</c:v>
                </c:pt>
                <c:pt idx="4">
                  <c:v>0.4819</c:v>
                </c:pt>
                <c:pt idx="5">
                  <c:v>0.26739999999999997</c:v>
                </c:pt>
                <c:pt idx="6">
                  <c:v>0.13820000000000002</c:v>
                </c:pt>
                <c:pt idx="7">
                  <c:v>2.0400000000000001E-2</c:v>
                </c:pt>
                <c:pt idx="8">
                  <c:v>0</c:v>
                </c:pt>
              </c:numCache>
            </c:numRef>
          </c:yVal>
          <c:smooth val="0"/>
          <c:extLst>
            <c:ext xmlns:c16="http://schemas.microsoft.com/office/drawing/2014/chart" uri="{C3380CC4-5D6E-409C-BE32-E72D297353CC}">
              <c16:uniqueId val="{00000000-53C9-4633-888E-81181C309C36}"/>
            </c:ext>
          </c:extLst>
        </c:ser>
        <c:dLbls>
          <c:showLegendKey val="0"/>
          <c:showVal val="0"/>
          <c:showCatName val="0"/>
          <c:showSerName val="0"/>
          <c:showPercent val="0"/>
          <c:showBubbleSize val="0"/>
        </c:dLbls>
        <c:axId val="642996160"/>
        <c:axId val="643039840"/>
      </c:scatterChart>
      <c:valAx>
        <c:axId val="64299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3039840"/>
        <c:crosses val="autoZero"/>
        <c:crossBetween val="midCat"/>
      </c:valAx>
      <c:valAx>
        <c:axId val="64303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29961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Bradford_Plaque4_27112025!$D$75</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Bradford_Plaque4_27112025!$B$76:$B$84</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Bradford_Plaque4_27112025!$D$76:$D$84</c:f>
              <c:numCache>
                <c:formatCode>General</c:formatCode>
                <c:ptCount val="9"/>
                <c:pt idx="0">
                  <c:v>1.881</c:v>
                </c:pt>
                <c:pt idx="1">
                  <c:v>1.4924999999999999</c:v>
                </c:pt>
                <c:pt idx="2">
                  <c:v>0.90600000000000003</c:v>
                </c:pt>
                <c:pt idx="3">
                  <c:v>0.8498</c:v>
                </c:pt>
                <c:pt idx="4">
                  <c:v>0.53100000000000003</c:v>
                </c:pt>
                <c:pt idx="5">
                  <c:v>0.25459999999999999</c:v>
                </c:pt>
                <c:pt idx="6">
                  <c:v>0.13600000000000001</c:v>
                </c:pt>
                <c:pt idx="7">
                  <c:v>2.18E-2</c:v>
                </c:pt>
                <c:pt idx="8">
                  <c:v>0</c:v>
                </c:pt>
              </c:numCache>
            </c:numRef>
          </c:yVal>
          <c:smooth val="0"/>
          <c:extLst>
            <c:ext xmlns:c16="http://schemas.microsoft.com/office/drawing/2014/chart" uri="{C3380CC4-5D6E-409C-BE32-E72D297353CC}">
              <c16:uniqueId val="{00000000-9628-4738-BBAE-C184CDA56F50}"/>
            </c:ext>
          </c:extLst>
        </c:ser>
        <c:dLbls>
          <c:showLegendKey val="0"/>
          <c:showVal val="0"/>
          <c:showCatName val="0"/>
          <c:showSerName val="0"/>
          <c:showPercent val="0"/>
          <c:showBubbleSize val="0"/>
        </c:dLbls>
        <c:axId val="23694336"/>
        <c:axId val="23699744"/>
      </c:scatterChart>
      <c:valAx>
        <c:axId val="2369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3699744"/>
        <c:crosses val="autoZero"/>
        <c:crossBetween val="midCat"/>
      </c:valAx>
      <c:valAx>
        <c:axId val="2369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36943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Bradford_Plaque4_27112025!$D$89</c:f>
              <c:strCache>
                <c:ptCount val="1"/>
                <c:pt idx="0">
                  <c:v>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Bradford_Plaque4_27112025!$B$90:$B$98</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Bradford_Plaque4_27112025!$D$90:$D$98</c:f>
              <c:numCache>
                <c:formatCode>General</c:formatCode>
                <c:ptCount val="9"/>
                <c:pt idx="0">
                  <c:v>1.7214</c:v>
                </c:pt>
                <c:pt idx="1">
                  <c:v>1.4269000000000001</c:v>
                </c:pt>
                <c:pt idx="2">
                  <c:v>1.0351999999999999</c:v>
                </c:pt>
                <c:pt idx="3">
                  <c:v>0.70819999999999994</c:v>
                </c:pt>
                <c:pt idx="4">
                  <c:v>0.53899999999999992</c:v>
                </c:pt>
                <c:pt idx="5">
                  <c:v>0.28000000000000003</c:v>
                </c:pt>
                <c:pt idx="6">
                  <c:v>0.13420000000000001</c:v>
                </c:pt>
                <c:pt idx="7">
                  <c:v>2.049999999999999E-2</c:v>
                </c:pt>
                <c:pt idx="8">
                  <c:v>0</c:v>
                </c:pt>
              </c:numCache>
            </c:numRef>
          </c:yVal>
          <c:smooth val="0"/>
          <c:extLst>
            <c:ext xmlns:c16="http://schemas.microsoft.com/office/drawing/2014/chart" uri="{C3380CC4-5D6E-409C-BE32-E72D297353CC}">
              <c16:uniqueId val="{00000000-58C6-4088-A63F-004921997F43}"/>
            </c:ext>
          </c:extLst>
        </c:ser>
        <c:dLbls>
          <c:showLegendKey val="0"/>
          <c:showVal val="0"/>
          <c:showCatName val="0"/>
          <c:showSerName val="0"/>
          <c:showPercent val="0"/>
          <c:showBubbleSize val="0"/>
        </c:dLbls>
        <c:axId val="23695584"/>
        <c:axId val="23693920"/>
      </c:scatterChart>
      <c:valAx>
        <c:axId val="23695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3693920"/>
        <c:crosses val="autoZero"/>
        <c:crossBetween val="midCat"/>
      </c:valAx>
      <c:valAx>
        <c:axId val="2369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3695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Bradford_Plaque4_27112025!$X$77</c:f>
              <c:strCache>
                <c:ptCount val="1"/>
                <c:pt idx="0">
                  <c:v>Moyenne Net A(562 nm)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Bradford_Plaque4_27112025!$T$78:$T$86</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Bradford_Plaque4_27112025!$X$78:$X$86</c:f>
              <c:numCache>
                <c:formatCode>General</c:formatCode>
                <c:ptCount val="9"/>
                <c:pt idx="0">
                  <c:v>1.8798333333333332</c:v>
                </c:pt>
                <c:pt idx="1">
                  <c:v>1.4018999999999999</c:v>
                </c:pt>
                <c:pt idx="2">
                  <c:v>0.98550000000000004</c:v>
                </c:pt>
                <c:pt idx="3">
                  <c:v>0.77613333333333345</c:v>
                </c:pt>
                <c:pt idx="4">
                  <c:v>0.51729999999999998</c:v>
                </c:pt>
                <c:pt idx="5">
                  <c:v>0.26733333333333337</c:v>
                </c:pt>
                <c:pt idx="6">
                  <c:v>0.13613333333333333</c:v>
                </c:pt>
                <c:pt idx="7">
                  <c:v>2.0899999999999998E-2</c:v>
                </c:pt>
                <c:pt idx="8">
                  <c:v>0</c:v>
                </c:pt>
              </c:numCache>
            </c:numRef>
          </c:yVal>
          <c:smooth val="0"/>
          <c:extLst>
            <c:ext xmlns:c16="http://schemas.microsoft.com/office/drawing/2014/chart" uri="{C3380CC4-5D6E-409C-BE32-E72D297353CC}">
              <c16:uniqueId val="{00000000-473E-4D62-B446-1A47A6E3052E}"/>
            </c:ext>
          </c:extLst>
        </c:ser>
        <c:dLbls>
          <c:showLegendKey val="0"/>
          <c:showVal val="0"/>
          <c:showCatName val="0"/>
          <c:showSerName val="0"/>
          <c:showPercent val="0"/>
          <c:showBubbleSize val="0"/>
        </c:dLbls>
        <c:axId val="457917312"/>
        <c:axId val="457910656"/>
      </c:scatterChart>
      <c:valAx>
        <c:axId val="457917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7910656"/>
        <c:crosses val="autoZero"/>
        <c:crossBetween val="midCat"/>
      </c:valAx>
      <c:valAx>
        <c:axId val="45791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79173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Moyenne Net A(562 nm)</a:t>
            </a:r>
            <a:endParaRPr lang="fr-FR">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9472725284339457"/>
                  <c:y val="-4.106372120151647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Bradford_Plaque4_27112025!$Q$59:$Q$67</c:f>
              <c:numCache>
                <c:formatCode>General</c:formatCode>
                <c:ptCount val="9"/>
                <c:pt idx="0">
                  <c:v>2000</c:v>
                </c:pt>
                <c:pt idx="1">
                  <c:v>1500</c:v>
                </c:pt>
                <c:pt idx="2">
                  <c:v>1000</c:v>
                </c:pt>
                <c:pt idx="3">
                  <c:v>750</c:v>
                </c:pt>
                <c:pt idx="4">
                  <c:v>500</c:v>
                </c:pt>
                <c:pt idx="5">
                  <c:v>250</c:v>
                </c:pt>
                <c:pt idx="6">
                  <c:v>125</c:v>
                </c:pt>
                <c:pt idx="7">
                  <c:v>25</c:v>
                </c:pt>
                <c:pt idx="8">
                  <c:v>0</c:v>
                </c:pt>
              </c:numCache>
            </c:numRef>
          </c:xVal>
          <c:yVal>
            <c:numRef>
              <c:f>Bradford_Plaque4_27112025!$V$59:$V$67</c:f>
              <c:numCache>
                <c:formatCode>General</c:formatCode>
                <c:ptCount val="9"/>
                <c:pt idx="0">
                  <c:v>1.8798333333333332</c:v>
                </c:pt>
                <c:pt idx="1">
                  <c:v>1.4995666666666665</c:v>
                </c:pt>
                <c:pt idx="2">
                  <c:v>0.98550000000000004</c:v>
                </c:pt>
                <c:pt idx="3">
                  <c:v>0.77613333333333345</c:v>
                </c:pt>
                <c:pt idx="4">
                  <c:v>0.51729999999999998</c:v>
                </c:pt>
                <c:pt idx="5">
                  <c:v>0.26733333333333337</c:v>
                </c:pt>
                <c:pt idx="6">
                  <c:v>0.13613333333333333</c:v>
                </c:pt>
                <c:pt idx="7">
                  <c:v>2.0899999999999998E-2</c:v>
                </c:pt>
                <c:pt idx="8">
                  <c:v>0</c:v>
                </c:pt>
              </c:numCache>
            </c:numRef>
          </c:yVal>
          <c:smooth val="0"/>
          <c:extLst>
            <c:ext xmlns:c16="http://schemas.microsoft.com/office/drawing/2014/chart" uri="{C3380CC4-5D6E-409C-BE32-E72D297353CC}">
              <c16:uniqueId val="{00000000-3FBC-4006-8668-1B4314206731}"/>
            </c:ext>
          </c:extLst>
        </c:ser>
        <c:dLbls>
          <c:showLegendKey val="0"/>
          <c:showVal val="0"/>
          <c:showCatName val="0"/>
          <c:showSerName val="0"/>
          <c:showPercent val="0"/>
          <c:showBubbleSize val="0"/>
        </c:dLbls>
        <c:axId val="745808672"/>
        <c:axId val="745809504"/>
      </c:scatterChart>
      <c:valAx>
        <c:axId val="74580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45809504"/>
        <c:crosses val="autoZero"/>
        <c:crossBetween val="midCat"/>
      </c:valAx>
      <c:valAx>
        <c:axId val="74580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458086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5.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5" Type="http://schemas.openxmlformats.org/officeDocument/2006/relationships/chart" Target="../charts/chart24.xml"/><Relationship Id="rId4"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9.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37</xdr:row>
      <xdr:rowOff>9525</xdr:rowOff>
    </xdr:from>
    <xdr:to>
      <xdr:col>0</xdr:col>
      <xdr:colOff>9017461</xdr:colOff>
      <xdr:row>58</xdr:row>
      <xdr:rowOff>63962</xdr:rowOff>
    </xdr:to>
    <xdr:pic>
      <xdr:nvPicPr>
        <xdr:cNvPr id="5" name="image3.png">
          <a:extLst>
            <a:ext uri="{FF2B5EF4-FFF2-40B4-BE49-F238E27FC236}">
              <a16:creationId xmlns:a16="http://schemas.microsoft.com/office/drawing/2014/main" id="{E6E8445F-C546-4ABB-9034-2A4174E64E59}"/>
            </a:ext>
          </a:extLst>
        </xdr:cNvPr>
        <xdr:cNvPicPr/>
      </xdr:nvPicPr>
      <xdr:blipFill>
        <a:blip xmlns:r="http://schemas.openxmlformats.org/officeDocument/2006/relationships" r:embed="rId1"/>
        <a:srcRect b="33495"/>
        <a:stretch>
          <a:fillRect/>
        </a:stretch>
      </xdr:blipFill>
      <xdr:spPr>
        <a:xfrm>
          <a:off x="133350" y="9772650"/>
          <a:ext cx="8886825" cy="4057650"/>
        </a:xfrm>
        <a:prstGeom prst="rect">
          <a:avLst/>
        </a:prstGeom>
        <a:ln/>
      </xdr:spPr>
    </xdr:pic>
    <xdr:clientData/>
  </xdr:twoCellAnchor>
  <xdr:twoCellAnchor editAs="oneCell">
    <xdr:from>
      <xdr:col>0</xdr:col>
      <xdr:colOff>571500</xdr:colOff>
      <xdr:row>60</xdr:row>
      <xdr:rowOff>9524</xdr:rowOff>
    </xdr:from>
    <xdr:to>
      <xdr:col>0</xdr:col>
      <xdr:colOff>3746039</xdr:colOff>
      <xdr:row>78</xdr:row>
      <xdr:rowOff>114300</xdr:rowOff>
    </xdr:to>
    <xdr:pic>
      <xdr:nvPicPr>
        <xdr:cNvPr id="6" name="image1.png">
          <a:extLst>
            <a:ext uri="{FF2B5EF4-FFF2-40B4-BE49-F238E27FC236}">
              <a16:creationId xmlns:a16="http://schemas.microsoft.com/office/drawing/2014/main" id="{3D035301-25D6-4B7E-84A8-1478E86A3399}"/>
            </a:ext>
          </a:extLst>
        </xdr:cNvPr>
        <xdr:cNvPicPr/>
      </xdr:nvPicPr>
      <xdr:blipFill>
        <a:blip xmlns:r="http://schemas.openxmlformats.org/officeDocument/2006/relationships" r:embed="rId2"/>
        <a:srcRect r="70682"/>
        <a:stretch>
          <a:fillRect/>
        </a:stretch>
      </xdr:blipFill>
      <xdr:spPr>
        <a:xfrm>
          <a:off x="571500" y="14344649"/>
          <a:ext cx="3171825" cy="3533776"/>
        </a:xfrm>
        <a:prstGeom prst="rect">
          <a:avLst/>
        </a:prstGeom>
        <a:ln/>
      </xdr:spPr>
    </xdr:pic>
    <xdr:clientData/>
  </xdr:twoCellAnchor>
  <xdr:twoCellAnchor editAs="oneCell">
    <xdr:from>
      <xdr:col>0</xdr:col>
      <xdr:colOff>3724275</xdr:colOff>
      <xdr:row>59</xdr:row>
      <xdr:rowOff>180975</xdr:rowOff>
    </xdr:from>
    <xdr:to>
      <xdr:col>0</xdr:col>
      <xdr:colOff>7264861</xdr:colOff>
      <xdr:row>76</xdr:row>
      <xdr:rowOff>12240</xdr:rowOff>
    </xdr:to>
    <xdr:pic>
      <xdr:nvPicPr>
        <xdr:cNvPr id="7" name="image2.png">
          <a:extLst>
            <a:ext uri="{FF2B5EF4-FFF2-40B4-BE49-F238E27FC236}">
              <a16:creationId xmlns:a16="http://schemas.microsoft.com/office/drawing/2014/main" id="{B5B868C0-5ADD-4228-A4C4-94C141866367}"/>
            </a:ext>
          </a:extLst>
        </xdr:cNvPr>
        <xdr:cNvPicPr/>
      </xdr:nvPicPr>
      <xdr:blipFill>
        <a:blip xmlns:r="http://schemas.openxmlformats.org/officeDocument/2006/relationships" r:embed="rId3"/>
        <a:srcRect/>
        <a:stretch>
          <a:fillRect/>
        </a:stretch>
      </xdr:blipFill>
      <xdr:spPr>
        <a:xfrm>
          <a:off x="3724275" y="14325600"/>
          <a:ext cx="3543300" cy="306705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123</xdr:row>
      <xdr:rowOff>0</xdr:rowOff>
    </xdr:from>
    <xdr:to>
      <xdr:col>1</xdr:col>
      <xdr:colOff>381000</xdr:colOff>
      <xdr:row>123</xdr:row>
      <xdr:rowOff>141514</xdr:rowOff>
    </xdr:to>
    <xdr:sp macro="" textlink="">
      <xdr:nvSpPr>
        <xdr:cNvPr id="2049" name="AutoShape 1" descr="Sigma-Aldrich">
          <a:extLst>
            <a:ext uri="{FF2B5EF4-FFF2-40B4-BE49-F238E27FC236}">
              <a16:creationId xmlns:a16="http://schemas.microsoft.com/office/drawing/2014/main" id="{5197C3D3-9FCB-4E76-B1D3-1E1321A4FC80}"/>
            </a:ext>
          </a:extLst>
        </xdr:cNvPr>
        <xdr:cNvSpPr>
          <a:spLocks noChangeAspect="1" noChangeArrowheads="1"/>
        </xdr:cNvSpPr>
      </xdr:nvSpPr>
      <xdr:spPr bwMode="auto">
        <a:xfrm>
          <a:off x="0" y="17811750"/>
          <a:ext cx="1143000" cy="142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123</xdr:row>
      <xdr:rowOff>0</xdr:rowOff>
    </xdr:from>
    <xdr:to>
      <xdr:col>0</xdr:col>
      <xdr:colOff>266700</xdr:colOff>
      <xdr:row>124</xdr:row>
      <xdr:rowOff>76200</xdr:rowOff>
    </xdr:to>
    <xdr:sp macro="" textlink="">
      <xdr:nvSpPr>
        <xdr:cNvPr id="2050" name="AutoShape 2" descr="greener alternative">
          <a:extLst>
            <a:ext uri="{FF2B5EF4-FFF2-40B4-BE49-F238E27FC236}">
              <a16:creationId xmlns:a16="http://schemas.microsoft.com/office/drawing/2014/main" id="{B54EF8EE-3C0D-4EC9-AA64-0DAF1ED4D825}"/>
            </a:ext>
          </a:extLst>
        </xdr:cNvPr>
        <xdr:cNvSpPr>
          <a:spLocks noChangeAspect="1" noChangeArrowheads="1"/>
        </xdr:cNvSpPr>
      </xdr:nvSpPr>
      <xdr:spPr bwMode="auto">
        <a:xfrm>
          <a:off x="0" y="22936200"/>
          <a:ext cx="266700" cy="266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24</xdr:row>
      <xdr:rowOff>0</xdr:rowOff>
    </xdr:from>
    <xdr:ext cx="266700" cy="266700"/>
    <xdr:sp macro="" textlink="">
      <xdr:nvSpPr>
        <xdr:cNvPr id="5" name="AutoShape 2" descr="greener alternative">
          <a:extLst>
            <a:ext uri="{FF2B5EF4-FFF2-40B4-BE49-F238E27FC236}">
              <a16:creationId xmlns:a16="http://schemas.microsoft.com/office/drawing/2014/main" id="{3B1C3E48-D5D5-4F46-ADCE-3258255A2CB2}"/>
            </a:ext>
          </a:extLst>
        </xdr:cNvPr>
        <xdr:cNvSpPr>
          <a:spLocks noChangeAspect="1" noChangeArrowheads="1"/>
        </xdr:cNvSpPr>
      </xdr:nvSpPr>
      <xdr:spPr bwMode="auto">
        <a:xfrm>
          <a:off x="0" y="18326100"/>
          <a:ext cx="266700" cy="2667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7943</xdr:colOff>
      <xdr:row>231</xdr:row>
      <xdr:rowOff>7935</xdr:rowOff>
    </xdr:from>
    <xdr:to>
      <xdr:col>7</xdr:col>
      <xdr:colOff>707436</xdr:colOff>
      <xdr:row>254</xdr:row>
      <xdr:rowOff>173034</xdr:rowOff>
    </xdr:to>
    <xdr:pic>
      <xdr:nvPicPr>
        <xdr:cNvPr id="3" name="Image 2">
          <a:extLst>
            <a:ext uri="{FF2B5EF4-FFF2-40B4-BE49-F238E27FC236}">
              <a16:creationId xmlns:a16="http://schemas.microsoft.com/office/drawing/2014/main" id="{0360DEF2-606C-4BB8-8506-4FAFFF4AE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1378452" y="41650739"/>
          <a:ext cx="4546599" cy="57636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495300</xdr:colOff>
      <xdr:row>80</xdr:row>
      <xdr:rowOff>128587</xdr:rowOff>
    </xdr:from>
    <xdr:to>
      <xdr:col>8</xdr:col>
      <xdr:colOff>190500</xdr:colOff>
      <xdr:row>95</xdr:row>
      <xdr:rowOff>14287</xdr:rowOff>
    </xdr:to>
    <xdr:graphicFrame macro="">
      <xdr:nvGraphicFramePr>
        <xdr:cNvPr id="4" name="Graphique 3">
          <a:extLst>
            <a:ext uri="{FF2B5EF4-FFF2-40B4-BE49-F238E27FC236}">
              <a16:creationId xmlns:a16="http://schemas.microsoft.com/office/drawing/2014/main" id="{62DE1AC5-0C1E-4289-9C44-429EC2B8D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152400</xdr:colOff>
      <xdr:row>80</xdr:row>
      <xdr:rowOff>90487</xdr:rowOff>
    </xdr:from>
    <xdr:to>
      <xdr:col>24</xdr:col>
      <xdr:colOff>457200</xdr:colOff>
      <xdr:row>94</xdr:row>
      <xdr:rowOff>166687</xdr:rowOff>
    </xdr:to>
    <xdr:graphicFrame macro="">
      <xdr:nvGraphicFramePr>
        <xdr:cNvPr id="3" name="Graphique 2">
          <a:extLst>
            <a:ext uri="{FF2B5EF4-FFF2-40B4-BE49-F238E27FC236}">
              <a16:creationId xmlns:a16="http://schemas.microsoft.com/office/drawing/2014/main" id="{9FB5FCB8-4FAE-4E73-9BE3-8D2A2CE81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109</xdr:row>
      <xdr:rowOff>14287</xdr:rowOff>
    </xdr:from>
    <xdr:to>
      <xdr:col>8</xdr:col>
      <xdr:colOff>314325</xdr:colOff>
      <xdr:row>123</xdr:row>
      <xdr:rowOff>90487</xdr:rowOff>
    </xdr:to>
    <xdr:graphicFrame macro="">
      <xdr:nvGraphicFramePr>
        <xdr:cNvPr id="6" name="Graphique 5">
          <a:extLst>
            <a:ext uri="{FF2B5EF4-FFF2-40B4-BE49-F238E27FC236}">
              <a16:creationId xmlns:a16="http://schemas.microsoft.com/office/drawing/2014/main" id="{4BEB6614-96C9-40F1-A786-23E8BEAE0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47625</xdr:colOff>
      <xdr:row>109</xdr:row>
      <xdr:rowOff>14287</xdr:rowOff>
    </xdr:from>
    <xdr:to>
      <xdr:col>16</xdr:col>
      <xdr:colOff>352425</xdr:colOff>
      <xdr:row>123</xdr:row>
      <xdr:rowOff>90487</xdr:rowOff>
    </xdr:to>
    <xdr:graphicFrame macro="">
      <xdr:nvGraphicFramePr>
        <xdr:cNvPr id="7" name="Graphique 6">
          <a:extLst>
            <a:ext uri="{FF2B5EF4-FFF2-40B4-BE49-F238E27FC236}">
              <a16:creationId xmlns:a16="http://schemas.microsoft.com/office/drawing/2014/main" id="{27E37895-9736-4719-9F89-76C538EDE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57150</xdr:colOff>
      <xdr:row>108</xdr:row>
      <xdr:rowOff>185737</xdr:rowOff>
    </xdr:from>
    <xdr:to>
      <xdr:col>24</xdr:col>
      <xdr:colOff>361950</xdr:colOff>
      <xdr:row>123</xdr:row>
      <xdr:rowOff>71437</xdr:rowOff>
    </xdr:to>
    <xdr:graphicFrame macro="">
      <xdr:nvGraphicFramePr>
        <xdr:cNvPr id="8" name="Graphique 7">
          <a:extLst>
            <a:ext uri="{FF2B5EF4-FFF2-40B4-BE49-F238E27FC236}">
              <a16:creationId xmlns:a16="http://schemas.microsoft.com/office/drawing/2014/main" id="{7B7DA705-D91B-4927-B686-4F832DB64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581025</xdr:colOff>
      <xdr:row>81</xdr:row>
      <xdr:rowOff>23812</xdr:rowOff>
    </xdr:from>
    <xdr:to>
      <xdr:col>16</xdr:col>
      <xdr:colOff>276225</xdr:colOff>
      <xdr:row>95</xdr:row>
      <xdr:rowOff>100012</xdr:rowOff>
    </xdr:to>
    <xdr:graphicFrame macro="">
      <xdr:nvGraphicFramePr>
        <xdr:cNvPr id="9" name="Graphique 8">
          <a:extLst>
            <a:ext uri="{FF2B5EF4-FFF2-40B4-BE49-F238E27FC236}">
              <a16:creationId xmlns:a16="http://schemas.microsoft.com/office/drawing/2014/main" id="{E9E213EC-B8CC-45F6-B18D-4CF3C7910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476251</xdr:colOff>
      <xdr:row>48</xdr:row>
      <xdr:rowOff>95249</xdr:rowOff>
    </xdr:from>
    <xdr:to>
      <xdr:col>25</xdr:col>
      <xdr:colOff>57151</xdr:colOff>
      <xdr:row>66</xdr:row>
      <xdr:rowOff>9524</xdr:rowOff>
    </xdr:to>
    <xdr:pic>
      <xdr:nvPicPr>
        <xdr:cNvPr id="5" name="Image 4">
          <a:extLst>
            <a:ext uri="{FF2B5EF4-FFF2-40B4-BE49-F238E27FC236}">
              <a16:creationId xmlns:a16="http://schemas.microsoft.com/office/drawing/2014/main" id="{6A5EE4CF-99AB-47AF-8CC4-DC13F76C8A1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839451" y="9239249"/>
          <a:ext cx="4457700" cy="3343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314325</xdr:colOff>
      <xdr:row>67</xdr:row>
      <xdr:rowOff>4762</xdr:rowOff>
    </xdr:from>
    <xdr:to>
      <xdr:col>13</xdr:col>
      <xdr:colOff>9525</xdr:colOff>
      <xdr:row>81</xdr:row>
      <xdr:rowOff>80962</xdr:rowOff>
    </xdr:to>
    <xdr:graphicFrame macro="">
      <xdr:nvGraphicFramePr>
        <xdr:cNvPr id="2" name="Graphique 1">
          <a:extLst>
            <a:ext uri="{FF2B5EF4-FFF2-40B4-BE49-F238E27FC236}">
              <a16:creationId xmlns:a16="http://schemas.microsoft.com/office/drawing/2014/main" id="{2A5A71F8-379F-407E-BA7D-BA04505D8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290512</xdr:colOff>
      <xdr:row>83</xdr:row>
      <xdr:rowOff>100012</xdr:rowOff>
    </xdr:from>
    <xdr:to>
      <xdr:col>12</xdr:col>
      <xdr:colOff>595312</xdr:colOff>
      <xdr:row>97</xdr:row>
      <xdr:rowOff>176212</xdr:rowOff>
    </xdr:to>
    <xdr:graphicFrame macro="">
      <xdr:nvGraphicFramePr>
        <xdr:cNvPr id="3" name="Graphique 2">
          <a:extLst>
            <a:ext uri="{FF2B5EF4-FFF2-40B4-BE49-F238E27FC236}">
              <a16:creationId xmlns:a16="http://schemas.microsoft.com/office/drawing/2014/main" id="{057E9AD0-AD39-4837-9B59-1A1F6B326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157162</xdr:colOff>
      <xdr:row>99</xdr:row>
      <xdr:rowOff>128587</xdr:rowOff>
    </xdr:from>
    <xdr:to>
      <xdr:col>12</xdr:col>
      <xdr:colOff>461962</xdr:colOff>
      <xdr:row>114</xdr:row>
      <xdr:rowOff>14287</xdr:rowOff>
    </xdr:to>
    <xdr:graphicFrame macro="">
      <xdr:nvGraphicFramePr>
        <xdr:cNvPr id="4" name="Graphique 3">
          <a:extLst>
            <a:ext uri="{FF2B5EF4-FFF2-40B4-BE49-F238E27FC236}">
              <a16:creationId xmlns:a16="http://schemas.microsoft.com/office/drawing/2014/main" id="{BE957CA7-43AC-4DBE-A3B8-C4EC47CA4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300037</xdr:colOff>
      <xdr:row>69</xdr:row>
      <xdr:rowOff>185737</xdr:rowOff>
    </xdr:from>
    <xdr:to>
      <xdr:col>12</xdr:col>
      <xdr:colOff>604837</xdr:colOff>
      <xdr:row>84</xdr:row>
      <xdr:rowOff>71437</xdr:rowOff>
    </xdr:to>
    <xdr:graphicFrame macro="">
      <xdr:nvGraphicFramePr>
        <xdr:cNvPr id="5" name="Graphique 4">
          <a:extLst>
            <a:ext uri="{FF2B5EF4-FFF2-40B4-BE49-F238E27FC236}">
              <a16:creationId xmlns:a16="http://schemas.microsoft.com/office/drawing/2014/main" id="{00AC460E-87D4-4A2B-9E0D-AF3898D46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271462</xdr:colOff>
      <xdr:row>54</xdr:row>
      <xdr:rowOff>128587</xdr:rowOff>
    </xdr:from>
    <xdr:to>
      <xdr:col>12</xdr:col>
      <xdr:colOff>576262</xdr:colOff>
      <xdr:row>69</xdr:row>
      <xdr:rowOff>14287</xdr:rowOff>
    </xdr:to>
    <xdr:graphicFrame macro="">
      <xdr:nvGraphicFramePr>
        <xdr:cNvPr id="6" name="Graphique 5">
          <a:extLst>
            <a:ext uri="{FF2B5EF4-FFF2-40B4-BE49-F238E27FC236}">
              <a16:creationId xmlns:a16="http://schemas.microsoft.com/office/drawing/2014/main" id="{39302913-7DDF-4209-9A0F-E6BEBD10F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xdr:colOff>
      <xdr:row>86</xdr:row>
      <xdr:rowOff>176212</xdr:rowOff>
    </xdr:from>
    <xdr:to>
      <xdr:col>13</xdr:col>
      <xdr:colOff>309562</xdr:colOff>
      <xdr:row>101</xdr:row>
      <xdr:rowOff>61912</xdr:rowOff>
    </xdr:to>
    <xdr:graphicFrame macro="">
      <xdr:nvGraphicFramePr>
        <xdr:cNvPr id="7" name="Graphique 6">
          <a:extLst>
            <a:ext uri="{FF2B5EF4-FFF2-40B4-BE49-F238E27FC236}">
              <a16:creationId xmlns:a16="http://schemas.microsoft.com/office/drawing/2014/main" id="{852CE529-4C85-475D-91A2-B42799523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500062</xdr:colOff>
      <xdr:row>64</xdr:row>
      <xdr:rowOff>23812</xdr:rowOff>
    </xdr:from>
    <xdr:to>
      <xdr:col>33</xdr:col>
      <xdr:colOff>195262</xdr:colOff>
      <xdr:row>78</xdr:row>
      <xdr:rowOff>100012</xdr:rowOff>
    </xdr:to>
    <xdr:graphicFrame macro="">
      <xdr:nvGraphicFramePr>
        <xdr:cNvPr id="2" name="Graphique 1">
          <a:extLst>
            <a:ext uri="{FF2B5EF4-FFF2-40B4-BE49-F238E27FC236}">
              <a16:creationId xmlns:a16="http://schemas.microsoft.com/office/drawing/2014/main" id="{F358D6EA-C153-46BE-9FF7-95B772A00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585787</xdr:colOff>
      <xdr:row>38</xdr:row>
      <xdr:rowOff>33337</xdr:rowOff>
    </xdr:from>
    <xdr:to>
      <xdr:col>32</xdr:col>
      <xdr:colOff>280987</xdr:colOff>
      <xdr:row>52</xdr:row>
      <xdr:rowOff>109537</xdr:rowOff>
    </xdr:to>
    <xdr:graphicFrame macro="">
      <xdr:nvGraphicFramePr>
        <xdr:cNvPr id="3" name="Graphique 2">
          <a:extLst>
            <a:ext uri="{FF2B5EF4-FFF2-40B4-BE49-F238E27FC236}">
              <a16:creationId xmlns:a16="http://schemas.microsoft.com/office/drawing/2014/main" id="{46011DF2-958E-4E58-9DD3-B6046DA9A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342900</xdr:colOff>
      <xdr:row>55</xdr:row>
      <xdr:rowOff>61912</xdr:rowOff>
    </xdr:from>
    <xdr:to>
      <xdr:col>13</xdr:col>
      <xdr:colOff>38100</xdr:colOff>
      <xdr:row>69</xdr:row>
      <xdr:rowOff>138112</xdr:rowOff>
    </xdr:to>
    <xdr:graphicFrame macro="">
      <xdr:nvGraphicFramePr>
        <xdr:cNvPr id="3" name="Graphique 2">
          <a:extLst>
            <a:ext uri="{FF2B5EF4-FFF2-40B4-BE49-F238E27FC236}">
              <a16:creationId xmlns:a16="http://schemas.microsoft.com/office/drawing/2014/main" id="{4700741B-10C2-4800-A4F4-D8562EA49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366712</xdr:colOff>
      <xdr:row>70</xdr:row>
      <xdr:rowOff>109537</xdr:rowOff>
    </xdr:from>
    <xdr:to>
      <xdr:col>13</xdr:col>
      <xdr:colOff>61912</xdr:colOff>
      <xdr:row>84</xdr:row>
      <xdr:rowOff>185737</xdr:rowOff>
    </xdr:to>
    <xdr:graphicFrame macro="">
      <xdr:nvGraphicFramePr>
        <xdr:cNvPr id="4" name="Graphique 3">
          <a:extLst>
            <a:ext uri="{FF2B5EF4-FFF2-40B4-BE49-F238E27FC236}">
              <a16:creationId xmlns:a16="http://schemas.microsoft.com/office/drawing/2014/main" id="{F0DBBF68-20F7-4858-ADC8-CA5A1D864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376237</xdr:colOff>
      <xdr:row>86</xdr:row>
      <xdr:rowOff>23812</xdr:rowOff>
    </xdr:from>
    <xdr:to>
      <xdr:col>13</xdr:col>
      <xdr:colOff>71437</xdr:colOff>
      <xdr:row>100</xdr:row>
      <xdr:rowOff>100012</xdr:rowOff>
    </xdr:to>
    <xdr:graphicFrame macro="">
      <xdr:nvGraphicFramePr>
        <xdr:cNvPr id="6" name="Graphique 5">
          <a:extLst>
            <a:ext uri="{FF2B5EF4-FFF2-40B4-BE49-F238E27FC236}">
              <a16:creationId xmlns:a16="http://schemas.microsoft.com/office/drawing/2014/main" id="{83706DE4-BF82-40D8-B5D3-6ACFB4BF9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414337</xdr:colOff>
      <xdr:row>50</xdr:row>
      <xdr:rowOff>166687</xdr:rowOff>
    </xdr:from>
    <xdr:to>
      <xdr:col>26</xdr:col>
      <xdr:colOff>109537</xdr:colOff>
      <xdr:row>65</xdr:row>
      <xdr:rowOff>52387</xdr:rowOff>
    </xdr:to>
    <xdr:graphicFrame macro="">
      <xdr:nvGraphicFramePr>
        <xdr:cNvPr id="2" name="Graphique 1">
          <a:extLst>
            <a:ext uri="{FF2B5EF4-FFF2-40B4-BE49-F238E27FC236}">
              <a16:creationId xmlns:a16="http://schemas.microsoft.com/office/drawing/2014/main" id="{5303AAA0-EED3-46A9-915A-41A691175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461962</xdr:colOff>
      <xdr:row>50</xdr:row>
      <xdr:rowOff>100012</xdr:rowOff>
    </xdr:from>
    <xdr:to>
      <xdr:col>37</xdr:col>
      <xdr:colOff>157162</xdr:colOff>
      <xdr:row>64</xdr:row>
      <xdr:rowOff>176212</xdr:rowOff>
    </xdr:to>
    <xdr:graphicFrame macro="">
      <xdr:nvGraphicFramePr>
        <xdr:cNvPr id="9" name="Graphique 8">
          <a:extLst>
            <a:ext uri="{FF2B5EF4-FFF2-40B4-BE49-F238E27FC236}">
              <a16:creationId xmlns:a16="http://schemas.microsoft.com/office/drawing/2014/main" id="{14E10980-D0F1-46E1-A90C-BFA5CDD4D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9525</xdr:colOff>
      <xdr:row>95</xdr:row>
      <xdr:rowOff>4762</xdr:rowOff>
    </xdr:from>
    <xdr:to>
      <xdr:col>13</xdr:col>
      <xdr:colOff>314325</xdr:colOff>
      <xdr:row>109</xdr:row>
      <xdr:rowOff>80962</xdr:rowOff>
    </xdr:to>
    <xdr:graphicFrame macro="">
      <xdr:nvGraphicFramePr>
        <xdr:cNvPr id="2" name="Graphique 1">
          <a:extLst>
            <a:ext uri="{FF2B5EF4-FFF2-40B4-BE49-F238E27FC236}">
              <a16:creationId xmlns:a16="http://schemas.microsoft.com/office/drawing/2014/main" id="{261AF837-FE62-4275-B5E4-FB732773C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595312</xdr:colOff>
      <xdr:row>110</xdr:row>
      <xdr:rowOff>185737</xdr:rowOff>
    </xdr:from>
    <xdr:to>
      <xdr:col>13</xdr:col>
      <xdr:colOff>290512</xdr:colOff>
      <xdr:row>125</xdr:row>
      <xdr:rowOff>71437</xdr:rowOff>
    </xdr:to>
    <xdr:graphicFrame macro="">
      <xdr:nvGraphicFramePr>
        <xdr:cNvPr id="3" name="Graphique 2">
          <a:extLst>
            <a:ext uri="{FF2B5EF4-FFF2-40B4-BE49-F238E27FC236}">
              <a16:creationId xmlns:a16="http://schemas.microsoft.com/office/drawing/2014/main" id="{A0FC9826-9071-401F-8603-F426CCB5B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604837</xdr:colOff>
      <xdr:row>127</xdr:row>
      <xdr:rowOff>4762</xdr:rowOff>
    </xdr:from>
    <xdr:to>
      <xdr:col>13</xdr:col>
      <xdr:colOff>300037</xdr:colOff>
      <xdr:row>140</xdr:row>
      <xdr:rowOff>80962</xdr:rowOff>
    </xdr:to>
    <xdr:graphicFrame macro="">
      <xdr:nvGraphicFramePr>
        <xdr:cNvPr id="4" name="Graphique 3">
          <a:extLst>
            <a:ext uri="{FF2B5EF4-FFF2-40B4-BE49-F238E27FC236}">
              <a16:creationId xmlns:a16="http://schemas.microsoft.com/office/drawing/2014/main" id="{DC4B8183-E460-4158-AD34-D18F32E66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9525</xdr:colOff>
      <xdr:row>95</xdr:row>
      <xdr:rowOff>4762</xdr:rowOff>
    </xdr:from>
    <xdr:to>
      <xdr:col>31</xdr:col>
      <xdr:colOff>314325</xdr:colOff>
      <xdr:row>109</xdr:row>
      <xdr:rowOff>80962</xdr:rowOff>
    </xdr:to>
    <xdr:graphicFrame macro="">
      <xdr:nvGraphicFramePr>
        <xdr:cNvPr id="5" name="Graphique 4">
          <a:extLst>
            <a:ext uri="{FF2B5EF4-FFF2-40B4-BE49-F238E27FC236}">
              <a16:creationId xmlns:a16="http://schemas.microsoft.com/office/drawing/2014/main" id="{8C82EB02-D3DE-43EC-86E9-0D9FF9187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252412</xdr:colOff>
      <xdr:row>33</xdr:row>
      <xdr:rowOff>71437</xdr:rowOff>
    </xdr:from>
    <xdr:to>
      <xdr:col>30</xdr:col>
      <xdr:colOff>557212</xdr:colOff>
      <xdr:row>47</xdr:row>
      <xdr:rowOff>147637</xdr:rowOff>
    </xdr:to>
    <xdr:graphicFrame macro="">
      <xdr:nvGraphicFramePr>
        <xdr:cNvPr id="6" name="Graphique 5">
          <a:extLst>
            <a:ext uri="{FF2B5EF4-FFF2-40B4-BE49-F238E27FC236}">
              <a16:creationId xmlns:a16="http://schemas.microsoft.com/office/drawing/2014/main" id="{89C49838-3895-412D-A158-0AF15F7FC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56</xdr:row>
      <xdr:rowOff>4762</xdr:rowOff>
    </xdr:from>
    <xdr:to>
      <xdr:col>12</xdr:col>
      <xdr:colOff>304800</xdr:colOff>
      <xdr:row>70</xdr:row>
      <xdr:rowOff>80962</xdr:rowOff>
    </xdr:to>
    <xdr:graphicFrame macro="">
      <xdr:nvGraphicFramePr>
        <xdr:cNvPr id="2" name="Graphique 1">
          <a:extLst>
            <a:ext uri="{FF2B5EF4-FFF2-40B4-BE49-F238E27FC236}">
              <a16:creationId xmlns:a16="http://schemas.microsoft.com/office/drawing/2014/main" id="{D0C88291-63D1-42A6-B450-C1E996849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423862</xdr:colOff>
      <xdr:row>72</xdr:row>
      <xdr:rowOff>71437</xdr:rowOff>
    </xdr:from>
    <xdr:to>
      <xdr:col>13</xdr:col>
      <xdr:colOff>119062</xdr:colOff>
      <xdr:row>86</xdr:row>
      <xdr:rowOff>147637</xdr:rowOff>
    </xdr:to>
    <xdr:graphicFrame macro="">
      <xdr:nvGraphicFramePr>
        <xdr:cNvPr id="3" name="Graphique 2">
          <a:extLst>
            <a:ext uri="{FF2B5EF4-FFF2-40B4-BE49-F238E27FC236}">
              <a16:creationId xmlns:a16="http://schemas.microsoft.com/office/drawing/2014/main" id="{3D51F794-95BB-4D89-A0F6-D90F776FA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385762</xdr:colOff>
      <xdr:row>87</xdr:row>
      <xdr:rowOff>185737</xdr:rowOff>
    </xdr:from>
    <xdr:to>
      <xdr:col>13</xdr:col>
      <xdr:colOff>80962</xdr:colOff>
      <xdr:row>102</xdr:row>
      <xdr:rowOff>71437</xdr:rowOff>
    </xdr:to>
    <xdr:graphicFrame macro="">
      <xdr:nvGraphicFramePr>
        <xdr:cNvPr id="4" name="Graphique 3">
          <a:extLst>
            <a:ext uri="{FF2B5EF4-FFF2-40B4-BE49-F238E27FC236}">
              <a16:creationId xmlns:a16="http://schemas.microsoft.com/office/drawing/2014/main" id="{884B18C4-B931-425D-AEB4-9C4E1E5EB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509587</xdr:colOff>
      <xdr:row>73</xdr:row>
      <xdr:rowOff>33337</xdr:rowOff>
    </xdr:from>
    <xdr:to>
      <xdr:col>33</xdr:col>
      <xdr:colOff>204787</xdr:colOff>
      <xdr:row>87</xdr:row>
      <xdr:rowOff>109537</xdr:rowOff>
    </xdr:to>
    <xdr:graphicFrame macro="">
      <xdr:nvGraphicFramePr>
        <xdr:cNvPr id="6" name="Graphique 5">
          <a:extLst>
            <a:ext uri="{FF2B5EF4-FFF2-40B4-BE49-F238E27FC236}">
              <a16:creationId xmlns:a16="http://schemas.microsoft.com/office/drawing/2014/main" id="{84A62390-2E46-488C-A6E8-BA365E30C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376237</xdr:colOff>
      <xdr:row>51</xdr:row>
      <xdr:rowOff>14287</xdr:rowOff>
    </xdr:from>
    <xdr:to>
      <xdr:col>31</xdr:col>
      <xdr:colOff>71437</xdr:colOff>
      <xdr:row>65</xdr:row>
      <xdr:rowOff>90487</xdr:rowOff>
    </xdr:to>
    <xdr:graphicFrame macro="">
      <xdr:nvGraphicFramePr>
        <xdr:cNvPr id="7" name="Graphique 6">
          <a:extLst>
            <a:ext uri="{FF2B5EF4-FFF2-40B4-BE49-F238E27FC236}">
              <a16:creationId xmlns:a16="http://schemas.microsoft.com/office/drawing/2014/main" id="{3709674E-2918-41A5-98CD-4C22FB4D2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veronique.marie-jeanne@supagro.fr" TargetMode="External"/><Relationship Id="rId3" Type="http://schemas.openxmlformats.org/officeDocument/2006/relationships/hyperlink" Target="mailto:jean-benoit.morel@inrae.fr" TargetMode="External"/><Relationship Id="rId7" Type="http://schemas.openxmlformats.org/officeDocument/2006/relationships/hyperlink" Target="mailto:jean-benoit.morel@inrae.fr" TargetMode="External"/><Relationship Id="rId2" Type="http://schemas.openxmlformats.org/officeDocument/2006/relationships/hyperlink" Target="mailto:jean-benoit.morel@inrae.fr" TargetMode="External"/><Relationship Id="rId1" Type="http://schemas.openxmlformats.org/officeDocument/2006/relationships/hyperlink" Target="mailto:veronique.marie-jeanne@supagro.fr" TargetMode="External"/><Relationship Id="rId6" Type="http://schemas.openxmlformats.org/officeDocument/2006/relationships/hyperlink" Target="mailto:veronique.marie-jeanne@supagro.fr" TargetMode="External"/><Relationship Id="rId5" Type="http://schemas.openxmlformats.org/officeDocument/2006/relationships/hyperlink" Target="mailto:jean-benoit.morel@inrae.fr" TargetMode="External"/><Relationship Id="rId4" Type="http://schemas.openxmlformats.org/officeDocument/2006/relationships/hyperlink" Target="mailto:veronique.marie-jeanne@supagro.fr"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ugap.fr/laboratoire-1/reactifs-gauss-129625/culture-cellulaire-129643/cytokines-facteurs-de-croissance-et-inhibiteurs-129648/protease-inhibitor-cocktail-for-use-with-5-ml-p3750831" TargetMode="External"/><Relationship Id="rId1" Type="http://schemas.openxmlformats.org/officeDocument/2006/relationships/hyperlink" Target="https://www.ugap.fr/laboratoire-1/reactifs-gauss-129625/biologie-moleculaire-129626/electrophorese-horizontale-129633/complete-edta-free-protease-inhibitor-cocktail-20-tablets-p373636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www.ugap.fr/laboratoire-1/reactifs-gauss-129625/proteomique-129638/isolement-purification-des-proteines-129639/coomassiebradfordprot-assay-kit-1-set-p3780594"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oi.org/10.1007/978-1-4939-2742-5_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agrisera.com/en/artiklar/pr-1-protein-standard.html" TargetMode="External"/><Relationship Id="rId3" Type="http://schemas.openxmlformats.org/officeDocument/2006/relationships/hyperlink" Target="https://www.ugap.fr/laboratoire-1/reactifs-gauss-129625/proteomique-129638/reactifs-kits-marquage-et-detection-proteines-129640/bca-protein-assay-1-kit-p3735409" TargetMode="External"/><Relationship Id="rId7" Type="http://schemas.openxmlformats.org/officeDocument/2006/relationships/hyperlink" Target="https://www.ugap.fr/laboratoire-1/consommables-scientifiques-gauss-32634/biologie-moleculaire-36268/microtubes-pcr-36283/bouchon-collection-microtube-caps-x-960-p2552875" TargetMode="External"/><Relationship Id="rId2" Type="http://schemas.openxmlformats.org/officeDocument/2006/relationships/hyperlink" Target="https://www.ugap.fr/laboratoire-1/consommables-scientifiques-gauss-32634/biologie-moleculaire-36268/microtubes-pcr-36283/bouchon-collection-microtube-caps-x-960-p2552875" TargetMode="External"/><Relationship Id="rId1" Type="http://schemas.openxmlformats.org/officeDocument/2006/relationships/hyperlink" Target="https://www.ugap.fr/laboratoire-1/consommables-scientifiques-gauss-32634/biologie-moleculaire-36268/microtubes-pcr-36283/bouchon-collection-microtube-caps-x-960-p2552875" TargetMode="External"/><Relationship Id="rId6" Type="http://schemas.openxmlformats.org/officeDocument/2006/relationships/hyperlink" Target="https://www.ugap.fr/laboratoire-1/consommables-scientifiques-gauss-32634/biologie-moleculaire-36268/microtubes-pcr-36283/bouchon-collection-microtube-caps-x-960-p2552875" TargetMode="External"/><Relationship Id="rId5" Type="http://schemas.openxmlformats.org/officeDocument/2006/relationships/hyperlink" Target="https://www.ugap.fr/laboratoire-1/reactifs-gauss-129625/biologie-cellulaire-129651/kits-de-dosage-d-essai-fonctionnel-129654/1-step-ultra-tmb-elisa-250ml-250-ml-p3780331" TargetMode="External"/><Relationship Id="rId10" Type="http://schemas.openxmlformats.org/officeDocument/2006/relationships/drawing" Target="../drawings/drawing2.xml"/><Relationship Id="rId4" Type="http://schemas.openxmlformats.org/officeDocument/2006/relationships/hyperlink" Target="https://www.ugap.fr/laboratoire-1/reactifs-gauss-129625/biologie-cellulaire-129651/kits-de-dosage-d-essai-fonctionnel-129654/1-step-ultra-tmb-elisa-250ml-250-ml-p3780331" TargetMode="External"/><Relationship Id="rId9"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hyperlink" Target="mailto:edoardo.beccaro@supagro.fr" TargetMode="External"/><Relationship Id="rId7" Type="http://schemas.openxmlformats.org/officeDocument/2006/relationships/drawing" Target="../drawings/drawing3.xml"/><Relationship Id="rId2" Type="http://schemas.openxmlformats.org/officeDocument/2006/relationships/hyperlink" Target="mailto:pierre.leca@supagro.fr" TargetMode="External"/><Relationship Id="rId1" Type="http://schemas.openxmlformats.org/officeDocument/2006/relationships/hyperlink" Target="mailto:nils.masson@supagro.fr" TargetMode="External"/><Relationship Id="rId6" Type="http://schemas.openxmlformats.org/officeDocument/2006/relationships/printerSettings" Target="../printerSettings/printerSettings8.bin"/><Relationship Id="rId5" Type="http://schemas.openxmlformats.org/officeDocument/2006/relationships/hyperlink" Target="mailto:josephine.febvre@supagro.fr" TargetMode="External"/><Relationship Id="rId4" Type="http://schemas.openxmlformats.org/officeDocument/2006/relationships/hyperlink" Target="mailto:lucille.bourgeois@supagro.fr"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D95D-0EDC-4C88-B8FA-77EF9918DC69}">
  <dimension ref="A2:A4"/>
  <sheetViews>
    <sheetView zoomScale="120" zoomScaleNormal="120" workbookViewId="0">
      <selection activeCell="C13" sqref="C13"/>
    </sheetView>
  </sheetViews>
  <sheetFormatPr baseColWidth="10" defaultRowHeight="15" x14ac:dyDescent="0.2"/>
  <sheetData>
    <row r="2" spans="1:1" x14ac:dyDescent="0.2">
      <c r="A2" t="s">
        <v>211</v>
      </c>
    </row>
    <row r="3" spans="1:1" x14ac:dyDescent="0.2">
      <c r="A3" t="s">
        <v>212</v>
      </c>
    </row>
    <row r="4" spans="1:1" x14ac:dyDescent="0.2">
      <c r="A4" t="s">
        <v>213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91E40-20F0-4490-B306-5062A8168846}">
  <sheetPr>
    <pageSetUpPr fitToPage="1"/>
  </sheetPr>
  <dimension ref="A2:M148"/>
  <sheetViews>
    <sheetView zoomScale="120" zoomScaleNormal="120" workbookViewId="0">
      <selection activeCell="G18" sqref="G18"/>
    </sheetView>
  </sheetViews>
  <sheetFormatPr baseColWidth="10" defaultColWidth="11.5" defaultRowHeight="15" x14ac:dyDescent="0.2"/>
  <cols>
    <col min="1" max="1" width="108.33203125" customWidth="1"/>
    <col min="2" max="2" width="11.5" customWidth="1"/>
  </cols>
  <sheetData>
    <row r="2" spans="1:3" x14ac:dyDescent="0.2">
      <c r="A2" s="26" t="s">
        <v>550</v>
      </c>
    </row>
    <row r="4" spans="1:3" x14ac:dyDescent="0.2">
      <c r="A4" t="s">
        <v>352</v>
      </c>
    </row>
    <row r="5" spans="1:3" x14ac:dyDescent="0.2">
      <c r="A5" t="s">
        <v>353</v>
      </c>
    </row>
    <row r="8" spans="1:3" x14ac:dyDescent="0.2">
      <c r="B8" s="129" t="s">
        <v>354</v>
      </c>
      <c r="C8" s="130" t="s">
        <v>355</v>
      </c>
    </row>
    <row r="9" spans="1:3" x14ac:dyDescent="0.2">
      <c r="B9" s="129" t="s">
        <v>356</v>
      </c>
      <c r="C9" s="130" t="s">
        <v>357</v>
      </c>
    </row>
    <row r="10" spans="1:3" x14ac:dyDescent="0.2">
      <c r="B10" s="129" t="s">
        <v>358</v>
      </c>
      <c r="C10" s="3" t="s">
        <v>359</v>
      </c>
    </row>
    <row r="11" spans="1:3" x14ac:dyDescent="0.2">
      <c r="B11" s="129" t="s">
        <v>360</v>
      </c>
      <c r="C11" s="3" t="s">
        <v>361</v>
      </c>
    </row>
    <row r="12" spans="1:3" x14ac:dyDescent="0.2">
      <c r="B12" s="130"/>
    </row>
    <row r="13" spans="1:3" x14ac:dyDescent="0.2">
      <c r="B13" s="28" t="s">
        <v>362</v>
      </c>
    </row>
    <row r="14" spans="1:3" x14ac:dyDescent="0.2">
      <c r="B14" s="28" t="s">
        <v>387</v>
      </c>
    </row>
    <row r="15" spans="1:3" x14ac:dyDescent="0.2">
      <c r="B15" s="28" t="s">
        <v>762</v>
      </c>
      <c r="C15" s="152"/>
    </row>
    <row r="16" spans="1:3" x14ac:dyDescent="0.2">
      <c r="B16" s="28" t="s">
        <v>763</v>
      </c>
      <c r="C16" s="152"/>
    </row>
    <row r="17" spans="2:13" x14ac:dyDescent="0.2">
      <c r="B17" s="28" t="s">
        <v>764</v>
      </c>
      <c r="C17" s="152"/>
    </row>
    <row r="18" spans="2:13" x14ac:dyDescent="0.2">
      <c r="B18" s="28" t="s">
        <v>363</v>
      </c>
    </row>
    <row r="19" spans="2:13" x14ac:dyDescent="0.2">
      <c r="B19" s="130"/>
    </row>
    <row r="20" spans="2:13" x14ac:dyDescent="0.2">
      <c r="B20" s="3" t="s">
        <v>364</v>
      </c>
    </row>
    <row r="21" spans="2:13" x14ac:dyDescent="0.2">
      <c r="B21" s="3" t="s">
        <v>365</v>
      </c>
    </row>
    <row r="22" spans="2:13" x14ac:dyDescent="0.2">
      <c r="B22" s="151" t="s">
        <v>388</v>
      </c>
    </row>
    <row r="23" spans="2:13" x14ac:dyDescent="0.2">
      <c r="B23" s="151" t="s">
        <v>389</v>
      </c>
    </row>
    <row r="24" spans="2:13" x14ac:dyDescent="0.2">
      <c r="B24" s="130"/>
    </row>
    <row r="25" spans="2:13" x14ac:dyDescent="0.2">
      <c r="B25" s="28" t="s">
        <v>366</v>
      </c>
    </row>
    <row r="26" spans="2:13" x14ac:dyDescent="0.2">
      <c r="B26" s="28" t="s">
        <v>367</v>
      </c>
    </row>
    <row r="27" spans="2:13" x14ac:dyDescent="0.2">
      <c r="B27" s="28" t="s">
        <v>368</v>
      </c>
      <c r="M27" s="94" t="s">
        <v>403</v>
      </c>
    </row>
    <row r="28" spans="2:13" x14ac:dyDescent="0.2">
      <c r="B28" s="28" t="s">
        <v>369</v>
      </c>
    </row>
    <row r="29" spans="2:13" x14ac:dyDescent="0.2">
      <c r="B29" s="28" t="s">
        <v>370</v>
      </c>
    </row>
    <row r="30" spans="2:13" x14ac:dyDescent="0.2">
      <c r="B30" s="28" t="s">
        <v>371</v>
      </c>
    </row>
    <row r="31" spans="2:13" x14ac:dyDescent="0.2">
      <c r="B31" s="28" t="s">
        <v>372</v>
      </c>
    </row>
    <row r="32" spans="2:13" x14ac:dyDescent="0.2">
      <c r="B32" s="130"/>
    </row>
    <row r="33" spans="2:2" x14ac:dyDescent="0.2">
      <c r="B33" s="28" t="s">
        <v>373</v>
      </c>
    </row>
    <row r="34" spans="2:2" x14ac:dyDescent="0.2">
      <c r="B34" s="152"/>
    </row>
    <row r="35" spans="2:2" x14ac:dyDescent="0.2">
      <c r="B35" s="28" t="s">
        <v>374</v>
      </c>
    </row>
    <row r="36" spans="2:2" x14ac:dyDescent="0.2">
      <c r="B36" s="28" t="s">
        <v>363</v>
      </c>
    </row>
    <row r="37" spans="2:2" x14ac:dyDescent="0.2">
      <c r="B37" s="152"/>
    </row>
    <row r="38" spans="2:2" x14ac:dyDescent="0.2">
      <c r="B38" s="3" t="s">
        <v>364</v>
      </c>
    </row>
    <row r="39" spans="2:2" x14ac:dyDescent="0.2">
      <c r="B39" s="3" t="s">
        <v>365</v>
      </c>
    </row>
    <row r="40" spans="2:2" x14ac:dyDescent="0.2">
      <c r="B40" s="151" t="s">
        <v>390</v>
      </c>
    </row>
    <row r="41" spans="2:2" x14ac:dyDescent="0.2">
      <c r="B41" s="151" t="s">
        <v>389</v>
      </c>
    </row>
    <row r="42" spans="2:2" x14ac:dyDescent="0.2">
      <c r="B42" s="152"/>
    </row>
    <row r="43" spans="2:2" x14ac:dyDescent="0.2">
      <c r="B43" s="28" t="s">
        <v>375</v>
      </c>
    </row>
    <row r="44" spans="2:2" x14ac:dyDescent="0.2">
      <c r="B44" s="28" t="s">
        <v>376</v>
      </c>
    </row>
    <row r="45" spans="2:2" x14ac:dyDescent="0.2">
      <c r="B45" s="28" t="s">
        <v>377</v>
      </c>
    </row>
    <row r="46" spans="2:2" x14ac:dyDescent="0.2">
      <c r="B46" s="28" t="s">
        <v>371</v>
      </c>
    </row>
    <row r="47" spans="2:2" x14ac:dyDescent="0.2">
      <c r="B47" s="28" t="s">
        <v>372</v>
      </c>
    </row>
    <row r="48" spans="2:2" x14ac:dyDescent="0.2">
      <c r="B48" s="130"/>
    </row>
    <row r="49" spans="2:2" x14ac:dyDescent="0.2">
      <c r="B49" s="28" t="s">
        <v>378</v>
      </c>
    </row>
    <row r="50" spans="2:2" x14ac:dyDescent="0.2">
      <c r="B50" s="152"/>
    </row>
    <row r="51" spans="2:2" x14ac:dyDescent="0.2">
      <c r="B51" s="28" t="s">
        <v>379</v>
      </c>
    </row>
    <row r="52" spans="2:2" x14ac:dyDescent="0.2">
      <c r="B52" s="28" t="s">
        <v>380</v>
      </c>
    </row>
    <row r="53" spans="2:2" x14ac:dyDescent="0.2">
      <c r="B53" s="28" t="s">
        <v>381</v>
      </c>
    </row>
    <row r="54" spans="2:2" x14ac:dyDescent="0.2">
      <c r="B54" s="28" t="s">
        <v>382</v>
      </c>
    </row>
    <row r="55" spans="2:2" x14ac:dyDescent="0.2">
      <c r="B55" s="28" t="s">
        <v>363</v>
      </c>
    </row>
    <row r="56" spans="2:2" x14ac:dyDescent="0.2">
      <c r="B56" s="152"/>
    </row>
    <row r="57" spans="2:2" x14ac:dyDescent="0.2">
      <c r="B57" s="3" t="s">
        <v>364</v>
      </c>
    </row>
    <row r="58" spans="2:2" x14ac:dyDescent="0.2">
      <c r="B58" s="3" t="s">
        <v>365</v>
      </c>
    </row>
    <row r="59" spans="2:2" x14ac:dyDescent="0.2">
      <c r="B59" s="151" t="s">
        <v>391</v>
      </c>
    </row>
    <row r="60" spans="2:2" x14ac:dyDescent="0.2">
      <c r="B60" s="151" t="s">
        <v>392</v>
      </c>
    </row>
    <row r="61" spans="2:2" x14ac:dyDescent="0.2">
      <c r="B61" s="152"/>
    </row>
    <row r="62" spans="2:2" x14ac:dyDescent="0.2">
      <c r="B62" s="28" t="s">
        <v>383</v>
      </c>
    </row>
    <row r="63" spans="2:2" x14ac:dyDescent="0.2">
      <c r="B63" s="28" t="s">
        <v>384</v>
      </c>
    </row>
    <row r="64" spans="2:2" x14ac:dyDescent="0.2">
      <c r="B64" s="28" t="s">
        <v>385</v>
      </c>
    </row>
    <row r="65" spans="1:2" x14ac:dyDescent="0.2">
      <c r="B65" s="28" t="s">
        <v>386</v>
      </c>
    </row>
    <row r="66" spans="1:2" x14ac:dyDescent="0.2">
      <c r="B66" s="28" t="s">
        <v>372</v>
      </c>
    </row>
    <row r="68" spans="1:2" x14ac:dyDescent="0.2">
      <c r="A68" s="26" t="s">
        <v>549</v>
      </c>
    </row>
    <row r="70" spans="1:2" ht="48" x14ac:dyDescent="0.2">
      <c r="A70" s="50" t="s">
        <v>505</v>
      </c>
    </row>
    <row r="71" spans="1:2" x14ac:dyDescent="0.2">
      <c r="A71" s="50"/>
    </row>
    <row r="72" spans="1:2" ht="16" x14ac:dyDescent="0.2">
      <c r="A72" s="160" t="s">
        <v>443</v>
      </c>
    </row>
    <row r="73" spans="1:2" x14ac:dyDescent="0.2">
      <c r="A73" s="161"/>
    </row>
    <row r="74" spans="1:2" ht="16" x14ac:dyDescent="0.2">
      <c r="A74" s="161" t="s">
        <v>444</v>
      </c>
    </row>
    <row r="75" spans="1:2" ht="16" x14ac:dyDescent="0.2">
      <c r="A75" s="161" t="s">
        <v>445</v>
      </c>
    </row>
    <row r="76" spans="1:2" ht="16" x14ac:dyDescent="0.2">
      <c r="A76" s="161" t="s">
        <v>446</v>
      </c>
    </row>
    <row r="77" spans="1:2" ht="16" x14ac:dyDescent="0.2">
      <c r="A77" s="161" t="s">
        <v>447</v>
      </c>
    </row>
    <row r="78" spans="1:2" ht="16" x14ac:dyDescent="0.2">
      <c r="A78" s="161" t="s">
        <v>448</v>
      </c>
    </row>
    <row r="79" spans="1:2" ht="16" x14ac:dyDescent="0.2">
      <c r="A79" s="161" t="s">
        <v>449</v>
      </c>
    </row>
    <row r="80" spans="1:2" ht="16" x14ac:dyDescent="0.2">
      <c r="A80" s="161" t="s">
        <v>450</v>
      </c>
    </row>
    <row r="81" spans="1:1" ht="16" x14ac:dyDescent="0.2">
      <c r="A81" s="161" t="s">
        <v>451</v>
      </c>
    </row>
    <row r="82" spans="1:1" ht="16" x14ac:dyDescent="0.2">
      <c r="A82" s="161" t="s">
        <v>452</v>
      </c>
    </row>
    <row r="83" spans="1:1" ht="16" x14ac:dyDescent="0.2">
      <c r="A83" s="161" t="s">
        <v>453</v>
      </c>
    </row>
    <row r="84" spans="1:1" x14ac:dyDescent="0.2">
      <c r="A84" s="50"/>
    </row>
    <row r="85" spans="1:1" ht="16" x14ac:dyDescent="0.2">
      <c r="A85" s="160" t="s">
        <v>454</v>
      </c>
    </row>
    <row r="86" spans="1:1" x14ac:dyDescent="0.2">
      <c r="A86" s="50"/>
    </row>
    <row r="87" spans="1:1" ht="16" x14ac:dyDescent="0.2">
      <c r="A87" s="160" t="s">
        <v>455</v>
      </c>
    </row>
    <row r="88" spans="1:1" x14ac:dyDescent="0.2">
      <c r="A88" s="161"/>
    </row>
    <row r="89" spans="1:1" ht="48" x14ac:dyDescent="0.2">
      <c r="A89" s="162" t="s">
        <v>506</v>
      </c>
    </row>
    <row r="90" spans="1:1" x14ac:dyDescent="0.2">
      <c r="A90" s="161"/>
    </row>
    <row r="91" spans="1:1" ht="16" x14ac:dyDescent="0.2">
      <c r="A91" s="162" t="s">
        <v>507</v>
      </c>
    </row>
    <row r="92" spans="1:1" x14ac:dyDescent="0.2">
      <c r="A92" s="50"/>
    </row>
    <row r="93" spans="1:1" ht="16" x14ac:dyDescent="0.2">
      <c r="A93" s="160" t="s">
        <v>456</v>
      </c>
    </row>
    <row r="94" spans="1:1" x14ac:dyDescent="0.2">
      <c r="A94" s="161"/>
    </row>
    <row r="95" spans="1:1" ht="16" x14ac:dyDescent="0.2">
      <c r="A95" s="161" t="s">
        <v>457</v>
      </c>
    </row>
    <row r="96" spans="1:1" ht="16" x14ac:dyDescent="0.2">
      <c r="A96" s="161" t="s">
        <v>508</v>
      </c>
    </row>
    <row r="97" spans="1:1" ht="16" x14ac:dyDescent="0.2">
      <c r="A97" s="161" t="s">
        <v>458</v>
      </c>
    </row>
    <row r="98" spans="1:1" x14ac:dyDescent="0.2">
      <c r="A98" s="50"/>
    </row>
    <row r="99" spans="1:1" ht="16" x14ac:dyDescent="0.2">
      <c r="A99" s="160" t="s">
        <v>459</v>
      </c>
    </row>
    <row r="100" spans="1:1" x14ac:dyDescent="0.2">
      <c r="A100" s="161"/>
    </row>
    <row r="101" spans="1:1" ht="16" x14ac:dyDescent="0.2">
      <c r="A101" s="161" t="s">
        <v>460</v>
      </c>
    </row>
    <row r="102" spans="1:1" ht="16" x14ac:dyDescent="0.2">
      <c r="A102" s="161" t="s">
        <v>509</v>
      </c>
    </row>
    <row r="103" spans="1:1" ht="16" x14ac:dyDescent="0.2">
      <c r="A103" s="161" t="s">
        <v>461</v>
      </c>
    </row>
    <row r="104" spans="1:1" x14ac:dyDescent="0.2">
      <c r="A104" s="50"/>
    </row>
    <row r="105" spans="1:1" ht="16" x14ac:dyDescent="0.2">
      <c r="A105" s="160" t="s">
        <v>462</v>
      </c>
    </row>
    <row r="106" spans="1:1" x14ac:dyDescent="0.2">
      <c r="A106" s="161"/>
    </row>
    <row r="107" spans="1:1" ht="16" x14ac:dyDescent="0.2">
      <c r="A107" s="161" t="s">
        <v>463</v>
      </c>
    </row>
    <row r="108" spans="1:1" ht="16" x14ac:dyDescent="0.2">
      <c r="A108" s="161" t="s">
        <v>510</v>
      </c>
    </row>
    <row r="109" spans="1:1" ht="16" x14ac:dyDescent="0.2">
      <c r="A109" s="161" t="s">
        <v>461</v>
      </c>
    </row>
    <row r="110" spans="1:1" x14ac:dyDescent="0.2">
      <c r="A110" s="50"/>
    </row>
    <row r="111" spans="1:1" ht="16" x14ac:dyDescent="0.2">
      <c r="A111" s="160" t="s">
        <v>464</v>
      </c>
    </row>
    <row r="112" spans="1:1" x14ac:dyDescent="0.2">
      <c r="A112" s="161"/>
    </row>
    <row r="113" spans="1:1" ht="16" x14ac:dyDescent="0.2">
      <c r="A113" s="161" t="s">
        <v>465</v>
      </c>
    </row>
    <row r="114" spans="1:1" ht="16" x14ac:dyDescent="0.2">
      <c r="A114" s="161" t="s">
        <v>511</v>
      </c>
    </row>
    <row r="115" spans="1:1" ht="16" x14ac:dyDescent="0.2">
      <c r="A115" s="161" t="s">
        <v>466</v>
      </c>
    </row>
    <row r="116" spans="1:1" x14ac:dyDescent="0.2">
      <c r="A116" s="50"/>
    </row>
    <row r="117" spans="1:1" ht="16" x14ac:dyDescent="0.2">
      <c r="A117" s="160" t="s">
        <v>467</v>
      </c>
    </row>
    <row r="118" spans="1:1" x14ac:dyDescent="0.2">
      <c r="A118" s="161"/>
    </row>
    <row r="119" spans="1:1" ht="16" x14ac:dyDescent="0.2">
      <c r="A119" s="161" t="s">
        <v>512</v>
      </c>
    </row>
    <row r="120" spans="1:1" ht="16" x14ac:dyDescent="0.2">
      <c r="A120" s="161" t="s">
        <v>468</v>
      </c>
    </row>
    <row r="121" spans="1:1" x14ac:dyDescent="0.2">
      <c r="A121" s="50"/>
    </row>
    <row r="122" spans="1:1" ht="16" x14ac:dyDescent="0.2">
      <c r="A122" s="160" t="s">
        <v>469</v>
      </c>
    </row>
    <row r="123" spans="1:1" x14ac:dyDescent="0.2">
      <c r="A123" s="161"/>
    </row>
    <row r="124" spans="1:1" ht="16" x14ac:dyDescent="0.2">
      <c r="A124" s="162" t="s">
        <v>513</v>
      </c>
    </row>
    <row r="125" spans="1:1" ht="16" x14ac:dyDescent="0.2">
      <c r="A125" s="162" t="s">
        <v>514</v>
      </c>
    </row>
    <row r="126" spans="1:1" ht="16" x14ac:dyDescent="0.2">
      <c r="A126" s="162" t="s">
        <v>515</v>
      </c>
    </row>
    <row r="127" spans="1:1" x14ac:dyDescent="0.2">
      <c r="A127" s="50"/>
    </row>
    <row r="128" spans="1:1" ht="16" x14ac:dyDescent="0.2">
      <c r="A128" s="160" t="s">
        <v>470</v>
      </c>
    </row>
    <row r="129" spans="1:1" x14ac:dyDescent="0.2">
      <c r="A129" s="161"/>
    </row>
    <row r="130" spans="1:1" ht="16" x14ac:dyDescent="0.2">
      <c r="A130" s="162" t="s">
        <v>516</v>
      </c>
    </row>
    <row r="131" spans="1:1" ht="16" x14ac:dyDescent="0.2">
      <c r="A131" s="162" t="s">
        <v>517</v>
      </c>
    </row>
    <row r="132" spans="1:1" ht="16" x14ac:dyDescent="0.2">
      <c r="A132" s="162" t="s">
        <v>518</v>
      </c>
    </row>
    <row r="133" spans="1:1" x14ac:dyDescent="0.2">
      <c r="A133" s="50"/>
    </row>
    <row r="134" spans="1:1" ht="16" x14ac:dyDescent="0.2">
      <c r="A134" s="160" t="s">
        <v>471</v>
      </c>
    </row>
    <row r="135" spans="1:1" x14ac:dyDescent="0.2">
      <c r="A135" s="161"/>
    </row>
    <row r="136" spans="1:1" ht="16" x14ac:dyDescent="0.2">
      <c r="A136" s="161" t="s">
        <v>472</v>
      </c>
    </row>
    <row r="137" spans="1:1" ht="16" x14ac:dyDescent="0.2">
      <c r="A137" s="161" t="s">
        <v>473</v>
      </c>
    </row>
    <row r="138" spans="1:1" ht="16" x14ac:dyDescent="0.2">
      <c r="A138" s="161" t="s">
        <v>474</v>
      </c>
    </row>
    <row r="139" spans="1:1" x14ac:dyDescent="0.2">
      <c r="A139" s="50"/>
    </row>
    <row r="140" spans="1:1" ht="16" x14ac:dyDescent="0.2">
      <c r="A140" s="163" t="s">
        <v>475</v>
      </c>
    </row>
    <row r="141" spans="1:1" x14ac:dyDescent="0.2">
      <c r="A141" s="159"/>
    </row>
    <row r="142" spans="1:1" ht="16" x14ac:dyDescent="0.2">
      <c r="A142" s="159" t="s">
        <v>476</v>
      </c>
    </row>
    <row r="144" spans="1:1" x14ac:dyDescent="0.2">
      <c r="A144" s="26" t="s">
        <v>551</v>
      </c>
    </row>
    <row r="146" spans="1:1" ht="256.5" customHeight="1" x14ac:dyDescent="0.2">
      <c r="A146" s="159" t="s">
        <v>548</v>
      </c>
    </row>
    <row r="148" spans="1:1" x14ac:dyDescent="0.2">
      <c r="A148" t="s">
        <v>571</v>
      </c>
    </row>
  </sheetData>
  <hyperlinks>
    <hyperlink ref="C10" r:id="rId1" display="mailto:veronique.marie-jeanne@supagro.fr" xr:uid="{741995AD-FC04-4744-BF59-468453EF5DFC}"/>
    <hyperlink ref="C11" r:id="rId2" display="mailto:jean-benoit.morel@inrae.fr" xr:uid="{9C4B0135-B8D3-4A05-BE58-541CE595D65B}"/>
    <hyperlink ref="B20" r:id="rId3" display="mailto:jean-benoit.morel@inrae.fr" xr:uid="{E9091B4C-36E6-45F3-9ACB-655C8E0BE630}"/>
    <hyperlink ref="B21" r:id="rId4" display="mailto:veronique.marie-jeanne@supagro.fr" xr:uid="{DE74D935-92D4-4771-A4ED-56C915084183}"/>
    <hyperlink ref="B38" r:id="rId5" display="mailto:jean-benoit.morel@inrae.fr" xr:uid="{DE28A3D7-4FD0-4B1E-BE3B-47A614CC25E5}"/>
    <hyperlink ref="B39" r:id="rId6" display="mailto:veronique.marie-jeanne@supagro.fr" xr:uid="{603D01D6-C7D0-4051-8AED-03DC6E09F8A3}"/>
    <hyperlink ref="B57" r:id="rId7" display="mailto:jean-benoit.morel@inrae.fr" xr:uid="{6CB4A784-3B43-4FC9-B555-64261F712424}"/>
    <hyperlink ref="B58" r:id="rId8" display="mailto:veronique.marie-jeanne@supagro.fr" xr:uid="{7156EB2C-3180-4F8B-A60E-AE77E11305C4}"/>
  </hyperlinks>
  <pageMargins left="0.7" right="0.7" top="0.75" bottom="0.75" header="0.3" footer="0.3"/>
  <pageSetup paperSize="9" scale="22"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AE4A-79A6-4C8C-8344-7331C7846AB0}">
  <dimension ref="A2:A44"/>
  <sheetViews>
    <sheetView tabSelected="1" topLeftCell="A6" zoomScale="120" zoomScaleNormal="120" workbookViewId="0">
      <selection activeCell="D19" sqref="D19"/>
    </sheetView>
  </sheetViews>
  <sheetFormatPr baseColWidth="10" defaultColWidth="11.1640625" defaultRowHeight="15" x14ac:dyDescent="0.2"/>
  <cols>
    <col min="1" max="1" width="11.5" style="194" customWidth="1"/>
  </cols>
  <sheetData>
    <row r="2" spans="1:1" x14ac:dyDescent="0.2">
      <c r="A2" s="195" t="s">
        <v>9</v>
      </c>
    </row>
    <row r="3" spans="1:1" x14ac:dyDescent="0.2">
      <c r="A3" s="27" t="s">
        <v>644</v>
      </c>
    </row>
    <row r="4" spans="1:1" ht="16" x14ac:dyDescent="0.2">
      <c r="A4" s="223"/>
    </row>
    <row r="5" spans="1:1" x14ac:dyDescent="0.2">
      <c r="A5" s="195" t="s">
        <v>22</v>
      </c>
    </row>
    <row r="6" spans="1:1" x14ac:dyDescent="0.2">
      <c r="A6" s="195"/>
    </row>
    <row r="7" spans="1:1" x14ac:dyDescent="0.2">
      <c r="A7" s="195" t="s">
        <v>12</v>
      </c>
    </row>
    <row r="8" spans="1:1" x14ac:dyDescent="0.2">
      <c r="A8" s="27" t="s">
        <v>23</v>
      </c>
    </row>
    <row r="9" spans="1:1" x14ac:dyDescent="0.2">
      <c r="A9" s="197"/>
    </row>
    <row r="10" spans="1:1" x14ac:dyDescent="0.2">
      <c r="A10" s="195" t="s">
        <v>14</v>
      </c>
    </row>
    <row r="11" spans="1:1" x14ac:dyDescent="0.2">
      <c r="A11" s="152" t="s">
        <v>645</v>
      </c>
    </row>
    <row r="12" spans="1:1" x14ac:dyDescent="0.2">
      <c r="A12" s="197"/>
    </row>
    <row r="13" spans="1:1" x14ac:dyDescent="0.2">
      <c r="A13" s="195" t="s">
        <v>24</v>
      </c>
    </row>
    <row r="14" spans="1:1" x14ac:dyDescent="0.2">
      <c r="A14" s="152" t="s">
        <v>25</v>
      </c>
    </row>
    <row r="15" spans="1:1" x14ac:dyDescent="0.2">
      <c r="A15" s="152" t="s">
        <v>26</v>
      </c>
    </row>
    <row r="16" spans="1:1" x14ac:dyDescent="0.2">
      <c r="A16" s="152" t="s">
        <v>27</v>
      </c>
    </row>
    <row r="17" spans="1:1" x14ac:dyDescent="0.2">
      <c r="A17" s="152" t="s">
        <v>28</v>
      </c>
    </row>
    <row r="18" spans="1:1" x14ac:dyDescent="0.2">
      <c r="A18" s="152" t="s">
        <v>29</v>
      </c>
    </row>
    <row r="19" spans="1:1" x14ac:dyDescent="0.2">
      <c r="A19" s="152" t="s">
        <v>30</v>
      </c>
    </row>
    <row r="20" spans="1:1" x14ac:dyDescent="0.2">
      <c r="A20" s="152" t="s">
        <v>31</v>
      </c>
    </row>
    <row r="21" spans="1:1" x14ac:dyDescent="0.2">
      <c r="A21" s="152"/>
    </row>
    <row r="22" spans="1:1" x14ac:dyDescent="0.2">
      <c r="A22" s="198" t="s">
        <v>646</v>
      </c>
    </row>
    <row r="23" spans="1:1" x14ac:dyDescent="0.2">
      <c r="A23" s="152" t="s">
        <v>32</v>
      </c>
    </row>
    <row r="24" spans="1:1" x14ac:dyDescent="0.2">
      <c r="A24" s="152" t="s">
        <v>33</v>
      </c>
    </row>
    <row r="25" spans="1:1" x14ac:dyDescent="0.2">
      <c r="A25" s="152" t="s">
        <v>34</v>
      </c>
    </row>
    <row r="26" spans="1:1" x14ac:dyDescent="0.2">
      <c r="A26" s="152" t="s">
        <v>35</v>
      </c>
    </row>
    <row r="27" spans="1:1" x14ac:dyDescent="0.2">
      <c r="A27" s="152" t="s">
        <v>38</v>
      </c>
    </row>
    <row r="28" spans="1:1" x14ac:dyDescent="0.2">
      <c r="A28" s="152" t="s">
        <v>39</v>
      </c>
    </row>
    <row r="29" spans="1:1" x14ac:dyDescent="0.2">
      <c r="A29" s="152" t="s">
        <v>36</v>
      </c>
    </row>
    <row r="30" spans="1:1" x14ac:dyDescent="0.2">
      <c r="A30" s="152" t="s">
        <v>37</v>
      </c>
    </row>
    <row r="31" spans="1:1" x14ac:dyDescent="0.2">
      <c r="A31" s="197"/>
    </row>
    <row r="32" spans="1:1" x14ac:dyDescent="0.2">
      <c r="A32" s="78" t="s">
        <v>206</v>
      </c>
    </row>
    <row r="34" spans="1:1" x14ac:dyDescent="0.2">
      <c r="A34" s="2" t="s">
        <v>1</v>
      </c>
    </row>
    <row r="35" spans="1:1" x14ac:dyDescent="0.2">
      <c r="A35" s="1" t="s">
        <v>2</v>
      </c>
    </row>
    <row r="36" spans="1:1" x14ac:dyDescent="0.2">
      <c r="A36" s="3" t="s">
        <v>3</v>
      </c>
    </row>
    <row r="37" spans="1:1" x14ac:dyDescent="0.2">
      <c r="A37" t="s">
        <v>4</v>
      </c>
    </row>
    <row r="38" spans="1:1" x14ac:dyDescent="0.2">
      <c r="A38" t="s">
        <v>8</v>
      </c>
    </row>
    <row r="39" spans="1:1" x14ac:dyDescent="0.2">
      <c r="A39"/>
    </row>
    <row r="40" spans="1:1" x14ac:dyDescent="0.2">
      <c r="A40" s="2" t="s">
        <v>82</v>
      </c>
    </row>
    <row r="41" spans="1:1" x14ac:dyDescent="0.2">
      <c r="A41" s="1" t="s">
        <v>83</v>
      </c>
    </row>
    <row r="42" spans="1:1" x14ac:dyDescent="0.2">
      <c r="A42" s="3" t="s">
        <v>3</v>
      </c>
    </row>
    <row r="43" spans="1:1" x14ac:dyDescent="0.2">
      <c r="A43" t="s">
        <v>85</v>
      </c>
    </row>
    <row r="44" spans="1:1" x14ac:dyDescent="0.2">
      <c r="A44" t="s">
        <v>84</v>
      </c>
    </row>
  </sheetData>
  <hyperlinks>
    <hyperlink ref="A36" r:id="rId1" location="supplier" display="https://www.ugap.fr/laboratoire-1/reactifs-gauss-129625/biologie-moleculaire-129626/electrophorese-horizontale-129633/complete-edta-free-protease-inhibitor-cocktail-20-tablets-p3736365 - supplier" xr:uid="{FA066EED-16B0-47EC-A3A3-9CE76237B4FB}"/>
    <hyperlink ref="A42" r:id="rId2" location="supplier" display="https://www.ugap.fr/laboratoire-1/reactifs-gauss-129625/culture-cellulaire-129643/cytokines-facteurs-de-croissance-et-inhibiteurs-129648/protease-inhibitor-cocktail-for-use-with-5-ml-p3750831 - supplier" xr:uid="{EA750163-06D8-4AA5-B15A-159D743C60D6}"/>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766E4-F8B8-4952-A6A6-967A9BC65C08}">
  <dimension ref="A2:F48"/>
  <sheetViews>
    <sheetView zoomScale="120" zoomScaleNormal="120" workbookViewId="0">
      <selection activeCell="A26" sqref="A26:A30"/>
    </sheetView>
  </sheetViews>
  <sheetFormatPr baseColWidth="10" defaultColWidth="11.5" defaultRowHeight="15" x14ac:dyDescent="0.2"/>
  <cols>
    <col min="1" max="1" width="12" style="194" bestFit="1" customWidth="1"/>
    <col min="3" max="3" width="12.83203125" bestFit="1" customWidth="1"/>
  </cols>
  <sheetData>
    <row r="2" spans="1:6" x14ac:dyDescent="0.2">
      <c r="A2" s="195" t="s">
        <v>9</v>
      </c>
    </row>
    <row r="3" spans="1:6" x14ac:dyDescent="0.2">
      <c r="A3" s="27" t="s">
        <v>638</v>
      </c>
    </row>
    <row r="4" spans="1:6" x14ac:dyDescent="0.2">
      <c r="A4" s="152"/>
    </row>
    <row r="5" spans="1:6" x14ac:dyDescent="0.2">
      <c r="A5" s="195" t="s">
        <v>22</v>
      </c>
    </row>
    <row r="6" spans="1:6" x14ac:dyDescent="0.2">
      <c r="A6" s="152"/>
    </row>
    <row r="7" spans="1:6" x14ac:dyDescent="0.2">
      <c r="A7" s="196" t="s">
        <v>12</v>
      </c>
    </row>
    <row r="8" spans="1:6" x14ac:dyDescent="0.2">
      <c r="A8" s="27" t="s">
        <v>604</v>
      </c>
    </row>
    <row r="9" spans="1:6" x14ac:dyDescent="0.2">
      <c r="A9" s="197"/>
    </row>
    <row r="10" spans="1:6" x14ac:dyDescent="0.2">
      <c r="A10" s="195" t="s">
        <v>14</v>
      </c>
      <c r="F10" s="199"/>
    </row>
    <row r="11" spans="1:6" x14ac:dyDescent="0.2">
      <c r="A11" s="152" t="s">
        <v>597</v>
      </c>
    </row>
    <row r="12" spans="1:6" x14ac:dyDescent="0.2">
      <c r="A12" s="197"/>
    </row>
    <row r="13" spans="1:6" x14ac:dyDescent="0.2">
      <c r="A13" s="195" t="s">
        <v>24</v>
      </c>
    </row>
    <row r="14" spans="1:6" x14ac:dyDescent="0.2">
      <c r="A14" s="84" t="s">
        <v>643</v>
      </c>
    </row>
    <row r="15" spans="1:6" x14ac:dyDescent="0.2">
      <c r="A15" s="84" t="s">
        <v>639</v>
      </c>
    </row>
    <row r="16" spans="1:6" x14ac:dyDescent="0.2">
      <c r="A16" s="84" t="s">
        <v>640</v>
      </c>
    </row>
    <row r="17" spans="1:1" x14ac:dyDescent="0.2">
      <c r="A17" s="84" t="s">
        <v>641</v>
      </c>
    </row>
    <row r="18" spans="1:1" x14ac:dyDescent="0.2">
      <c r="A18" s="152" t="s">
        <v>598</v>
      </c>
    </row>
    <row r="19" spans="1:1" x14ac:dyDescent="0.2">
      <c r="A19" s="152" t="s">
        <v>29</v>
      </c>
    </row>
    <row r="20" spans="1:1" x14ac:dyDescent="0.2">
      <c r="A20" s="152" t="s">
        <v>600</v>
      </c>
    </row>
    <row r="21" spans="1:1" x14ac:dyDescent="0.2">
      <c r="A21" s="152" t="s">
        <v>602</v>
      </c>
    </row>
    <row r="22" spans="1:1" x14ac:dyDescent="0.2">
      <c r="A22" s="221" t="s">
        <v>642</v>
      </c>
    </row>
    <row r="23" spans="1:1" x14ac:dyDescent="0.2">
      <c r="A23" s="221" t="s">
        <v>601</v>
      </c>
    </row>
    <row r="24" spans="1:1" x14ac:dyDescent="0.2">
      <c r="A24" s="152"/>
    </row>
    <row r="25" spans="1:1" x14ac:dyDescent="0.2">
      <c r="A25" s="198" t="s">
        <v>599</v>
      </c>
    </row>
    <row r="26" spans="1:1" x14ac:dyDescent="0.2">
      <c r="A26" s="152" t="s">
        <v>32</v>
      </c>
    </row>
    <row r="27" spans="1:1" x14ac:dyDescent="0.2">
      <c r="A27" s="152" t="s">
        <v>33</v>
      </c>
    </row>
    <row r="28" spans="1:1" x14ac:dyDescent="0.2">
      <c r="A28" s="152" t="s">
        <v>34</v>
      </c>
    </row>
    <row r="29" spans="1:1" x14ac:dyDescent="0.2">
      <c r="A29" s="152" t="s">
        <v>35</v>
      </c>
    </row>
    <row r="30" spans="1:1" x14ac:dyDescent="0.2">
      <c r="A30" s="152" t="s">
        <v>38</v>
      </c>
    </row>
    <row r="31" spans="1:1" x14ac:dyDescent="0.2">
      <c r="A31" s="152" t="s">
        <v>39</v>
      </c>
    </row>
    <row r="32" spans="1:1" x14ac:dyDescent="0.2">
      <c r="A32" s="152" t="s">
        <v>526</v>
      </c>
    </row>
    <row r="33" spans="1:1" x14ac:dyDescent="0.2">
      <c r="A33" s="197"/>
    </row>
    <row r="34" spans="1:1" x14ac:dyDescent="0.2">
      <c r="A34" s="222" t="s">
        <v>206</v>
      </c>
    </row>
    <row r="35" spans="1:1" x14ac:dyDescent="0.2">
      <c r="A35" s="86"/>
    </row>
    <row r="36" spans="1:1" x14ac:dyDescent="0.2">
      <c r="A36" s="220" t="s">
        <v>603</v>
      </c>
    </row>
    <row r="37" spans="1:1" x14ac:dyDescent="0.2">
      <c r="A37" s="220" t="s">
        <v>524</v>
      </c>
    </row>
    <row r="38" spans="1:1" x14ac:dyDescent="0.2">
      <c r="A38" s="220" t="s">
        <v>525</v>
      </c>
    </row>
    <row r="39" spans="1:1" x14ac:dyDescent="0.2">
      <c r="A39" s="220" t="s">
        <v>92</v>
      </c>
    </row>
    <row r="40" spans="1:1" x14ac:dyDescent="0.2">
      <c r="A40" s="221" t="s">
        <v>523</v>
      </c>
    </row>
    <row r="44" spans="1:1" x14ac:dyDescent="0.2">
      <c r="A44" s="60"/>
    </row>
    <row r="45" spans="1:1" x14ac:dyDescent="0.2">
      <c r="A45" s="60"/>
    </row>
    <row r="46" spans="1:1" x14ac:dyDescent="0.2">
      <c r="A46" s="60"/>
    </row>
    <row r="47" spans="1:1" x14ac:dyDescent="0.2">
      <c r="A47" s="153"/>
    </row>
    <row r="48" spans="1:1" x14ac:dyDescent="0.2">
      <c r="A48" s="60"/>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874A0-259E-4566-B09E-575559490B4E}">
  <dimension ref="A2:A96"/>
  <sheetViews>
    <sheetView topLeftCell="A19" zoomScale="178" zoomScaleNormal="120" workbookViewId="0">
      <selection activeCell="D19" sqref="D19"/>
    </sheetView>
  </sheetViews>
  <sheetFormatPr baseColWidth="10" defaultColWidth="11.1640625" defaultRowHeight="15" x14ac:dyDescent="0.2"/>
  <cols>
    <col min="1" max="1" width="137.1640625" customWidth="1"/>
  </cols>
  <sheetData>
    <row r="2" spans="1:1" x14ac:dyDescent="0.2">
      <c r="A2" s="195" t="s">
        <v>9</v>
      </c>
    </row>
    <row r="3" spans="1:1" x14ac:dyDescent="0.2">
      <c r="A3" s="27" t="s">
        <v>10</v>
      </c>
    </row>
    <row r="4" spans="1:1" x14ac:dyDescent="0.2">
      <c r="A4" s="152"/>
    </row>
    <row r="5" spans="1:1" x14ac:dyDescent="0.2">
      <c r="A5" s="195" t="s">
        <v>11</v>
      </c>
    </row>
    <row r="6" spans="1:1" x14ac:dyDescent="0.2">
      <c r="A6" s="130"/>
    </row>
    <row r="7" spans="1:1" x14ac:dyDescent="0.2">
      <c r="A7" s="195" t="s">
        <v>12</v>
      </c>
    </row>
    <row r="8" spans="1:1" x14ac:dyDescent="0.2">
      <c r="A8" s="28" t="s">
        <v>13</v>
      </c>
    </row>
    <row r="9" spans="1:1" x14ac:dyDescent="0.2">
      <c r="A9" s="224"/>
    </row>
    <row r="10" spans="1:1" x14ac:dyDescent="0.2">
      <c r="A10" s="225" t="s">
        <v>14</v>
      </c>
    </row>
    <row r="11" spans="1:1" x14ac:dyDescent="0.2">
      <c r="A11" s="130" t="s">
        <v>645</v>
      </c>
    </row>
    <row r="12" spans="1:1" x14ac:dyDescent="0.2">
      <c r="A12" s="224"/>
    </row>
    <row r="13" spans="1:1" x14ac:dyDescent="0.2">
      <c r="A13" s="225" t="s">
        <v>15</v>
      </c>
    </row>
    <row r="14" spans="1:1" x14ac:dyDescent="0.2">
      <c r="A14" s="28" t="s">
        <v>16</v>
      </c>
    </row>
    <row r="15" spans="1:1" x14ac:dyDescent="0.2">
      <c r="A15" s="27" t="s">
        <v>655</v>
      </c>
    </row>
    <row r="16" spans="1:1" x14ac:dyDescent="0.2">
      <c r="A16" s="27" t="s">
        <v>656</v>
      </c>
    </row>
    <row r="17" spans="1:1" x14ac:dyDescent="0.2">
      <c r="A17" s="224"/>
    </row>
    <row r="18" spans="1:1" x14ac:dyDescent="0.2">
      <c r="A18" s="225" t="s">
        <v>17</v>
      </c>
    </row>
    <row r="19" spans="1:1" ht="179.25" customHeight="1" x14ac:dyDescent="0.2">
      <c r="A19" s="226" t="s">
        <v>657</v>
      </c>
    </row>
    <row r="20" spans="1:1" x14ac:dyDescent="0.2">
      <c r="A20" s="130"/>
    </row>
    <row r="21" spans="1:1" x14ac:dyDescent="0.2">
      <c r="A21" s="225" t="s">
        <v>18</v>
      </c>
    </row>
    <row r="22" spans="1:1" ht="16" x14ac:dyDescent="0.2">
      <c r="A22" s="227" t="s">
        <v>658</v>
      </c>
    </row>
    <row r="23" spans="1:1" x14ac:dyDescent="0.2">
      <c r="A23" s="227"/>
    </row>
    <row r="24" spans="1:1" ht="32" x14ac:dyDescent="0.2">
      <c r="A24" s="227" t="s">
        <v>659</v>
      </c>
    </row>
    <row r="25" spans="1:1" x14ac:dyDescent="0.2">
      <c r="A25" s="227"/>
    </row>
    <row r="26" spans="1:1" ht="16" x14ac:dyDescent="0.2">
      <c r="A26" s="227" t="s">
        <v>660</v>
      </c>
    </row>
    <row r="27" spans="1:1" x14ac:dyDescent="0.2">
      <c r="A27" s="227"/>
    </row>
    <row r="28" spans="1:1" x14ac:dyDescent="0.2">
      <c r="A28" s="227"/>
    </row>
    <row r="29" spans="1:1" ht="16" x14ac:dyDescent="0.2">
      <c r="A29" s="227" t="s">
        <v>661</v>
      </c>
    </row>
    <row r="30" spans="1:1" ht="16" x14ac:dyDescent="0.2">
      <c r="A30" s="227" t="s">
        <v>662</v>
      </c>
    </row>
    <row r="31" spans="1:1" ht="16" x14ac:dyDescent="0.2">
      <c r="A31" s="227" t="s">
        <v>663</v>
      </c>
    </row>
    <row r="32" spans="1:1" ht="16" x14ac:dyDescent="0.2">
      <c r="A32" s="227" t="s">
        <v>664</v>
      </c>
    </row>
    <row r="33" spans="1:1" x14ac:dyDescent="0.2">
      <c r="A33" s="227"/>
    </row>
    <row r="34" spans="1:1" ht="32" x14ac:dyDescent="0.2">
      <c r="A34" s="227" t="s">
        <v>665</v>
      </c>
    </row>
    <row r="35" spans="1:1" x14ac:dyDescent="0.2">
      <c r="A35" s="227"/>
    </row>
    <row r="36" spans="1:1" ht="32" x14ac:dyDescent="0.2">
      <c r="A36" s="227" t="s">
        <v>666</v>
      </c>
    </row>
    <row r="37" spans="1:1" x14ac:dyDescent="0.2">
      <c r="A37" s="227"/>
    </row>
    <row r="38" spans="1:1" x14ac:dyDescent="0.2">
      <c r="A38" s="227"/>
    </row>
    <row r="39" spans="1:1" x14ac:dyDescent="0.2">
      <c r="A39" s="227"/>
    </row>
    <row r="40" spans="1:1" x14ac:dyDescent="0.2">
      <c r="A40" s="227"/>
    </row>
    <row r="41" spans="1:1" x14ac:dyDescent="0.2">
      <c r="A41" s="227"/>
    </row>
    <row r="42" spans="1:1" x14ac:dyDescent="0.2">
      <c r="A42" s="227"/>
    </row>
    <row r="43" spans="1:1" x14ac:dyDescent="0.2">
      <c r="A43" s="227"/>
    </row>
    <row r="44" spans="1:1" x14ac:dyDescent="0.2">
      <c r="A44" s="227"/>
    </row>
    <row r="45" spans="1:1" x14ac:dyDescent="0.2">
      <c r="A45" s="227"/>
    </row>
    <row r="46" spans="1:1" x14ac:dyDescent="0.2">
      <c r="A46" s="227"/>
    </row>
    <row r="47" spans="1:1" x14ac:dyDescent="0.2">
      <c r="A47" s="227"/>
    </row>
    <row r="48" spans="1:1" x14ac:dyDescent="0.2">
      <c r="A48" s="227"/>
    </row>
    <row r="49" spans="1:1" x14ac:dyDescent="0.2">
      <c r="A49" s="227"/>
    </row>
    <row r="50" spans="1:1" x14ac:dyDescent="0.2">
      <c r="A50" s="227"/>
    </row>
    <row r="51" spans="1:1" x14ac:dyDescent="0.2">
      <c r="A51" s="227"/>
    </row>
    <row r="52" spans="1:1" x14ac:dyDescent="0.2">
      <c r="A52" s="227"/>
    </row>
    <row r="53" spans="1:1" x14ac:dyDescent="0.2">
      <c r="A53" s="227"/>
    </row>
    <row r="54" spans="1:1" x14ac:dyDescent="0.2">
      <c r="A54" s="227"/>
    </row>
    <row r="55" spans="1:1" x14ac:dyDescent="0.2">
      <c r="A55" s="227"/>
    </row>
    <row r="56" spans="1:1" x14ac:dyDescent="0.2">
      <c r="A56" s="227"/>
    </row>
    <row r="57" spans="1:1" x14ac:dyDescent="0.2">
      <c r="A57" s="227"/>
    </row>
    <row r="58" spans="1:1" x14ac:dyDescent="0.2">
      <c r="A58" s="227"/>
    </row>
    <row r="59" spans="1:1" x14ac:dyDescent="0.2">
      <c r="A59" s="227"/>
    </row>
    <row r="60" spans="1:1" x14ac:dyDescent="0.2">
      <c r="A60" s="227"/>
    </row>
    <row r="61" spans="1:1" x14ac:dyDescent="0.2">
      <c r="A61" s="227"/>
    </row>
    <row r="62" spans="1:1" x14ac:dyDescent="0.2">
      <c r="A62" s="227"/>
    </row>
    <row r="63" spans="1:1" x14ac:dyDescent="0.2">
      <c r="A63" s="227"/>
    </row>
    <row r="64" spans="1:1" x14ac:dyDescent="0.2">
      <c r="A64" s="227"/>
    </row>
    <row r="65" spans="1:1" x14ac:dyDescent="0.2">
      <c r="A65" s="227"/>
    </row>
    <row r="66" spans="1:1" x14ac:dyDescent="0.2">
      <c r="A66" s="227"/>
    </row>
    <row r="67" spans="1:1" x14ac:dyDescent="0.2">
      <c r="A67" s="227"/>
    </row>
    <row r="68" spans="1:1" x14ac:dyDescent="0.2">
      <c r="A68" s="227"/>
    </row>
    <row r="69" spans="1:1" x14ac:dyDescent="0.2">
      <c r="A69" s="227"/>
    </row>
    <row r="70" spans="1:1" x14ac:dyDescent="0.2">
      <c r="A70" s="227"/>
    </row>
    <row r="71" spans="1:1" x14ac:dyDescent="0.2">
      <c r="A71" s="227"/>
    </row>
    <row r="72" spans="1:1" x14ac:dyDescent="0.2">
      <c r="A72" s="227"/>
    </row>
    <row r="73" spans="1:1" x14ac:dyDescent="0.2">
      <c r="A73" s="227"/>
    </row>
    <row r="74" spans="1:1" x14ac:dyDescent="0.2">
      <c r="A74" s="227"/>
    </row>
    <row r="75" spans="1:1" x14ac:dyDescent="0.2">
      <c r="A75" s="227"/>
    </row>
    <row r="76" spans="1:1" x14ac:dyDescent="0.2">
      <c r="A76" s="227"/>
    </row>
    <row r="77" spans="1:1" x14ac:dyDescent="0.2">
      <c r="A77" s="28"/>
    </row>
    <row r="78" spans="1:1" x14ac:dyDescent="0.2">
      <c r="A78" s="152" t="s">
        <v>19</v>
      </c>
    </row>
    <row r="79" spans="1:1" x14ac:dyDescent="0.2">
      <c r="A79" s="152"/>
    </row>
    <row r="80" spans="1:1" x14ac:dyDescent="0.2">
      <c r="A80" s="152" t="s">
        <v>20</v>
      </c>
    </row>
    <row r="81" spans="1:1" x14ac:dyDescent="0.2">
      <c r="A81" s="152"/>
    </row>
    <row r="82" spans="1:1" x14ac:dyDescent="0.2">
      <c r="A82" s="152" t="s">
        <v>21</v>
      </c>
    </row>
    <row r="83" spans="1:1" x14ac:dyDescent="0.2">
      <c r="A83" s="130"/>
    </row>
    <row r="84" spans="1:1" x14ac:dyDescent="0.2">
      <c r="A84" s="228"/>
    </row>
    <row r="85" spans="1:1" ht="48" x14ac:dyDescent="0.2">
      <c r="A85" s="229" t="s">
        <v>667</v>
      </c>
    </row>
    <row r="86" spans="1:1" x14ac:dyDescent="0.2">
      <c r="A86" s="230"/>
    </row>
    <row r="87" spans="1:1" ht="32" x14ac:dyDescent="0.2">
      <c r="A87" s="229" t="s">
        <v>668</v>
      </c>
    </row>
    <row r="88" spans="1:1" x14ac:dyDescent="0.2">
      <c r="A88" s="229"/>
    </row>
    <row r="89" spans="1:1" x14ac:dyDescent="0.2">
      <c r="A89" s="78" t="s">
        <v>206</v>
      </c>
    </row>
    <row r="90" spans="1:1" x14ac:dyDescent="0.2">
      <c r="A90" s="75"/>
    </row>
    <row r="91" spans="1:1" x14ac:dyDescent="0.2">
      <c r="A91" s="2" t="s">
        <v>40</v>
      </c>
    </row>
    <row r="92" spans="1:1" x14ac:dyDescent="0.2">
      <c r="A92" s="1" t="s">
        <v>0</v>
      </c>
    </row>
    <row r="93" spans="1:1" x14ac:dyDescent="0.2">
      <c r="A93" s="76" t="s">
        <v>5</v>
      </c>
    </row>
    <row r="94" spans="1:1" x14ac:dyDescent="0.2">
      <c r="A94" s="77" t="s">
        <v>6</v>
      </c>
    </row>
    <row r="95" spans="1:1" x14ac:dyDescent="0.2">
      <c r="A95" t="s">
        <v>7</v>
      </c>
    </row>
    <row r="96" spans="1:1" x14ac:dyDescent="0.2">
      <c r="A96" s="43"/>
    </row>
  </sheetData>
  <hyperlinks>
    <hyperlink ref="A93" r:id="rId1" location="supplier" display="https://www.ugap.fr/laboratoire-1/reactifs-gauss-129625/proteomique-129638/isolement-purification-des-proteines-129639/coomassiebradfordprot-assay-kit-1-set-p3780594 - supplier" xr:uid="{9F503D51-1437-475A-BA32-A4A614E9170C}"/>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70E01-F1A7-479B-9FF1-27D17FA4009D}">
  <dimension ref="A2:B43"/>
  <sheetViews>
    <sheetView zoomScale="120" zoomScaleNormal="120" workbookViewId="0">
      <selection activeCell="N163" sqref="N163"/>
    </sheetView>
  </sheetViews>
  <sheetFormatPr baseColWidth="10" defaultRowHeight="15" x14ac:dyDescent="0.2"/>
  <sheetData>
    <row r="2" spans="1:1" x14ac:dyDescent="0.2">
      <c r="A2" s="84" t="s">
        <v>235</v>
      </c>
    </row>
    <row r="3" spans="1:1" x14ac:dyDescent="0.2">
      <c r="A3" s="84" t="s">
        <v>90</v>
      </c>
    </row>
    <row r="4" spans="1:1" x14ac:dyDescent="0.2">
      <c r="A4" s="84" t="s">
        <v>234</v>
      </c>
    </row>
    <row r="6" spans="1:1" x14ac:dyDescent="0.2">
      <c r="A6" t="s">
        <v>233</v>
      </c>
    </row>
    <row r="7" spans="1:1" x14ac:dyDescent="0.2">
      <c r="A7" t="s">
        <v>218</v>
      </c>
    </row>
    <row r="9" spans="1:1" x14ac:dyDescent="0.2">
      <c r="A9" t="s">
        <v>647</v>
      </c>
    </row>
    <row r="10" spans="1:1" x14ac:dyDescent="0.2">
      <c r="A10" t="s">
        <v>219</v>
      </c>
    </row>
    <row r="11" spans="1:1" x14ac:dyDescent="0.2">
      <c r="A11" t="s">
        <v>220</v>
      </c>
    </row>
    <row r="12" spans="1:1" x14ac:dyDescent="0.2">
      <c r="A12" t="s">
        <v>221</v>
      </c>
    </row>
    <row r="13" spans="1:1" x14ac:dyDescent="0.2">
      <c r="A13" t="s">
        <v>222</v>
      </c>
    </row>
    <row r="14" spans="1:1" x14ac:dyDescent="0.2">
      <c r="A14" t="s">
        <v>223</v>
      </c>
    </row>
    <row r="15" spans="1:1" x14ac:dyDescent="0.2">
      <c r="A15" t="s">
        <v>224</v>
      </c>
    </row>
    <row r="16" spans="1:1" x14ac:dyDescent="0.2">
      <c r="A16" t="s">
        <v>225</v>
      </c>
    </row>
    <row r="17" spans="1:2" x14ac:dyDescent="0.2">
      <c r="A17" t="s">
        <v>226</v>
      </c>
    </row>
    <row r="18" spans="1:2" x14ac:dyDescent="0.2">
      <c r="A18" t="s">
        <v>227</v>
      </c>
    </row>
    <row r="19" spans="1:2" x14ac:dyDescent="0.2">
      <c r="A19" t="s">
        <v>228</v>
      </c>
    </row>
    <row r="20" spans="1:2" x14ac:dyDescent="0.2">
      <c r="A20" t="s">
        <v>229</v>
      </c>
    </row>
    <row r="21" spans="1:2" x14ac:dyDescent="0.2">
      <c r="A21" t="s">
        <v>230</v>
      </c>
    </row>
    <row r="22" spans="1:2" x14ac:dyDescent="0.2">
      <c r="A22" t="s">
        <v>231</v>
      </c>
    </row>
    <row r="23" spans="1:2" x14ac:dyDescent="0.2">
      <c r="A23" t="s">
        <v>232</v>
      </c>
    </row>
    <row r="25" spans="1:2" x14ac:dyDescent="0.2">
      <c r="A25" s="84" t="s">
        <v>651</v>
      </c>
    </row>
    <row r="26" spans="1:2" x14ac:dyDescent="0.2">
      <c r="B26" s="90" t="s">
        <v>236</v>
      </c>
    </row>
    <row r="27" spans="1:2" x14ac:dyDescent="0.2">
      <c r="B27" s="90" t="s">
        <v>274</v>
      </c>
    </row>
    <row r="28" spans="1:2" x14ac:dyDescent="0.2">
      <c r="B28" s="90" t="s">
        <v>237</v>
      </c>
    </row>
    <row r="29" spans="1:2" x14ac:dyDescent="0.2">
      <c r="B29" s="90" t="s">
        <v>275</v>
      </c>
    </row>
    <row r="30" spans="1:2" x14ac:dyDescent="0.2">
      <c r="B30" s="90" t="s">
        <v>238</v>
      </c>
    </row>
    <row r="31" spans="1:2" x14ac:dyDescent="0.2">
      <c r="B31" s="90" t="s">
        <v>240</v>
      </c>
    </row>
    <row r="32" spans="1:2" x14ac:dyDescent="0.2">
      <c r="B32" s="90" t="s">
        <v>239</v>
      </c>
    </row>
    <row r="33" spans="1:2" x14ac:dyDescent="0.2">
      <c r="B33" s="90" t="s">
        <v>241</v>
      </c>
    </row>
    <row r="34" spans="1:2" x14ac:dyDescent="0.2">
      <c r="B34" s="90" t="s">
        <v>242</v>
      </c>
    </row>
    <row r="36" spans="1:2" x14ac:dyDescent="0.2">
      <c r="A36" s="222" t="s">
        <v>206</v>
      </c>
    </row>
    <row r="37" spans="1:2" x14ac:dyDescent="0.2">
      <c r="A37" s="222"/>
    </row>
    <row r="38" spans="1:2" x14ac:dyDescent="0.2">
      <c r="A38" s="84" t="s">
        <v>648</v>
      </c>
    </row>
    <row r="39" spans="1:2" x14ac:dyDescent="0.2">
      <c r="A39" s="84" t="s">
        <v>90</v>
      </c>
    </row>
    <row r="41" spans="1:2" x14ac:dyDescent="0.2">
      <c r="A41" s="220" t="s">
        <v>654</v>
      </c>
    </row>
    <row r="42" spans="1:2" x14ac:dyDescent="0.2">
      <c r="A42" s="220" t="s">
        <v>652</v>
      </c>
    </row>
    <row r="43" spans="1:2" x14ac:dyDescent="0.2">
      <c r="A43" s="220" t="s">
        <v>653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C3EC1-BA04-4390-BA92-D7C0D81FBD6C}">
  <dimension ref="A1:E91"/>
  <sheetViews>
    <sheetView zoomScale="120" zoomScaleNormal="120" workbookViewId="0">
      <selection activeCell="A82" sqref="A82:XFD83"/>
    </sheetView>
  </sheetViews>
  <sheetFormatPr baseColWidth="10" defaultColWidth="11.1640625" defaultRowHeight="15" x14ac:dyDescent="0.2"/>
  <cols>
    <col min="1" max="1" width="42.83203125" customWidth="1"/>
    <col min="2" max="2" width="17.83203125" bestFit="1" customWidth="1"/>
    <col min="3" max="3" width="13" bestFit="1" customWidth="1"/>
    <col min="4" max="4" width="15.1640625" bestFit="1" customWidth="1"/>
    <col min="5" max="5" width="45.1640625" customWidth="1"/>
  </cols>
  <sheetData>
    <row r="1" spans="1:1" x14ac:dyDescent="0.2">
      <c r="A1" s="220"/>
    </row>
    <row r="2" spans="1:1" x14ac:dyDescent="0.2">
      <c r="A2" s="220" t="s">
        <v>725</v>
      </c>
    </row>
    <row r="3" spans="1:1" x14ac:dyDescent="0.2">
      <c r="A3" s="28"/>
    </row>
    <row r="4" spans="1:1" x14ac:dyDescent="0.2">
      <c r="A4" s="218" t="s">
        <v>670</v>
      </c>
    </row>
    <row r="5" spans="1:1" x14ac:dyDescent="0.2">
      <c r="A5" s="219" t="s">
        <v>607</v>
      </c>
    </row>
    <row r="6" spans="1:1" x14ac:dyDescent="0.2">
      <c r="A6" s="219" t="s">
        <v>608</v>
      </c>
    </row>
    <row r="7" spans="1:1" x14ac:dyDescent="0.2">
      <c r="A7" s="219" t="s">
        <v>609</v>
      </c>
    </row>
    <row r="8" spans="1:1" x14ac:dyDescent="0.2">
      <c r="A8" s="219" t="s">
        <v>610</v>
      </c>
    </row>
    <row r="9" spans="1:1" x14ac:dyDescent="0.2">
      <c r="A9" s="219" t="s">
        <v>611</v>
      </c>
    </row>
    <row r="10" spans="1:1" x14ac:dyDescent="0.2">
      <c r="A10" s="219" t="s">
        <v>612</v>
      </c>
    </row>
    <row r="11" spans="1:1" x14ac:dyDescent="0.2">
      <c r="A11" s="219" t="s">
        <v>613</v>
      </c>
    </row>
    <row r="12" spans="1:1" x14ac:dyDescent="0.2">
      <c r="A12" s="219" t="s">
        <v>614</v>
      </c>
    </row>
    <row r="13" spans="1:1" x14ac:dyDescent="0.2">
      <c r="A13" s="219" t="s">
        <v>615</v>
      </c>
    </row>
    <row r="14" spans="1:1" x14ac:dyDescent="0.2">
      <c r="A14" s="219" t="s">
        <v>616</v>
      </c>
    </row>
    <row r="15" spans="1:1" x14ac:dyDescent="0.2">
      <c r="A15" s="219" t="s">
        <v>617</v>
      </c>
    </row>
    <row r="16" spans="1:1" x14ac:dyDescent="0.2">
      <c r="A16" s="217"/>
    </row>
    <row r="17" spans="1:1" x14ac:dyDescent="0.2">
      <c r="A17" s="219" t="s">
        <v>618</v>
      </c>
    </row>
    <row r="18" spans="1:1" x14ac:dyDescent="0.2">
      <c r="A18" s="219"/>
    </row>
    <row r="19" spans="1:1" x14ac:dyDescent="0.2">
      <c r="A19" s="218" t="s">
        <v>627</v>
      </c>
    </row>
    <row r="20" spans="1:1" x14ac:dyDescent="0.2">
      <c r="A20" s="219" t="s">
        <v>703</v>
      </c>
    </row>
    <row r="21" spans="1:1" x14ac:dyDescent="0.2">
      <c r="A21" s="219" t="s">
        <v>619</v>
      </c>
    </row>
    <row r="22" spans="1:1" x14ac:dyDescent="0.2">
      <c r="A22" s="219" t="s">
        <v>704</v>
      </c>
    </row>
    <row r="23" spans="1:1" x14ac:dyDescent="0.2">
      <c r="A23" s="217"/>
    </row>
    <row r="24" spans="1:1" x14ac:dyDescent="0.2">
      <c r="A24" s="218" t="s">
        <v>628</v>
      </c>
    </row>
    <row r="25" spans="1:1" x14ac:dyDescent="0.2">
      <c r="A25" s="219" t="s">
        <v>705</v>
      </c>
    </row>
    <row r="26" spans="1:1" x14ac:dyDescent="0.2">
      <c r="A26" s="231"/>
    </row>
    <row r="27" spans="1:1" x14ac:dyDescent="0.2">
      <c r="A27" s="218" t="s">
        <v>629</v>
      </c>
    </row>
    <row r="28" spans="1:1" x14ac:dyDescent="0.2">
      <c r="A28" s="219" t="s">
        <v>706</v>
      </c>
    </row>
    <row r="29" spans="1:1" x14ac:dyDescent="0.2">
      <c r="A29" s="219" t="s">
        <v>707</v>
      </c>
    </row>
    <row r="30" spans="1:1" x14ac:dyDescent="0.2">
      <c r="A30" s="217"/>
    </row>
    <row r="31" spans="1:1" x14ac:dyDescent="0.2">
      <c r="A31" s="218" t="s">
        <v>630</v>
      </c>
    </row>
    <row r="32" spans="1:1" x14ac:dyDescent="0.2">
      <c r="A32" s="219" t="s">
        <v>708</v>
      </c>
    </row>
    <row r="33" spans="1:1" x14ac:dyDescent="0.2">
      <c r="A33" s="219"/>
    </row>
    <row r="34" spans="1:1" x14ac:dyDescent="0.2">
      <c r="A34" s="218" t="s">
        <v>631</v>
      </c>
    </row>
    <row r="35" spans="1:1" x14ac:dyDescent="0.2">
      <c r="A35" s="219" t="s">
        <v>709</v>
      </c>
    </row>
    <row r="36" spans="1:1" x14ac:dyDescent="0.2">
      <c r="A36" s="219" t="s">
        <v>619</v>
      </c>
    </row>
    <row r="37" spans="1:1" x14ac:dyDescent="0.2">
      <c r="A37" s="219" t="s">
        <v>710</v>
      </c>
    </row>
    <row r="38" spans="1:1" x14ac:dyDescent="0.2">
      <c r="A38" s="217"/>
    </row>
    <row r="39" spans="1:1" x14ac:dyDescent="0.2">
      <c r="A39" s="218" t="s">
        <v>632</v>
      </c>
    </row>
    <row r="40" spans="1:1" x14ac:dyDescent="0.2">
      <c r="A40" s="219" t="s">
        <v>708</v>
      </c>
    </row>
    <row r="41" spans="1:1" x14ac:dyDescent="0.2">
      <c r="A41" s="219"/>
    </row>
    <row r="42" spans="1:1" x14ac:dyDescent="0.2">
      <c r="A42" s="218" t="s">
        <v>633</v>
      </c>
    </row>
    <row r="43" spans="1:1" x14ac:dyDescent="0.2">
      <c r="A43" s="219" t="s">
        <v>711</v>
      </c>
    </row>
    <row r="44" spans="1:1" x14ac:dyDescent="0.2">
      <c r="A44" s="219" t="s">
        <v>619</v>
      </c>
    </row>
    <row r="45" spans="1:1" x14ac:dyDescent="0.2">
      <c r="A45" s="219" t="s">
        <v>707</v>
      </c>
    </row>
    <row r="46" spans="1:1" x14ac:dyDescent="0.2">
      <c r="A46" s="217"/>
    </row>
    <row r="47" spans="1:1" x14ac:dyDescent="0.2">
      <c r="A47" s="218" t="s">
        <v>634</v>
      </c>
    </row>
    <row r="48" spans="1:1" x14ac:dyDescent="0.2">
      <c r="A48" s="219" t="s">
        <v>708</v>
      </c>
    </row>
    <row r="49" spans="1:5" x14ac:dyDescent="0.2">
      <c r="A49" s="219"/>
    </row>
    <row r="50" spans="1:5" x14ac:dyDescent="0.2">
      <c r="A50" s="218" t="s">
        <v>635</v>
      </c>
    </row>
    <row r="51" spans="1:5" x14ac:dyDescent="0.2">
      <c r="A51" s="219" t="s">
        <v>623</v>
      </c>
    </row>
    <row r="52" spans="1:5" x14ac:dyDescent="0.2">
      <c r="A52" s="219" t="s">
        <v>624</v>
      </c>
    </row>
    <row r="53" spans="1:5" x14ac:dyDescent="0.2">
      <c r="A53" s="217"/>
    </row>
    <row r="54" spans="1:5" x14ac:dyDescent="0.2">
      <c r="A54" s="218" t="s">
        <v>636</v>
      </c>
    </row>
    <row r="55" spans="1:5" x14ac:dyDescent="0.2">
      <c r="A55" s="219" t="s">
        <v>625</v>
      </c>
    </row>
    <row r="56" spans="1:5" x14ac:dyDescent="0.2">
      <c r="A56" s="219"/>
    </row>
    <row r="57" spans="1:5" x14ac:dyDescent="0.2">
      <c r="A57" s="218" t="s">
        <v>637</v>
      </c>
    </row>
    <row r="58" spans="1:5" x14ac:dyDescent="0.2">
      <c r="A58" s="219" t="s">
        <v>626</v>
      </c>
    </row>
    <row r="59" spans="1:5" x14ac:dyDescent="0.2">
      <c r="A59" s="231"/>
    </row>
    <row r="60" spans="1:5" ht="16" x14ac:dyDescent="0.2">
      <c r="A60" s="232" t="s">
        <v>712</v>
      </c>
    </row>
    <row r="61" spans="1:5" ht="16" x14ac:dyDescent="0.2">
      <c r="A61" s="85" t="s">
        <v>740</v>
      </c>
      <c r="B61" s="232" t="s">
        <v>672</v>
      </c>
      <c r="C61" s="232" t="s">
        <v>673</v>
      </c>
      <c r="D61" s="232" t="s">
        <v>674</v>
      </c>
      <c r="E61" s="232" t="s">
        <v>675</v>
      </c>
    </row>
    <row r="62" spans="1:5" ht="16" x14ac:dyDescent="0.2">
      <c r="A62" s="232" t="s">
        <v>676</v>
      </c>
      <c r="B62" s="232" t="s">
        <v>677</v>
      </c>
      <c r="C62" s="232" t="s">
        <v>678</v>
      </c>
      <c r="D62" s="232" t="s">
        <v>679</v>
      </c>
      <c r="E62" s="232" t="s">
        <v>680</v>
      </c>
    </row>
    <row r="63" spans="1:5" ht="16" x14ac:dyDescent="0.2">
      <c r="A63" s="232" t="s">
        <v>671</v>
      </c>
      <c r="B63" s="232" t="s">
        <v>681</v>
      </c>
      <c r="C63" s="232" t="s">
        <v>682</v>
      </c>
      <c r="D63" s="232" t="s">
        <v>683</v>
      </c>
      <c r="E63" s="232" t="s">
        <v>684</v>
      </c>
    </row>
    <row r="64" spans="1:5" ht="16" x14ac:dyDescent="0.2">
      <c r="A64" s="232" t="s">
        <v>685</v>
      </c>
      <c r="B64" s="232" t="s">
        <v>686</v>
      </c>
      <c r="C64" s="232" t="s">
        <v>678</v>
      </c>
      <c r="D64" s="232" t="s">
        <v>687</v>
      </c>
      <c r="E64" s="232" t="s">
        <v>688</v>
      </c>
    </row>
    <row r="65" spans="1:5" ht="16" x14ac:dyDescent="0.2">
      <c r="A65" s="232" t="s">
        <v>689</v>
      </c>
      <c r="B65" s="232" t="s">
        <v>686</v>
      </c>
      <c r="C65" s="232" t="s">
        <v>678</v>
      </c>
      <c r="D65" s="232" t="s">
        <v>690</v>
      </c>
      <c r="E65" s="232" t="s">
        <v>688</v>
      </c>
    </row>
    <row r="66" spans="1:5" ht="16" x14ac:dyDescent="0.2">
      <c r="A66" s="232" t="s">
        <v>691</v>
      </c>
      <c r="B66" s="232" t="s">
        <v>692</v>
      </c>
      <c r="C66" s="232" t="s">
        <v>678</v>
      </c>
      <c r="D66" s="232" t="s">
        <v>693</v>
      </c>
      <c r="E66" s="232" t="s">
        <v>694</v>
      </c>
    </row>
    <row r="67" spans="1:5" ht="16" x14ac:dyDescent="0.2">
      <c r="A67" s="232" t="s">
        <v>695</v>
      </c>
      <c r="B67" s="232" t="s">
        <v>696</v>
      </c>
      <c r="C67" s="232" t="s">
        <v>697</v>
      </c>
      <c r="D67" s="232" t="s">
        <v>698</v>
      </c>
      <c r="E67" s="232" t="s">
        <v>699</v>
      </c>
    </row>
    <row r="68" spans="1:5" x14ac:dyDescent="0.2">
      <c r="A68" s="130"/>
    </row>
    <row r="69" spans="1:5" x14ac:dyDescent="0.2">
      <c r="A69" s="233" t="s">
        <v>722</v>
      </c>
    </row>
    <row r="70" spans="1:5" x14ac:dyDescent="0.2">
      <c r="A70" s="233"/>
    </row>
    <row r="71" spans="1:5" x14ac:dyDescent="0.2">
      <c r="A71" s="218" t="s">
        <v>741</v>
      </c>
    </row>
    <row r="72" spans="1:5" x14ac:dyDescent="0.2">
      <c r="A72" s="219" t="s">
        <v>718</v>
      </c>
    </row>
    <row r="73" spans="1:5" x14ac:dyDescent="0.2">
      <c r="A73" s="219" t="s">
        <v>719</v>
      </c>
    </row>
    <row r="74" spans="1:5" x14ac:dyDescent="0.2">
      <c r="A74" s="219" t="s">
        <v>720</v>
      </c>
    </row>
    <row r="75" spans="1:5" x14ac:dyDescent="0.2">
      <c r="A75" s="219" t="s">
        <v>721</v>
      </c>
    </row>
    <row r="76" spans="1:5" x14ac:dyDescent="0.2">
      <c r="A76" s="217"/>
    </row>
    <row r="77" spans="1:5" x14ac:dyDescent="0.2">
      <c r="A77" s="29" t="s">
        <v>726</v>
      </c>
    </row>
    <row r="78" spans="1:5" x14ac:dyDescent="0.2">
      <c r="A78" t="s">
        <v>727</v>
      </c>
    </row>
    <row r="79" spans="1:5" x14ac:dyDescent="0.2">
      <c r="A79" t="s">
        <v>728</v>
      </c>
    </row>
    <row r="80" spans="1:5" x14ac:dyDescent="0.2">
      <c r="A80" t="s">
        <v>729</v>
      </c>
    </row>
    <row r="81" spans="1:1" x14ac:dyDescent="0.2">
      <c r="A81" t="s">
        <v>730</v>
      </c>
    </row>
    <row r="82" spans="1:1" x14ac:dyDescent="0.2">
      <c r="A82" t="s">
        <v>737</v>
      </c>
    </row>
    <row r="83" spans="1:1" x14ac:dyDescent="0.2">
      <c r="A83" t="s">
        <v>732</v>
      </c>
    </row>
    <row r="84" spans="1:1" x14ac:dyDescent="0.2">
      <c r="A84" t="s">
        <v>738</v>
      </c>
    </row>
    <row r="85" spans="1:1" x14ac:dyDescent="0.2">
      <c r="A85" t="s">
        <v>733</v>
      </c>
    </row>
    <row r="86" spans="1:1" x14ac:dyDescent="0.2">
      <c r="A86" t="s">
        <v>739</v>
      </c>
    </row>
    <row r="87" spans="1:1" x14ac:dyDescent="0.2">
      <c r="A87" t="s">
        <v>734</v>
      </c>
    </row>
    <row r="88" spans="1:1" x14ac:dyDescent="0.2">
      <c r="A88" t="s">
        <v>736</v>
      </c>
    </row>
    <row r="89" spans="1:1" x14ac:dyDescent="0.2">
      <c r="A89" s="76" t="s">
        <v>735</v>
      </c>
    </row>
    <row r="91" spans="1:1" x14ac:dyDescent="0.2">
      <c r="A91" t="s">
        <v>731</v>
      </c>
    </row>
  </sheetData>
  <hyperlinks>
    <hyperlink ref="A89" r:id="rId1" xr:uid="{AA2DF95D-EC77-4CC4-A1C7-36541A822D69}"/>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E5A8-A4E1-4792-8EDD-68A20035FFEF}">
  <dimension ref="A2:A60"/>
  <sheetViews>
    <sheetView topLeftCell="A23" zoomScale="120" zoomScaleNormal="120" workbookViewId="0">
      <selection activeCell="A53" sqref="A53"/>
    </sheetView>
  </sheetViews>
  <sheetFormatPr baseColWidth="10" defaultColWidth="11.1640625" defaultRowHeight="15" x14ac:dyDescent="0.2"/>
  <sheetData>
    <row r="2" spans="1:1" x14ac:dyDescent="0.2">
      <c r="A2" s="220" t="s">
        <v>798</v>
      </c>
    </row>
    <row r="3" spans="1:1" x14ac:dyDescent="0.2">
      <c r="A3" s="28"/>
    </row>
    <row r="4" spans="1:1" x14ac:dyDescent="0.2">
      <c r="A4" s="218" t="s">
        <v>606</v>
      </c>
    </row>
    <row r="5" spans="1:1" x14ac:dyDescent="0.2">
      <c r="A5" s="219" t="s">
        <v>607</v>
      </c>
    </row>
    <row r="6" spans="1:1" x14ac:dyDescent="0.2">
      <c r="A6" s="219" t="s">
        <v>608</v>
      </c>
    </row>
    <row r="7" spans="1:1" x14ac:dyDescent="0.2">
      <c r="A7" s="219" t="s">
        <v>609</v>
      </c>
    </row>
    <row r="8" spans="1:1" x14ac:dyDescent="0.2">
      <c r="A8" s="219" t="s">
        <v>610</v>
      </c>
    </row>
    <row r="9" spans="1:1" x14ac:dyDescent="0.2">
      <c r="A9" s="219" t="s">
        <v>611</v>
      </c>
    </row>
    <row r="10" spans="1:1" x14ac:dyDescent="0.2">
      <c r="A10" s="220" t="s">
        <v>723</v>
      </c>
    </row>
    <row r="11" spans="1:1" x14ac:dyDescent="0.2">
      <c r="A11" s="219" t="s">
        <v>612</v>
      </c>
    </row>
    <row r="12" spans="1:1" x14ac:dyDescent="0.2">
      <c r="A12" s="219" t="s">
        <v>613</v>
      </c>
    </row>
    <row r="13" spans="1:1" x14ac:dyDescent="0.2">
      <c r="A13" s="219" t="s">
        <v>614</v>
      </c>
    </row>
    <row r="14" spans="1:1" x14ac:dyDescent="0.2">
      <c r="A14" s="219" t="s">
        <v>702</v>
      </c>
    </row>
    <row r="15" spans="1:1" x14ac:dyDescent="0.2">
      <c r="A15" s="219" t="s">
        <v>616</v>
      </c>
    </row>
    <row r="16" spans="1:1" x14ac:dyDescent="0.2">
      <c r="A16" s="219" t="s">
        <v>715</v>
      </c>
    </row>
    <row r="17" spans="1:1" x14ac:dyDescent="0.2">
      <c r="A17" s="219" t="s">
        <v>716</v>
      </c>
    </row>
    <row r="18" spans="1:1" x14ac:dyDescent="0.2">
      <c r="A18" s="217"/>
    </row>
    <row r="19" spans="1:1" x14ac:dyDescent="0.2">
      <c r="A19" s="219" t="s">
        <v>618</v>
      </c>
    </row>
    <row r="20" spans="1:1" x14ac:dyDescent="0.2">
      <c r="A20" s="220"/>
    </row>
    <row r="21" spans="1:1" x14ac:dyDescent="0.2">
      <c r="A21" s="218" t="s">
        <v>627</v>
      </c>
    </row>
    <row r="22" spans="1:1" x14ac:dyDescent="0.2">
      <c r="A22" s="219" t="s">
        <v>724</v>
      </c>
    </row>
    <row r="23" spans="1:1" x14ac:dyDescent="0.2">
      <c r="A23" s="219" t="s">
        <v>619</v>
      </c>
    </row>
    <row r="24" spans="1:1" x14ac:dyDescent="0.2">
      <c r="A24" s="219" t="s">
        <v>620</v>
      </c>
    </row>
    <row r="25" spans="1:1" x14ac:dyDescent="0.2">
      <c r="A25" s="217"/>
    </row>
    <row r="26" spans="1:1" x14ac:dyDescent="0.2">
      <c r="A26" s="218" t="s">
        <v>628</v>
      </c>
    </row>
    <row r="27" spans="1:1" x14ac:dyDescent="0.2">
      <c r="A27" s="219" t="s">
        <v>669</v>
      </c>
    </row>
    <row r="28" spans="1:1" x14ac:dyDescent="0.2">
      <c r="A28" s="217"/>
    </row>
    <row r="29" spans="1:1" x14ac:dyDescent="0.2">
      <c r="A29" s="218" t="s">
        <v>629</v>
      </c>
    </row>
    <row r="30" spans="1:1" x14ac:dyDescent="0.2">
      <c r="A30" s="219" t="s">
        <v>621</v>
      </c>
    </row>
    <row r="31" spans="1:1" x14ac:dyDescent="0.2">
      <c r="A31" s="220" t="s">
        <v>622</v>
      </c>
    </row>
    <row r="32" spans="1:1" x14ac:dyDescent="0.2">
      <c r="A32" s="217"/>
    </row>
    <row r="33" spans="1:1" x14ac:dyDescent="0.2">
      <c r="A33" s="218" t="s">
        <v>630</v>
      </c>
    </row>
    <row r="34" spans="1:1" x14ac:dyDescent="0.2">
      <c r="A34" s="219" t="s">
        <v>701</v>
      </c>
    </row>
    <row r="35" spans="1:1" x14ac:dyDescent="0.2">
      <c r="A35" s="219"/>
    </row>
    <row r="36" spans="1:1" x14ac:dyDescent="0.2">
      <c r="A36" s="218" t="s">
        <v>631</v>
      </c>
    </row>
    <row r="37" spans="1:1" x14ac:dyDescent="0.2">
      <c r="A37" s="219" t="s">
        <v>713</v>
      </c>
    </row>
    <row r="38" spans="1:1" x14ac:dyDescent="0.2">
      <c r="A38" s="219" t="s">
        <v>619</v>
      </c>
    </row>
    <row r="39" spans="1:1" x14ac:dyDescent="0.2">
      <c r="A39" s="220" t="s">
        <v>622</v>
      </c>
    </row>
    <row r="40" spans="1:1" x14ac:dyDescent="0.2">
      <c r="A40" s="217"/>
    </row>
    <row r="41" spans="1:1" x14ac:dyDescent="0.2">
      <c r="A41" s="218" t="s">
        <v>632</v>
      </c>
    </row>
    <row r="42" spans="1:1" x14ac:dyDescent="0.2">
      <c r="A42" s="219" t="s">
        <v>701</v>
      </c>
    </row>
    <row r="43" spans="1:1" x14ac:dyDescent="0.2">
      <c r="A43" s="219"/>
    </row>
    <row r="44" spans="1:1" x14ac:dyDescent="0.2">
      <c r="A44" s="218" t="s">
        <v>633</v>
      </c>
    </row>
    <row r="45" spans="1:1" x14ac:dyDescent="0.2">
      <c r="A45" s="219" t="s">
        <v>714</v>
      </c>
    </row>
    <row r="46" spans="1:1" x14ac:dyDescent="0.2">
      <c r="A46" s="219" t="s">
        <v>619</v>
      </c>
    </row>
    <row r="47" spans="1:1" x14ac:dyDescent="0.2">
      <c r="A47" s="220" t="s">
        <v>622</v>
      </c>
    </row>
    <row r="48" spans="1:1" x14ac:dyDescent="0.2">
      <c r="A48" s="217"/>
    </row>
    <row r="49" spans="1:1" x14ac:dyDescent="0.2">
      <c r="A49" s="218" t="s">
        <v>634</v>
      </c>
    </row>
    <row r="50" spans="1:1" x14ac:dyDescent="0.2">
      <c r="A50" s="219" t="s">
        <v>701</v>
      </c>
    </row>
    <row r="51" spans="1:1" x14ac:dyDescent="0.2">
      <c r="A51" s="219"/>
    </row>
    <row r="52" spans="1:1" x14ac:dyDescent="0.2">
      <c r="A52" s="218" t="s">
        <v>635</v>
      </c>
    </row>
    <row r="53" spans="1:1" x14ac:dyDescent="0.2">
      <c r="A53" s="219" t="s">
        <v>623</v>
      </c>
    </row>
    <row r="54" spans="1:1" x14ac:dyDescent="0.2">
      <c r="A54" s="219" t="s">
        <v>624</v>
      </c>
    </row>
    <row r="55" spans="1:1" x14ac:dyDescent="0.2">
      <c r="A55" s="217"/>
    </row>
    <row r="56" spans="1:1" x14ac:dyDescent="0.2">
      <c r="A56" s="218" t="s">
        <v>636</v>
      </c>
    </row>
    <row r="57" spans="1:1" x14ac:dyDescent="0.2">
      <c r="A57" s="219" t="s">
        <v>717</v>
      </c>
    </row>
    <row r="58" spans="1:1" x14ac:dyDescent="0.2">
      <c r="A58" s="219"/>
    </row>
    <row r="59" spans="1:1" x14ac:dyDescent="0.2">
      <c r="A59" s="218" t="s">
        <v>637</v>
      </c>
    </row>
    <row r="60" spans="1:1" x14ac:dyDescent="0.2">
      <c r="A60" s="219" t="s">
        <v>626</v>
      </c>
    </row>
  </sheetData>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64B7A-0290-4F68-88A9-70F183317B02}">
  <dimension ref="A2:L105"/>
  <sheetViews>
    <sheetView topLeftCell="G75" zoomScale="120" zoomScaleNormal="120" workbookViewId="0">
      <selection activeCell="A90" sqref="A90"/>
    </sheetView>
  </sheetViews>
  <sheetFormatPr baseColWidth="10" defaultRowHeight="15" x14ac:dyDescent="0.2"/>
  <cols>
    <col min="3" max="3" width="12" bestFit="1" customWidth="1"/>
    <col min="5" max="5" width="11.5" customWidth="1"/>
    <col min="12" max="12" width="12" bestFit="1" customWidth="1"/>
  </cols>
  <sheetData>
    <row r="2" spans="1:1" x14ac:dyDescent="0.2">
      <c r="A2" s="84" t="s">
        <v>744</v>
      </c>
    </row>
    <row r="4" spans="1:1" x14ac:dyDescent="0.2">
      <c r="A4" s="28" t="s">
        <v>67</v>
      </c>
    </row>
    <row r="5" spans="1:1" x14ac:dyDescent="0.2">
      <c r="A5" s="28" t="s">
        <v>64</v>
      </c>
    </row>
    <row r="6" spans="1:1" ht="17" x14ac:dyDescent="0.2">
      <c r="A6" s="28" t="s">
        <v>75</v>
      </c>
    </row>
    <row r="7" spans="1:1" ht="17" x14ac:dyDescent="0.2">
      <c r="A7" s="28" t="s">
        <v>76</v>
      </c>
    </row>
    <row r="8" spans="1:1" x14ac:dyDescent="0.2">
      <c r="A8" s="28" t="s">
        <v>65</v>
      </c>
    </row>
    <row r="9" spans="1:1" x14ac:dyDescent="0.2">
      <c r="A9" s="28" t="s">
        <v>66</v>
      </c>
    </row>
    <row r="10" spans="1:1" ht="17" x14ac:dyDescent="0.2">
      <c r="A10" s="28" t="s">
        <v>73</v>
      </c>
    </row>
    <row r="11" spans="1:1" x14ac:dyDescent="0.2">
      <c r="A11" s="28"/>
    </row>
    <row r="12" spans="1:1" x14ac:dyDescent="0.2">
      <c r="A12" s="28" t="s">
        <v>63</v>
      </c>
    </row>
    <row r="13" spans="1:1" x14ac:dyDescent="0.2">
      <c r="A13" s="28" t="s">
        <v>61</v>
      </c>
    </row>
    <row r="14" spans="1:1" x14ac:dyDescent="0.2">
      <c r="A14" s="28" t="s">
        <v>77</v>
      </c>
    </row>
    <row r="15" spans="1:1" x14ac:dyDescent="0.2">
      <c r="A15" s="28" t="s">
        <v>78</v>
      </c>
    </row>
    <row r="16" spans="1:1" x14ac:dyDescent="0.2">
      <c r="A16" s="28" t="s">
        <v>68</v>
      </c>
    </row>
    <row r="17" spans="1:1" x14ac:dyDescent="0.2">
      <c r="A17" s="28" t="s">
        <v>69</v>
      </c>
    </row>
    <row r="18" spans="1:1" x14ac:dyDescent="0.2">
      <c r="A18" s="28" t="s">
        <v>62</v>
      </c>
    </row>
    <row r="20" spans="1:1" x14ac:dyDescent="0.2">
      <c r="A20" s="28" t="s">
        <v>60</v>
      </c>
    </row>
    <row r="21" spans="1:1" x14ac:dyDescent="0.2">
      <c r="A21" s="28" t="s">
        <v>59</v>
      </c>
    </row>
    <row r="22" spans="1:1" x14ac:dyDescent="0.2">
      <c r="A22" s="28" t="s">
        <v>79</v>
      </c>
    </row>
    <row r="23" spans="1:1" ht="17" x14ac:dyDescent="0.2">
      <c r="A23" s="28" t="s">
        <v>80</v>
      </c>
    </row>
    <row r="24" spans="1:1" x14ac:dyDescent="0.2">
      <c r="A24" s="28" t="s">
        <v>70</v>
      </c>
    </row>
    <row r="25" spans="1:1" x14ac:dyDescent="0.2">
      <c r="A25" s="28" t="s">
        <v>71</v>
      </c>
    </row>
    <row r="26" spans="1:1" ht="17" x14ac:dyDescent="0.2">
      <c r="A26" s="28" t="s">
        <v>74</v>
      </c>
    </row>
    <row r="28" spans="1:1" x14ac:dyDescent="0.2">
      <c r="A28" t="s">
        <v>72</v>
      </c>
    </row>
    <row r="30" spans="1:1" x14ac:dyDescent="0.2">
      <c r="A30" t="s">
        <v>81</v>
      </c>
    </row>
    <row r="32" spans="1:1" x14ac:dyDescent="0.2">
      <c r="A32" t="s">
        <v>216</v>
      </c>
    </row>
    <row r="34" spans="1:12" x14ac:dyDescent="0.2">
      <c r="A34" s="2" t="s">
        <v>94</v>
      </c>
      <c r="G34" s="81" t="s">
        <v>89</v>
      </c>
    </row>
    <row r="35" spans="1:12" x14ac:dyDescent="0.2">
      <c r="A35" s="1" t="s">
        <v>86</v>
      </c>
      <c r="G35" s="81" t="s">
        <v>90</v>
      </c>
    </row>
    <row r="36" spans="1:12" x14ac:dyDescent="0.2">
      <c r="A36" s="3" t="s">
        <v>3</v>
      </c>
      <c r="G36" s="81" t="s">
        <v>91</v>
      </c>
    </row>
    <row r="37" spans="1:12" x14ac:dyDescent="0.2">
      <c r="A37" t="s">
        <v>87</v>
      </c>
      <c r="G37" s="82" t="s">
        <v>92</v>
      </c>
    </row>
    <row r="38" spans="1:12" x14ac:dyDescent="0.2">
      <c r="A38" t="s">
        <v>88</v>
      </c>
      <c r="G38" s="83" t="s">
        <v>93</v>
      </c>
    </row>
    <row r="39" spans="1:12" x14ac:dyDescent="0.2">
      <c r="G39" s="27"/>
    </row>
    <row r="40" spans="1:12" x14ac:dyDescent="0.2">
      <c r="A40" s="2" t="s">
        <v>201</v>
      </c>
      <c r="G40" s="27"/>
    </row>
    <row r="41" spans="1:12" x14ac:dyDescent="0.2">
      <c r="A41" s="1" t="s">
        <v>199</v>
      </c>
      <c r="G41" s="27"/>
    </row>
    <row r="42" spans="1:12" x14ac:dyDescent="0.2">
      <c r="A42" s="3" t="s">
        <v>5</v>
      </c>
      <c r="G42" s="27"/>
    </row>
    <row r="43" spans="1:12" x14ac:dyDescent="0.2">
      <c r="A43" t="s">
        <v>200</v>
      </c>
      <c r="G43" s="27"/>
    </row>
    <row r="45" spans="1:12" x14ac:dyDescent="0.2">
      <c r="A45" s="84" t="s">
        <v>743</v>
      </c>
    </row>
    <row r="47" spans="1:12" x14ac:dyDescent="0.2">
      <c r="A47" s="4" t="s">
        <v>44</v>
      </c>
      <c r="L47" s="4"/>
    </row>
    <row r="48" spans="1:12" x14ac:dyDescent="0.2">
      <c r="A48" s="5" t="s">
        <v>41</v>
      </c>
      <c r="L48" s="5"/>
    </row>
    <row r="49" spans="1:12" x14ac:dyDescent="0.2">
      <c r="A49" s="3" t="s">
        <v>55</v>
      </c>
      <c r="L49" s="2"/>
    </row>
    <row r="50" spans="1:12" x14ac:dyDescent="0.2">
      <c r="A50" t="s">
        <v>42</v>
      </c>
      <c r="L50" s="1"/>
    </row>
    <row r="51" spans="1:12" x14ac:dyDescent="0.2">
      <c r="A51" t="s">
        <v>43</v>
      </c>
    </row>
    <row r="53" spans="1:12" x14ac:dyDescent="0.2">
      <c r="A53" s="2" t="s">
        <v>53</v>
      </c>
    </row>
    <row r="54" spans="1:12" x14ac:dyDescent="0.2">
      <c r="A54" s="1" t="s">
        <v>54</v>
      </c>
    </row>
    <row r="55" spans="1:12" x14ac:dyDescent="0.2">
      <c r="A55" s="3" t="s">
        <v>55</v>
      </c>
    </row>
    <row r="56" spans="1:12" x14ac:dyDescent="0.2">
      <c r="A56" t="s">
        <v>42</v>
      </c>
    </row>
    <row r="57" spans="1:12" x14ac:dyDescent="0.2">
      <c r="A57" t="s">
        <v>56</v>
      </c>
    </row>
    <row r="59" spans="1:12" x14ac:dyDescent="0.2">
      <c r="A59" t="s">
        <v>57</v>
      </c>
    </row>
    <row r="61" spans="1:12" x14ac:dyDescent="0.2">
      <c r="A61" t="s">
        <v>217</v>
      </c>
    </row>
    <row r="62" spans="1:12" x14ac:dyDescent="0.2">
      <c r="A62" s="26"/>
    </row>
    <row r="63" spans="1:12" x14ac:dyDescent="0.2">
      <c r="A63" s="84" t="s">
        <v>742</v>
      </c>
    </row>
    <row r="65" spans="1:1" x14ac:dyDescent="0.2">
      <c r="A65" s="2" t="s">
        <v>201</v>
      </c>
    </row>
    <row r="66" spans="1:1" x14ac:dyDescent="0.2">
      <c r="A66" s="1" t="s">
        <v>199</v>
      </c>
    </row>
    <row r="67" spans="1:1" x14ac:dyDescent="0.2">
      <c r="A67" s="3" t="s">
        <v>5</v>
      </c>
    </row>
    <row r="68" spans="1:1" x14ac:dyDescent="0.2">
      <c r="A68" t="s">
        <v>200</v>
      </c>
    </row>
    <row r="70" spans="1:1" x14ac:dyDescent="0.2">
      <c r="A70" s="4" t="s">
        <v>44</v>
      </c>
    </row>
    <row r="71" spans="1:1" x14ac:dyDescent="0.2">
      <c r="A71" s="5" t="s">
        <v>41</v>
      </c>
    </row>
    <row r="72" spans="1:1" x14ac:dyDescent="0.2">
      <c r="A72" s="3" t="s">
        <v>55</v>
      </c>
    </row>
    <row r="73" spans="1:1" x14ac:dyDescent="0.2">
      <c r="A73" t="s">
        <v>42</v>
      </c>
    </row>
    <row r="74" spans="1:1" x14ac:dyDescent="0.2">
      <c r="A74" t="s">
        <v>43</v>
      </c>
    </row>
    <row r="76" spans="1:1" x14ac:dyDescent="0.2">
      <c r="A76" s="2" t="s">
        <v>53</v>
      </c>
    </row>
    <row r="77" spans="1:1" x14ac:dyDescent="0.2">
      <c r="A77" s="1" t="s">
        <v>54</v>
      </c>
    </row>
    <row r="78" spans="1:1" x14ac:dyDescent="0.2">
      <c r="A78" s="3" t="s">
        <v>55</v>
      </c>
    </row>
    <row r="79" spans="1:1" x14ac:dyDescent="0.2">
      <c r="A79" t="s">
        <v>42</v>
      </c>
    </row>
    <row r="80" spans="1:1" x14ac:dyDescent="0.2">
      <c r="A80" t="s">
        <v>56</v>
      </c>
    </row>
    <row r="82" spans="1:1" x14ac:dyDescent="0.2">
      <c r="A82" s="236" t="s">
        <v>758</v>
      </c>
    </row>
    <row r="83" spans="1:1" x14ac:dyDescent="0.2">
      <c r="A83" s="84"/>
    </row>
    <row r="84" spans="1:1" x14ac:dyDescent="0.2">
      <c r="A84" s="236" t="s">
        <v>759</v>
      </c>
    </row>
    <row r="85" spans="1:1" x14ac:dyDescent="0.2">
      <c r="A85" s="84"/>
    </row>
    <row r="86" spans="1:1" x14ac:dyDescent="0.2">
      <c r="A86" s="236" t="s">
        <v>760</v>
      </c>
    </row>
    <row r="87" spans="1:1" x14ac:dyDescent="0.2">
      <c r="A87" s="236"/>
    </row>
    <row r="88" spans="1:1" x14ac:dyDescent="0.2">
      <c r="A88" s="236" t="s">
        <v>761</v>
      </c>
    </row>
    <row r="89" spans="1:1" x14ac:dyDescent="0.2">
      <c r="A89" s="76" t="s">
        <v>479</v>
      </c>
    </row>
    <row r="90" spans="1:1" x14ac:dyDescent="0.2">
      <c r="A90" s="149" t="s">
        <v>477</v>
      </c>
    </row>
    <row r="91" spans="1:1" x14ac:dyDescent="0.2">
      <c r="A91" t="s">
        <v>478</v>
      </c>
    </row>
    <row r="92" spans="1:1" x14ac:dyDescent="0.2">
      <c r="A92" t="s">
        <v>480</v>
      </c>
    </row>
    <row r="93" spans="1:1" x14ac:dyDescent="0.2">
      <c r="A93" t="s">
        <v>495</v>
      </c>
    </row>
    <row r="95" spans="1:1" x14ac:dyDescent="0.2">
      <c r="A95" s="234" t="s">
        <v>504</v>
      </c>
    </row>
    <row r="97" spans="1:1" x14ac:dyDescent="0.2">
      <c r="A97" t="s">
        <v>496</v>
      </c>
    </row>
    <row r="98" spans="1:1" x14ac:dyDescent="0.2">
      <c r="A98" t="s">
        <v>497</v>
      </c>
    </row>
    <row r="99" spans="1:1" x14ac:dyDescent="0.2">
      <c r="A99" t="s">
        <v>498</v>
      </c>
    </row>
    <row r="100" spans="1:1" x14ac:dyDescent="0.2">
      <c r="A100" t="s">
        <v>499</v>
      </c>
    </row>
    <row r="101" spans="1:1" x14ac:dyDescent="0.2">
      <c r="A101" t="s">
        <v>500</v>
      </c>
    </row>
    <row r="102" spans="1:1" x14ac:dyDescent="0.2">
      <c r="A102" t="s">
        <v>501</v>
      </c>
    </row>
    <row r="103" spans="1:1" x14ac:dyDescent="0.2">
      <c r="A103" t="s">
        <v>502</v>
      </c>
    </row>
    <row r="104" spans="1:1" x14ac:dyDescent="0.2">
      <c r="A104" t="s">
        <v>503</v>
      </c>
    </row>
    <row r="105" spans="1:1" x14ac:dyDescent="0.2">
      <c r="A105" s="235" t="s">
        <v>745</v>
      </c>
    </row>
  </sheetData>
  <hyperlinks>
    <hyperlink ref="A55" r:id="rId1" location="supplier" display="https://www.ugap.fr/laboratoire-1/consommables-scientifiques-gauss-32634/biologie-moleculaire-36268/microtubes-pcr-36283/bouchon-collection-microtube-caps-x-960-p2552875 - supplier" xr:uid="{47EBB83D-09D8-4C81-AC39-8B6799FACD23}"/>
    <hyperlink ref="A49" r:id="rId2" location="supplier" display="https://www.ugap.fr/laboratoire-1/consommables-scientifiques-gauss-32634/biologie-moleculaire-36268/microtubes-pcr-36283/bouchon-collection-microtube-caps-x-960-p2552875 - supplier" xr:uid="{E3D27C8B-7956-471F-BAC2-8ADE3DB2DF1D}"/>
    <hyperlink ref="A36" r:id="rId3" location="supplier" display="https://www.ugap.fr/laboratoire-1/reactifs-gauss-129625/proteomique-129638/reactifs-kits-marquage-et-detection-proteines-129640/bca-protein-assay-1-kit-p3735409 - supplier" xr:uid="{00BB85FD-46FE-4ADB-87D5-6CC23847EB1D}"/>
    <hyperlink ref="A42" r:id="rId4" location="supplier" display="https://www.ugap.fr/laboratoire-1/reactifs-gauss-129625/biologie-cellulaire-129651/kits-de-dosage-d-essai-fonctionnel-129654/1-step-ultra-tmb-elisa-250ml-250-ml-p3780331 - supplier" xr:uid="{B52113CA-6F98-4AF8-ABFE-59DD354CA041}"/>
    <hyperlink ref="A67" r:id="rId5" location="supplier" display="https://www.ugap.fr/laboratoire-1/reactifs-gauss-129625/biologie-cellulaire-129651/kits-de-dosage-d-essai-fonctionnel-129654/1-step-ultra-tmb-elisa-250ml-250-ml-p3780331 - supplier" xr:uid="{4913D930-60C7-4D37-AE83-ED012286414B}"/>
    <hyperlink ref="A78" r:id="rId6" location="supplier" display="https://www.ugap.fr/laboratoire-1/consommables-scientifiques-gauss-32634/biologie-moleculaire-36268/microtubes-pcr-36283/bouchon-collection-microtube-caps-x-960-p2552875 - supplier" xr:uid="{4DB7062B-F78F-4CCA-A14C-C78E5521AC4B}"/>
    <hyperlink ref="A72" r:id="rId7" location="supplier" display="https://www.ugap.fr/laboratoire-1/consommables-scientifiques-gauss-32634/biologie-moleculaire-36268/microtubes-pcr-36283/bouchon-collection-microtube-caps-x-960-p2552875 - supplier" xr:uid="{DE0FE0F1-302D-456B-A366-B0740ED45C80}"/>
    <hyperlink ref="A89" r:id="rId8" xr:uid="{F7267E3A-EB0E-4699-9DB2-DC0E26251EEB}"/>
  </hyperlinks>
  <pageMargins left="0.7" right="0.7" top="0.75" bottom="0.75" header="0.3" footer="0.3"/>
  <pageSetup paperSize="9" orientation="landscape" r:id="rId9"/>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03D9-4A04-49F4-95E6-AE48E860330F}">
  <sheetPr>
    <pageSetUpPr fitToPage="1"/>
  </sheetPr>
  <dimension ref="A2:Z272"/>
  <sheetViews>
    <sheetView topLeftCell="A232" zoomScale="120" zoomScaleNormal="120" workbookViewId="0">
      <selection activeCell="K271" sqref="K271"/>
    </sheetView>
  </sheetViews>
  <sheetFormatPr baseColWidth="10" defaultRowHeight="15" x14ac:dyDescent="0.2"/>
  <cols>
    <col min="5" max="6" width="14.33203125" customWidth="1"/>
    <col min="7" max="9" width="13.1640625" bestFit="1" customWidth="1"/>
    <col min="13" max="15" width="13.1640625" bestFit="1" customWidth="1"/>
  </cols>
  <sheetData>
    <row r="2" spans="1:9" x14ac:dyDescent="0.2">
      <c r="A2" s="150" t="s">
        <v>700</v>
      </c>
    </row>
    <row r="3" spans="1:9" x14ac:dyDescent="0.2">
      <c r="B3" s="76" t="s">
        <v>649</v>
      </c>
    </row>
    <row r="4" spans="1:9" x14ac:dyDescent="0.2">
      <c r="B4" s="76" t="s">
        <v>437</v>
      </c>
    </row>
    <row r="5" spans="1:9" x14ac:dyDescent="0.2">
      <c r="B5" s="76" t="s">
        <v>438</v>
      </c>
      <c r="I5" s="29"/>
    </row>
    <row r="6" spans="1:9" x14ac:dyDescent="0.2">
      <c r="B6" s="76" t="s">
        <v>439</v>
      </c>
    </row>
    <row r="7" spans="1:9" x14ac:dyDescent="0.2">
      <c r="B7" s="76" t="s">
        <v>440</v>
      </c>
    </row>
    <row r="9" spans="1:9" x14ac:dyDescent="0.2">
      <c r="A9" s="150" t="s">
        <v>58</v>
      </c>
    </row>
    <row r="10" spans="1:9" x14ac:dyDescent="0.2">
      <c r="A10" s="84"/>
    </row>
    <row r="11" spans="1:9" x14ac:dyDescent="0.2">
      <c r="A11" s="84" t="s">
        <v>746</v>
      </c>
    </row>
    <row r="13" spans="1:9" x14ac:dyDescent="0.2">
      <c r="B13" s="84" t="s">
        <v>650</v>
      </c>
    </row>
    <row r="14" spans="1:9" x14ac:dyDescent="0.2">
      <c r="C14" t="s">
        <v>207</v>
      </c>
    </row>
    <row r="15" spans="1:9" x14ac:dyDescent="0.2">
      <c r="C15" t="s">
        <v>208</v>
      </c>
    </row>
    <row r="17" spans="2:15" x14ac:dyDescent="0.2">
      <c r="B17" t="s">
        <v>95</v>
      </c>
    </row>
    <row r="18" spans="2:15" x14ac:dyDescent="0.2">
      <c r="B18" t="s">
        <v>96</v>
      </c>
    </row>
    <row r="20" spans="2:15" x14ac:dyDescent="0.2">
      <c r="B20" t="s">
        <v>97</v>
      </c>
    </row>
    <row r="21" spans="2:15" x14ac:dyDescent="0.2">
      <c r="C21" t="s">
        <v>202</v>
      </c>
    </row>
    <row r="22" spans="2:15" x14ac:dyDescent="0.2">
      <c r="C22" t="s">
        <v>203</v>
      </c>
    </row>
    <row r="23" spans="2:15" x14ac:dyDescent="0.2">
      <c r="C23" t="s">
        <v>204</v>
      </c>
    </row>
    <row r="24" spans="2:15" x14ac:dyDescent="0.2">
      <c r="C24" t="s">
        <v>205</v>
      </c>
    </row>
    <row r="26" spans="2:15" x14ac:dyDescent="0.2">
      <c r="B26" t="s">
        <v>214</v>
      </c>
    </row>
    <row r="28" spans="2:15" x14ac:dyDescent="0.2">
      <c r="B28" t="s">
        <v>215</v>
      </c>
    </row>
    <row r="29" spans="2:15" x14ac:dyDescent="0.2">
      <c r="C29" s="80"/>
      <c r="D29" s="80"/>
      <c r="E29" s="80"/>
      <c r="F29" s="80"/>
      <c r="G29" s="80"/>
      <c r="H29" s="80"/>
      <c r="I29" s="80"/>
      <c r="J29" s="80"/>
    </row>
    <row r="30" spans="2:15" ht="16" thickBot="1" x14ac:dyDescent="0.25">
      <c r="B30" s="7"/>
      <c r="C30" s="7"/>
      <c r="D30" s="7">
        <v>1</v>
      </c>
      <c r="E30" s="7"/>
      <c r="F30" s="7">
        <v>2</v>
      </c>
      <c r="G30" s="7"/>
      <c r="H30" s="7">
        <v>3</v>
      </c>
      <c r="I30" s="7"/>
      <c r="J30" s="7">
        <v>4</v>
      </c>
      <c r="K30" s="7"/>
      <c r="L30" s="7">
        <v>5</v>
      </c>
      <c r="M30" s="7"/>
      <c r="N30" s="7">
        <v>6</v>
      </c>
      <c r="O30" s="67"/>
    </row>
    <row r="31" spans="2:15" ht="16" x14ac:dyDescent="0.2">
      <c r="B31" s="74" t="s">
        <v>45</v>
      </c>
      <c r="C31" s="52">
        <v>1</v>
      </c>
      <c r="D31" s="68" t="s">
        <v>98</v>
      </c>
      <c r="E31" s="52">
        <v>9</v>
      </c>
      <c r="F31" s="68" t="s">
        <v>98</v>
      </c>
      <c r="G31" s="52">
        <v>17</v>
      </c>
      <c r="H31" s="68" t="s">
        <v>98</v>
      </c>
      <c r="I31" s="52">
        <v>25</v>
      </c>
      <c r="J31" s="69" t="s">
        <v>98</v>
      </c>
      <c r="K31" s="52">
        <v>33</v>
      </c>
      <c r="L31" s="69" t="s">
        <v>98</v>
      </c>
      <c r="M31" s="52">
        <v>41</v>
      </c>
      <c r="N31" s="72" t="s">
        <v>98</v>
      </c>
      <c r="O31" s="298" t="s">
        <v>119</v>
      </c>
    </row>
    <row r="32" spans="2:15" x14ac:dyDescent="0.2">
      <c r="B32" s="7" t="s">
        <v>46</v>
      </c>
      <c r="C32" s="52">
        <v>2</v>
      </c>
      <c r="D32" s="68" t="s">
        <v>99</v>
      </c>
      <c r="E32" s="52">
        <v>10</v>
      </c>
      <c r="F32" s="68" t="s">
        <v>99</v>
      </c>
      <c r="G32" s="52">
        <v>18</v>
      </c>
      <c r="H32" s="68" t="s">
        <v>99</v>
      </c>
      <c r="I32" s="52">
        <v>26</v>
      </c>
      <c r="J32" s="69" t="s">
        <v>99</v>
      </c>
      <c r="K32" s="52">
        <v>34</v>
      </c>
      <c r="L32" s="69" t="s">
        <v>99</v>
      </c>
      <c r="M32" s="52">
        <v>42</v>
      </c>
      <c r="N32" s="72" t="s">
        <v>99</v>
      </c>
      <c r="O32" s="299"/>
    </row>
    <row r="33" spans="2:24" x14ac:dyDescent="0.2">
      <c r="B33" s="7" t="s">
        <v>47</v>
      </c>
      <c r="C33" s="52">
        <v>3</v>
      </c>
      <c r="D33" s="68" t="s">
        <v>100</v>
      </c>
      <c r="E33" s="52">
        <v>11</v>
      </c>
      <c r="F33" s="68" t="s">
        <v>100</v>
      </c>
      <c r="G33" s="52">
        <v>19</v>
      </c>
      <c r="H33" s="68" t="s">
        <v>100</v>
      </c>
      <c r="I33" s="52">
        <v>27</v>
      </c>
      <c r="J33" s="69" t="s">
        <v>100</v>
      </c>
      <c r="K33" s="52">
        <v>35</v>
      </c>
      <c r="L33" s="69" t="s">
        <v>100</v>
      </c>
      <c r="M33" s="52">
        <v>43</v>
      </c>
      <c r="N33" s="72" t="s">
        <v>100</v>
      </c>
      <c r="O33" s="299"/>
    </row>
    <row r="34" spans="2:24" ht="16" thickBot="1" x14ac:dyDescent="0.25">
      <c r="B34" s="7" t="s">
        <v>48</v>
      </c>
      <c r="C34" s="52">
        <v>4</v>
      </c>
      <c r="D34" s="68" t="s">
        <v>101</v>
      </c>
      <c r="E34" s="52">
        <v>12</v>
      </c>
      <c r="F34" s="68" t="s">
        <v>101</v>
      </c>
      <c r="G34" s="52">
        <v>20</v>
      </c>
      <c r="H34" s="68" t="s">
        <v>101</v>
      </c>
      <c r="I34" s="52">
        <v>28</v>
      </c>
      <c r="J34" s="69" t="s">
        <v>101</v>
      </c>
      <c r="K34" s="52">
        <v>36</v>
      </c>
      <c r="L34" s="69" t="s">
        <v>101</v>
      </c>
      <c r="M34" s="52">
        <v>44</v>
      </c>
      <c r="N34" s="72" t="s">
        <v>101</v>
      </c>
      <c r="O34" s="300"/>
    </row>
    <row r="35" spans="2:24" x14ac:dyDescent="0.2">
      <c r="B35" s="7" t="s">
        <v>49</v>
      </c>
      <c r="C35" s="52">
        <v>5</v>
      </c>
      <c r="D35" s="70" t="s">
        <v>98</v>
      </c>
      <c r="E35" s="52">
        <v>13</v>
      </c>
      <c r="F35" s="70" t="s">
        <v>98</v>
      </c>
      <c r="G35" s="52">
        <v>21</v>
      </c>
      <c r="H35" s="70" t="s">
        <v>98</v>
      </c>
      <c r="I35" s="52">
        <v>29</v>
      </c>
      <c r="J35" s="71" t="s">
        <v>98</v>
      </c>
      <c r="K35" s="52">
        <v>37</v>
      </c>
      <c r="L35" s="71" t="s">
        <v>98</v>
      </c>
      <c r="M35" s="52">
        <v>45</v>
      </c>
      <c r="N35" s="71" t="s">
        <v>98</v>
      </c>
      <c r="O35" s="298" t="s">
        <v>125</v>
      </c>
    </row>
    <row r="36" spans="2:24" x14ac:dyDescent="0.2">
      <c r="B36" s="9" t="s">
        <v>50</v>
      </c>
      <c r="C36" s="52">
        <v>6</v>
      </c>
      <c r="D36" s="70" t="s">
        <v>99</v>
      </c>
      <c r="E36" s="52">
        <v>14</v>
      </c>
      <c r="F36" s="70" t="s">
        <v>99</v>
      </c>
      <c r="G36" s="52">
        <v>22</v>
      </c>
      <c r="H36" s="70" t="s">
        <v>99</v>
      </c>
      <c r="I36" s="52">
        <v>30</v>
      </c>
      <c r="J36" s="71" t="s">
        <v>99</v>
      </c>
      <c r="K36" s="52">
        <v>38</v>
      </c>
      <c r="L36" s="71" t="s">
        <v>99</v>
      </c>
      <c r="M36" s="52">
        <v>46</v>
      </c>
      <c r="N36" s="71" t="s">
        <v>99</v>
      </c>
      <c r="O36" s="299"/>
    </row>
    <row r="37" spans="2:24" x14ac:dyDescent="0.2">
      <c r="B37" s="9" t="s">
        <v>51</v>
      </c>
      <c r="C37" s="52">
        <v>7</v>
      </c>
      <c r="D37" s="70" t="s">
        <v>100</v>
      </c>
      <c r="E37" s="52">
        <v>15</v>
      </c>
      <c r="F37" s="70" t="s">
        <v>100</v>
      </c>
      <c r="G37" s="52">
        <v>23</v>
      </c>
      <c r="H37" s="70" t="s">
        <v>100</v>
      </c>
      <c r="I37" s="52">
        <v>31</v>
      </c>
      <c r="J37" s="71" t="s">
        <v>100</v>
      </c>
      <c r="K37" s="52">
        <v>39</v>
      </c>
      <c r="L37" s="71" t="s">
        <v>100</v>
      </c>
      <c r="M37" s="52">
        <v>47</v>
      </c>
      <c r="N37" s="71" t="s">
        <v>100</v>
      </c>
      <c r="O37" s="299"/>
    </row>
    <row r="38" spans="2:24" ht="16" thickBot="1" x14ac:dyDescent="0.25">
      <c r="B38" s="9" t="s">
        <v>52</v>
      </c>
      <c r="C38" s="63">
        <v>8</v>
      </c>
      <c r="D38" s="73" t="s">
        <v>101</v>
      </c>
      <c r="E38" s="63">
        <v>16</v>
      </c>
      <c r="F38" s="73" t="s">
        <v>101</v>
      </c>
      <c r="G38" s="63">
        <v>24</v>
      </c>
      <c r="H38" s="73" t="s">
        <v>101</v>
      </c>
      <c r="I38" s="52">
        <v>32</v>
      </c>
      <c r="J38" s="71" t="s">
        <v>101</v>
      </c>
      <c r="K38" s="52">
        <v>40</v>
      </c>
      <c r="L38" s="71" t="s">
        <v>101</v>
      </c>
      <c r="M38" s="52">
        <v>48</v>
      </c>
      <c r="N38" s="71" t="s">
        <v>101</v>
      </c>
      <c r="O38" s="300"/>
    </row>
    <row r="39" spans="2:24" ht="16" thickBot="1" x14ac:dyDescent="0.25">
      <c r="C39" s="301" t="s">
        <v>209</v>
      </c>
      <c r="D39" s="302"/>
      <c r="E39" s="302"/>
      <c r="F39" s="302"/>
      <c r="G39" s="302"/>
      <c r="H39" s="303"/>
      <c r="I39" s="301" t="s">
        <v>208</v>
      </c>
      <c r="J39" s="302"/>
      <c r="K39" s="302"/>
      <c r="L39" s="302"/>
      <c r="M39" s="302"/>
      <c r="N39" s="303"/>
    </row>
    <row r="40" spans="2:24" x14ac:dyDescent="0.2">
      <c r="C40" s="80"/>
      <c r="D40" s="85"/>
      <c r="E40" s="85"/>
      <c r="F40" s="85"/>
      <c r="G40" s="85"/>
      <c r="H40" s="85"/>
      <c r="I40" s="80"/>
      <c r="J40" s="85"/>
      <c r="K40" s="85"/>
      <c r="L40" s="85"/>
      <c r="M40" s="85"/>
      <c r="N40" s="85"/>
    </row>
    <row r="41" spans="2:24" x14ac:dyDescent="0.2">
      <c r="B41" s="86" t="s">
        <v>430</v>
      </c>
      <c r="C41" s="80"/>
      <c r="D41" s="85"/>
      <c r="E41" s="85"/>
      <c r="F41" s="85"/>
      <c r="G41" s="85"/>
      <c r="H41" s="85"/>
      <c r="I41" s="80"/>
      <c r="J41" s="85"/>
      <c r="K41" s="85"/>
      <c r="L41" s="85"/>
      <c r="M41" s="85"/>
      <c r="N41" s="85"/>
    </row>
    <row r="42" spans="2:24" x14ac:dyDescent="0.2">
      <c r="B42" s="86"/>
      <c r="C42" s="80"/>
      <c r="D42" s="85"/>
      <c r="E42" s="85"/>
      <c r="F42" s="85"/>
      <c r="G42" s="85"/>
      <c r="H42" s="85"/>
      <c r="I42" s="80"/>
      <c r="J42" s="85"/>
      <c r="K42" s="85"/>
      <c r="L42" s="85"/>
      <c r="M42" s="85"/>
      <c r="N42" s="85"/>
    </row>
    <row r="43" spans="2:24" x14ac:dyDescent="0.2">
      <c r="B43" s="7"/>
      <c r="C43" s="7">
        <v>1</v>
      </c>
      <c r="D43" s="7">
        <v>2</v>
      </c>
      <c r="E43" s="7">
        <v>3</v>
      </c>
      <c r="F43" s="7">
        <v>4</v>
      </c>
      <c r="G43" s="67"/>
      <c r="H43" s="67"/>
      <c r="I43" s="67"/>
      <c r="J43" s="67"/>
      <c r="K43" s="67"/>
      <c r="L43" s="67"/>
      <c r="Q43" s="67"/>
      <c r="R43" s="67"/>
      <c r="S43" s="67"/>
      <c r="T43" s="67"/>
      <c r="U43" s="67"/>
      <c r="V43" s="67"/>
      <c r="W43" s="67"/>
      <c r="X43" s="67"/>
    </row>
    <row r="44" spans="2:24" ht="16" x14ac:dyDescent="0.2">
      <c r="B44" s="74" t="s">
        <v>45</v>
      </c>
      <c r="C44" s="144">
        <v>49</v>
      </c>
      <c r="D44" s="144">
        <v>57</v>
      </c>
      <c r="E44" s="144">
        <v>65</v>
      </c>
      <c r="F44" s="144">
        <v>73</v>
      </c>
      <c r="H44" s="119"/>
      <c r="I44" s="32"/>
      <c r="J44" s="32"/>
      <c r="K44" s="32"/>
      <c r="L44" s="32"/>
      <c r="Q44" s="119"/>
      <c r="R44" s="32"/>
      <c r="S44" s="32"/>
      <c r="T44" s="32"/>
      <c r="U44" s="32"/>
      <c r="V44" s="32"/>
      <c r="W44" s="32"/>
      <c r="X44" s="32"/>
    </row>
    <row r="45" spans="2:24" x14ac:dyDescent="0.2">
      <c r="B45" s="7" t="s">
        <v>46</v>
      </c>
      <c r="C45" s="144">
        <v>50</v>
      </c>
      <c r="D45" s="144">
        <v>58</v>
      </c>
      <c r="E45" s="144">
        <v>66</v>
      </c>
      <c r="F45" s="144">
        <v>74</v>
      </c>
      <c r="H45" s="67"/>
      <c r="I45" s="32"/>
      <c r="J45" s="32"/>
      <c r="K45" s="32"/>
      <c r="L45" s="32"/>
      <c r="Q45" s="67"/>
      <c r="R45" s="32"/>
      <c r="S45" s="32"/>
      <c r="T45" s="32"/>
      <c r="U45" s="32"/>
      <c r="V45" s="32"/>
      <c r="W45" s="32"/>
      <c r="X45" s="32"/>
    </row>
    <row r="46" spans="2:24" x14ac:dyDescent="0.2">
      <c r="B46" s="7" t="s">
        <v>47</v>
      </c>
      <c r="C46" s="144">
        <v>51</v>
      </c>
      <c r="D46" s="144">
        <v>59</v>
      </c>
      <c r="E46" s="144">
        <v>67</v>
      </c>
      <c r="F46" s="144">
        <v>75</v>
      </c>
      <c r="H46" s="67"/>
      <c r="I46" s="32"/>
      <c r="J46" s="32"/>
      <c r="K46" s="32"/>
      <c r="L46" s="32"/>
      <c r="Q46" s="67"/>
      <c r="R46" s="32"/>
      <c r="S46" s="32"/>
      <c r="T46" s="32"/>
      <c r="U46" s="32"/>
      <c r="V46" s="32"/>
      <c r="W46" s="32"/>
      <c r="X46" s="32"/>
    </row>
    <row r="47" spans="2:24" x14ac:dyDescent="0.2">
      <c r="B47" s="7" t="s">
        <v>48</v>
      </c>
      <c r="C47" s="144">
        <v>52</v>
      </c>
      <c r="D47" s="144">
        <v>60</v>
      </c>
      <c r="E47" s="144">
        <v>68</v>
      </c>
      <c r="F47" s="144">
        <v>76</v>
      </c>
      <c r="H47" s="67"/>
      <c r="I47" s="32"/>
      <c r="J47" s="32"/>
      <c r="K47" s="32"/>
      <c r="L47" s="32"/>
      <c r="Q47" s="67"/>
      <c r="R47" s="32"/>
      <c r="S47" s="32"/>
      <c r="T47" s="32"/>
      <c r="U47" s="32"/>
      <c r="V47" s="32"/>
      <c r="W47" s="32"/>
      <c r="X47" s="32"/>
    </row>
    <row r="48" spans="2:24" x14ac:dyDescent="0.2">
      <c r="B48" s="7" t="s">
        <v>49</v>
      </c>
      <c r="C48" s="144">
        <v>53</v>
      </c>
      <c r="D48" s="144">
        <v>61</v>
      </c>
      <c r="E48" s="144">
        <v>69</v>
      </c>
      <c r="F48" s="144">
        <v>77</v>
      </c>
      <c r="H48" s="67"/>
      <c r="I48" s="32"/>
      <c r="J48" s="32"/>
      <c r="K48" s="32"/>
      <c r="L48" s="32"/>
      <c r="Q48" s="67"/>
      <c r="R48" s="32"/>
      <c r="S48" s="32"/>
      <c r="T48" s="32"/>
      <c r="U48" s="32"/>
      <c r="V48" s="32"/>
      <c r="W48" s="32"/>
      <c r="X48" s="32"/>
    </row>
    <row r="49" spans="2:24" x14ac:dyDescent="0.2">
      <c r="B49" s="9" t="s">
        <v>50</v>
      </c>
      <c r="C49" s="144">
        <v>54</v>
      </c>
      <c r="D49" s="144">
        <v>62</v>
      </c>
      <c r="E49" s="144">
        <v>70</v>
      </c>
      <c r="F49" s="144">
        <v>78</v>
      </c>
      <c r="H49" s="67"/>
      <c r="I49" s="32"/>
      <c r="J49" s="32"/>
      <c r="K49" s="32"/>
      <c r="L49" s="32"/>
      <c r="Q49" s="67"/>
      <c r="R49" s="32"/>
      <c r="S49" s="32"/>
      <c r="T49" s="32"/>
      <c r="U49" s="32"/>
      <c r="V49" s="32"/>
      <c r="W49" s="32"/>
      <c r="X49" s="32"/>
    </row>
    <row r="50" spans="2:24" x14ac:dyDescent="0.2">
      <c r="B50" s="9" t="s">
        <v>51</v>
      </c>
      <c r="C50" s="144">
        <v>55</v>
      </c>
      <c r="D50" s="144">
        <v>63</v>
      </c>
      <c r="E50" s="144">
        <v>71</v>
      </c>
      <c r="F50" s="144">
        <v>79</v>
      </c>
      <c r="H50" s="67"/>
      <c r="I50" s="32"/>
      <c r="J50" s="32"/>
      <c r="K50" s="32"/>
      <c r="L50" s="32"/>
      <c r="Q50" s="67"/>
      <c r="R50" s="32"/>
      <c r="S50" s="32"/>
      <c r="T50" s="32"/>
      <c r="U50" s="32"/>
      <c r="V50" s="32"/>
      <c r="W50" s="32"/>
      <c r="X50" s="32"/>
    </row>
    <row r="51" spans="2:24" ht="16" thickBot="1" x14ac:dyDescent="0.25">
      <c r="B51" s="9" t="s">
        <v>52</v>
      </c>
      <c r="C51" s="145">
        <v>56</v>
      </c>
      <c r="D51" s="145">
        <v>64</v>
      </c>
      <c r="E51" s="145">
        <v>72</v>
      </c>
      <c r="F51" s="145">
        <v>80</v>
      </c>
      <c r="H51" s="67"/>
      <c r="I51" s="32"/>
      <c r="J51" s="32"/>
      <c r="K51" s="32"/>
      <c r="L51" s="32"/>
      <c r="Q51" s="67"/>
      <c r="R51" s="32"/>
      <c r="S51" s="32"/>
      <c r="T51" s="32"/>
      <c r="U51" s="32"/>
      <c r="V51" s="32"/>
      <c r="W51" s="32"/>
      <c r="X51" s="32"/>
    </row>
    <row r="52" spans="2:24" ht="16" thickBot="1" x14ac:dyDescent="0.25">
      <c r="B52" s="86"/>
      <c r="C52" s="87" t="s">
        <v>424</v>
      </c>
      <c r="D52" s="87" t="s">
        <v>425</v>
      </c>
      <c r="E52" s="87" t="s">
        <v>426</v>
      </c>
      <c r="F52" s="87" t="s">
        <v>427</v>
      </c>
      <c r="G52" s="85"/>
      <c r="H52" s="86"/>
      <c r="I52" s="80"/>
      <c r="J52" s="80"/>
      <c r="K52" s="80"/>
      <c r="L52" s="80"/>
      <c r="Q52" s="86"/>
      <c r="R52" s="80"/>
      <c r="S52" s="80"/>
      <c r="T52" s="80"/>
      <c r="U52" s="80"/>
      <c r="V52" s="32"/>
      <c r="W52" s="32"/>
      <c r="X52" s="32"/>
    </row>
    <row r="53" spans="2:24" ht="16" thickBot="1" x14ac:dyDescent="0.25">
      <c r="B53" s="86"/>
      <c r="C53" s="301" t="s">
        <v>428</v>
      </c>
      <c r="D53" s="303"/>
      <c r="E53" s="301" t="s">
        <v>429</v>
      </c>
      <c r="F53" s="303"/>
      <c r="G53" s="85"/>
      <c r="H53" s="86"/>
      <c r="I53" s="80"/>
      <c r="J53" s="80"/>
      <c r="K53" s="80"/>
      <c r="L53" s="80"/>
      <c r="Q53" s="86"/>
      <c r="R53" s="80"/>
      <c r="S53" s="80"/>
      <c r="T53" s="80"/>
      <c r="U53" s="80"/>
      <c r="V53" s="32"/>
      <c r="W53" s="32"/>
      <c r="X53" s="32"/>
    </row>
    <row r="54" spans="2:24" x14ac:dyDescent="0.2">
      <c r="B54" s="86"/>
      <c r="C54" s="80"/>
      <c r="D54" s="80"/>
      <c r="E54" s="80"/>
      <c r="F54" s="80"/>
      <c r="G54" s="85"/>
      <c r="H54" s="86"/>
      <c r="I54" s="80"/>
      <c r="J54" s="80"/>
      <c r="K54" s="80"/>
      <c r="L54" s="80"/>
      <c r="Q54" s="86"/>
      <c r="R54" s="80"/>
      <c r="S54" s="80"/>
      <c r="T54" s="80"/>
      <c r="U54" s="80"/>
      <c r="V54" s="32"/>
      <c r="W54" s="32"/>
      <c r="X54" s="32"/>
    </row>
    <row r="55" spans="2:24" x14ac:dyDescent="0.2">
      <c r="B55" s="86" t="s">
        <v>273</v>
      </c>
      <c r="C55" s="80"/>
      <c r="D55" s="80"/>
      <c r="E55" s="80"/>
      <c r="F55" s="80"/>
      <c r="G55" s="85"/>
      <c r="H55" s="86"/>
      <c r="I55" s="80"/>
      <c r="J55" s="80"/>
      <c r="K55" s="80"/>
      <c r="L55" s="80"/>
      <c r="Q55" s="86"/>
      <c r="R55" s="80"/>
      <c r="S55" s="80"/>
      <c r="T55" s="80"/>
      <c r="U55" s="80"/>
      <c r="V55" s="32"/>
      <c r="W55" s="32"/>
      <c r="X55" s="32"/>
    </row>
    <row r="56" spans="2:24" x14ac:dyDescent="0.2">
      <c r="B56" s="86"/>
      <c r="C56" s="80"/>
      <c r="D56" s="80"/>
      <c r="E56" s="80"/>
      <c r="F56" s="80"/>
      <c r="G56" s="85"/>
      <c r="H56" s="86"/>
      <c r="I56" s="80"/>
      <c r="J56" s="80"/>
      <c r="K56" s="80"/>
      <c r="L56" s="80"/>
      <c r="Q56" s="86"/>
      <c r="R56" s="80"/>
      <c r="S56" s="80"/>
      <c r="T56" s="80"/>
      <c r="U56" s="80"/>
      <c r="V56" s="32"/>
      <c r="W56" s="32"/>
      <c r="X56" s="32"/>
    </row>
    <row r="57" spans="2:24" x14ac:dyDescent="0.2">
      <c r="B57" s="7"/>
      <c r="C57" s="7">
        <v>1</v>
      </c>
      <c r="D57" s="7">
        <v>2</v>
      </c>
      <c r="E57" s="7">
        <v>3</v>
      </c>
      <c r="F57" s="7">
        <v>4</v>
      </c>
      <c r="G57" s="85"/>
      <c r="H57" s="86"/>
      <c r="I57" s="80"/>
      <c r="J57" s="80"/>
      <c r="K57" s="80"/>
      <c r="L57" s="80"/>
      <c r="Q57" s="86"/>
      <c r="R57" s="80"/>
      <c r="S57" s="80"/>
      <c r="T57" s="80"/>
      <c r="U57" s="80"/>
      <c r="V57" s="32"/>
      <c r="W57" s="32"/>
      <c r="X57" s="32"/>
    </row>
    <row r="58" spans="2:24" ht="16" x14ac:dyDescent="0.2">
      <c r="B58" s="74" t="s">
        <v>45</v>
      </c>
      <c r="C58" s="88">
        <v>49</v>
      </c>
      <c r="D58" s="88">
        <v>57</v>
      </c>
      <c r="E58" s="88">
        <v>65</v>
      </c>
      <c r="F58" s="88">
        <v>73</v>
      </c>
      <c r="G58" s="85"/>
      <c r="H58" s="86"/>
      <c r="I58" s="80"/>
      <c r="J58" s="80"/>
      <c r="K58" s="80"/>
      <c r="L58" s="80"/>
      <c r="Q58" s="86"/>
      <c r="R58" s="80"/>
      <c r="S58" s="80"/>
      <c r="T58" s="80"/>
      <c r="U58" s="80"/>
      <c r="V58" s="32"/>
      <c r="W58" s="32"/>
      <c r="X58" s="32"/>
    </row>
    <row r="59" spans="2:24" x14ac:dyDescent="0.2">
      <c r="B59" s="7" t="s">
        <v>46</v>
      </c>
      <c r="C59" s="88">
        <v>50</v>
      </c>
      <c r="D59" s="88">
        <v>58</v>
      </c>
      <c r="E59" s="88">
        <v>66</v>
      </c>
      <c r="F59" s="88">
        <v>74</v>
      </c>
      <c r="G59" s="85"/>
      <c r="H59" s="86"/>
      <c r="I59" s="80"/>
      <c r="J59" s="80"/>
      <c r="K59" s="80"/>
      <c r="L59" s="80"/>
      <c r="Q59" s="86"/>
      <c r="R59" s="80"/>
      <c r="S59" s="80"/>
      <c r="T59" s="80"/>
      <c r="U59" s="80"/>
      <c r="V59" s="32"/>
      <c r="W59" s="32"/>
      <c r="X59" s="32"/>
    </row>
    <row r="60" spans="2:24" x14ac:dyDescent="0.2">
      <c r="B60" s="7" t="s">
        <v>47</v>
      </c>
      <c r="C60" s="88">
        <v>51</v>
      </c>
      <c r="D60" s="88">
        <v>59</v>
      </c>
      <c r="E60" s="88">
        <v>67</v>
      </c>
      <c r="F60" s="88">
        <v>75</v>
      </c>
      <c r="G60" s="85"/>
      <c r="H60" s="86"/>
      <c r="I60" s="80"/>
      <c r="J60" s="80"/>
      <c r="K60" s="80"/>
      <c r="L60" s="80"/>
      <c r="Q60" s="86"/>
      <c r="R60" s="80"/>
      <c r="S60" s="80"/>
      <c r="T60" s="80"/>
      <c r="U60" s="80"/>
      <c r="V60" s="32"/>
      <c r="W60" s="32"/>
      <c r="X60" s="32"/>
    </row>
    <row r="61" spans="2:24" x14ac:dyDescent="0.2">
      <c r="B61" s="7" t="s">
        <v>48</v>
      </c>
      <c r="C61" s="88">
        <v>52</v>
      </c>
      <c r="D61" s="88">
        <v>60</v>
      </c>
      <c r="E61" s="88">
        <v>68</v>
      </c>
      <c r="F61" s="88">
        <v>76</v>
      </c>
      <c r="G61" s="85"/>
      <c r="H61" s="86"/>
      <c r="I61" s="80"/>
      <c r="J61" s="80"/>
      <c r="K61" s="80"/>
      <c r="L61" s="80"/>
      <c r="Q61" s="86"/>
      <c r="R61" s="80"/>
      <c r="S61" s="80"/>
      <c r="T61" s="80"/>
      <c r="U61" s="80"/>
      <c r="V61" s="32"/>
      <c r="W61" s="32"/>
      <c r="X61" s="32"/>
    </row>
    <row r="62" spans="2:24" x14ac:dyDescent="0.2">
      <c r="B62" s="7" t="s">
        <v>49</v>
      </c>
      <c r="C62" s="88">
        <v>53</v>
      </c>
      <c r="D62" s="88">
        <v>61</v>
      </c>
      <c r="E62" s="88">
        <v>69</v>
      </c>
      <c r="F62" s="88">
        <v>77</v>
      </c>
      <c r="G62" s="85"/>
      <c r="H62" s="86"/>
      <c r="I62" s="80"/>
      <c r="J62" s="80"/>
      <c r="K62" s="80"/>
      <c r="L62" s="80"/>
      <c r="Q62" s="86"/>
      <c r="R62" s="80"/>
      <c r="S62" s="80"/>
      <c r="T62" s="80"/>
      <c r="U62" s="80"/>
      <c r="V62" s="32"/>
      <c r="W62" s="32"/>
      <c r="X62" s="32"/>
    </row>
    <row r="63" spans="2:24" x14ac:dyDescent="0.2">
      <c r="B63" s="9" t="s">
        <v>50</v>
      </c>
      <c r="C63" s="88">
        <v>54</v>
      </c>
      <c r="D63" s="88">
        <v>62</v>
      </c>
      <c r="E63" s="88">
        <v>70</v>
      </c>
      <c r="F63" s="88">
        <v>78</v>
      </c>
      <c r="G63" s="85"/>
      <c r="H63" s="86"/>
      <c r="I63" s="80"/>
      <c r="J63" s="80"/>
      <c r="K63" s="80"/>
      <c r="L63" s="80"/>
      <c r="Q63" s="86"/>
      <c r="R63" s="80"/>
      <c r="S63" s="80"/>
      <c r="T63" s="80"/>
      <c r="U63" s="80"/>
      <c r="V63" s="32"/>
      <c r="W63" s="32"/>
      <c r="X63" s="32"/>
    </row>
    <row r="64" spans="2:24" x14ac:dyDescent="0.2">
      <c r="B64" s="9" t="s">
        <v>51</v>
      </c>
      <c r="C64" s="88">
        <v>55</v>
      </c>
      <c r="D64" s="88">
        <v>63</v>
      </c>
      <c r="E64" s="88">
        <v>71</v>
      </c>
      <c r="F64" s="88">
        <v>79</v>
      </c>
      <c r="G64" s="85"/>
      <c r="H64" s="86"/>
      <c r="I64" s="80"/>
      <c r="J64" s="80"/>
      <c r="K64" s="80"/>
      <c r="L64" s="80"/>
      <c r="Q64" s="86"/>
      <c r="R64" s="80"/>
      <c r="S64" s="80"/>
      <c r="T64" s="80"/>
      <c r="U64" s="80"/>
      <c r="V64" s="32"/>
      <c r="W64" s="32"/>
      <c r="X64" s="32"/>
    </row>
    <row r="65" spans="1:24" ht="16" thickBot="1" x14ac:dyDescent="0.25">
      <c r="B65" s="9" t="s">
        <v>52</v>
      </c>
      <c r="C65" s="89">
        <v>56</v>
      </c>
      <c r="D65" s="89">
        <v>64</v>
      </c>
      <c r="E65" s="89">
        <v>72</v>
      </c>
      <c r="F65" s="89">
        <v>80</v>
      </c>
      <c r="G65" s="85"/>
      <c r="H65" s="86"/>
      <c r="I65" s="80"/>
      <c r="J65" s="80"/>
      <c r="K65" s="80"/>
      <c r="L65" s="80"/>
      <c r="Q65" s="86"/>
      <c r="R65" s="80"/>
      <c r="S65" s="80"/>
      <c r="T65" s="80"/>
      <c r="U65" s="80"/>
      <c r="V65" s="32"/>
      <c r="W65" s="32"/>
      <c r="X65" s="32"/>
    </row>
    <row r="66" spans="1:24" ht="16" thickBot="1" x14ac:dyDescent="0.25">
      <c r="B66" s="86"/>
      <c r="C66" s="87" t="s">
        <v>432</v>
      </c>
      <c r="D66" s="87" t="s">
        <v>433</v>
      </c>
      <c r="E66" s="87" t="s">
        <v>434</v>
      </c>
      <c r="F66" s="87" t="s">
        <v>431</v>
      </c>
      <c r="G66" s="85"/>
      <c r="H66" s="86"/>
      <c r="I66" s="80"/>
      <c r="J66" s="80"/>
      <c r="K66" s="80"/>
      <c r="L66" s="80"/>
      <c r="Q66" s="86"/>
      <c r="R66" s="80"/>
      <c r="S66" s="80"/>
      <c r="T66" s="80"/>
      <c r="U66" s="80"/>
      <c r="V66" s="32"/>
      <c r="W66" s="32"/>
      <c r="X66" s="32"/>
    </row>
    <row r="67" spans="1:24" x14ac:dyDescent="0.2">
      <c r="B67" s="86"/>
      <c r="C67" s="80"/>
      <c r="D67" s="85"/>
      <c r="E67" s="85"/>
      <c r="F67" s="85"/>
      <c r="G67" s="85"/>
      <c r="H67" s="85"/>
      <c r="I67" s="80"/>
      <c r="J67" s="85"/>
      <c r="K67" s="85"/>
      <c r="L67" s="85"/>
      <c r="M67" s="85"/>
      <c r="N67" s="85"/>
    </row>
    <row r="68" spans="1:24" x14ac:dyDescent="0.2">
      <c r="A68" s="84" t="s">
        <v>747</v>
      </c>
      <c r="C68" s="80"/>
      <c r="D68" s="85"/>
      <c r="E68" s="85"/>
      <c r="F68" s="85"/>
      <c r="G68" s="85"/>
      <c r="H68" s="85"/>
      <c r="I68" s="80"/>
      <c r="J68" s="85"/>
      <c r="K68" s="85"/>
      <c r="L68" s="85"/>
      <c r="M68" s="85"/>
      <c r="N68" s="85"/>
    </row>
    <row r="69" spans="1:24" x14ac:dyDescent="0.2">
      <c r="A69" s="25" t="s">
        <v>210</v>
      </c>
      <c r="C69" s="80"/>
      <c r="D69" s="85"/>
      <c r="E69" s="85"/>
      <c r="F69" s="85"/>
      <c r="G69" s="85"/>
      <c r="H69" s="85"/>
      <c r="I69" s="80"/>
      <c r="J69" s="85"/>
      <c r="K69" s="85"/>
      <c r="L69" s="85"/>
      <c r="M69" s="85"/>
      <c r="N69" s="85"/>
    </row>
    <row r="70" spans="1:24" x14ac:dyDescent="0.2">
      <c r="C70" s="80"/>
      <c r="D70" s="85"/>
      <c r="E70" s="85"/>
      <c r="F70" s="85"/>
      <c r="G70" s="85"/>
      <c r="H70" s="85"/>
      <c r="I70" s="80"/>
      <c r="J70" s="85"/>
      <c r="K70" s="85"/>
      <c r="L70" s="85"/>
      <c r="M70" s="85"/>
      <c r="N70" s="85"/>
    </row>
    <row r="71" spans="1:24" x14ac:dyDescent="0.2">
      <c r="A71" t="s">
        <v>781</v>
      </c>
    </row>
    <row r="72" spans="1:24" x14ac:dyDescent="0.2">
      <c r="A72" t="s">
        <v>243</v>
      </c>
    </row>
    <row r="74" spans="1:24" x14ac:dyDescent="0.2">
      <c r="C74" s="41" t="s">
        <v>782</v>
      </c>
      <c r="D74" s="42"/>
      <c r="E74" s="42"/>
      <c r="F74" s="32"/>
      <c r="G74" s="32"/>
      <c r="H74" s="32"/>
      <c r="I74" s="32"/>
      <c r="J74" s="32"/>
      <c r="K74" s="32"/>
    </row>
    <row r="75" spans="1:24" x14ac:dyDescent="0.2">
      <c r="B75" s="6"/>
      <c r="C75" s="7">
        <v>1</v>
      </c>
      <c r="D75" s="7">
        <v>2</v>
      </c>
      <c r="E75" s="7">
        <v>3</v>
      </c>
      <c r="F75" s="7">
        <v>4</v>
      </c>
      <c r="G75" s="7">
        <v>5</v>
      </c>
      <c r="H75" s="7">
        <v>6</v>
      </c>
      <c r="I75" s="7">
        <v>7</v>
      </c>
      <c r="J75" s="7">
        <v>8</v>
      </c>
      <c r="K75" s="7">
        <v>9</v>
      </c>
      <c r="L75" s="30">
        <v>10</v>
      </c>
      <c r="M75" s="7">
        <v>11</v>
      </c>
      <c r="N75" s="7">
        <v>12</v>
      </c>
    </row>
    <row r="76" spans="1:24" ht="16" x14ac:dyDescent="0.2">
      <c r="B76" s="8" t="s">
        <v>45</v>
      </c>
      <c r="C76" s="33"/>
      <c r="D76" s="33"/>
      <c r="E76" s="34"/>
      <c r="F76" s="35"/>
      <c r="G76" s="36"/>
      <c r="H76" s="37"/>
      <c r="I76" s="37"/>
      <c r="J76" s="37"/>
      <c r="K76" s="38"/>
      <c r="L76" s="39"/>
      <c r="M76" s="40"/>
      <c r="N76" s="38"/>
    </row>
    <row r="77" spans="1:24" x14ac:dyDescent="0.2">
      <c r="B77" s="9" t="s">
        <v>46</v>
      </c>
      <c r="C77" s="33"/>
      <c r="D77" s="33"/>
      <c r="E77" s="34"/>
      <c r="F77" s="35"/>
      <c r="G77" s="36"/>
      <c r="H77" s="37"/>
      <c r="I77" s="37"/>
      <c r="J77" s="37"/>
      <c r="K77" s="38"/>
      <c r="L77" s="39"/>
      <c r="M77" s="40"/>
      <c r="N77" s="38"/>
    </row>
    <row r="78" spans="1:24" x14ac:dyDescent="0.2">
      <c r="B78" s="9" t="s">
        <v>47</v>
      </c>
      <c r="C78" s="11"/>
      <c r="D78" s="11"/>
      <c r="E78" s="12"/>
      <c r="F78" s="13"/>
      <c r="G78" s="17"/>
      <c r="H78" s="15"/>
      <c r="I78" s="15"/>
      <c r="J78" s="15"/>
      <c r="K78" s="16"/>
      <c r="L78" s="24"/>
      <c r="M78" s="14"/>
      <c r="N78" s="16"/>
    </row>
    <row r="79" spans="1:24" x14ac:dyDescent="0.2">
      <c r="B79" s="9" t="s">
        <v>48</v>
      </c>
      <c r="C79" s="31"/>
      <c r="D79" s="18"/>
      <c r="E79" s="18"/>
      <c r="F79" s="19"/>
      <c r="G79" s="20"/>
      <c r="H79" s="21"/>
      <c r="I79" s="22"/>
      <c r="J79" s="22"/>
      <c r="K79" s="23"/>
      <c r="L79" s="16"/>
      <c r="M79" s="14"/>
      <c r="N79" s="16"/>
    </row>
    <row r="80" spans="1:24" x14ac:dyDescent="0.2">
      <c r="B80" s="9" t="s">
        <v>49</v>
      </c>
      <c r="C80" s="10"/>
      <c r="D80" s="11"/>
      <c r="E80" s="11"/>
      <c r="F80" s="12"/>
      <c r="G80" s="15"/>
      <c r="H80" s="17"/>
      <c r="I80" s="16"/>
      <c r="J80" s="16"/>
      <c r="K80" s="16"/>
      <c r="L80" s="15"/>
      <c r="M80" s="15"/>
      <c r="N80" s="15"/>
    </row>
    <row r="81" spans="1:26" x14ac:dyDescent="0.2">
      <c r="B81" s="9" t="s">
        <v>50</v>
      </c>
      <c r="C81" s="10"/>
      <c r="D81" s="11"/>
      <c r="E81" s="11"/>
      <c r="F81" s="12"/>
      <c r="G81" s="15"/>
      <c r="H81" s="17"/>
      <c r="I81" s="16"/>
      <c r="J81" s="16"/>
      <c r="K81" s="16"/>
      <c r="L81" s="15"/>
      <c r="M81" s="15"/>
      <c r="N81" s="37"/>
    </row>
    <row r="82" spans="1:26" x14ac:dyDescent="0.2">
      <c r="B82" s="9" t="s">
        <v>51</v>
      </c>
      <c r="C82" s="10"/>
      <c r="D82" s="11"/>
      <c r="E82" s="11"/>
      <c r="F82" s="12"/>
      <c r="G82" s="15"/>
      <c r="H82" s="17"/>
      <c r="I82" s="16"/>
      <c r="J82" s="16"/>
      <c r="K82" s="16"/>
      <c r="L82" s="15"/>
      <c r="M82" s="15"/>
      <c r="N82" s="37"/>
    </row>
    <row r="83" spans="1:26" x14ac:dyDescent="0.2">
      <c r="B83" s="9" t="s">
        <v>52</v>
      </c>
      <c r="C83" s="10"/>
      <c r="D83" s="11"/>
      <c r="E83" s="11"/>
      <c r="F83" s="12"/>
      <c r="G83" s="15"/>
      <c r="H83" s="17"/>
      <c r="I83" s="16"/>
      <c r="J83" s="16"/>
      <c r="K83" s="16"/>
      <c r="L83" s="15"/>
      <c r="M83" s="15"/>
      <c r="N83" s="37"/>
    </row>
    <row r="84" spans="1:26" x14ac:dyDescent="0.2">
      <c r="C84" s="25"/>
    </row>
    <row r="85" spans="1:26" x14ac:dyDescent="0.2">
      <c r="A85" s="84" t="s">
        <v>255</v>
      </c>
    </row>
    <row r="86" spans="1:26" x14ac:dyDescent="0.2">
      <c r="A86" s="84"/>
    </row>
    <row r="87" spans="1:26" x14ac:dyDescent="0.2">
      <c r="A87" s="84"/>
      <c r="B87" t="s">
        <v>244</v>
      </c>
    </row>
    <row r="88" spans="1:26" x14ac:dyDescent="0.2">
      <c r="A88" s="84"/>
      <c r="B88" t="s">
        <v>252</v>
      </c>
    </row>
    <row r="89" spans="1:26" x14ac:dyDescent="0.2">
      <c r="B89" t="s">
        <v>246</v>
      </c>
    </row>
    <row r="90" spans="1:26" x14ac:dyDescent="0.2">
      <c r="B90" t="s">
        <v>247</v>
      </c>
    </row>
    <row r="92" spans="1:26" x14ac:dyDescent="0.2">
      <c r="B92" t="s">
        <v>245</v>
      </c>
    </row>
    <row r="94" spans="1:26" x14ac:dyDescent="0.2">
      <c r="B94" s="84" t="s">
        <v>183</v>
      </c>
    </row>
    <row r="95" spans="1:26" x14ac:dyDescent="0.2">
      <c r="C95" s="41" t="s">
        <v>536</v>
      </c>
      <c r="D95" s="41"/>
      <c r="E95" s="42"/>
      <c r="F95" s="32"/>
      <c r="G95" s="32"/>
      <c r="H95" s="32"/>
      <c r="I95" s="32"/>
      <c r="J95" s="32"/>
      <c r="K95" s="32"/>
      <c r="L95" s="32"/>
      <c r="M95" s="32"/>
      <c r="N95" s="32"/>
      <c r="O95" s="32"/>
      <c r="P95" s="32"/>
      <c r="Q95" s="32"/>
      <c r="R95" s="32"/>
      <c r="S95" s="32"/>
      <c r="T95" s="32"/>
    </row>
    <row r="96" spans="1:26" x14ac:dyDescent="0.2">
      <c r="B96" s="6"/>
      <c r="C96" s="7">
        <v>1</v>
      </c>
      <c r="D96" s="7"/>
      <c r="E96" s="7">
        <v>2</v>
      </c>
      <c r="F96" s="7"/>
      <c r="G96" s="7">
        <v>3</v>
      </c>
      <c r="H96" s="7"/>
      <c r="I96" s="7">
        <v>4</v>
      </c>
      <c r="J96" s="7"/>
      <c r="K96" s="7">
        <v>5</v>
      </c>
      <c r="L96" s="7"/>
      <c r="M96" s="7">
        <v>6</v>
      </c>
      <c r="N96" s="7"/>
      <c r="O96" s="7">
        <v>7</v>
      </c>
      <c r="P96" s="7"/>
      <c r="Q96" s="7">
        <v>8</v>
      </c>
      <c r="R96" s="7"/>
      <c r="S96" s="7">
        <v>9</v>
      </c>
      <c r="T96" s="30"/>
      <c r="U96" s="30">
        <v>10</v>
      </c>
      <c r="V96" s="30"/>
      <c r="W96" s="7">
        <v>11</v>
      </c>
      <c r="X96" s="7"/>
      <c r="Y96" s="7">
        <v>12</v>
      </c>
      <c r="Z96" s="7"/>
    </row>
    <row r="97" spans="2:26" ht="16" x14ac:dyDescent="0.2">
      <c r="B97" s="8" t="s">
        <v>45</v>
      </c>
      <c r="C97" s="61"/>
      <c r="D97" s="33"/>
      <c r="E97" s="33"/>
      <c r="F97" s="33"/>
      <c r="G97" s="34"/>
      <c r="H97" s="34"/>
      <c r="I97" s="35"/>
      <c r="J97" s="35"/>
      <c r="K97" s="36"/>
      <c r="L97" s="36"/>
      <c r="M97" s="37"/>
      <c r="N97" s="37"/>
      <c r="O97" s="37"/>
      <c r="P97" s="37"/>
      <c r="Q97" s="37"/>
      <c r="R97" s="37"/>
      <c r="S97" s="38"/>
      <c r="T97" s="40"/>
      <c r="U97" s="39"/>
      <c r="V97" s="39"/>
      <c r="W97" s="40"/>
      <c r="X97" s="40"/>
      <c r="Y97" s="38"/>
      <c r="Z97" s="38"/>
    </row>
    <row r="98" spans="2:26" x14ac:dyDescent="0.2">
      <c r="B98" s="9" t="s">
        <v>46</v>
      </c>
      <c r="C98" s="33"/>
      <c r="D98" s="33"/>
      <c r="E98" s="33"/>
      <c r="F98" s="33"/>
      <c r="G98" s="34"/>
      <c r="H98" s="34"/>
      <c r="I98" s="35"/>
      <c r="J98" s="35"/>
      <c r="K98" s="36"/>
      <c r="L98" s="36"/>
      <c r="M98" s="37"/>
      <c r="N98" s="37"/>
      <c r="O98" s="37"/>
      <c r="P98" s="37"/>
      <c r="Q98" s="37"/>
      <c r="R98" s="37"/>
      <c r="S98" s="38"/>
      <c r="T98" s="40"/>
      <c r="U98" s="39"/>
      <c r="V98" s="39"/>
      <c r="W98" s="40"/>
      <c r="X98" s="40"/>
      <c r="Y98" s="38"/>
      <c r="Z98" s="38"/>
    </row>
    <row r="99" spans="2:26" x14ac:dyDescent="0.2">
      <c r="B99" s="9" t="s">
        <v>47</v>
      </c>
      <c r="C99" s="51">
        <v>1</v>
      </c>
      <c r="D99" s="52">
        <v>1</v>
      </c>
      <c r="E99" s="51">
        <v>7</v>
      </c>
      <c r="F99" s="58">
        <v>154</v>
      </c>
      <c r="G99" s="51">
        <v>10</v>
      </c>
      <c r="H99" s="52">
        <v>25</v>
      </c>
      <c r="I99" s="51">
        <v>16</v>
      </c>
      <c r="J99" s="52">
        <v>4</v>
      </c>
      <c r="K99" s="51">
        <v>22</v>
      </c>
      <c r="L99" s="58">
        <v>151</v>
      </c>
      <c r="M99" s="51">
        <v>25</v>
      </c>
      <c r="N99" s="52">
        <v>28</v>
      </c>
      <c r="O99" s="51">
        <v>31</v>
      </c>
      <c r="P99" s="52">
        <v>37</v>
      </c>
      <c r="Q99" s="51">
        <v>37</v>
      </c>
      <c r="R99" s="52">
        <v>61</v>
      </c>
      <c r="S99" s="51">
        <v>43</v>
      </c>
      <c r="T99" s="58">
        <v>164</v>
      </c>
      <c r="U99" s="51">
        <v>46</v>
      </c>
      <c r="V99" s="52">
        <v>40</v>
      </c>
      <c r="W99" s="51">
        <v>52</v>
      </c>
      <c r="X99" s="52">
        <v>64</v>
      </c>
      <c r="Y99" s="51">
        <v>58</v>
      </c>
      <c r="Z99" s="58">
        <v>161</v>
      </c>
    </row>
    <row r="100" spans="2:26" x14ac:dyDescent="0.2">
      <c r="B100" s="9" t="s">
        <v>48</v>
      </c>
      <c r="C100" s="51">
        <v>2</v>
      </c>
      <c r="D100" s="52">
        <v>2</v>
      </c>
      <c r="E100" s="51">
        <v>8</v>
      </c>
      <c r="F100" s="58">
        <v>155</v>
      </c>
      <c r="G100" s="51">
        <v>11</v>
      </c>
      <c r="H100" s="52">
        <v>26</v>
      </c>
      <c r="I100" s="51">
        <v>17</v>
      </c>
      <c r="J100" s="52">
        <v>5</v>
      </c>
      <c r="K100" s="51">
        <v>23</v>
      </c>
      <c r="L100" s="58">
        <v>152</v>
      </c>
      <c r="M100" s="51">
        <v>26</v>
      </c>
      <c r="N100" s="52">
        <v>29</v>
      </c>
      <c r="O100" s="51">
        <v>32</v>
      </c>
      <c r="P100" s="52">
        <v>38</v>
      </c>
      <c r="Q100" s="51">
        <v>38</v>
      </c>
      <c r="R100" s="52">
        <v>62</v>
      </c>
      <c r="S100" s="51">
        <v>44</v>
      </c>
      <c r="T100" s="58">
        <v>165</v>
      </c>
      <c r="U100" s="51">
        <v>47</v>
      </c>
      <c r="V100" s="52">
        <v>41</v>
      </c>
      <c r="W100" s="51">
        <v>53</v>
      </c>
      <c r="X100" s="52">
        <v>65</v>
      </c>
      <c r="Y100" s="51">
        <v>59</v>
      </c>
      <c r="Z100" s="58">
        <v>162</v>
      </c>
    </row>
    <row r="101" spans="2:26" x14ac:dyDescent="0.2">
      <c r="B101" s="9" t="s">
        <v>49</v>
      </c>
      <c r="C101" s="51">
        <v>3</v>
      </c>
      <c r="D101" s="52">
        <v>3</v>
      </c>
      <c r="E101" s="51">
        <v>9</v>
      </c>
      <c r="F101" s="58">
        <v>156</v>
      </c>
      <c r="G101" s="51">
        <v>12</v>
      </c>
      <c r="H101" s="52">
        <v>27</v>
      </c>
      <c r="I101" s="51">
        <v>18</v>
      </c>
      <c r="J101" s="52">
        <v>6</v>
      </c>
      <c r="K101" s="51">
        <v>24</v>
      </c>
      <c r="L101" s="58">
        <v>153</v>
      </c>
      <c r="M101" s="51">
        <v>27</v>
      </c>
      <c r="N101" s="52">
        <v>30</v>
      </c>
      <c r="O101" s="51">
        <v>33</v>
      </c>
      <c r="P101" s="52">
        <v>39</v>
      </c>
      <c r="Q101" s="51">
        <v>39</v>
      </c>
      <c r="R101" s="52">
        <v>63</v>
      </c>
      <c r="S101" s="51">
        <v>45</v>
      </c>
      <c r="T101" s="58">
        <v>166</v>
      </c>
      <c r="U101" s="51">
        <v>48</v>
      </c>
      <c r="V101" s="52">
        <v>42</v>
      </c>
      <c r="W101" s="51">
        <v>54</v>
      </c>
      <c r="X101" s="52">
        <v>66</v>
      </c>
      <c r="Y101" s="51">
        <v>60</v>
      </c>
      <c r="Z101" s="58">
        <v>163</v>
      </c>
    </row>
    <row r="102" spans="2:26" x14ac:dyDescent="0.2">
      <c r="B102" s="9" t="s">
        <v>50</v>
      </c>
      <c r="C102" s="51">
        <v>4</v>
      </c>
      <c r="D102" s="52">
        <v>7</v>
      </c>
      <c r="E102" s="108"/>
      <c r="F102" s="108"/>
      <c r="G102" s="51">
        <v>13</v>
      </c>
      <c r="H102" s="52">
        <v>31</v>
      </c>
      <c r="I102" s="51">
        <v>19</v>
      </c>
      <c r="J102" s="52">
        <v>10</v>
      </c>
      <c r="K102" s="108"/>
      <c r="L102" s="108"/>
      <c r="M102" s="51">
        <v>28</v>
      </c>
      <c r="N102" s="52">
        <v>34</v>
      </c>
      <c r="O102" s="51">
        <v>34</v>
      </c>
      <c r="P102" s="52">
        <v>43</v>
      </c>
      <c r="Q102" s="51">
        <v>40</v>
      </c>
      <c r="R102" s="52">
        <v>67</v>
      </c>
      <c r="S102" s="108"/>
      <c r="T102" s="108"/>
      <c r="U102" s="51">
        <v>49</v>
      </c>
      <c r="V102" s="52">
        <v>46</v>
      </c>
      <c r="W102" s="51">
        <v>55</v>
      </c>
      <c r="X102" s="52">
        <v>70</v>
      </c>
      <c r="Y102" s="108"/>
      <c r="Z102" s="33"/>
    </row>
    <row r="103" spans="2:26" x14ac:dyDescent="0.2">
      <c r="B103" s="9" t="s">
        <v>51</v>
      </c>
      <c r="C103" s="51">
        <v>5</v>
      </c>
      <c r="D103" s="52">
        <v>8</v>
      </c>
      <c r="E103" s="108"/>
      <c r="F103" s="108"/>
      <c r="G103" s="51">
        <v>14</v>
      </c>
      <c r="H103" s="52">
        <v>32</v>
      </c>
      <c r="I103" s="51">
        <v>20</v>
      </c>
      <c r="J103" s="52">
        <v>11</v>
      </c>
      <c r="K103" s="108"/>
      <c r="L103" s="108"/>
      <c r="M103" s="51">
        <v>29</v>
      </c>
      <c r="N103" s="52">
        <v>35</v>
      </c>
      <c r="O103" s="51">
        <v>35</v>
      </c>
      <c r="P103" s="52">
        <v>44</v>
      </c>
      <c r="Q103" s="51">
        <v>41</v>
      </c>
      <c r="R103" s="52">
        <v>68</v>
      </c>
      <c r="S103" s="108"/>
      <c r="T103" s="108"/>
      <c r="U103" s="51">
        <v>50</v>
      </c>
      <c r="V103" s="52">
        <v>47</v>
      </c>
      <c r="W103" s="51">
        <v>56</v>
      </c>
      <c r="X103" s="52">
        <v>71</v>
      </c>
      <c r="Y103" s="108"/>
      <c r="Z103" s="33"/>
    </row>
    <row r="104" spans="2:26" ht="16" thickBot="1" x14ac:dyDescent="0.25">
      <c r="B104" s="9" t="s">
        <v>52</v>
      </c>
      <c r="C104" s="62">
        <v>6</v>
      </c>
      <c r="D104" s="63">
        <v>9</v>
      </c>
      <c r="E104" s="109"/>
      <c r="F104" s="109"/>
      <c r="G104" s="62">
        <v>15</v>
      </c>
      <c r="H104" s="63">
        <v>33</v>
      </c>
      <c r="I104" s="62">
        <v>21</v>
      </c>
      <c r="J104" s="63">
        <v>12</v>
      </c>
      <c r="K104" s="109"/>
      <c r="L104" s="109"/>
      <c r="M104" s="62">
        <v>30</v>
      </c>
      <c r="N104" s="63">
        <v>36</v>
      </c>
      <c r="O104" s="51">
        <v>36</v>
      </c>
      <c r="P104" s="52">
        <v>45</v>
      </c>
      <c r="Q104" s="51">
        <v>42</v>
      </c>
      <c r="R104" s="52">
        <v>69</v>
      </c>
      <c r="S104" s="108"/>
      <c r="T104" s="108"/>
      <c r="U104" s="62">
        <v>51</v>
      </c>
      <c r="V104" s="63">
        <v>48</v>
      </c>
      <c r="W104" s="62">
        <v>57</v>
      </c>
      <c r="X104" s="63">
        <v>72</v>
      </c>
      <c r="Y104" s="109"/>
      <c r="Z104" s="157"/>
    </row>
    <row r="105" spans="2:26" ht="16" thickBot="1" x14ac:dyDescent="0.25">
      <c r="C105" s="292" t="s">
        <v>185</v>
      </c>
      <c r="D105" s="293"/>
      <c r="E105" s="293"/>
      <c r="F105" s="293"/>
      <c r="G105" s="293"/>
      <c r="H105" s="294"/>
      <c r="I105" s="292" t="s">
        <v>186</v>
      </c>
      <c r="J105" s="293"/>
      <c r="K105" s="293"/>
      <c r="L105" s="293"/>
      <c r="M105" s="293"/>
      <c r="N105" s="294"/>
      <c r="O105" s="292" t="s">
        <v>187</v>
      </c>
      <c r="P105" s="293"/>
      <c r="Q105" s="293"/>
      <c r="R105" s="293"/>
      <c r="S105" s="293"/>
      <c r="T105" s="293"/>
      <c r="U105" s="292" t="s">
        <v>188</v>
      </c>
      <c r="V105" s="293"/>
      <c r="W105" s="293"/>
      <c r="X105" s="293"/>
      <c r="Y105" s="293"/>
      <c r="Z105" s="294"/>
    </row>
    <row r="107" spans="2:26" x14ac:dyDescent="0.2">
      <c r="B107" s="84" t="s">
        <v>184</v>
      </c>
    </row>
    <row r="108" spans="2:26" x14ac:dyDescent="0.2">
      <c r="C108" s="41" t="s">
        <v>536</v>
      </c>
      <c r="D108" s="41"/>
      <c r="E108" s="42"/>
      <c r="F108" s="32"/>
      <c r="G108" s="32"/>
      <c r="H108" s="32"/>
      <c r="I108" s="32"/>
      <c r="J108" s="32"/>
      <c r="K108" s="32"/>
      <c r="L108" s="32"/>
      <c r="M108" s="32"/>
      <c r="N108" s="32"/>
      <c r="O108" s="32"/>
      <c r="P108" s="32"/>
      <c r="Q108" s="32"/>
      <c r="R108" s="32"/>
      <c r="S108" s="32"/>
      <c r="T108" s="32"/>
    </row>
    <row r="109" spans="2:26" x14ac:dyDescent="0.2">
      <c r="B109" s="6"/>
      <c r="C109" s="7">
        <v>1</v>
      </c>
      <c r="D109" s="7"/>
      <c r="E109" s="7">
        <v>2</v>
      </c>
      <c r="F109" s="7"/>
      <c r="G109" s="7">
        <v>3</v>
      </c>
      <c r="H109" s="7"/>
      <c r="I109" s="7">
        <v>4</v>
      </c>
      <c r="J109" s="7"/>
      <c r="K109" s="7">
        <v>5</v>
      </c>
      <c r="L109" s="7"/>
      <c r="M109" s="7">
        <v>6</v>
      </c>
      <c r="N109" s="7"/>
      <c r="O109" s="7">
        <v>7</v>
      </c>
      <c r="P109" s="7"/>
      <c r="Q109" s="7">
        <v>8</v>
      </c>
      <c r="R109" s="7"/>
      <c r="S109" s="7">
        <v>9</v>
      </c>
      <c r="T109" s="30"/>
      <c r="U109" s="30">
        <v>10</v>
      </c>
      <c r="V109" s="30"/>
      <c r="W109" s="7">
        <v>11</v>
      </c>
      <c r="X109" s="7"/>
      <c r="Y109" s="7">
        <v>12</v>
      </c>
      <c r="Z109" s="7"/>
    </row>
    <row r="110" spans="2:26" ht="16" x14ac:dyDescent="0.2">
      <c r="B110" s="8" t="s">
        <v>45</v>
      </c>
      <c r="C110" s="61"/>
      <c r="D110" s="33"/>
      <c r="E110" s="33"/>
      <c r="F110" s="33"/>
      <c r="G110" s="34"/>
      <c r="H110" s="34"/>
      <c r="I110" s="35"/>
      <c r="J110" s="35"/>
      <c r="K110" s="36"/>
      <c r="L110" s="36"/>
      <c r="M110" s="37"/>
      <c r="N110" s="37"/>
      <c r="O110" s="37"/>
      <c r="P110" s="37"/>
      <c r="Q110" s="37"/>
      <c r="R110" s="37"/>
      <c r="S110" s="38"/>
      <c r="T110" s="40"/>
      <c r="U110" s="39"/>
      <c r="V110" s="39"/>
      <c r="W110" s="40"/>
      <c r="X110" s="40"/>
      <c r="Y110" s="38"/>
      <c r="Z110" s="38"/>
    </row>
    <row r="111" spans="2:26" x14ac:dyDescent="0.2">
      <c r="B111" s="9" t="s">
        <v>46</v>
      </c>
      <c r="C111" s="33"/>
      <c r="D111" s="33"/>
      <c r="E111" s="33"/>
      <c r="F111" s="33"/>
      <c r="G111" s="34"/>
      <c r="H111" s="34"/>
      <c r="I111" s="35"/>
      <c r="J111" s="35"/>
      <c r="K111" s="36"/>
      <c r="L111" s="36"/>
      <c r="M111" s="37"/>
      <c r="N111" s="37"/>
      <c r="O111" s="37"/>
      <c r="P111" s="37"/>
      <c r="Q111" s="37"/>
      <c r="R111" s="37"/>
      <c r="S111" s="38"/>
      <c r="T111" s="40"/>
      <c r="U111" s="39"/>
      <c r="V111" s="39"/>
      <c r="W111" s="40"/>
      <c r="X111" s="40"/>
      <c r="Y111" s="38"/>
      <c r="Z111" s="38"/>
    </row>
    <row r="112" spans="2:26" x14ac:dyDescent="0.2">
      <c r="B112" s="9" t="s">
        <v>47</v>
      </c>
      <c r="C112" s="51">
        <v>61</v>
      </c>
      <c r="D112" s="52">
        <v>73</v>
      </c>
      <c r="E112" s="51">
        <v>67</v>
      </c>
      <c r="F112" s="58">
        <v>174</v>
      </c>
      <c r="G112" s="51">
        <v>70</v>
      </c>
      <c r="H112" s="52">
        <v>109</v>
      </c>
      <c r="I112" s="51">
        <v>76</v>
      </c>
      <c r="J112" s="52">
        <v>76</v>
      </c>
      <c r="K112" s="51">
        <v>82</v>
      </c>
      <c r="L112" s="58">
        <v>171</v>
      </c>
      <c r="M112" s="51">
        <v>85</v>
      </c>
      <c r="N112" s="52">
        <v>111</v>
      </c>
      <c r="O112" s="52"/>
      <c r="P112" s="52"/>
      <c r="Q112" s="15"/>
      <c r="R112" s="15"/>
      <c r="S112" s="16"/>
      <c r="T112" s="14"/>
      <c r="U112" s="24"/>
      <c r="V112" s="24"/>
      <c r="W112" s="14"/>
      <c r="X112" s="14"/>
      <c r="Y112" s="16"/>
      <c r="Z112" s="16"/>
    </row>
    <row r="113" spans="2:26" x14ac:dyDescent="0.2">
      <c r="B113" s="9" t="s">
        <v>48</v>
      </c>
      <c r="C113" s="51">
        <v>62</v>
      </c>
      <c r="D113" s="52">
        <v>74</v>
      </c>
      <c r="E113" s="51">
        <v>68</v>
      </c>
      <c r="F113" s="58">
        <v>175</v>
      </c>
      <c r="G113" s="51">
        <v>71</v>
      </c>
      <c r="H113" s="52">
        <v>110</v>
      </c>
      <c r="I113" s="51">
        <v>77</v>
      </c>
      <c r="J113" s="52">
        <v>77</v>
      </c>
      <c r="K113" s="51">
        <v>83</v>
      </c>
      <c r="L113" s="58">
        <v>172</v>
      </c>
      <c r="M113" s="51">
        <v>86</v>
      </c>
      <c r="N113" s="52">
        <v>112</v>
      </c>
      <c r="O113" s="52"/>
      <c r="P113" s="52"/>
      <c r="Q113" s="22"/>
      <c r="R113" s="23"/>
      <c r="S113" s="23"/>
      <c r="T113" s="23"/>
      <c r="U113" s="16"/>
      <c r="V113" s="14"/>
      <c r="W113" s="14"/>
      <c r="X113" s="14"/>
      <c r="Y113" s="16"/>
      <c r="Z113" s="16"/>
    </row>
    <row r="114" spans="2:26" x14ac:dyDescent="0.2">
      <c r="B114" s="9" t="s">
        <v>49</v>
      </c>
      <c r="C114" s="51">
        <v>63</v>
      </c>
      <c r="D114" s="52">
        <v>75</v>
      </c>
      <c r="E114" s="51">
        <v>69</v>
      </c>
      <c r="F114" s="58">
        <v>176</v>
      </c>
      <c r="G114" s="51">
        <v>72</v>
      </c>
      <c r="H114" s="52">
        <v>113</v>
      </c>
      <c r="I114" s="51">
        <v>78</v>
      </c>
      <c r="J114" s="52">
        <v>78</v>
      </c>
      <c r="K114" s="51">
        <v>84</v>
      </c>
      <c r="L114" s="58">
        <v>173</v>
      </c>
      <c r="M114" s="51">
        <v>87</v>
      </c>
      <c r="N114" s="52">
        <v>115</v>
      </c>
      <c r="O114" s="52"/>
      <c r="P114" s="52"/>
      <c r="Q114" s="16"/>
      <c r="R114" s="16"/>
      <c r="S114" s="16"/>
      <c r="T114" s="16"/>
      <c r="U114" s="15"/>
      <c r="V114" s="15"/>
      <c r="W114" s="15"/>
      <c r="X114" s="15"/>
      <c r="Y114" s="15"/>
      <c r="Z114" s="15"/>
    </row>
    <row r="115" spans="2:26" x14ac:dyDescent="0.2">
      <c r="B115" s="9" t="s">
        <v>50</v>
      </c>
      <c r="C115" s="51">
        <v>64</v>
      </c>
      <c r="D115" s="52">
        <v>79</v>
      </c>
      <c r="E115" s="108"/>
      <c r="F115" s="108"/>
      <c r="G115" s="51">
        <v>73</v>
      </c>
      <c r="H115" s="52">
        <v>114</v>
      </c>
      <c r="I115" s="51">
        <v>79</v>
      </c>
      <c r="J115" s="52">
        <v>82</v>
      </c>
      <c r="K115" s="108"/>
      <c r="L115" s="108"/>
      <c r="M115" s="51">
        <v>88</v>
      </c>
      <c r="N115" s="52">
        <v>116</v>
      </c>
      <c r="O115" s="52"/>
      <c r="P115" s="52"/>
      <c r="Q115" s="16"/>
      <c r="R115" s="16"/>
      <c r="S115" s="16"/>
      <c r="T115" s="16"/>
      <c r="U115" s="15"/>
      <c r="V115" s="15"/>
      <c r="W115" s="15"/>
      <c r="X115" s="15"/>
      <c r="Y115" s="15"/>
      <c r="Z115" s="37"/>
    </row>
    <row r="116" spans="2:26" x14ac:dyDescent="0.2">
      <c r="B116" s="9" t="s">
        <v>51</v>
      </c>
      <c r="C116" s="51">
        <v>65</v>
      </c>
      <c r="D116" s="52">
        <v>80</v>
      </c>
      <c r="E116" s="108"/>
      <c r="F116" s="108"/>
      <c r="G116" s="51">
        <v>74</v>
      </c>
      <c r="H116" s="52">
        <v>141</v>
      </c>
      <c r="I116" s="51">
        <v>80</v>
      </c>
      <c r="J116" s="52">
        <v>83</v>
      </c>
      <c r="K116" s="108"/>
      <c r="L116" s="108"/>
      <c r="M116" s="51">
        <v>89</v>
      </c>
      <c r="N116" s="52">
        <v>142</v>
      </c>
      <c r="O116" s="52"/>
      <c r="P116" s="52"/>
      <c r="Q116" s="16"/>
      <c r="R116" s="16"/>
      <c r="S116" s="16"/>
      <c r="T116" s="16"/>
      <c r="U116" s="15"/>
      <c r="V116" s="15"/>
      <c r="W116" s="15"/>
      <c r="X116" s="15"/>
      <c r="Y116" s="15"/>
      <c r="Z116" s="37"/>
    </row>
    <row r="117" spans="2:26" ht="16" thickBot="1" x14ac:dyDescent="0.25">
      <c r="B117" s="9" t="s">
        <v>52</v>
      </c>
      <c r="C117" s="62">
        <v>66</v>
      </c>
      <c r="D117" s="63">
        <v>81</v>
      </c>
      <c r="E117" s="109"/>
      <c r="F117" s="109"/>
      <c r="G117" s="62">
        <v>75</v>
      </c>
      <c r="H117" s="63">
        <v>143</v>
      </c>
      <c r="I117" s="51">
        <v>81</v>
      </c>
      <c r="J117" s="52">
        <v>84</v>
      </c>
      <c r="K117" s="109"/>
      <c r="L117" s="109"/>
      <c r="M117" s="51">
        <v>90</v>
      </c>
      <c r="N117" s="52">
        <v>144</v>
      </c>
      <c r="O117" s="52"/>
      <c r="P117" s="52"/>
      <c r="Q117" s="16"/>
      <c r="R117" s="16"/>
      <c r="S117" s="16"/>
      <c r="T117" s="16"/>
      <c r="U117" s="15"/>
      <c r="V117" s="15"/>
      <c r="W117" s="15"/>
      <c r="X117" s="15"/>
      <c r="Y117" s="15"/>
      <c r="Z117" s="37"/>
    </row>
    <row r="118" spans="2:26" ht="16" thickBot="1" x14ac:dyDescent="0.25">
      <c r="C118" s="292" t="s">
        <v>189</v>
      </c>
      <c r="D118" s="293"/>
      <c r="E118" s="293"/>
      <c r="F118" s="293"/>
      <c r="G118" s="293"/>
      <c r="H118" s="294"/>
      <c r="I118" s="292" t="s">
        <v>190</v>
      </c>
      <c r="J118" s="293"/>
      <c r="K118" s="293"/>
      <c r="L118" s="293"/>
      <c r="M118" s="293"/>
      <c r="N118" s="294"/>
    </row>
    <row r="120" spans="2:26" x14ac:dyDescent="0.2">
      <c r="B120" s="84" t="s">
        <v>191</v>
      </c>
    </row>
    <row r="121" spans="2:26" x14ac:dyDescent="0.2">
      <c r="C121" s="41" t="s">
        <v>536</v>
      </c>
      <c r="D121" s="41"/>
      <c r="E121" s="42"/>
      <c r="F121" s="32"/>
      <c r="G121" s="32"/>
      <c r="H121" s="32"/>
      <c r="I121" s="32"/>
      <c r="J121" s="32"/>
      <c r="K121" s="32"/>
      <c r="L121" s="32"/>
      <c r="M121" s="32"/>
      <c r="N121" s="32"/>
      <c r="O121" s="32"/>
      <c r="P121" s="32"/>
      <c r="Q121" s="32"/>
      <c r="R121" s="32"/>
      <c r="S121" s="32"/>
      <c r="T121" s="32"/>
    </row>
    <row r="122" spans="2:26" x14ac:dyDescent="0.2">
      <c r="B122" s="6"/>
      <c r="C122" s="7">
        <v>1</v>
      </c>
      <c r="D122" s="7"/>
      <c r="E122" s="7">
        <v>2</v>
      </c>
      <c r="F122" s="7"/>
      <c r="G122" s="7">
        <v>3</v>
      </c>
      <c r="H122" s="7"/>
      <c r="I122" s="7">
        <v>4</v>
      </c>
      <c r="J122" s="7"/>
      <c r="K122" s="7">
        <v>5</v>
      </c>
      <c r="L122" s="7"/>
      <c r="M122" s="7">
        <v>6</v>
      </c>
      <c r="N122" s="7"/>
      <c r="O122" s="7">
        <v>7</v>
      </c>
      <c r="P122" s="7"/>
      <c r="Q122" s="7">
        <v>8</v>
      </c>
      <c r="R122" s="7"/>
      <c r="S122" s="7">
        <v>9</v>
      </c>
      <c r="T122" s="30"/>
      <c r="U122" s="30">
        <v>10</v>
      </c>
      <c r="V122" s="30"/>
      <c r="W122" s="7">
        <v>11</v>
      </c>
      <c r="X122" s="7"/>
      <c r="Y122" s="7">
        <v>12</v>
      </c>
      <c r="Z122" s="7"/>
    </row>
    <row r="123" spans="2:26" ht="16" x14ac:dyDescent="0.2">
      <c r="B123" s="8" t="s">
        <v>45</v>
      </c>
      <c r="C123" s="61"/>
      <c r="D123" s="33"/>
      <c r="E123" s="33"/>
      <c r="F123" s="33"/>
      <c r="G123" s="34"/>
      <c r="H123" s="34"/>
      <c r="I123" s="35"/>
      <c r="J123" s="35"/>
      <c r="K123" s="36"/>
      <c r="L123" s="36"/>
      <c r="M123" s="37"/>
      <c r="N123" s="37"/>
      <c r="O123" s="37"/>
      <c r="P123" s="37"/>
      <c r="Q123" s="37"/>
      <c r="R123" s="37"/>
      <c r="S123" s="38"/>
      <c r="T123" s="40"/>
      <c r="U123" s="39"/>
      <c r="V123" s="39"/>
      <c r="W123" s="40"/>
      <c r="X123" s="40"/>
      <c r="Y123" s="38"/>
      <c r="Z123" s="38"/>
    </row>
    <row r="124" spans="2:26" x14ac:dyDescent="0.2">
      <c r="B124" s="9" t="s">
        <v>46</v>
      </c>
      <c r="C124" s="33"/>
      <c r="D124" s="33"/>
      <c r="E124" s="33"/>
      <c r="F124" s="33"/>
      <c r="G124" s="34"/>
      <c r="H124" s="34"/>
      <c r="I124" s="35"/>
      <c r="J124" s="35"/>
      <c r="K124" s="36"/>
      <c r="L124" s="36"/>
      <c r="M124" s="37"/>
      <c r="N124" s="37"/>
      <c r="O124" s="37"/>
      <c r="P124" s="37"/>
      <c r="Q124" s="37"/>
      <c r="R124" s="37"/>
      <c r="S124" s="38"/>
      <c r="T124" s="40"/>
      <c r="U124" s="39"/>
      <c r="V124" s="39"/>
      <c r="W124" s="40"/>
      <c r="X124" s="40"/>
      <c r="Y124" s="38"/>
      <c r="Z124" s="38"/>
    </row>
    <row r="125" spans="2:26" x14ac:dyDescent="0.2">
      <c r="B125" s="9" t="s">
        <v>47</v>
      </c>
      <c r="C125" s="51">
        <v>91</v>
      </c>
      <c r="D125" s="52">
        <v>85</v>
      </c>
      <c r="E125" s="51">
        <v>97</v>
      </c>
      <c r="F125" s="58">
        <v>184</v>
      </c>
      <c r="G125" s="51">
        <v>100</v>
      </c>
      <c r="H125" s="52">
        <v>117</v>
      </c>
      <c r="I125" s="51">
        <v>104</v>
      </c>
      <c r="J125" s="52">
        <v>88</v>
      </c>
      <c r="K125" s="51">
        <v>110</v>
      </c>
      <c r="L125" s="58">
        <v>181</v>
      </c>
      <c r="M125" s="51">
        <v>113</v>
      </c>
      <c r="N125" s="52">
        <v>119</v>
      </c>
      <c r="O125" s="51">
        <v>117</v>
      </c>
      <c r="P125" s="52">
        <v>97</v>
      </c>
      <c r="Q125" s="51">
        <v>123</v>
      </c>
      <c r="R125" s="58">
        <v>194</v>
      </c>
      <c r="S125" s="51">
        <v>126</v>
      </c>
      <c r="T125" s="52">
        <v>125</v>
      </c>
      <c r="U125" s="51">
        <v>130</v>
      </c>
      <c r="V125" s="52">
        <v>100</v>
      </c>
      <c r="W125" s="51">
        <v>136</v>
      </c>
      <c r="X125" s="58">
        <v>191</v>
      </c>
      <c r="Y125" s="51">
        <v>139</v>
      </c>
      <c r="Z125" s="52">
        <v>127</v>
      </c>
    </row>
    <row r="126" spans="2:26" x14ac:dyDescent="0.2">
      <c r="B126" s="9" t="s">
        <v>48</v>
      </c>
      <c r="C126" s="51">
        <v>92</v>
      </c>
      <c r="D126" s="52">
        <v>86</v>
      </c>
      <c r="E126" s="51">
        <v>98</v>
      </c>
      <c r="F126" s="58">
        <v>185</v>
      </c>
      <c r="G126" s="51">
        <v>101</v>
      </c>
      <c r="H126" s="52">
        <v>118</v>
      </c>
      <c r="I126" s="51">
        <v>105</v>
      </c>
      <c r="J126" s="52">
        <v>89</v>
      </c>
      <c r="K126" s="51">
        <v>111</v>
      </c>
      <c r="L126" s="58">
        <v>182</v>
      </c>
      <c r="M126" s="51">
        <v>114</v>
      </c>
      <c r="N126" s="52">
        <v>120</v>
      </c>
      <c r="O126" s="51">
        <v>118</v>
      </c>
      <c r="P126" s="52">
        <v>98</v>
      </c>
      <c r="Q126" s="51">
        <v>124</v>
      </c>
      <c r="R126" s="58">
        <v>195</v>
      </c>
      <c r="S126" s="51">
        <v>127</v>
      </c>
      <c r="T126" s="52">
        <v>126</v>
      </c>
      <c r="U126" s="51">
        <v>131</v>
      </c>
      <c r="V126" s="52">
        <v>101</v>
      </c>
      <c r="W126" s="51">
        <v>137</v>
      </c>
      <c r="X126" s="58">
        <v>192</v>
      </c>
      <c r="Y126" s="51">
        <v>140</v>
      </c>
      <c r="Z126" s="52">
        <v>128</v>
      </c>
    </row>
    <row r="127" spans="2:26" x14ac:dyDescent="0.2">
      <c r="B127" s="9" t="s">
        <v>49</v>
      </c>
      <c r="C127" s="51">
        <v>93</v>
      </c>
      <c r="D127" s="52">
        <v>87</v>
      </c>
      <c r="E127" s="51">
        <v>99</v>
      </c>
      <c r="F127" s="58">
        <v>186</v>
      </c>
      <c r="G127" s="51">
        <v>102</v>
      </c>
      <c r="H127" s="52">
        <v>121</v>
      </c>
      <c r="I127" s="51">
        <v>106</v>
      </c>
      <c r="J127" s="52">
        <v>90</v>
      </c>
      <c r="K127" s="51">
        <v>112</v>
      </c>
      <c r="L127" s="58">
        <v>183</v>
      </c>
      <c r="M127" s="51">
        <v>115</v>
      </c>
      <c r="N127" s="52">
        <v>123</v>
      </c>
      <c r="O127" s="51">
        <v>119</v>
      </c>
      <c r="P127" s="52">
        <v>99</v>
      </c>
      <c r="Q127" s="51">
        <v>125</v>
      </c>
      <c r="R127" s="58">
        <v>196</v>
      </c>
      <c r="S127" s="51">
        <v>128</v>
      </c>
      <c r="T127" s="52">
        <v>129</v>
      </c>
      <c r="U127" s="51">
        <v>132</v>
      </c>
      <c r="V127" s="52">
        <v>102</v>
      </c>
      <c r="W127" s="51">
        <v>138</v>
      </c>
      <c r="X127" s="58">
        <v>193</v>
      </c>
      <c r="Y127" s="51">
        <v>141</v>
      </c>
      <c r="Z127" s="52">
        <v>131</v>
      </c>
    </row>
    <row r="128" spans="2:26" x14ac:dyDescent="0.2">
      <c r="B128" s="9" t="s">
        <v>50</v>
      </c>
      <c r="C128" s="51">
        <v>94</v>
      </c>
      <c r="D128" s="52">
        <v>91</v>
      </c>
      <c r="E128" s="108"/>
      <c r="F128" s="108"/>
      <c r="G128" s="51">
        <v>103</v>
      </c>
      <c r="H128" s="52">
        <v>122</v>
      </c>
      <c r="I128" s="51">
        <v>107</v>
      </c>
      <c r="J128" s="52">
        <v>94</v>
      </c>
      <c r="K128" s="108"/>
      <c r="L128" s="108"/>
      <c r="M128" s="51">
        <v>116</v>
      </c>
      <c r="N128" s="52">
        <v>124</v>
      </c>
      <c r="O128" s="51">
        <v>120</v>
      </c>
      <c r="P128" s="52">
        <v>103</v>
      </c>
      <c r="Q128" s="108"/>
      <c r="R128" s="108"/>
      <c r="S128" s="51">
        <v>129</v>
      </c>
      <c r="T128" s="52">
        <v>130</v>
      </c>
      <c r="U128" s="51">
        <v>133</v>
      </c>
      <c r="V128" s="52">
        <v>106</v>
      </c>
      <c r="W128" s="108"/>
      <c r="X128" s="108"/>
      <c r="Y128" s="51">
        <v>142</v>
      </c>
      <c r="Z128" s="52">
        <v>132</v>
      </c>
    </row>
    <row r="129" spans="2:26" x14ac:dyDescent="0.2">
      <c r="B129" s="9" t="s">
        <v>51</v>
      </c>
      <c r="C129" s="51">
        <v>95</v>
      </c>
      <c r="D129" s="52">
        <v>92</v>
      </c>
      <c r="E129" s="108"/>
      <c r="F129" s="108"/>
      <c r="G129" s="108"/>
      <c r="H129" s="108"/>
      <c r="I129" s="51">
        <v>108</v>
      </c>
      <c r="J129" s="52">
        <v>95</v>
      </c>
      <c r="K129" s="108"/>
      <c r="L129" s="108"/>
      <c r="M129" s="108"/>
      <c r="N129" s="108"/>
      <c r="O129" s="51">
        <v>121</v>
      </c>
      <c r="P129" s="52">
        <v>104</v>
      </c>
      <c r="Q129" s="108"/>
      <c r="R129" s="108"/>
      <c r="S129" s="108"/>
      <c r="T129" s="108"/>
      <c r="U129" s="51">
        <v>134</v>
      </c>
      <c r="V129" s="52">
        <v>107</v>
      </c>
      <c r="W129" s="108"/>
      <c r="X129" s="108"/>
      <c r="Y129" s="108"/>
      <c r="Z129" s="108"/>
    </row>
    <row r="130" spans="2:26" ht="16" thickBot="1" x14ac:dyDescent="0.25">
      <c r="B130" s="9" t="s">
        <v>52</v>
      </c>
      <c r="C130" s="51">
        <v>96</v>
      </c>
      <c r="D130" s="52">
        <v>93</v>
      </c>
      <c r="E130" s="109"/>
      <c r="F130" s="109"/>
      <c r="G130" s="109"/>
      <c r="H130" s="109"/>
      <c r="I130" s="51">
        <v>109</v>
      </c>
      <c r="J130" s="52">
        <v>96</v>
      </c>
      <c r="K130" s="109"/>
      <c r="L130" s="109"/>
      <c r="M130" s="109"/>
      <c r="N130" s="109"/>
      <c r="O130" s="51">
        <v>122</v>
      </c>
      <c r="P130" s="52">
        <v>105</v>
      </c>
      <c r="Q130" s="109"/>
      <c r="R130" s="109"/>
      <c r="S130" s="109"/>
      <c r="T130" s="109"/>
      <c r="U130" s="189" t="s">
        <v>594</v>
      </c>
      <c r="V130" s="52">
        <v>108</v>
      </c>
      <c r="W130" s="109"/>
      <c r="X130" s="157"/>
      <c r="Y130" s="157"/>
      <c r="Z130" s="157"/>
    </row>
    <row r="131" spans="2:26" ht="16" thickBot="1" x14ac:dyDescent="0.25">
      <c r="C131" s="292" t="s">
        <v>192</v>
      </c>
      <c r="D131" s="293"/>
      <c r="E131" s="293"/>
      <c r="F131" s="293"/>
      <c r="G131" s="293"/>
      <c r="H131" s="294"/>
      <c r="I131" s="292" t="s">
        <v>193</v>
      </c>
      <c r="J131" s="293"/>
      <c r="K131" s="293"/>
      <c r="L131" s="293"/>
      <c r="M131" s="293"/>
      <c r="N131" s="294"/>
      <c r="O131" s="292" t="s">
        <v>195</v>
      </c>
      <c r="P131" s="293"/>
      <c r="Q131" s="293"/>
      <c r="R131" s="293"/>
      <c r="S131" s="293"/>
      <c r="T131" s="294"/>
      <c r="U131" s="292" t="s">
        <v>196</v>
      </c>
      <c r="V131" s="293"/>
      <c r="W131" s="293"/>
      <c r="X131" s="293"/>
      <c r="Y131" s="293"/>
      <c r="Z131" s="294"/>
    </row>
    <row r="133" spans="2:26" x14ac:dyDescent="0.2">
      <c r="B133" s="84" t="s">
        <v>194</v>
      </c>
    </row>
    <row r="134" spans="2:26" x14ac:dyDescent="0.2">
      <c r="C134" s="41" t="s">
        <v>536</v>
      </c>
      <c r="D134" s="41"/>
      <c r="E134" s="42"/>
      <c r="F134" s="32"/>
      <c r="G134" s="32"/>
      <c r="H134" s="32"/>
      <c r="I134" s="32"/>
      <c r="J134" s="32"/>
      <c r="K134" s="32"/>
      <c r="L134" s="32"/>
      <c r="M134" s="32"/>
      <c r="N134" s="32"/>
      <c r="O134" s="32"/>
      <c r="P134" s="32"/>
      <c r="Q134" s="32"/>
      <c r="R134" s="32"/>
      <c r="S134" s="32"/>
      <c r="T134" s="32"/>
    </row>
    <row r="135" spans="2:26" x14ac:dyDescent="0.2">
      <c r="B135" s="6"/>
      <c r="C135" s="7">
        <v>1</v>
      </c>
      <c r="D135" s="7"/>
      <c r="E135" s="7">
        <v>2</v>
      </c>
      <c r="F135" s="7"/>
      <c r="G135" s="7">
        <v>3</v>
      </c>
      <c r="H135" s="7"/>
      <c r="I135" s="7">
        <v>4</v>
      </c>
      <c r="J135" s="7"/>
      <c r="K135" s="7">
        <v>5</v>
      </c>
      <c r="L135" s="7"/>
      <c r="M135" s="7">
        <v>6</v>
      </c>
      <c r="N135" s="7"/>
      <c r="O135" s="7">
        <v>7</v>
      </c>
      <c r="P135" s="7"/>
      <c r="Q135" s="7">
        <v>8</v>
      </c>
      <c r="R135" s="7"/>
      <c r="S135" s="7">
        <v>9</v>
      </c>
      <c r="T135" s="30"/>
      <c r="U135" s="30">
        <v>10</v>
      </c>
      <c r="V135" s="30"/>
      <c r="W135" s="7">
        <v>11</v>
      </c>
      <c r="X135" s="7"/>
      <c r="Y135" s="7">
        <v>12</v>
      </c>
      <c r="Z135" s="7"/>
    </row>
    <row r="136" spans="2:26" ht="16" x14ac:dyDescent="0.2">
      <c r="B136" s="8" t="s">
        <v>45</v>
      </c>
      <c r="C136" s="61"/>
      <c r="D136" s="33"/>
      <c r="E136" s="33"/>
      <c r="F136" s="33"/>
      <c r="G136" s="34"/>
      <c r="H136" s="34"/>
      <c r="I136" s="35"/>
      <c r="J136" s="35"/>
      <c r="K136" s="36"/>
      <c r="L136" s="36"/>
      <c r="M136" s="37"/>
      <c r="N136" s="37"/>
      <c r="O136" s="37"/>
      <c r="P136" s="37"/>
      <c r="Q136" s="37"/>
      <c r="R136" s="37"/>
      <c r="S136" s="38"/>
      <c r="T136" s="40"/>
      <c r="U136" s="39"/>
      <c r="V136" s="39"/>
      <c r="W136" s="40"/>
      <c r="X136" s="40"/>
      <c r="Y136" s="38"/>
      <c r="Z136" s="38"/>
    </row>
    <row r="137" spans="2:26" x14ac:dyDescent="0.2">
      <c r="B137" s="9" t="s">
        <v>46</v>
      </c>
      <c r="C137" s="33"/>
      <c r="D137" s="33"/>
      <c r="E137" s="33"/>
      <c r="F137" s="33"/>
      <c r="G137" s="34"/>
      <c r="H137" s="34"/>
      <c r="I137" s="35"/>
      <c r="J137" s="35"/>
      <c r="K137" s="36"/>
      <c r="L137" s="36"/>
      <c r="M137" s="37"/>
      <c r="N137" s="37"/>
      <c r="O137" s="37"/>
      <c r="P137" s="37"/>
      <c r="Q137" s="37"/>
      <c r="R137" s="37"/>
      <c r="S137" s="38"/>
      <c r="T137" s="40"/>
      <c r="U137" s="39"/>
      <c r="V137" s="39"/>
      <c r="W137" s="40"/>
      <c r="X137" s="40"/>
      <c r="Y137" s="38"/>
      <c r="Z137" s="38"/>
    </row>
    <row r="138" spans="2:26" x14ac:dyDescent="0.2">
      <c r="B138" s="9" t="s">
        <v>47</v>
      </c>
      <c r="C138" s="51">
        <v>143</v>
      </c>
      <c r="D138" s="52">
        <v>133</v>
      </c>
      <c r="E138" s="51">
        <v>149</v>
      </c>
      <c r="F138" s="59">
        <v>314</v>
      </c>
      <c r="G138" s="51">
        <v>155</v>
      </c>
      <c r="H138" s="59">
        <v>304</v>
      </c>
      <c r="I138" s="51">
        <v>158</v>
      </c>
      <c r="J138" s="52">
        <v>135</v>
      </c>
      <c r="K138" s="51">
        <v>164</v>
      </c>
      <c r="L138" s="59">
        <v>311</v>
      </c>
      <c r="M138" s="51">
        <v>170</v>
      </c>
      <c r="N138" s="59">
        <v>301</v>
      </c>
      <c r="O138" s="15"/>
      <c r="P138" s="15"/>
      <c r="Q138" s="15"/>
      <c r="R138" s="15"/>
      <c r="S138" s="16"/>
      <c r="T138" s="14"/>
      <c r="U138" s="24"/>
      <c r="V138" s="24"/>
      <c r="W138" s="14"/>
      <c r="X138" s="14"/>
      <c r="Y138" s="16"/>
      <c r="Z138" s="16"/>
    </row>
    <row r="139" spans="2:26" x14ac:dyDescent="0.2">
      <c r="B139" s="9" t="s">
        <v>48</v>
      </c>
      <c r="C139" s="51">
        <v>144</v>
      </c>
      <c r="D139" s="52">
        <v>134</v>
      </c>
      <c r="E139" s="51">
        <v>150</v>
      </c>
      <c r="F139" s="59">
        <v>315</v>
      </c>
      <c r="G139" s="51">
        <v>156</v>
      </c>
      <c r="H139" s="59">
        <v>305</v>
      </c>
      <c r="I139" s="51">
        <v>159</v>
      </c>
      <c r="J139" s="52">
        <v>136</v>
      </c>
      <c r="K139" s="51">
        <v>165</v>
      </c>
      <c r="L139" s="59">
        <v>312</v>
      </c>
      <c r="M139" s="51">
        <v>171</v>
      </c>
      <c r="N139" s="59">
        <v>302</v>
      </c>
      <c r="O139" s="22"/>
      <c r="P139" s="22"/>
      <c r="Q139" s="22"/>
      <c r="R139" s="23"/>
      <c r="S139" s="23"/>
      <c r="T139" s="23"/>
      <c r="U139" s="16"/>
      <c r="V139" s="14"/>
      <c r="W139" s="14"/>
      <c r="X139" s="14"/>
      <c r="Y139" s="16"/>
      <c r="Z139" s="16"/>
    </row>
    <row r="140" spans="2:26" x14ac:dyDescent="0.2">
      <c r="B140" s="9" t="s">
        <v>49</v>
      </c>
      <c r="C140" s="51">
        <v>145</v>
      </c>
      <c r="D140" s="52">
        <v>137</v>
      </c>
      <c r="E140" s="51">
        <v>151</v>
      </c>
      <c r="F140" s="59">
        <v>316</v>
      </c>
      <c r="G140" s="51">
        <v>157</v>
      </c>
      <c r="H140" s="59">
        <v>306</v>
      </c>
      <c r="I140" s="51">
        <v>160</v>
      </c>
      <c r="J140" s="52">
        <v>139</v>
      </c>
      <c r="K140" s="51">
        <v>166</v>
      </c>
      <c r="L140" s="59">
        <v>313</v>
      </c>
      <c r="M140" s="51">
        <v>172</v>
      </c>
      <c r="N140" s="59">
        <v>303</v>
      </c>
      <c r="O140" s="16"/>
      <c r="P140" s="16"/>
      <c r="Q140" s="16"/>
      <c r="R140" s="16"/>
      <c r="S140" s="16"/>
      <c r="T140" s="16"/>
      <c r="U140" s="15"/>
      <c r="V140" s="15"/>
      <c r="W140" s="15"/>
      <c r="X140" s="15"/>
      <c r="Y140" s="15"/>
      <c r="Z140" s="15"/>
    </row>
    <row r="141" spans="2:26" x14ac:dyDescent="0.2">
      <c r="B141" s="9" t="s">
        <v>50</v>
      </c>
      <c r="C141" s="51">
        <v>146</v>
      </c>
      <c r="D141" s="52">
        <v>138</v>
      </c>
      <c r="E141" s="51">
        <v>152</v>
      </c>
      <c r="F141" s="59">
        <v>324</v>
      </c>
      <c r="G141" s="108"/>
      <c r="H141" s="108"/>
      <c r="I141" s="51">
        <v>161</v>
      </c>
      <c r="J141" s="52">
        <v>140</v>
      </c>
      <c r="K141" s="51">
        <v>167</v>
      </c>
      <c r="L141" s="59">
        <v>321</v>
      </c>
      <c r="M141" s="110"/>
      <c r="N141" s="110"/>
      <c r="O141" s="16"/>
      <c r="P141" s="16"/>
      <c r="Q141" s="16"/>
      <c r="R141" s="16"/>
      <c r="S141" s="16"/>
      <c r="T141" s="16"/>
      <c r="U141" s="15"/>
      <c r="V141" s="15"/>
      <c r="W141" s="15"/>
      <c r="X141" s="15"/>
      <c r="Y141" s="15"/>
      <c r="Z141" s="15"/>
    </row>
    <row r="142" spans="2:26" x14ac:dyDescent="0.2">
      <c r="B142" s="9" t="s">
        <v>51</v>
      </c>
      <c r="C142" s="51">
        <v>147</v>
      </c>
      <c r="D142" s="58">
        <v>204</v>
      </c>
      <c r="E142" s="51">
        <v>153</v>
      </c>
      <c r="F142" s="59">
        <v>325</v>
      </c>
      <c r="G142" s="108"/>
      <c r="H142" s="108"/>
      <c r="I142" s="51">
        <v>162</v>
      </c>
      <c r="J142" s="58">
        <v>202</v>
      </c>
      <c r="K142" s="51">
        <v>168</v>
      </c>
      <c r="L142" s="59">
        <v>322</v>
      </c>
      <c r="M142" s="110"/>
      <c r="N142" s="110"/>
      <c r="O142" s="16"/>
      <c r="P142" s="16"/>
      <c r="Q142" s="16"/>
      <c r="R142" s="16"/>
      <c r="S142" s="16"/>
      <c r="T142" s="16"/>
      <c r="U142" s="15"/>
      <c r="V142" s="15"/>
      <c r="W142" s="15"/>
      <c r="X142" s="15"/>
      <c r="Y142" s="15"/>
      <c r="Z142" s="15"/>
    </row>
    <row r="143" spans="2:26" ht="16" thickBot="1" x14ac:dyDescent="0.25">
      <c r="B143" s="9" t="s">
        <v>52</v>
      </c>
      <c r="C143" s="51">
        <v>148</v>
      </c>
      <c r="D143" s="58">
        <v>205</v>
      </c>
      <c r="E143" s="51">
        <v>154</v>
      </c>
      <c r="F143" s="59">
        <v>326</v>
      </c>
      <c r="G143" s="108"/>
      <c r="H143" s="108"/>
      <c r="I143" s="51">
        <v>163</v>
      </c>
      <c r="J143" s="58">
        <v>203</v>
      </c>
      <c r="K143" s="51">
        <v>169</v>
      </c>
      <c r="L143" s="59">
        <v>323</v>
      </c>
      <c r="M143" s="110"/>
      <c r="N143" s="110"/>
      <c r="O143" s="16"/>
      <c r="P143" s="16"/>
      <c r="Q143" s="16"/>
      <c r="R143" s="16"/>
      <c r="S143" s="16"/>
      <c r="T143" s="16"/>
      <c r="U143" s="15"/>
      <c r="V143" s="15"/>
      <c r="W143" s="15"/>
      <c r="X143" s="37"/>
      <c r="Y143" s="37"/>
      <c r="Z143" s="37"/>
    </row>
    <row r="144" spans="2:26" ht="16" thickBot="1" x14ac:dyDescent="0.25">
      <c r="C144" s="292" t="s">
        <v>197</v>
      </c>
      <c r="D144" s="293"/>
      <c r="E144" s="293"/>
      <c r="F144" s="293"/>
      <c r="G144" s="293"/>
      <c r="H144" s="294"/>
      <c r="I144" s="292" t="s">
        <v>198</v>
      </c>
      <c r="J144" s="293"/>
      <c r="K144" s="293"/>
      <c r="L144" s="293"/>
      <c r="M144" s="293"/>
      <c r="N144" s="294"/>
    </row>
    <row r="146" spans="1:26" x14ac:dyDescent="0.2">
      <c r="A146" s="84" t="s">
        <v>254</v>
      </c>
    </row>
    <row r="147" spans="1:26" x14ac:dyDescent="0.2">
      <c r="B147" t="s">
        <v>248</v>
      </c>
    </row>
    <row r="148" spans="1:26" x14ac:dyDescent="0.2">
      <c r="B148" t="s">
        <v>249</v>
      </c>
    </row>
    <row r="149" spans="1:26" x14ac:dyDescent="0.2">
      <c r="B149" t="s">
        <v>250</v>
      </c>
    </row>
    <row r="151" spans="1:26" x14ac:dyDescent="0.2">
      <c r="B151" t="s">
        <v>251</v>
      </c>
    </row>
    <row r="153" spans="1:26" x14ac:dyDescent="0.2">
      <c r="B153" s="84" t="s">
        <v>258</v>
      </c>
    </row>
    <row r="154" spans="1:26" x14ac:dyDescent="0.2">
      <c r="C154" s="41" t="s">
        <v>536</v>
      </c>
      <c r="D154" s="41"/>
      <c r="E154" s="42"/>
      <c r="F154" s="32"/>
      <c r="G154" s="32"/>
      <c r="H154" s="32"/>
      <c r="I154" s="32"/>
      <c r="J154" s="32"/>
      <c r="K154" s="32"/>
      <c r="L154" s="32"/>
      <c r="M154" s="32"/>
      <c r="N154" s="32"/>
      <c r="O154" s="32"/>
      <c r="P154" s="32"/>
      <c r="Q154" s="32"/>
      <c r="R154" s="32"/>
      <c r="S154" s="32"/>
      <c r="T154" s="32"/>
    </row>
    <row r="155" spans="1:26" x14ac:dyDescent="0.2">
      <c r="B155" s="6"/>
      <c r="C155" s="7">
        <v>1</v>
      </c>
      <c r="D155" s="7"/>
      <c r="E155" s="7">
        <v>2</v>
      </c>
      <c r="F155" s="7"/>
      <c r="G155" s="7">
        <v>3</v>
      </c>
      <c r="H155" s="7"/>
      <c r="I155" s="7">
        <v>4</v>
      </c>
      <c r="J155" s="7"/>
      <c r="K155" s="7">
        <v>5</v>
      </c>
      <c r="L155" s="7"/>
      <c r="M155" s="7">
        <v>6</v>
      </c>
      <c r="N155" s="7"/>
      <c r="O155" s="7">
        <v>7</v>
      </c>
      <c r="P155" s="7"/>
      <c r="Q155" s="7">
        <v>8</v>
      </c>
      <c r="R155" s="7"/>
      <c r="S155" s="7">
        <v>9</v>
      </c>
      <c r="T155" s="30"/>
      <c r="U155" s="30">
        <v>10</v>
      </c>
      <c r="V155" s="30"/>
      <c r="W155" s="7">
        <v>11</v>
      </c>
      <c r="X155" s="7"/>
      <c r="Y155" s="7">
        <v>12</v>
      </c>
      <c r="Z155" s="7"/>
    </row>
    <row r="156" spans="1:26" ht="16" x14ac:dyDescent="0.2">
      <c r="B156" s="8" t="s">
        <v>45</v>
      </c>
      <c r="C156" s="61"/>
      <c r="D156" s="33"/>
      <c r="E156" s="33"/>
      <c r="F156" s="33"/>
      <c r="G156" s="34"/>
      <c r="H156" s="34"/>
      <c r="I156" s="35"/>
      <c r="J156" s="35"/>
      <c r="K156" s="36"/>
      <c r="L156" s="36"/>
      <c r="M156" s="37"/>
      <c r="N156" s="37"/>
      <c r="O156" s="37"/>
      <c r="P156" s="37"/>
      <c r="Q156" s="37"/>
      <c r="R156" s="37"/>
      <c r="S156" s="38"/>
      <c r="T156" s="40"/>
      <c r="U156" s="39"/>
      <c r="V156" s="39"/>
      <c r="W156" s="40"/>
      <c r="X156" s="40"/>
      <c r="Y156" s="38"/>
      <c r="Z156" s="38"/>
    </row>
    <row r="157" spans="1:26" x14ac:dyDescent="0.2">
      <c r="B157" s="9" t="s">
        <v>46</v>
      </c>
      <c r="C157" s="33"/>
      <c r="D157" s="33"/>
      <c r="E157" s="33"/>
      <c r="F157" s="33"/>
      <c r="G157" s="34"/>
      <c r="H157" s="34"/>
      <c r="I157" s="35"/>
      <c r="J157" s="35"/>
      <c r="K157" s="36"/>
      <c r="L157" s="36"/>
      <c r="M157" s="37"/>
      <c r="N157" s="37"/>
      <c r="O157" s="37"/>
      <c r="P157" s="37"/>
      <c r="Q157" s="37"/>
      <c r="R157" s="37"/>
      <c r="S157" s="38"/>
      <c r="T157" s="40"/>
      <c r="U157" s="39"/>
      <c r="V157" s="39"/>
      <c r="W157" s="40"/>
      <c r="X157" s="40"/>
      <c r="Y157" s="38"/>
      <c r="Z157" s="38"/>
    </row>
    <row r="158" spans="1:26" x14ac:dyDescent="0.2">
      <c r="B158" s="9" t="s">
        <v>47</v>
      </c>
      <c r="C158" s="138">
        <v>143</v>
      </c>
      <c r="D158" s="139">
        <v>133</v>
      </c>
      <c r="E158" s="138">
        <v>149</v>
      </c>
      <c r="F158" s="140">
        <v>314</v>
      </c>
      <c r="G158" s="138">
        <v>155</v>
      </c>
      <c r="H158" s="140">
        <v>304</v>
      </c>
      <c r="I158" s="138">
        <v>158</v>
      </c>
      <c r="J158" s="139">
        <v>135</v>
      </c>
      <c r="K158" s="138">
        <v>164</v>
      </c>
      <c r="L158" s="140">
        <v>311</v>
      </c>
      <c r="M158" s="138">
        <v>170</v>
      </c>
      <c r="N158" s="140">
        <v>301</v>
      </c>
      <c r="O158" s="104">
        <v>173</v>
      </c>
      <c r="P158" s="102">
        <v>49</v>
      </c>
      <c r="Q158" s="104">
        <v>179</v>
      </c>
      <c r="R158" s="58">
        <v>214</v>
      </c>
      <c r="S158" s="105">
        <v>182</v>
      </c>
      <c r="T158" s="52">
        <v>52</v>
      </c>
      <c r="U158" s="190" t="s">
        <v>595</v>
      </c>
      <c r="V158" s="58">
        <v>211</v>
      </c>
      <c r="W158" s="107"/>
      <c r="X158" s="107"/>
      <c r="Y158" s="106"/>
      <c r="Z158" s="106"/>
    </row>
    <row r="159" spans="1:26" ht="16" x14ac:dyDescent="0.2">
      <c r="B159" s="9" t="s">
        <v>48</v>
      </c>
      <c r="C159" s="138">
        <v>144</v>
      </c>
      <c r="D159" s="139">
        <v>134</v>
      </c>
      <c r="E159" s="138">
        <v>150</v>
      </c>
      <c r="F159" s="140">
        <v>315</v>
      </c>
      <c r="G159" s="138">
        <v>156</v>
      </c>
      <c r="H159" s="140">
        <v>305</v>
      </c>
      <c r="I159" s="138">
        <v>159</v>
      </c>
      <c r="J159" s="139">
        <v>136</v>
      </c>
      <c r="K159" s="138">
        <v>165</v>
      </c>
      <c r="L159" s="140">
        <v>312</v>
      </c>
      <c r="M159" s="138">
        <v>171</v>
      </c>
      <c r="N159" s="140">
        <v>302</v>
      </c>
      <c r="O159" s="105">
        <v>174</v>
      </c>
      <c r="P159" s="103">
        <v>50</v>
      </c>
      <c r="Q159" s="105">
        <v>180</v>
      </c>
      <c r="R159" s="58">
        <v>215</v>
      </c>
      <c r="S159" s="104">
        <v>183</v>
      </c>
      <c r="T159" s="52">
        <v>53</v>
      </c>
      <c r="U159" s="113" t="s">
        <v>265</v>
      </c>
      <c r="V159" s="58">
        <v>212</v>
      </c>
      <c r="W159" s="107"/>
      <c r="X159" s="107"/>
      <c r="Y159" s="106"/>
      <c r="Z159" s="106"/>
    </row>
    <row r="160" spans="1:26" ht="16" x14ac:dyDescent="0.2">
      <c r="B160" s="9" t="s">
        <v>49</v>
      </c>
      <c r="C160" s="138">
        <v>145</v>
      </c>
      <c r="D160" s="139">
        <v>137</v>
      </c>
      <c r="E160" s="138">
        <v>151</v>
      </c>
      <c r="F160" s="140">
        <v>316</v>
      </c>
      <c r="G160" s="138">
        <v>157</v>
      </c>
      <c r="H160" s="140">
        <v>306</v>
      </c>
      <c r="I160" s="138">
        <v>160</v>
      </c>
      <c r="J160" s="139">
        <v>139</v>
      </c>
      <c r="K160" s="138">
        <v>166</v>
      </c>
      <c r="L160" s="140">
        <v>313</v>
      </c>
      <c r="M160" s="138">
        <v>172</v>
      </c>
      <c r="N160" s="140">
        <v>303</v>
      </c>
      <c r="O160" s="104">
        <v>175</v>
      </c>
      <c r="P160" s="106" t="s">
        <v>259</v>
      </c>
      <c r="Q160" s="104">
        <v>181</v>
      </c>
      <c r="R160" s="58">
        <v>216</v>
      </c>
      <c r="S160" s="105">
        <v>184</v>
      </c>
      <c r="T160" s="52">
        <v>54</v>
      </c>
      <c r="U160" s="104">
        <v>190</v>
      </c>
      <c r="V160" s="58">
        <v>213</v>
      </c>
      <c r="W160" s="102"/>
      <c r="X160" s="102"/>
      <c r="Y160" s="102"/>
      <c r="Z160" s="102"/>
    </row>
    <row r="161" spans="1:26" ht="16" x14ac:dyDescent="0.2">
      <c r="B161" s="9" t="s">
        <v>50</v>
      </c>
      <c r="C161" s="138">
        <v>146</v>
      </c>
      <c r="D161" s="139">
        <v>138</v>
      </c>
      <c r="E161" s="138">
        <v>152</v>
      </c>
      <c r="F161" s="140">
        <v>324</v>
      </c>
      <c r="G161" s="141"/>
      <c r="H161" s="141"/>
      <c r="I161" s="138">
        <v>161</v>
      </c>
      <c r="J161" s="139">
        <v>140</v>
      </c>
      <c r="K161" s="138">
        <v>167</v>
      </c>
      <c r="L161" s="140">
        <v>321</v>
      </c>
      <c r="M161" s="142"/>
      <c r="N161" s="142"/>
      <c r="O161" s="105">
        <v>176</v>
      </c>
      <c r="P161" s="106" t="s">
        <v>262</v>
      </c>
      <c r="Q161" s="111"/>
      <c r="R161" s="111"/>
      <c r="S161" s="105">
        <v>185</v>
      </c>
      <c r="T161" s="106" t="s">
        <v>268</v>
      </c>
      <c r="U161" s="114"/>
      <c r="V161" s="114"/>
      <c r="W161" s="102"/>
      <c r="X161" s="102"/>
      <c r="Y161" s="102"/>
      <c r="Z161" s="102"/>
    </row>
    <row r="162" spans="1:26" ht="16" x14ac:dyDescent="0.2">
      <c r="B162" s="9" t="s">
        <v>51</v>
      </c>
      <c r="C162" s="138">
        <v>147</v>
      </c>
      <c r="D162" s="143">
        <v>204</v>
      </c>
      <c r="E162" s="138">
        <v>153</v>
      </c>
      <c r="F162" s="140">
        <v>325</v>
      </c>
      <c r="G162" s="141"/>
      <c r="H162" s="141"/>
      <c r="I162" s="138">
        <v>162</v>
      </c>
      <c r="J162" s="143">
        <v>202</v>
      </c>
      <c r="K162" s="138">
        <v>168</v>
      </c>
      <c r="L162" s="140">
        <v>322</v>
      </c>
      <c r="M162" s="142"/>
      <c r="N162" s="142"/>
      <c r="O162" s="104">
        <v>177</v>
      </c>
      <c r="P162" s="106" t="s">
        <v>263</v>
      </c>
      <c r="Q162" s="111"/>
      <c r="R162" s="111"/>
      <c r="S162" s="104">
        <v>186</v>
      </c>
      <c r="T162" s="106" t="s">
        <v>269</v>
      </c>
      <c r="U162" s="114"/>
      <c r="V162" s="114"/>
      <c r="W162" s="102"/>
      <c r="X162" s="102"/>
      <c r="Y162" s="102"/>
      <c r="Z162" s="102"/>
    </row>
    <row r="163" spans="1:26" ht="17" thickBot="1" x14ac:dyDescent="0.25">
      <c r="B163" s="9" t="s">
        <v>52</v>
      </c>
      <c r="C163" s="138">
        <v>148</v>
      </c>
      <c r="D163" s="143">
        <v>205</v>
      </c>
      <c r="E163" s="138">
        <v>154</v>
      </c>
      <c r="F163" s="140">
        <v>326</v>
      </c>
      <c r="G163" s="141"/>
      <c r="H163" s="141"/>
      <c r="I163" s="138">
        <v>163</v>
      </c>
      <c r="J163" s="143">
        <v>203</v>
      </c>
      <c r="K163" s="138">
        <v>169</v>
      </c>
      <c r="L163" s="140">
        <v>323</v>
      </c>
      <c r="M163" s="142"/>
      <c r="N163" s="142"/>
      <c r="O163" s="115">
        <v>178</v>
      </c>
      <c r="P163" s="116" t="s">
        <v>264</v>
      </c>
      <c r="Q163" s="117"/>
      <c r="R163" s="117"/>
      <c r="S163" s="105">
        <v>187</v>
      </c>
      <c r="T163" s="106" t="s">
        <v>270</v>
      </c>
      <c r="U163" s="114"/>
      <c r="V163" s="114"/>
      <c r="W163" s="102"/>
      <c r="X163" s="158"/>
      <c r="Y163" s="158"/>
      <c r="Z163" s="158"/>
    </row>
    <row r="164" spans="1:26" ht="16" thickBot="1" x14ac:dyDescent="0.25">
      <c r="C164" s="295" t="s">
        <v>197</v>
      </c>
      <c r="D164" s="296"/>
      <c r="E164" s="296"/>
      <c r="F164" s="296"/>
      <c r="G164" s="296"/>
      <c r="H164" s="297"/>
      <c r="I164" s="295" t="s">
        <v>198</v>
      </c>
      <c r="J164" s="296"/>
      <c r="K164" s="296"/>
      <c r="L164" s="296"/>
      <c r="M164" s="296"/>
      <c r="N164" s="297"/>
      <c r="O164" s="292" t="s">
        <v>266</v>
      </c>
      <c r="P164" s="293"/>
      <c r="Q164" s="293"/>
      <c r="R164" s="294"/>
      <c r="S164" s="292" t="s">
        <v>267</v>
      </c>
      <c r="T164" s="293"/>
      <c r="U164" s="293"/>
      <c r="V164" s="294"/>
    </row>
    <row r="165" spans="1:26" x14ac:dyDescent="0.2">
      <c r="C165" s="188"/>
      <c r="D165" s="188"/>
      <c r="E165" s="188"/>
      <c r="F165" s="188"/>
      <c r="G165" s="188"/>
      <c r="H165" s="188"/>
      <c r="I165" s="188"/>
      <c r="J165" s="188"/>
      <c r="K165" s="188"/>
      <c r="L165" s="188"/>
      <c r="M165" s="188"/>
      <c r="N165" s="188"/>
      <c r="O165" s="32"/>
      <c r="P165" s="32"/>
      <c r="Q165" s="32"/>
      <c r="R165" s="32"/>
      <c r="S165" s="32"/>
      <c r="T165" s="32"/>
      <c r="U165" s="32"/>
      <c r="V165" s="32"/>
    </row>
    <row r="166" spans="1:26" x14ac:dyDescent="0.2">
      <c r="A166" s="84" t="s">
        <v>748</v>
      </c>
      <c r="C166" s="188"/>
      <c r="D166" s="188"/>
      <c r="E166" s="188"/>
      <c r="F166" s="188"/>
      <c r="G166" s="188"/>
      <c r="H166" s="188"/>
      <c r="I166" s="188"/>
      <c r="J166" s="188"/>
      <c r="K166" s="188"/>
      <c r="L166" s="188"/>
      <c r="M166" s="188"/>
      <c r="N166" s="188"/>
      <c r="O166" s="32"/>
      <c r="P166" s="32"/>
      <c r="Q166" s="32"/>
      <c r="R166" s="32"/>
      <c r="S166" s="32"/>
      <c r="T166" s="32"/>
      <c r="U166" s="32"/>
      <c r="V166" s="32"/>
    </row>
    <row r="168" spans="1:26" x14ac:dyDescent="0.2">
      <c r="A168" s="84" t="s">
        <v>442</v>
      </c>
    </row>
    <row r="169" spans="1:26" x14ac:dyDescent="0.2">
      <c r="A169" s="60"/>
    </row>
    <row r="170" spans="1:26" x14ac:dyDescent="0.2">
      <c r="A170" s="84" t="s">
        <v>435</v>
      </c>
    </row>
    <row r="172" spans="1:26" x14ac:dyDescent="0.2">
      <c r="A172" s="84" t="s">
        <v>272</v>
      </c>
    </row>
    <row r="174" spans="1:26" x14ac:dyDescent="0.2">
      <c r="A174" s="84" t="s">
        <v>749</v>
      </c>
    </row>
    <row r="175" spans="1:26" x14ac:dyDescent="0.2">
      <c r="A175" s="84"/>
    </row>
    <row r="176" spans="1:26" x14ac:dyDescent="0.2">
      <c r="A176" s="84"/>
      <c r="B176" s="6"/>
      <c r="C176" s="7">
        <v>1</v>
      </c>
      <c r="D176" s="7">
        <v>2</v>
      </c>
      <c r="E176" s="7">
        <v>3</v>
      </c>
      <c r="F176" s="7">
        <v>4</v>
      </c>
      <c r="G176" s="7">
        <v>5</v>
      </c>
      <c r="H176" s="7">
        <v>6</v>
      </c>
      <c r="I176" s="7">
        <v>7</v>
      </c>
      <c r="J176" s="7">
        <v>8</v>
      </c>
      <c r="K176" s="7">
        <v>9</v>
      </c>
      <c r="L176" s="30">
        <v>10</v>
      </c>
      <c r="M176" s="7">
        <v>11</v>
      </c>
      <c r="N176" s="7">
        <v>12</v>
      </c>
    </row>
    <row r="177" spans="1:15" ht="16" x14ac:dyDescent="0.2">
      <c r="A177" s="84"/>
      <c r="B177" s="8" t="s">
        <v>45</v>
      </c>
      <c r="C177" s="90" t="s">
        <v>236</v>
      </c>
      <c r="D177" s="90" t="s">
        <v>274</v>
      </c>
      <c r="E177" s="90" t="s">
        <v>237</v>
      </c>
      <c r="F177" s="90" t="s">
        <v>275</v>
      </c>
      <c r="G177" s="90" t="s">
        <v>238</v>
      </c>
      <c r="H177" s="90" t="s">
        <v>240</v>
      </c>
      <c r="I177" s="90" t="s">
        <v>239</v>
      </c>
      <c r="J177" s="90" t="s">
        <v>241</v>
      </c>
      <c r="K177" s="90" t="s">
        <v>242</v>
      </c>
      <c r="L177" s="24"/>
      <c r="M177" s="14"/>
      <c r="N177" s="16"/>
      <c r="O177" t="s">
        <v>339</v>
      </c>
    </row>
    <row r="178" spans="1:15" x14ac:dyDescent="0.2">
      <c r="A178" s="84"/>
      <c r="B178" s="9" t="s">
        <v>46</v>
      </c>
      <c r="C178" s="90" t="s">
        <v>236</v>
      </c>
      <c r="D178" s="90" t="s">
        <v>274</v>
      </c>
      <c r="E178" s="90" t="s">
        <v>237</v>
      </c>
      <c r="F178" s="90" t="s">
        <v>275</v>
      </c>
      <c r="G178" s="90" t="s">
        <v>238</v>
      </c>
      <c r="H178" s="90" t="s">
        <v>240</v>
      </c>
      <c r="I178" s="90" t="s">
        <v>239</v>
      </c>
      <c r="J178" s="90" t="s">
        <v>241</v>
      </c>
      <c r="K178" s="90" t="s">
        <v>242</v>
      </c>
      <c r="L178" s="24"/>
      <c r="M178" s="14"/>
      <c r="N178" s="16"/>
      <c r="O178" t="s">
        <v>340</v>
      </c>
    </row>
    <row r="179" spans="1:15" x14ac:dyDescent="0.2">
      <c r="A179" s="84"/>
      <c r="B179" s="9" t="s">
        <v>47</v>
      </c>
      <c r="C179" s="90" t="s">
        <v>236</v>
      </c>
      <c r="D179" s="90" t="s">
        <v>274</v>
      </c>
      <c r="E179" s="90" t="s">
        <v>237</v>
      </c>
      <c r="F179" s="90" t="s">
        <v>275</v>
      </c>
      <c r="G179" s="90" t="s">
        <v>238</v>
      </c>
      <c r="H179" s="90" t="s">
        <v>240</v>
      </c>
      <c r="I179" s="90" t="s">
        <v>239</v>
      </c>
      <c r="J179" s="90" t="s">
        <v>241</v>
      </c>
      <c r="K179" s="90" t="s">
        <v>242</v>
      </c>
      <c r="L179" s="24"/>
      <c r="M179" s="14"/>
      <c r="N179" s="16"/>
      <c r="O179" t="s">
        <v>341</v>
      </c>
    </row>
    <row r="180" spans="1:15" x14ac:dyDescent="0.2">
      <c r="A180" s="84"/>
      <c r="B180" s="9" t="s">
        <v>48</v>
      </c>
      <c r="C180" s="123" t="s">
        <v>236</v>
      </c>
      <c r="D180" s="123" t="s">
        <v>237</v>
      </c>
      <c r="E180" s="123" t="s">
        <v>238</v>
      </c>
      <c r="F180" s="123" t="s">
        <v>240</v>
      </c>
      <c r="G180" s="123" t="s">
        <v>239</v>
      </c>
      <c r="H180" s="123" t="s">
        <v>241</v>
      </c>
      <c r="I180" s="123" t="s">
        <v>242</v>
      </c>
      <c r="J180" s="22"/>
      <c r="K180" s="23"/>
      <c r="L180" s="16"/>
      <c r="M180" s="14"/>
      <c r="N180" s="16"/>
      <c r="O180" t="s">
        <v>342</v>
      </c>
    </row>
    <row r="181" spans="1:15" x14ac:dyDescent="0.2">
      <c r="A181" s="84"/>
      <c r="B181" s="9" t="s">
        <v>49</v>
      </c>
      <c r="C181" s="123" t="s">
        <v>236</v>
      </c>
      <c r="D181" s="123" t="s">
        <v>237</v>
      </c>
      <c r="E181" s="123" t="s">
        <v>238</v>
      </c>
      <c r="F181" s="123" t="s">
        <v>240</v>
      </c>
      <c r="G181" s="123" t="s">
        <v>239</v>
      </c>
      <c r="H181" s="123" t="s">
        <v>241</v>
      </c>
      <c r="I181" s="123" t="s">
        <v>242</v>
      </c>
      <c r="J181" s="16"/>
      <c r="K181" s="16"/>
      <c r="L181" s="15"/>
      <c r="M181" s="15"/>
      <c r="N181" s="15"/>
      <c r="O181" t="s">
        <v>343</v>
      </c>
    </row>
    <row r="182" spans="1:15" x14ac:dyDescent="0.2">
      <c r="A182" s="84"/>
      <c r="B182" s="9" t="s">
        <v>50</v>
      </c>
      <c r="C182" s="123" t="s">
        <v>236</v>
      </c>
      <c r="D182" s="123" t="s">
        <v>237</v>
      </c>
      <c r="E182" s="123" t="s">
        <v>238</v>
      </c>
      <c r="F182" s="123" t="s">
        <v>240</v>
      </c>
      <c r="G182" s="123" t="s">
        <v>239</v>
      </c>
      <c r="H182" s="123" t="s">
        <v>241</v>
      </c>
      <c r="I182" s="123" t="s">
        <v>242</v>
      </c>
      <c r="J182" s="16"/>
      <c r="K182" s="16"/>
      <c r="L182" s="15"/>
      <c r="M182" s="15"/>
      <c r="N182" s="15"/>
      <c r="O182" t="s">
        <v>344</v>
      </c>
    </row>
    <row r="183" spans="1:15" x14ac:dyDescent="0.2">
      <c r="A183" s="84"/>
      <c r="B183" s="9" t="s">
        <v>51</v>
      </c>
      <c r="C183" s="121" t="s">
        <v>276</v>
      </c>
      <c r="D183" s="122">
        <v>50</v>
      </c>
      <c r="E183" s="121" t="s">
        <v>277</v>
      </c>
      <c r="F183" s="122">
        <v>51</v>
      </c>
      <c r="G183" s="121" t="s">
        <v>259</v>
      </c>
      <c r="H183" s="122">
        <v>52</v>
      </c>
      <c r="I183" s="121" t="s">
        <v>260</v>
      </c>
      <c r="J183" s="122">
        <v>53</v>
      </c>
      <c r="K183" s="16"/>
      <c r="L183" s="15"/>
      <c r="M183" s="15"/>
      <c r="N183" s="15"/>
    </row>
    <row r="184" spans="1:15" x14ac:dyDescent="0.2">
      <c r="A184" s="84"/>
      <c r="B184" s="9" t="s">
        <v>52</v>
      </c>
      <c r="C184" s="121" t="s">
        <v>261</v>
      </c>
      <c r="D184" s="122">
        <v>55</v>
      </c>
      <c r="E184" s="121" t="s">
        <v>262</v>
      </c>
      <c r="F184" s="122">
        <v>56</v>
      </c>
      <c r="G184" s="121" t="s">
        <v>263</v>
      </c>
      <c r="H184" s="122">
        <v>57</v>
      </c>
      <c r="I184" s="121" t="s">
        <v>264</v>
      </c>
      <c r="J184" s="122">
        <v>58</v>
      </c>
      <c r="K184" s="16"/>
      <c r="L184" s="15"/>
      <c r="M184" s="15"/>
      <c r="N184" s="15"/>
    </row>
    <row r="185" spans="1:15" x14ac:dyDescent="0.2">
      <c r="A185" s="84"/>
    </row>
    <row r="186" spans="1:15" x14ac:dyDescent="0.2">
      <c r="A186" s="84" t="s">
        <v>441</v>
      </c>
    </row>
    <row r="188" spans="1:15" x14ac:dyDescent="0.2">
      <c r="A188" s="84" t="s">
        <v>436</v>
      </c>
    </row>
    <row r="189" spans="1:15" x14ac:dyDescent="0.2">
      <c r="A189" s="84"/>
    </row>
    <row r="190" spans="1:15" x14ac:dyDescent="0.2">
      <c r="A190" s="84"/>
      <c r="B190" s="6"/>
      <c r="C190" s="7">
        <v>1</v>
      </c>
      <c r="D190" s="7">
        <v>2</v>
      </c>
      <c r="E190" s="7">
        <v>3</v>
      </c>
      <c r="F190" s="7">
        <v>4</v>
      </c>
      <c r="G190" s="7">
        <v>5</v>
      </c>
      <c r="H190" s="7">
        <v>6</v>
      </c>
      <c r="I190" s="7">
        <v>7</v>
      </c>
      <c r="J190" s="7">
        <v>8</v>
      </c>
      <c r="K190" s="7">
        <v>9</v>
      </c>
      <c r="L190" s="30">
        <v>10</v>
      </c>
      <c r="M190" s="7">
        <v>11</v>
      </c>
      <c r="N190" s="7">
        <v>12</v>
      </c>
    </row>
    <row r="191" spans="1:15" ht="16" x14ac:dyDescent="0.2">
      <c r="A191" s="84"/>
      <c r="B191" s="8" t="s">
        <v>45</v>
      </c>
      <c r="C191" s="90" t="s">
        <v>236</v>
      </c>
      <c r="D191" s="90" t="s">
        <v>274</v>
      </c>
      <c r="E191" s="90" t="s">
        <v>237</v>
      </c>
      <c r="F191" s="90" t="s">
        <v>275</v>
      </c>
      <c r="G191" s="90" t="s">
        <v>238</v>
      </c>
      <c r="H191" s="90" t="s">
        <v>240</v>
      </c>
      <c r="I191" s="90" t="s">
        <v>239</v>
      </c>
      <c r="J191" s="90" t="s">
        <v>241</v>
      </c>
      <c r="K191" s="90" t="s">
        <v>242</v>
      </c>
      <c r="L191" s="24"/>
      <c r="M191" s="14"/>
      <c r="N191" s="16"/>
      <c r="O191" t="s">
        <v>339</v>
      </c>
    </row>
    <row r="192" spans="1:15" x14ac:dyDescent="0.2">
      <c r="A192" s="84"/>
      <c r="B192" s="9" t="s">
        <v>46</v>
      </c>
      <c r="C192" s="90" t="s">
        <v>236</v>
      </c>
      <c r="D192" s="90" t="s">
        <v>274</v>
      </c>
      <c r="E192" s="90" t="s">
        <v>237</v>
      </c>
      <c r="F192" s="90" t="s">
        <v>275</v>
      </c>
      <c r="G192" s="90" t="s">
        <v>238</v>
      </c>
      <c r="H192" s="90" t="s">
        <v>240</v>
      </c>
      <c r="I192" s="90" t="s">
        <v>239</v>
      </c>
      <c r="J192" s="90" t="s">
        <v>241</v>
      </c>
      <c r="K192" s="90" t="s">
        <v>242</v>
      </c>
      <c r="L192" s="24"/>
      <c r="M192" s="14"/>
      <c r="N192" s="16"/>
      <c r="O192" t="s">
        <v>340</v>
      </c>
    </row>
    <row r="193" spans="1:15" x14ac:dyDescent="0.2">
      <c r="A193" s="84"/>
      <c r="B193" s="9" t="s">
        <v>47</v>
      </c>
      <c r="C193" s="90" t="s">
        <v>236</v>
      </c>
      <c r="D193" s="90" t="s">
        <v>274</v>
      </c>
      <c r="E193" s="90" t="s">
        <v>237</v>
      </c>
      <c r="F193" s="90" t="s">
        <v>275</v>
      </c>
      <c r="G193" s="90" t="s">
        <v>238</v>
      </c>
      <c r="H193" s="90" t="s">
        <v>240</v>
      </c>
      <c r="I193" s="90" t="s">
        <v>239</v>
      </c>
      <c r="J193" s="90" t="s">
        <v>241</v>
      </c>
      <c r="K193" s="90" t="s">
        <v>242</v>
      </c>
      <c r="L193" s="24"/>
      <c r="M193" s="14"/>
      <c r="N193" s="16"/>
      <c r="O193" t="s">
        <v>341</v>
      </c>
    </row>
    <row r="194" spans="1:15" x14ac:dyDescent="0.2">
      <c r="A194" s="84"/>
      <c r="B194" s="9" t="s">
        <v>48</v>
      </c>
      <c r="C194" s="121" t="s">
        <v>276</v>
      </c>
      <c r="D194" s="122">
        <v>50</v>
      </c>
      <c r="E194" s="121" t="s">
        <v>277</v>
      </c>
      <c r="F194" s="122">
        <v>51</v>
      </c>
      <c r="G194" s="121" t="s">
        <v>259</v>
      </c>
      <c r="H194" s="122">
        <v>52</v>
      </c>
      <c r="I194" s="121" t="s">
        <v>260</v>
      </c>
      <c r="J194" s="122">
        <v>53</v>
      </c>
      <c r="K194" s="23"/>
      <c r="L194" s="16"/>
      <c r="M194" s="14"/>
      <c r="N194" s="16"/>
    </row>
    <row r="195" spans="1:15" x14ac:dyDescent="0.2">
      <c r="A195" s="84"/>
      <c r="B195" s="9" t="s">
        <v>49</v>
      </c>
      <c r="C195" s="121" t="s">
        <v>261</v>
      </c>
      <c r="D195" s="122">
        <v>55</v>
      </c>
      <c r="E195" s="121" t="s">
        <v>262</v>
      </c>
      <c r="F195" s="122">
        <v>56</v>
      </c>
      <c r="G195" s="121" t="s">
        <v>263</v>
      </c>
      <c r="H195" s="122">
        <v>57</v>
      </c>
      <c r="I195" s="121" t="s">
        <v>264</v>
      </c>
      <c r="J195" s="122">
        <v>58</v>
      </c>
      <c r="K195" s="16"/>
      <c r="L195" s="15"/>
      <c r="M195" s="15"/>
      <c r="N195" s="15"/>
    </row>
    <row r="196" spans="1:15" x14ac:dyDescent="0.2">
      <c r="A196" s="84"/>
      <c r="B196" s="9" t="s">
        <v>50</v>
      </c>
      <c r="C196" s="135"/>
      <c r="D196" s="135"/>
      <c r="E196" s="135"/>
      <c r="F196" s="135"/>
      <c r="G196" s="135"/>
      <c r="H196" s="135"/>
      <c r="I196" s="135"/>
      <c r="J196" s="16"/>
      <c r="K196" s="16"/>
      <c r="L196" s="15"/>
      <c r="M196" s="15"/>
      <c r="N196" s="15"/>
    </row>
    <row r="197" spans="1:15" x14ac:dyDescent="0.2">
      <c r="A197" s="84"/>
      <c r="B197" s="9" t="s">
        <v>51</v>
      </c>
      <c r="C197" s="136"/>
      <c r="D197" s="7"/>
      <c r="E197" s="136"/>
      <c r="F197" s="7"/>
      <c r="G197" s="136"/>
      <c r="H197" s="7"/>
      <c r="I197" s="136"/>
      <c r="J197" s="7"/>
      <c r="K197" s="16"/>
      <c r="L197" s="15"/>
      <c r="M197" s="15"/>
      <c r="N197" s="15"/>
    </row>
    <row r="198" spans="1:15" x14ac:dyDescent="0.2">
      <c r="A198" s="84"/>
      <c r="B198" s="9" t="s">
        <v>52</v>
      </c>
      <c r="C198" s="136"/>
      <c r="D198" s="7"/>
      <c r="E198" s="136"/>
      <c r="F198" s="7"/>
      <c r="G198" s="136"/>
      <c r="H198" s="7"/>
      <c r="I198" s="136"/>
      <c r="J198" s="7"/>
      <c r="K198" s="16"/>
      <c r="L198" s="15"/>
      <c r="M198" s="15"/>
      <c r="N198" s="15"/>
    </row>
    <row r="199" spans="1:15" x14ac:dyDescent="0.2">
      <c r="A199" s="84"/>
      <c r="B199" s="67"/>
      <c r="C199" s="146"/>
      <c r="D199" s="67"/>
      <c r="E199" s="146"/>
      <c r="F199" s="67"/>
      <c r="G199" s="146"/>
      <c r="H199" s="67"/>
      <c r="I199" s="146"/>
      <c r="J199" s="67"/>
      <c r="K199" s="147"/>
      <c r="L199" s="148"/>
      <c r="M199" s="148"/>
      <c r="N199" s="148"/>
    </row>
    <row r="200" spans="1:15" x14ac:dyDescent="0.2">
      <c r="A200" s="84" t="s">
        <v>776</v>
      </c>
      <c r="B200" s="67"/>
      <c r="C200" s="146"/>
      <c r="D200" s="67"/>
      <c r="E200" s="146"/>
      <c r="F200" s="67"/>
      <c r="G200" s="146"/>
      <c r="H200" s="67"/>
      <c r="I200" s="146"/>
      <c r="J200" s="67"/>
      <c r="K200" s="147"/>
      <c r="L200" s="148"/>
      <c r="M200" s="148"/>
      <c r="N200" s="148"/>
    </row>
    <row r="201" spans="1:15" x14ac:dyDescent="0.2">
      <c r="A201" s="84"/>
      <c r="B201" s="67"/>
      <c r="C201" s="146"/>
      <c r="D201" s="67"/>
      <c r="E201" s="146"/>
      <c r="F201" s="67"/>
      <c r="G201" s="146"/>
      <c r="H201" s="67"/>
      <c r="I201" s="146"/>
      <c r="J201" s="67"/>
      <c r="K201" s="147"/>
      <c r="L201" s="148"/>
      <c r="M201" s="148"/>
      <c r="N201" s="148"/>
    </row>
    <row r="202" spans="1:15" x14ac:dyDescent="0.2">
      <c r="A202" s="84" t="s">
        <v>777</v>
      </c>
      <c r="B202" s="67"/>
      <c r="C202" s="146"/>
      <c r="D202" s="67"/>
      <c r="E202" s="146"/>
      <c r="F202" s="67"/>
      <c r="G202" s="146"/>
      <c r="H202" s="67"/>
      <c r="I202" s="146"/>
      <c r="J202" s="67"/>
      <c r="K202" s="147"/>
      <c r="L202" s="148"/>
      <c r="M202" s="148"/>
      <c r="N202" s="148"/>
    </row>
    <row r="204" spans="1:15" x14ac:dyDescent="0.2">
      <c r="A204" s="84" t="s">
        <v>778</v>
      </c>
    </row>
    <row r="205" spans="1:15" x14ac:dyDescent="0.2">
      <c r="A205" s="84"/>
    </row>
    <row r="206" spans="1:15" x14ac:dyDescent="0.2">
      <c r="A206" s="84" t="s">
        <v>779</v>
      </c>
    </row>
    <row r="207" spans="1:15" x14ac:dyDescent="0.2">
      <c r="A207" s="84"/>
    </row>
    <row r="208" spans="1:15" x14ac:dyDescent="0.2">
      <c r="A208" s="84" t="s">
        <v>751</v>
      </c>
    </row>
    <row r="210" spans="1:7" x14ac:dyDescent="0.2">
      <c r="A210" s="84" t="s">
        <v>752</v>
      </c>
    </row>
    <row r="211" spans="1:7" x14ac:dyDescent="0.2">
      <c r="A211" s="84"/>
    </row>
    <row r="212" spans="1:7" x14ac:dyDescent="0.2">
      <c r="A212" s="84" t="s">
        <v>753</v>
      </c>
    </row>
    <row r="214" spans="1:7" x14ac:dyDescent="0.2">
      <c r="A214" s="84" t="s">
        <v>780</v>
      </c>
    </row>
    <row r="215" spans="1:7" x14ac:dyDescent="0.2">
      <c r="B215" s="84" t="s">
        <v>750</v>
      </c>
    </row>
    <row r="216" spans="1:7" x14ac:dyDescent="0.2">
      <c r="A216" s="60"/>
      <c r="B216" s="84" t="s">
        <v>765</v>
      </c>
    </row>
    <row r="217" spans="1:7" x14ac:dyDescent="0.2">
      <c r="B217" s="84" t="s">
        <v>754</v>
      </c>
    </row>
    <row r="218" spans="1:7" x14ac:dyDescent="0.2">
      <c r="B218" s="84" t="s">
        <v>755</v>
      </c>
      <c r="C218" s="60"/>
      <c r="D218" s="60"/>
      <c r="E218" s="60"/>
      <c r="F218" s="60"/>
      <c r="G218" s="60"/>
    </row>
    <row r="219" spans="1:7" x14ac:dyDescent="0.2">
      <c r="B219" s="84" t="s">
        <v>756</v>
      </c>
      <c r="C219" s="60"/>
      <c r="D219" s="60"/>
      <c r="E219" s="60"/>
      <c r="F219" s="60"/>
      <c r="G219" s="60"/>
    </row>
    <row r="220" spans="1:7" x14ac:dyDescent="0.2">
      <c r="C220" s="237" t="s">
        <v>766</v>
      </c>
      <c r="D220" s="60"/>
      <c r="E220" s="60"/>
      <c r="F220" s="60"/>
      <c r="G220" s="60"/>
    </row>
    <row r="221" spans="1:7" x14ac:dyDescent="0.2">
      <c r="C221" s="237" t="s">
        <v>767</v>
      </c>
      <c r="D221" s="60"/>
      <c r="E221" s="60"/>
      <c r="F221" s="60"/>
      <c r="G221" s="60"/>
    </row>
    <row r="222" spans="1:7" x14ac:dyDescent="0.2">
      <c r="C222" s="84" t="s">
        <v>783</v>
      </c>
      <c r="D222" s="60"/>
      <c r="E222" s="60"/>
      <c r="F222" s="60"/>
      <c r="G222" s="60"/>
    </row>
    <row r="223" spans="1:7" x14ac:dyDescent="0.2">
      <c r="C223" s="237" t="s">
        <v>768</v>
      </c>
      <c r="D223" s="60"/>
      <c r="E223" s="60"/>
      <c r="F223" s="60"/>
      <c r="G223" s="60"/>
    </row>
    <row r="224" spans="1:7" x14ac:dyDescent="0.2">
      <c r="C224" s="237" t="s">
        <v>769</v>
      </c>
      <c r="D224" s="60"/>
      <c r="E224" s="60"/>
      <c r="F224" s="60"/>
      <c r="G224" s="60"/>
    </row>
    <row r="225" spans="2:7" x14ac:dyDescent="0.2">
      <c r="C225" s="237" t="s">
        <v>770</v>
      </c>
      <c r="D225" s="60"/>
      <c r="E225" s="60"/>
      <c r="F225" s="60"/>
      <c r="G225" s="60"/>
    </row>
    <row r="226" spans="2:7" x14ac:dyDescent="0.2">
      <c r="C226" s="237" t="s">
        <v>771</v>
      </c>
      <c r="D226" s="60"/>
      <c r="E226" s="60"/>
      <c r="F226" s="60"/>
      <c r="G226" s="60"/>
    </row>
    <row r="227" spans="2:7" x14ac:dyDescent="0.2">
      <c r="C227" s="237" t="s">
        <v>772</v>
      </c>
      <c r="D227" s="60"/>
      <c r="E227" s="60"/>
      <c r="F227" s="60"/>
      <c r="G227" s="60"/>
    </row>
    <row r="228" spans="2:7" x14ac:dyDescent="0.2">
      <c r="C228" s="237" t="s">
        <v>773</v>
      </c>
      <c r="D228" s="60"/>
      <c r="E228" s="60"/>
      <c r="F228" s="60"/>
      <c r="G228" s="60"/>
    </row>
    <row r="229" spans="2:7" x14ac:dyDescent="0.2">
      <c r="C229" s="237" t="s">
        <v>774</v>
      </c>
      <c r="D229" s="60"/>
      <c r="E229" s="60"/>
      <c r="F229" s="60"/>
      <c r="G229" s="60"/>
    </row>
    <row r="230" spans="2:7" x14ac:dyDescent="0.2">
      <c r="C230" s="237" t="s">
        <v>775</v>
      </c>
      <c r="D230" s="60"/>
      <c r="E230" s="60"/>
      <c r="F230" s="60"/>
      <c r="G230" s="60"/>
    </row>
    <row r="231" spans="2:7" x14ac:dyDescent="0.2">
      <c r="B231" s="84"/>
      <c r="C231" s="60"/>
      <c r="D231" s="60"/>
      <c r="E231" s="60"/>
      <c r="F231" s="60"/>
      <c r="G231" s="60"/>
    </row>
    <row r="232" spans="2:7" x14ac:dyDescent="0.2">
      <c r="B232" s="84"/>
      <c r="C232" s="60"/>
      <c r="D232" s="60"/>
      <c r="E232" s="60"/>
      <c r="F232" s="60"/>
      <c r="G232" s="60"/>
    </row>
    <row r="233" spans="2:7" x14ac:dyDescent="0.2">
      <c r="B233" s="84"/>
      <c r="C233" s="60"/>
      <c r="D233" s="60"/>
      <c r="E233" s="60"/>
      <c r="F233" s="60"/>
      <c r="G233" s="60"/>
    </row>
    <row r="234" spans="2:7" x14ac:dyDescent="0.2">
      <c r="B234" s="84"/>
      <c r="C234" s="60"/>
      <c r="D234" s="60"/>
      <c r="E234" s="60"/>
      <c r="F234" s="60"/>
      <c r="G234" s="60"/>
    </row>
    <row r="235" spans="2:7" x14ac:dyDescent="0.2">
      <c r="B235" s="84"/>
      <c r="C235" s="60"/>
      <c r="D235" s="60"/>
      <c r="E235" s="60"/>
      <c r="F235" s="60"/>
      <c r="G235" s="60"/>
    </row>
    <row r="236" spans="2:7" x14ac:dyDescent="0.2">
      <c r="B236" s="84"/>
      <c r="C236" s="60"/>
      <c r="D236" s="60"/>
      <c r="E236" s="60"/>
      <c r="F236" s="60"/>
      <c r="G236" s="60"/>
    </row>
    <row r="237" spans="2:7" x14ac:dyDescent="0.2">
      <c r="B237" s="84"/>
      <c r="C237" s="60"/>
      <c r="D237" s="60"/>
      <c r="E237" s="60"/>
      <c r="F237" s="60"/>
      <c r="G237" s="60"/>
    </row>
    <row r="238" spans="2:7" x14ac:dyDescent="0.2">
      <c r="B238" s="84"/>
      <c r="C238" s="60"/>
      <c r="D238" s="60"/>
      <c r="E238" s="60"/>
      <c r="F238" s="60"/>
      <c r="G238" s="60"/>
    </row>
    <row r="239" spans="2:7" x14ac:dyDescent="0.2">
      <c r="B239" s="84"/>
      <c r="C239" s="60"/>
      <c r="D239" s="60"/>
      <c r="E239" s="60"/>
      <c r="F239" s="60"/>
      <c r="G239" s="60"/>
    </row>
    <row r="240" spans="2:7" x14ac:dyDescent="0.2">
      <c r="B240" s="84"/>
      <c r="C240" s="60"/>
      <c r="D240" s="60"/>
      <c r="E240" s="60"/>
      <c r="F240" s="60"/>
      <c r="G240" s="60"/>
    </row>
    <row r="241" spans="2:14" x14ac:dyDescent="0.2">
      <c r="B241" s="84"/>
      <c r="C241" s="60"/>
      <c r="D241" s="60"/>
      <c r="E241" s="60"/>
      <c r="F241" s="60"/>
      <c r="G241" s="60"/>
    </row>
    <row r="242" spans="2:14" x14ac:dyDescent="0.2">
      <c r="B242" s="84"/>
      <c r="C242" s="60"/>
      <c r="D242" s="60"/>
      <c r="E242" s="60"/>
      <c r="F242" s="60"/>
      <c r="G242" s="60"/>
    </row>
    <row r="243" spans="2:14" x14ac:dyDescent="0.2">
      <c r="B243" s="84"/>
      <c r="C243" s="60"/>
      <c r="D243" s="60"/>
      <c r="E243" s="60"/>
      <c r="F243" s="60"/>
      <c r="G243" s="60"/>
    </row>
    <row r="244" spans="2:14" x14ac:dyDescent="0.2">
      <c r="B244" s="84"/>
      <c r="C244" s="60"/>
      <c r="D244" s="60"/>
      <c r="E244" s="60"/>
      <c r="F244" s="60"/>
      <c r="G244" s="60"/>
    </row>
    <row r="245" spans="2:14" x14ac:dyDescent="0.2">
      <c r="B245" s="84"/>
      <c r="C245" s="60"/>
      <c r="D245" s="60"/>
      <c r="E245" s="60"/>
      <c r="F245" s="60"/>
      <c r="G245" s="60"/>
    </row>
    <row r="246" spans="2:14" x14ac:dyDescent="0.2">
      <c r="B246" s="84"/>
      <c r="C246" s="60"/>
      <c r="D246" s="60"/>
      <c r="E246" s="60"/>
      <c r="F246" s="60"/>
      <c r="G246" s="60"/>
    </row>
    <row r="247" spans="2:14" x14ac:dyDescent="0.2">
      <c r="B247" s="84"/>
      <c r="C247" s="60"/>
      <c r="D247" s="60"/>
      <c r="E247" s="60"/>
      <c r="F247" s="60"/>
      <c r="G247" s="60"/>
    </row>
    <row r="248" spans="2:14" x14ac:dyDescent="0.2">
      <c r="B248" s="84"/>
      <c r="C248" s="60"/>
      <c r="D248" s="60"/>
      <c r="E248" s="60"/>
      <c r="F248" s="60"/>
      <c r="G248" s="60"/>
      <c r="N248" s="218"/>
    </row>
    <row r="249" spans="2:14" x14ac:dyDescent="0.2">
      <c r="B249" s="84"/>
      <c r="C249" s="60"/>
      <c r="D249" s="60"/>
      <c r="E249" s="60"/>
      <c r="F249" s="60"/>
      <c r="G249" s="60"/>
      <c r="N249" s="219"/>
    </row>
    <row r="250" spans="2:14" x14ac:dyDescent="0.2">
      <c r="B250" s="84"/>
      <c r="C250" s="60"/>
      <c r="D250" s="60"/>
      <c r="E250" s="60"/>
      <c r="F250" s="60"/>
      <c r="G250" s="60"/>
    </row>
    <row r="251" spans="2:14" x14ac:dyDescent="0.2">
      <c r="B251" s="84"/>
      <c r="C251" s="60"/>
      <c r="D251" s="60"/>
      <c r="E251" s="60"/>
      <c r="F251" s="60"/>
      <c r="G251" s="60"/>
      <c r="N251" s="218"/>
    </row>
    <row r="252" spans="2:14" x14ac:dyDescent="0.2">
      <c r="B252" s="84"/>
      <c r="C252" s="60"/>
      <c r="D252" s="60"/>
      <c r="E252" s="60"/>
      <c r="F252" s="60"/>
      <c r="G252" s="60"/>
      <c r="N252" s="219"/>
    </row>
    <row r="253" spans="2:14" x14ac:dyDescent="0.2">
      <c r="B253" s="84"/>
      <c r="C253" s="60"/>
      <c r="D253" s="60"/>
      <c r="E253" s="60"/>
      <c r="F253" s="60"/>
      <c r="G253" s="60"/>
      <c r="N253" s="220"/>
    </row>
    <row r="254" spans="2:14" x14ac:dyDescent="0.2">
      <c r="B254" s="84"/>
      <c r="C254" s="60"/>
      <c r="D254" s="60"/>
      <c r="E254" s="60"/>
      <c r="F254" s="60"/>
      <c r="G254" s="60"/>
    </row>
    <row r="255" spans="2:14" x14ac:dyDescent="0.2">
      <c r="B255" s="84"/>
      <c r="C255" s="60"/>
      <c r="D255" s="60"/>
      <c r="E255" s="60"/>
      <c r="F255" s="60"/>
      <c r="G255" s="60"/>
    </row>
    <row r="256" spans="2:14" x14ac:dyDescent="0.2">
      <c r="B256" s="84"/>
      <c r="C256" s="60"/>
      <c r="D256" s="60"/>
      <c r="E256" s="60"/>
      <c r="F256" s="60"/>
      <c r="G256" s="60"/>
    </row>
    <row r="258" spans="1:3" x14ac:dyDescent="0.2">
      <c r="A258" s="60" t="s">
        <v>784</v>
      </c>
    </row>
    <row r="259" spans="1:3" x14ac:dyDescent="0.2">
      <c r="A259" s="60"/>
      <c r="B259" s="60" t="s">
        <v>792</v>
      </c>
    </row>
    <row r="260" spans="1:3" x14ac:dyDescent="0.2">
      <c r="A260" s="95"/>
      <c r="B260" s="60" t="s">
        <v>793</v>
      </c>
    </row>
    <row r="261" spans="1:3" x14ac:dyDescent="0.2">
      <c r="A261" s="95"/>
      <c r="B261" s="60" t="s">
        <v>794</v>
      </c>
    </row>
    <row r="262" spans="1:3" x14ac:dyDescent="0.2">
      <c r="A262" s="95"/>
      <c r="B262" s="193"/>
    </row>
    <row r="263" spans="1:3" x14ac:dyDescent="0.2">
      <c r="A263" s="60" t="s">
        <v>785</v>
      </c>
    </row>
    <row r="264" spans="1:3" x14ac:dyDescent="0.2">
      <c r="A264" s="95"/>
      <c r="B264" s="60" t="s">
        <v>789</v>
      </c>
    </row>
    <row r="265" spans="1:3" x14ac:dyDescent="0.2">
      <c r="A265" s="95"/>
      <c r="B265" s="60"/>
      <c r="C265" s="60" t="s">
        <v>790</v>
      </c>
    </row>
    <row r="266" spans="1:3" x14ac:dyDescent="0.2">
      <c r="C266" s="60" t="s">
        <v>795</v>
      </c>
    </row>
    <row r="267" spans="1:3" x14ac:dyDescent="0.2">
      <c r="C267" s="60" t="s">
        <v>796</v>
      </c>
    </row>
    <row r="268" spans="1:3" x14ac:dyDescent="0.2">
      <c r="C268" s="60" t="s">
        <v>791</v>
      </c>
    </row>
    <row r="272" spans="1:3" x14ac:dyDescent="0.2">
      <c r="A272" s="218"/>
    </row>
  </sheetData>
  <mergeCells count="22">
    <mergeCell ref="O31:O34"/>
    <mergeCell ref="O35:O38"/>
    <mergeCell ref="C39:H39"/>
    <mergeCell ref="I39:N39"/>
    <mergeCell ref="C105:H105"/>
    <mergeCell ref="I105:N105"/>
    <mergeCell ref="O105:T105"/>
    <mergeCell ref="C53:D53"/>
    <mergeCell ref="E53:F53"/>
    <mergeCell ref="U105:Z105"/>
    <mergeCell ref="C118:H118"/>
    <mergeCell ref="I118:N118"/>
    <mergeCell ref="C164:H164"/>
    <mergeCell ref="I164:N164"/>
    <mergeCell ref="O164:R164"/>
    <mergeCell ref="S164:V164"/>
    <mergeCell ref="C131:H131"/>
    <mergeCell ref="I131:N131"/>
    <mergeCell ref="O131:T131"/>
    <mergeCell ref="U131:Z131"/>
    <mergeCell ref="C144:H144"/>
    <mergeCell ref="I144:N144"/>
  </mergeCells>
  <phoneticPr fontId="22" type="noConversion"/>
  <hyperlinks>
    <hyperlink ref="B4" r:id="rId1" xr:uid="{D4AEB8FA-8F02-49AF-B12C-EBC14B1926EC}"/>
    <hyperlink ref="B5" r:id="rId2" xr:uid="{C170EC13-686D-4993-925C-ED48A46012EC}"/>
    <hyperlink ref="B6" r:id="rId3" xr:uid="{68358475-D975-4C20-A1E2-62C60C95DC32}"/>
    <hyperlink ref="B7" r:id="rId4" xr:uid="{47175317-0602-43C6-9B5F-DA37AE497097}"/>
    <hyperlink ref="B3" r:id="rId5" xr:uid="{9CCDD802-8D6E-4FF7-9845-308B7F389147}"/>
  </hyperlinks>
  <pageMargins left="0.7" right="0.7" top="0.75" bottom="0.75" header="0.3" footer="0.3"/>
  <pageSetup paperSize="9" scale="20" orientation="landscape" r:id="rId6"/>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52C2-2BEC-477F-987F-95E42F3EFDE4}">
  <dimension ref="A1:AT196"/>
  <sheetViews>
    <sheetView zoomScale="120" zoomScaleNormal="120" workbookViewId="0"/>
  </sheetViews>
  <sheetFormatPr baseColWidth="10" defaultRowHeight="15" x14ac:dyDescent="0.2"/>
  <sheetData>
    <row r="1" spans="1:44" x14ac:dyDescent="0.2">
      <c r="A1" s="60" t="s">
        <v>757</v>
      </c>
    </row>
    <row r="2" spans="1:44" x14ac:dyDescent="0.2">
      <c r="A2" s="94" t="s">
        <v>255</v>
      </c>
    </row>
    <row r="4" spans="1:44" ht="32" x14ac:dyDescent="0.2">
      <c r="A4" s="45" t="s">
        <v>102</v>
      </c>
      <c r="B4" s="46" t="s">
        <v>103</v>
      </c>
      <c r="C4" s="46" t="s">
        <v>104</v>
      </c>
      <c r="D4" s="47" t="s">
        <v>105</v>
      </c>
      <c r="E4" s="47" t="s">
        <v>106</v>
      </c>
      <c r="F4" s="46" t="s">
        <v>107</v>
      </c>
      <c r="G4" s="46" t="s">
        <v>108</v>
      </c>
      <c r="H4" s="47" t="s">
        <v>109</v>
      </c>
      <c r="I4" s="48" t="s">
        <v>110</v>
      </c>
      <c r="J4" s="47" t="s">
        <v>111</v>
      </c>
      <c r="K4" s="47" t="s">
        <v>112</v>
      </c>
      <c r="L4" s="47" t="s">
        <v>113</v>
      </c>
      <c r="M4" s="47" t="s">
        <v>114</v>
      </c>
      <c r="N4" s="47" t="s">
        <v>115</v>
      </c>
      <c r="O4" s="47"/>
      <c r="P4" s="47"/>
      <c r="Q4" s="49" t="s">
        <v>116</v>
      </c>
      <c r="R4" s="50" t="s">
        <v>117</v>
      </c>
    </row>
    <row r="6" spans="1:44" x14ac:dyDescent="0.2">
      <c r="A6" s="84" t="s">
        <v>183</v>
      </c>
    </row>
    <row r="7" spans="1:44" x14ac:dyDescent="0.2">
      <c r="A7" s="51">
        <v>1</v>
      </c>
      <c r="B7" s="52">
        <v>1</v>
      </c>
      <c r="C7" s="53" t="s">
        <v>118</v>
      </c>
      <c r="D7" s="52">
        <v>49</v>
      </c>
      <c r="E7" s="52">
        <v>49</v>
      </c>
      <c r="F7" s="52">
        <v>1</v>
      </c>
      <c r="G7" s="52" t="s">
        <v>119</v>
      </c>
      <c r="H7" s="53" t="s">
        <v>120</v>
      </c>
      <c r="I7" s="52" t="s">
        <v>161</v>
      </c>
      <c r="J7" s="53" t="s">
        <v>122</v>
      </c>
      <c r="K7" s="54">
        <v>45916</v>
      </c>
      <c r="L7" s="55">
        <v>45943</v>
      </c>
      <c r="M7" s="52" t="s">
        <v>162</v>
      </c>
      <c r="N7" s="52" t="s">
        <v>143</v>
      </c>
      <c r="O7" s="52"/>
      <c r="P7" s="52"/>
      <c r="Q7" s="52">
        <v>1</v>
      </c>
      <c r="R7" t="s">
        <v>124</v>
      </c>
      <c r="U7" s="41" t="s">
        <v>536</v>
      </c>
      <c r="V7" s="41"/>
      <c r="W7" s="42"/>
      <c r="X7" s="32"/>
      <c r="Y7" s="32"/>
      <c r="Z7" s="32"/>
      <c r="AA7" s="32"/>
      <c r="AB7" s="32"/>
      <c r="AC7" s="32"/>
      <c r="AD7" s="32"/>
      <c r="AE7" s="32"/>
      <c r="AF7" s="32"/>
      <c r="AG7" s="32"/>
      <c r="AH7" s="32"/>
      <c r="AI7" s="32"/>
      <c r="AJ7" s="32"/>
      <c r="AK7" s="32"/>
      <c r="AL7" s="32"/>
    </row>
    <row r="8" spans="1:44" x14ac:dyDescent="0.2">
      <c r="A8" s="51">
        <v>2</v>
      </c>
      <c r="B8" s="52">
        <v>2</v>
      </c>
      <c r="C8" s="53" t="s">
        <v>118</v>
      </c>
      <c r="D8" s="52">
        <v>49</v>
      </c>
      <c r="E8" s="52">
        <v>49</v>
      </c>
      <c r="F8" s="52">
        <v>2</v>
      </c>
      <c r="G8" s="52" t="s">
        <v>119</v>
      </c>
      <c r="H8" s="53" t="s">
        <v>120</v>
      </c>
      <c r="I8" s="52" t="s">
        <v>161</v>
      </c>
      <c r="J8" s="53" t="s">
        <v>122</v>
      </c>
      <c r="K8" s="54">
        <v>45916</v>
      </c>
      <c r="L8" s="55">
        <v>45943</v>
      </c>
      <c r="M8" s="52" t="s">
        <v>162</v>
      </c>
      <c r="N8" s="52" t="s">
        <v>143</v>
      </c>
      <c r="O8" s="52"/>
      <c r="P8" s="52"/>
      <c r="Q8" s="52">
        <v>1</v>
      </c>
      <c r="R8" t="s">
        <v>124</v>
      </c>
      <c r="T8" s="6"/>
      <c r="U8" s="7">
        <v>1</v>
      </c>
      <c r="V8" s="7"/>
      <c r="W8" s="7">
        <v>2</v>
      </c>
      <c r="X8" s="7"/>
      <c r="Y8" s="7">
        <v>3</v>
      </c>
      <c r="Z8" s="7"/>
      <c r="AA8" s="7">
        <v>4</v>
      </c>
      <c r="AB8" s="7"/>
      <c r="AC8" s="7">
        <v>5</v>
      </c>
      <c r="AD8" s="7"/>
      <c r="AE8" s="7">
        <v>6</v>
      </c>
      <c r="AF8" s="7"/>
      <c r="AG8" s="7">
        <v>7</v>
      </c>
      <c r="AH8" s="7"/>
      <c r="AI8" s="7">
        <v>8</v>
      </c>
      <c r="AJ8" s="7"/>
      <c r="AK8" s="7">
        <v>9</v>
      </c>
      <c r="AL8" s="30"/>
      <c r="AM8" s="30">
        <v>10</v>
      </c>
      <c r="AN8" s="30"/>
      <c r="AO8" s="7">
        <v>11</v>
      </c>
      <c r="AP8" s="7"/>
      <c r="AQ8" s="7">
        <v>12</v>
      </c>
      <c r="AR8" s="7"/>
    </row>
    <row r="9" spans="1:44" ht="16" x14ac:dyDescent="0.2">
      <c r="A9" s="51">
        <v>3</v>
      </c>
      <c r="B9" s="52">
        <v>3</v>
      </c>
      <c r="C9" s="53" t="s">
        <v>118</v>
      </c>
      <c r="D9" s="52">
        <v>49</v>
      </c>
      <c r="E9" s="52">
        <v>49</v>
      </c>
      <c r="F9" s="52">
        <v>3</v>
      </c>
      <c r="G9" s="52" t="s">
        <v>119</v>
      </c>
      <c r="H9" s="53" t="s">
        <v>120</v>
      </c>
      <c r="I9" s="52" t="s">
        <v>161</v>
      </c>
      <c r="J9" s="53" t="s">
        <v>122</v>
      </c>
      <c r="K9" s="54">
        <v>45916</v>
      </c>
      <c r="L9" s="55">
        <v>45943</v>
      </c>
      <c r="M9" s="52" t="s">
        <v>162</v>
      </c>
      <c r="N9" s="52" t="s">
        <v>143</v>
      </c>
      <c r="O9" s="52"/>
      <c r="P9" s="52"/>
      <c r="Q9" s="52">
        <v>1</v>
      </c>
      <c r="R9" t="s">
        <v>124</v>
      </c>
      <c r="T9" s="8" t="s">
        <v>45</v>
      </c>
      <c r="U9" s="61"/>
      <c r="V9" s="33"/>
      <c r="W9" s="33"/>
      <c r="X9" s="33"/>
      <c r="Y9" s="34"/>
      <c r="Z9" s="34"/>
      <c r="AA9" s="35"/>
      <c r="AB9" s="35"/>
      <c r="AC9" s="36"/>
      <c r="AD9" s="36"/>
      <c r="AE9" s="37"/>
      <c r="AF9" s="37"/>
      <c r="AG9" s="37"/>
      <c r="AH9" s="37"/>
      <c r="AI9" s="37"/>
      <c r="AJ9" s="37"/>
      <c r="AK9" s="38"/>
      <c r="AL9" s="40"/>
      <c r="AM9" s="39"/>
      <c r="AN9" s="39"/>
      <c r="AO9" s="40"/>
      <c r="AP9" s="40"/>
      <c r="AQ9" s="38"/>
      <c r="AR9" s="38"/>
    </row>
    <row r="10" spans="1:44" x14ac:dyDescent="0.2">
      <c r="A10" s="51">
        <v>4</v>
      </c>
      <c r="B10" s="52">
        <v>7</v>
      </c>
      <c r="C10" s="53" t="s">
        <v>118</v>
      </c>
      <c r="D10" s="52">
        <v>49</v>
      </c>
      <c r="E10" s="52">
        <v>27</v>
      </c>
      <c r="F10" s="52">
        <v>1</v>
      </c>
      <c r="G10" s="52" t="s">
        <v>119</v>
      </c>
      <c r="H10" s="53" t="s">
        <v>127</v>
      </c>
      <c r="I10" s="52" t="s">
        <v>164</v>
      </c>
      <c r="J10" s="53" t="s">
        <v>122</v>
      </c>
      <c r="K10" s="54">
        <v>45916</v>
      </c>
      <c r="L10" s="55">
        <v>45943</v>
      </c>
      <c r="M10" s="52" t="s">
        <v>162</v>
      </c>
      <c r="N10" s="52" t="s">
        <v>143</v>
      </c>
      <c r="O10" s="52"/>
      <c r="P10" s="52"/>
      <c r="Q10" s="52">
        <v>1</v>
      </c>
      <c r="R10" t="s">
        <v>124</v>
      </c>
      <c r="T10" s="9" t="s">
        <v>46</v>
      </c>
      <c r="U10" s="33"/>
      <c r="V10" s="33"/>
      <c r="W10" s="33"/>
      <c r="X10" s="33"/>
      <c r="Y10" s="34"/>
      <c r="Z10" s="34"/>
      <c r="AA10" s="35"/>
      <c r="AB10" s="35"/>
      <c r="AC10" s="36"/>
      <c r="AD10" s="36"/>
      <c r="AE10" s="37"/>
      <c r="AF10" s="37"/>
      <c r="AG10" s="37"/>
      <c r="AH10" s="37"/>
      <c r="AI10" s="37"/>
      <c r="AJ10" s="37"/>
      <c r="AK10" s="38"/>
      <c r="AL10" s="40"/>
      <c r="AM10" s="39"/>
      <c r="AN10" s="39"/>
      <c r="AO10" s="40"/>
      <c r="AP10" s="40"/>
      <c r="AQ10" s="38"/>
      <c r="AR10" s="38"/>
    </row>
    <row r="11" spans="1:44" x14ac:dyDescent="0.2">
      <c r="A11" s="51">
        <v>5</v>
      </c>
      <c r="B11" s="52">
        <v>8</v>
      </c>
      <c r="C11" s="53" t="s">
        <v>118</v>
      </c>
      <c r="D11" s="52">
        <v>49</v>
      </c>
      <c r="E11" s="52">
        <v>27</v>
      </c>
      <c r="F11" s="52">
        <v>2</v>
      </c>
      <c r="G11" s="52" t="s">
        <v>119</v>
      </c>
      <c r="H11" s="53" t="s">
        <v>127</v>
      </c>
      <c r="I11" s="52" t="s">
        <v>164</v>
      </c>
      <c r="J11" s="53" t="s">
        <v>122</v>
      </c>
      <c r="K11" s="54">
        <v>45916</v>
      </c>
      <c r="L11" s="55">
        <v>45943</v>
      </c>
      <c r="M11" s="52" t="s">
        <v>162</v>
      </c>
      <c r="N11" s="52" t="s">
        <v>143</v>
      </c>
      <c r="O11" s="52"/>
      <c r="P11" s="52"/>
      <c r="Q11" s="52">
        <v>1</v>
      </c>
      <c r="R11" t="s">
        <v>124</v>
      </c>
      <c r="T11" s="9" t="s">
        <v>47</v>
      </c>
      <c r="U11" s="11"/>
      <c r="V11" s="11"/>
      <c r="W11" s="11"/>
      <c r="X11" s="11"/>
      <c r="Y11" s="12"/>
      <c r="Z11" s="12"/>
      <c r="AA11" s="13"/>
      <c r="AB11" s="13"/>
      <c r="AC11" s="17"/>
      <c r="AD11" s="17"/>
      <c r="AE11" s="15"/>
      <c r="AF11" s="15"/>
      <c r="AG11" s="15"/>
      <c r="AH11" s="15"/>
      <c r="AI11" s="15"/>
      <c r="AJ11" s="15"/>
      <c r="AK11" s="16"/>
      <c r="AL11" s="14"/>
      <c r="AM11" s="24"/>
      <c r="AN11" s="24"/>
      <c r="AO11" s="14"/>
      <c r="AP11" s="14"/>
      <c r="AQ11" s="16"/>
      <c r="AR11" s="16"/>
    </row>
    <row r="12" spans="1:44" x14ac:dyDescent="0.2">
      <c r="A12" s="51">
        <v>6</v>
      </c>
      <c r="B12" s="52">
        <v>9</v>
      </c>
      <c r="C12" s="53" t="s">
        <v>118</v>
      </c>
      <c r="D12" s="52">
        <v>49</v>
      </c>
      <c r="E12" s="52">
        <v>27</v>
      </c>
      <c r="F12" s="52">
        <v>3</v>
      </c>
      <c r="G12" s="52" t="s">
        <v>119</v>
      </c>
      <c r="H12" s="53" t="s">
        <v>127</v>
      </c>
      <c r="I12" s="52" t="s">
        <v>164</v>
      </c>
      <c r="J12" s="53" t="s">
        <v>122</v>
      </c>
      <c r="K12" s="54">
        <v>45916</v>
      </c>
      <c r="L12" s="55">
        <v>45943</v>
      </c>
      <c r="M12" s="52" t="s">
        <v>162</v>
      </c>
      <c r="N12" s="52" t="s">
        <v>143</v>
      </c>
      <c r="O12" s="52"/>
      <c r="P12" s="52"/>
      <c r="Q12" s="52">
        <v>1</v>
      </c>
      <c r="R12" t="s">
        <v>124</v>
      </c>
      <c r="T12" s="9" t="s">
        <v>48</v>
      </c>
      <c r="U12" s="31"/>
      <c r="V12" s="31"/>
      <c r="W12" s="18"/>
      <c r="X12" s="18"/>
      <c r="Y12" s="18"/>
      <c r="Z12" s="18"/>
      <c r="AA12" s="19"/>
      <c r="AB12" s="19"/>
      <c r="AC12" s="20"/>
      <c r="AD12" s="20"/>
      <c r="AE12" s="21"/>
      <c r="AF12" s="21"/>
      <c r="AG12" s="22"/>
      <c r="AH12" s="22"/>
      <c r="AI12" s="22"/>
      <c r="AJ12" s="23"/>
      <c r="AK12" s="23"/>
      <c r="AL12" s="23"/>
      <c r="AM12" s="16"/>
      <c r="AN12" s="14"/>
      <c r="AO12" s="14"/>
      <c r="AP12" s="14"/>
      <c r="AQ12" s="16"/>
      <c r="AR12" s="16"/>
    </row>
    <row r="13" spans="1:44" x14ac:dyDescent="0.2">
      <c r="A13" s="51">
        <v>7</v>
      </c>
      <c r="B13" s="58">
        <v>154</v>
      </c>
      <c r="C13" s="53" t="s">
        <v>118</v>
      </c>
      <c r="D13" s="52">
        <v>49</v>
      </c>
      <c r="E13" s="52"/>
      <c r="F13" s="52">
        <v>1</v>
      </c>
      <c r="G13" s="52"/>
      <c r="H13" s="53" t="s">
        <v>145</v>
      </c>
      <c r="I13" s="52" t="s">
        <v>161</v>
      </c>
      <c r="J13" s="53" t="s">
        <v>122</v>
      </c>
      <c r="K13" s="54">
        <v>45916</v>
      </c>
      <c r="L13" s="52"/>
      <c r="M13" s="52" t="s">
        <v>162</v>
      </c>
      <c r="N13" s="52" t="s">
        <v>143</v>
      </c>
      <c r="O13" s="52"/>
      <c r="P13" s="52"/>
      <c r="Q13" s="52">
        <v>1</v>
      </c>
      <c r="R13" t="s">
        <v>147</v>
      </c>
      <c r="T13" s="9" t="s">
        <v>49</v>
      </c>
      <c r="U13" s="10"/>
      <c r="V13" s="10"/>
      <c r="W13" s="11"/>
      <c r="X13" s="11"/>
      <c r="Y13" s="11"/>
      <c r="Z13" s="11"/>
      <c r="AA13" s="12"/>
      <c r="AB13" s="12"/>
      <c r="AC13" s="15"/>
      <c r="AD13" s="15"/>
      <c r="AE13" s="17"/>
      <c r="AF13" s="17"/>
      <c r="AG13" s="16"/>
      <c r="AH13" s="16"/>
      <c r="AI13" s="16"/>
      <c r="AJ13" s="16"/>
      <c r="AK13" s="16"/>
      <c r="AL13" s="16"/>
      <c r="AM13" s="15"/>
      <c r="AN13" s="15"/>
      <c r="AO13" s="15"/>
      <c r="AP13" s="15"/>
      <c r="AQ13" s="15"/>
      <c r="AR13" s="15"/>
    </row>
    <row r="14" spans="1:44" x14ac:dyDescent="0.2">
      <c r="A14" s="51">
        <v>8</v>
      </c>
      <c r="B14" s="58">
        <v>155</v>
      </c>
      <c r="C14" s="53" t="s">
        <v>118</v>
      </c>
      <c r="D14" s="52">
        <v>49</v>
      </c>
      <c r="E14" s="52"/>
      <c r="F14" s="52">
        <v>2</v>
      </c>
      <c r="G14" s="52"/>
      <c r="H14" s="53" t="s">
        <v>145</v>
      </c>
      <c r="I14" s="52" t="s">
        <v>161</v>
      </c>
      <c r="J14" s="53" t="s">
        <v>122</v>
      </c>
      <c r="K14" s="54">
        <v>45916</v>
      </c>
      <c r="L14" s="52"/>
      <c r="M14" s="52" t="s">
        <v>162</v>
      </c>
      <c r="N14" s="52" t="s">
        <v>143</v>
      </c>
      <c r="O14" s="52"/>
      <c r="P14" s="52"/>
      <c r="Q14" s="52">
        <v>1</v>
      </c>
      <c r="R14" t="s">
        <v>147</v>
      </c>
      <c r="T14" s="9" t="s">
        <v>50</v>
      </c>
      <c r="U14" s="10"/>
      <c r="V14" s="10"/>
      <c r="W14" s="11"/>
      <c r="X14" s="11"/>
      <c r="Y14" s="11"/>
      <c r="Z14" s="11"/>
      <c r="AA14" s="12"/>
      <c r="AB14" s="12"/>
      <c r="AC14" s="15"/>
      <c r="AD14" s="15"/>
      <c r="AE14" s="17"/>
      <c r="AF14" s="17"/>
      <c r="AG14" s="16"/>
      <c r="AH14" s="16"/>
      <c r="AI14" s="16"/>
      <c r="AJ14" s="16"/>
      <c r="AK14" s="16"/>
      <c r="AL14" s="16"/>
      <c r="AM14" s="15"/>
      <c r="AN14" s="15"/>
      <c r="AO14" s="15"/>
      <c r="AP14" s="15"/>
      <c r="AQ14" s="15"/>
      <c r="AR14" s="15"/>
    </row>
    <row r="15" spans="1:44" x14ac:dyDescent="0.2">
      <c r="A15" s="51">
        <v>9</v>
      </c>
      <c r="B15" s="58">
        <v>156</v>
      </c>
      <c r="C15" s="53" t="s">
        <v>118</v>
      </c>
      <c r="D15" s="52">
        <v>49</v>
      </c>
      <c r="E15" s="52"/>
      <c r="F15" s="52">
        <v>3</v>
      </c>
      <c r="G15" s="52"/>
      <c r="H15" s="53" t="s">
        <v>145</v>
      </c>
      <c r="I15" s="52" t="s">
        <v>161</v>
      </c>
      <c r="J15" s="53" t="s">
        <v>122</v>
      </c>
      <c r="K15" s="54">
        <v>45916</v>
      </c>
      <c r="L15" s="52"/>
      <c r="M15" s="52" t="s">
        <v>162</v>
      </c>
      <c r="N15" s="52" t="s">
        <v>143</v>
      </c>
      <c r="O15" s="52"/>
      <c r="P15" s="52"/>
      <c r="Q15" s="52">
        <v>1</v>
      </c>
      <c r="R15" t="s">
        <v>147</v>
      </c>
      <c r="T15" s="9" t="s">
        <v>51</v>
      </c>
      <c r="U15" s="10"/>
      <c r="V15" s="10"/>
      <c r="W15" s="11"/>
      <c r="X15" s="11"/>
      <c r="Y15" s="11"/>
      <c r="Z15" s="11"/>
      <c r="AA15" s="12"/>
      <c r="AB15" s="12"/>
      <c r="AC15" s="15"/>
      <c r="AD15" s="15"/>
      <c r="AE15" s="17"/>
      <c r="AF15" s="17"/>
      <c r="AG15" s="16"/>
      <c r="AH15" s="16"/>
      <c r="AI15" s="16"/>
      <c r="AJ15" s="16"/>
      <c r="AK15" s="16"/>
      <c r="AL15" s="16"/>
      <c r="AM15" s="15"/>
      <c r="AN15" s="15"/>
      <c r="AO15" s="15"/>
      <c r="AP15" s="15"/>
      <c r="AQ15" s="15"/>
      <c r="AR15" s="15"/>
    </row>
    <row r="16" spans="1:44" x14ac:dyDescent="0.2">
      <c r="A16" s="51">
        <v>10</v>
      </c>
      <c r="B16" s="52">
        <v>25</v>
      </c>
      <c r="C16" s="52" t="s">
        <v>129</v>
      </c>
      <c r="D16" s="52">
        <v>65</v>
      </c>
      <c r="E16" s="52">
        <v>65</v>
      </c>
      <c r="F16" s="52">
        <v>1</v>
      </c>
      <c r="G16" s="52" t="s">
        <v>119</v>
      </c>
      <c r="H16" s="53" t="s">
        <v>120</v>
      </c>
      <c r="I16" s="52" t="s">
        <v>138</v>
      </c>
      <c r="J16" s="53" t="s">
        <v>122</v>
      </c>
      <c r="K16" s="54">
        <v>45916</v>
      </c>
      <c r="L16" s="55">
        <v>45943</v>
      </c>
      <c r="M16" s="52" t="s">
        <v>139</v>
      </c>
      <c r="N16" s="52" t="s">
        <v>132</v>
      </c>
      <c r="O16" s="52"/>
      <c r="P16" s="52"/>
      <c r="Q16" s="52">
        <v>1</v>
      </c>
      <c r="R16" t="s">
        <v>124</v>
      </c>
      <c r="T16" s="9" t="s">
        <v>52</v>
      </c>
      <c r="U16" s="10"/>
      <c r="V16" s="10"/>
      <c r="W16" s="11"/>
      <c r="X16" s="11"/>
      <c r="Y16" s="11"/>
      <c r="Z16" s="11"/>
      <c r="AA16" s="12"/>
      <c r="AB16" s="12"/>
      <c r="AC16" s="15"/>
      <c r="AD16" s="15"/>
      <c r="AE16" s="17"/>
      <c r="AF16" s="17"/>
      <c r="AG16" s="16"/>
      <c r="AH16" s="16"/>
      <c r="AI16" s="16"/>
      <c r="AJ16" s="16"/>
      <c r="AK16" s="16"/>
      <c r="AL16" s="16"/>
      <c r="AM16" s="15"/>
      <c r="AN16" s="15"/>
      <c r="AO16" s="15"/>
      <c r="AP16" s="15"/>
      <c r="AQ16" s="15"/>
      <c r="AR16" s="15"/>
    </row>
    <row r="17" spans="1:44" x14ac:dyDescent="0.2">
      <c r="A17" s="51">
        <v>11</v>
      </c>
      <c r="B17" s="52">
        <v>26</v>
      </c>
      <c r="C17" s="52" t="s">
        <v>129</v>
      </c>
      <c r="D17" s="52">
        <v>65</v>
      </c>
      <c r="E17" s="52">
        <v>65</v>
      </c>
      <c r="F17" s="52">
        <v>2</v>
      </c>
      <c r="G17" s="52" t="s">
        <v>119</v>
      </c>
      <c r="H17" s="53" t="s">
        <v>120</v>
      </c>
      <c r="I17" s="52" t="s">
        <v>138</v>
      </c>
      <c r="J17" s="53" t="s">
        <v>122</v>
      </c>
      <c r="K17" s="54">
        <v>45916</v>
      </c>
      <c r="L17" s="55">
        <v>45943</v>
      </c>
      <c r="M17" s="52" t="s">
        <v>139</v>
      </c>
      <c r="N17" s="52" t="s">
        <v>132</v>
      </c>
      <c r="O17" s="52"/>
      <c r="P17" s="52"/>
      <c r="Q17" s="52">
        <v>1</v>
      </c>
      <c r="R17" t="s">
        <v>124</v>
      </c>
    </row>
    <row r="18" spans="1:44" x14ac:dyDescent="0.2">
      <c r="A18" s="51">
        <v>12</v>
      </c>
      <c r="B18" s="52">
        <v>27</v>
      </c>
      <c r="C18" s="52" t="s">
        <v>129</v>
      </c>
      <c r="D18" s="52">
        <v>65</v>
      </c>
      <c r="E18" s="52">
        <v>65</v>
      </c>
      <c r="F18" s="52">
        <v>3</v>
      </c>
      <c r="G18" s="52" t="s">
        <v>119</v>
      </c>
      <c r="H18" s="53" t="s">
        <v>120</v>
      </c>
      <c r="I18" s="52" t="s">
        <v>138</v>
      </c>
      <c r="J18" s="53" t="s">
        <v>122</v>
      </c>
      <c r="K18" s="54">
        <v>45916</v>
      </c>
      <c r="L18" s="55">
        <v>45943</v>
      </c>
      <c r="M18" s="52" t="s">
        <v>139</v>
      </c>
      <c r="N18" s="52" t="s">
        <v>132</v>
      </c>
      <c r="O18" s="52"/>
      <c r="P18" s="52"/>
      <c r="Q18" s="52">
        <v>1</v>
      </c>
      <c r="R18" t="s">
        <v>124</v>
      </c>
      <c r="T18" s="84" t="s">
        <v>183</v>
      </c>
    </row>
    <row r="19" spans="1:44" x14ac:dyDescent="0.2">
      <c r="A19" s="51">
        <v>13</v>
      </c>
      <c r="B19" s="52">
        <v>31</v>
      </c>
      <c r="C19" s="52" t="s">
        <v>129</v>
      </c>
      <c r="D19" s="52">
        <v>65</v>
      </c>
      <c r="E19" s="52">
        <v>40</v>
      </c>
      <c r="F19" s="52">
        <v>1</v>
      </c>
      <c r="G19" s="52" t="s">
        <v>119</v>
      </c>
      <c r="H19" s="53" t="s">
        <v>127</v>
      </c>
      <c r="I19" s="52" t="s">
        <v>140</v>
      </c>
      <c r="J19" s="53" t="s">
        <v>122</v>
      </c>
      <c r="K19" s="54">
        <v>45916</v>
      </c>
      <c r="L19" s="55">
        <v>45943</v>
      </c>
      <c r="M19" s="52" t="s">
        <v>139</v>
      </c>
      <c r="N19" s="52" t="s">
        <v>132</v>
      </c>
      <c r="O19" s="52"/>
      <c r="P19" s="52"/>
      <c r="Q19" s="52">
        <v>1</v>
      </c>
      <c r="R19" t="s">
        <v>124</v>
      </c>
      <c r="U19" s="41" t="s">
        <v>536</v>
      </c>
      <c r="V19" s="41"/>
      <c r="W19" s="42"/>
      <c r="X19" s="32"/>
      <c r="Y19" s="32"/>
      <c r="Z19" s="32"/>
      <c r="AA19" s="32"/>
      <c r="AB19" s="32"/>
      <c r="AC19" s="32"/>
      <c r="AD19" s="32"/>
      <c r="AE19" s="32"/>
      <c r="AF19" s="32"/>
      <c r="AG19" s="32"/>
      <c r="AH19" s="32"/>
      <c r="AI19" s="32"/>
      <c r="AJ19" s="32"/>
      <c r="AK19" s="32"/>
      <c r="AL19" s="32"/>
    </row>
    <row r="20" spans="1:44" x14ac:dyDescent="0.2">
      <c r="A20" s="51">
        <v>14</v>
      </c>
      <c r="B20" s="52">
        <v>32</v>
      </c>
      <c r="C20" s="52" t="s">
        <v>129</v>
      </c>
      <c r="D20" s="52">
        <v>65</v>
      </c>
      <c r="E20" s="52">
        <v>40</v>
      </c>
      <c r="F20" s="52">
        <v>2</v>
      </c>
      <c r="G20" s="52" t="s">
        <v>119</v>
      </c>
      <c r="H20" s="53" t="s">
        <v>127</v>
      </c>
      <c r="I20" s="52" t="s">
        <v>140</v>
      </c>
      <c r="J20" s="53" t="s">
        <v>122</v>
      </c>
      <c r="K20" s="54">
        <v>45916</v>
      </c>
      <c r="L20" s="55">
        <v>45943</v>
      </c>
      <c r="M20" s="52" t="s">
        <v>139</v>
      </c>
      <c r="N20" s="52" t="s">
        <v>132</v>
      </c>
      <c r="O20" s="52"/>
      <c r="P20" s="52"/>
      <c r="Q20" s="52">
        <v>1</v>
      </c>
      <c r="R20" t="s">
        <v>124</v>
      </c>
      <c r="T20" s="6"/>
      <c r="U20" s="7">
        <v>1</v>
      </c>
      <c r="V20" s="7"/>
      <c r="W20" s="7">
        <v>2</v>
      </c>
      <c r="X20" s="7"/>
      <c r="Y20" s="7">
        <v>3</v>
      </c>
      <c r="Z20" s="7"/>
      <c r="AA20" s="7">
        <v>4</v>
      </c>
      <c r="AB20" s="7"/>
      <c r="AC20" s="7">
        <v>5</v>
      </c>
      <c r="AD20" s="7"/>
      <c r="AE20" s="7">
        <v>6</v>
      </c>
      <c r="AF20" s="7"/>
      <c r="AG20" s="7">
        <v>7</v>
      </c>
      <c r="AH20" s="7"/>
      <c r="AI20" s="7">
        <v>8</v>
      </c>
      <c r="AJ20" s="7"/>
      <c r="AK20" s="7">
        <v>9</v>
      </c>
      <c r="AL20" s="30"/>
      <c r="AM20" s="30">
        <v>10</v>
      </c>
      <c r="AN20" s="30"/>
      <c r="AO20" s="7">
        <v>11</v>
      </c>
      <c r="AP20" s="7"/>
      <c r="AQ20" s="7">
        <v>12</v>
      </c>
      <c r="AR20" s="7"/>
    </row>
    <row r="21" spans="1:44" ht="16" x14ac:dyDescent="0.2">
      <c r="A21" s="51">
        <v>15</v>
      </c>
      <c r="B21" s="52">
        <v>33</v>
      </c>
      <c r="C21" s="52" t="s">
        <v>129</v>
      </c>
      <c r="D21" s="52">
        <v>65</v>
      </c>
      <c r="E21" s="52">
        <v>40</v>
      </c>
      <c r="F21" s="52">
        <v>3</v>
      </c>
      <c r="G21" s="52" t="s">
        <v>119</v>
      </c>
      <c r="H21" s="53" t="s">
        <v>127</v>
      </c>
      <c r="I21" s="52" t="s">
        <v>140</v>
      </c>
      <c r="J21" s="53" t="s">
        <v>122</v>
      </c>
      <c r="K21" s="54">
        <v>45916</v>
      </c>
      <c r="L21" s="55">
        <v>45943</v>
      </c>
      <c r="M21" s="52" t="s">
        <v>139</v>
      </c>
      <c r="N21" s="52" t="s">
        <v>132</v>
      </c>
      <c r="O21" s="52"/>
      <c r="P21" s="52"/>
      <c r="Q21" s="52">
        <v>1</v>
      </c>
      <c r="R21" t="s">
        <v>124</v>
      </c>
      <c r="T21" s="8" t="s">
        <v>45</v>
      </c>
      <c r="U21" s="61"/>
      <c r="V21" s="33"/>
      <c r="W21" s="33"/>
      <c r="X21" s="33"/>
      <c r="Y21" s="34"/>
      <c r="Z21" s="34"/>
      <c r="AA21" s="35"/>
      <c r="AB21" s="35"/>
      <c r="AC21" s="36"/>
      <c r="AD21" s="36"/>
      <c r="AE21" s="37"/>
      <c r="AF21" s="37"/>
      <c r="AG21" s="37"/>
      <c r="AH21" s="37"/>
      <c r="AI21" s="37"/>
      <c r="AJ21" s="37"/>
      <c r="AK21" s="38"/>
      <c r="AL21" s="40"/>
      <c r="AM21" s="39"/>
      <c r="AN21" s="39"/>
      <c r="AO21" s="40"/>
      <c r="AP21" s="40"/>
      <c r="AQ21" s="38"/>
      <c r="AR21" s="38"/>
    </row>
    <row r="22" spans="1:44" x14ac:dyDescent="0.2">
      <c r="T22" s="9" t="s">
        <v>46</v>
      </c>
      <c r="U22" s="33"/>
      <c r="V22" s="33"/>
      <c r="W22" s="33"/>
      <c r="X22" s="33"/>
      <c r="Y22" s="34"/>
      <c r="Z22" s="34"/>
      <c r="AA22" s="35"/>
      <c r="AB22" s="35"/>
      <c r="AC22" s="36"/>
      <c r="AD22" s="36"/>
      <c r="AE22" s="37"/>
      <c r="AF22" s="37"/>
      <c r="AG22" s="37"/>
      <c r="AH22" s="37"/>
      <c r="AI22" s="37"/>
      <c r="AJ22" s="37"/>
      <c r="AK22" s="38"/>
      <c r="AL22" s="40"/>
      <c r="AM22" s="39"/>
      <c r="AN22" s="39"/>
      <c r="AO22" s="40"/>
      <c r="AP22" s="40"/>
      <c r="AQ22" s="38"/>
      <c r="AR22" s="38"/>
    </row>
    <row r="23" spans="1:44" x14ac:dyDescent="0.2">
      <c r="A23" s="51">
        <v>16</v>
      </c>
      <c r="B23" s="52">
        <v>4</v>
      </c>
      <c r="C23" s="53" t="s">
        <v>118</v>
      </c>
      <c r="D23" s="52">
        <v>49</v>
      </c>
      <c r="E23" s="52">
        <v>49</v>
      </c>
      <c r="F23" s="52">
        <v>1</v>
      </c>
      <c r="G23" s="52" t="s">
        <v>163</v>
      </c>
      <c r="H23" s="53" t="s">
        <v>120</v>
      </c>
      <c r="I23" s="52" t="s">
        <v>161</v>
      </c>
      <c r="J23" s="53" t="s">
        <v>122</v>
      </c>
      <c r="K23" s="54">
        <v>45916</v>
      </c>
      <c r="L23" s="55">
        <v>45943</v>
      </c>
      <c r="M23" s="52" t="s">
        <v>162</v>
      </c>
      <c r="N23" s="52" t="s">
        <v>143</v>
      </c>
      <c r="O23" s="52"/>
      <c r="P23" s="52"/>
      <c r="Q23" s="52">
        <v>1</v>
      </c>
      <c r="R23" t="s">
        <v>124</v>
      </c>
      <c r="T23" s="9" t="s">
        <v>47</v>
      </c>
      <c r="U23" s="51">
        <v>1</v>
      </c>
      <c r="V23" s="52">
        <v>1</v>
      </c>
      <c r="W23" s="51">
        <v>7</v>
      </c>
      <c r="X23" s="58">
        <v>154</v>
      </c>
      <c r="Y23" s="51">
        <v>10</v>
      </c>
      <c r="Z23" s="52">
        <v>25</v>
      </c>
      <c r="AA23" s="51">
        <v>16</v>
      </c>
      <c r="AB23" s="52">
        <v>4</v>
      </c>
      <c r="AC23" s="51">
        <v>22</v>
      </c>
      <c r="AD23" s="58">
        <v>151</v>
      </c>
      <c r="AE23" s="51">
        <v>25</v>
      </c>
      <c r="AF23" s="52">
        <v>28</v>
      </c>
      <c r="AG23" s="51">
        <v>31</v>
      </c>
      <c r="AH23" s="52">
        <v>37</v>
      </c>
      <c r="AI23" s="51">
        <v>37</v>
      </c>
      <c r="AJ23" s="52">
        <v>61</v>
      </c>
      <c r="AK23" s="51">
        <v>43</v>
      </c>
      <c r="AL23" s="58">
        <v>164</v>
      </c>
      <c r="AM23" s="51">
        <v>46</v>
      </c>
      <c r="AN23" s="52">
        <v>40</v>
      </c>
      <c r="AO23" s="51">
        <v>52</v>
      </c>
      <c r="AP23" s="52">
        <v>64</v>
      </c>
      <c r="AQ23" s="51">
        <v>58</v>
      </c>
      <c r="AR23" s="58">
        <v>161</v>
      </c>
    </row>
    <row r="24" spans="1:44" x14ac:dyDescent="0.2">
      <c r="A24" s="51">
        <v>17</v>
      </c>
      <c r="B24" s="52">
        <v>5</v>
      </c>
      <c r="C24" s="53" t="s">
        <v>118</v>
      </c>
      <c r="D24" s="52">
        <v>49</v>
      </c>
      <c r="E24" s="52">
        <v>49</v>
      </c>
      <c r="F24" s="52">
        <v>2</v>
      </c>
      <c r="G24" s="52" t="s">
        <v>125</v>
      </c>
      <c r="H24" s="53" t="s">
        <v>120</v>
      </c>
      <c r="I24" s="52" t="s">
        <v>161</v>
      </c>
      <c r="J24" s="53" t="s">
        <v>122</v>
      </c>
      <c r="K24" s="54">
        <v>45916</v>
      </c>
      <c r="L24" s="55">
        <v>45943</v>
      </c>
      <c r="M24" s="52" t="s">
        <v>162</v>
      </c>
      <c r="N24" s="52" t="s">
        <v>143</v>
      </c>
      <c r="O24" s="52"/>
      <c r="P24" s="52"/>
      <c r="Q24" s="52">
        <v>1</v>
      </c>
      <c r="R24" t="s">
        <v>124</v>
      </c>
      <c r="T24" s="9" t="s">
        <v>48</v>
      </c>
      <c r="U24" s="51">
        <v>2</v>
      </c>
      <c r="V24" s="52">
        <v>2</v>
      </c>
      <c r="W24" s="51">
        <v>8</v>
      </c>
      <c r="X24" s="58">
        <v>155</v>
      </c>
      <c r="Y24" s="51">
        <v>11</v>
      </c>
      <c r="Z24" s="52">
        <v>26</v>
      </c>
      <c r="AA24" s="51">
        <v>17</v>
      </c>
      <c r="AB24" s="52">
        <v>5</v>
      </c>
      <c r="AC24" s="51">
        <v>23</v>
      </c>
      <c r="AD24" s="58">
        <v>152</v>
      </c>
      <c r="AE24" s="51">
        <v>26</v>
      </c>
      <c r="AF24" s="52">
        <v>29</v>
      </c>
      <c r="AG24" s="51">
        <v>32</v>
      </c>
      <c r="AH24" s="52">
        <v>38</v>
      </c>
      <c r="AI24" s="51">
        <v>38</v>
      </c>
      <c r="AJ24" s="52">
        <v>62</v>
      </c>
      <c r="AK24" s="51">
        <v>44</v>
      </c>
      <c r="AL24" s="58">
        <v>165</v>
      </c>
      <c r="AM24" s="51">
        <v>47</v>
      </c>
      <c r="AN24" s="52">
        <v>41</v>
      </c>
      <c r="AO24" s="51">
        <v>53</v>
      </c>
      <c r="AP24" s="52">
        <v>65</v>
      </c>
      <c r="AQ24" s="51">
        <v>59</v>
      </c>
      <c r="AR24" s="58">
        <v>162</v>
      </c>
    </row>
    <row r="25" spans="1:44" x14ac:dyDescent="0.2">
      <c r="A25" s="51">
        <v>18</v>
      </c>
      <c r="B25" s="52">
        <v>6</v>
      </c>
      <c r="C25" s="53" t="s">
        <v>118</v>
      </c>
      <c r="D25" s="52">
        <v>49</v>
      </c>
      <c r="E25" s="52">
        <v>49</v>
      </c>
      <c r="F25" s="52">
        <v>3</v>
      </c>
      <c r="G25" s="52" t="s">
        <v>125</v>
      </c>
      <c r="H25" s="53" t="s">
        <v>120</v>
      </c>
      <c r="I25" s="52" t="s">
        <v>161</v>
      </c>
      <c r="J25" s="53" t="s">
        <v>122</v>
      </c>
      <c r="K25" s="54">
        <v>45916</v>
      </c>
      <c r="L25" s="55">
        <v>45943</v>
      </c>
      <c r="M25" s="52" t="s">
        <v>162</v>
      </c>
      <c r="N25" s="52" t="s">
        <v>143</v>
      </c>
      <c r="O25" s="52"/>
      <c r="P25" s="52"/>
      <c r="Q25" s="52">
        <v>1</v>
      </c>
      <c r="R25" t="s">
        <v>124</v>
      </c>
      <c r="T25" s="9" t="s">
        <v>49</v>
      </c>
      <c r="U25" s="51">
        <v>3</v>
      </c>
      <c r="V25" s="52">
        <v>3</v>
      </c>
      <c r="W25" s="51">
        <v>9</v>
      </c>
      <c r="X25" s="58">
        <v>156</v>
      </c>
      <c r="Y25" s="51">
        <v>12</v>
      </c>
      <c r="Z25" s="52">
        <v>27</v>
      </c>
      <c r="AA25" s="51">
        <v>18</v>
      </c>
      <c r="AB25" s="52">
        <v>6</v>
      </c>
      <c r="AC25" s="51">
        <v>24</v>
      </c>
      <c r="AD25" s="58">
        <v>153</v>
      </c>
      <c r="AE25" s="51">
        <v>27</v>
      </c>
      <c r="AF25" s="52">
        <v>30</v>
      </c>
      <c r="AG25" s="51">
        <v>33</v>
      </c>
      <c r="AH25" s="52">
        <v>39</v>
      </c>
      <c r="AI25" s="51">
        <v>39</v>
      </c>
      <c r="AJ25" s="52">
        <v>63</v>
      </c>
      <c r="AK25" s="51">
        <v>45</v>
      </c>
      <c r="AL25" s="58">
        <v>166</v>
      </c>
      <c r="AM25" s="51">
        <v>48</v>
      </c>
      <c r="AN25" s="52">
        <v>42</v>
      </c>
      <c r="AO25" s="51">
        <v>54</v>
      </c>
      <c r="AP25" s="52">
        <v>66</v>
      </c>
      <c r="AQ25" s="51">
        <v>60</v>
      </c>
      <c r="AR25" s="58">
        <v>163</v>
      </c>
    </row>
    <row r="26" spans="1:44" x14ac:dyDescent="0.2">
      <c r="A26" s="51">
        <v>19</v>
      </c>
      <c r="B26" s="52">
        <v>10</v>
      </c>
      <c r="C26" s="53" t="s">
        <v>118</v>
      </c>
      <c r="D26" s="52">
        <v>49</v>
      </c>
      <c r="E26" s="52">
        <v>27</v>
      </c>
      <c r="F26" s="52">
        <v>1</v>
      </c>
      <c r="G26" s="52" t="s">
        <v>125</v>
      </c>
      <c r="H26" s="53" t="s">
        <v>127</v>
      </c>
      <c r="I26" s="52" t="s">
        <v>164</v>
      </c>
      <c r="J26" s="53" t="s">
        <v>122</v>
      </c>
      <c r="K26" s="54">
        <v>45916</v>
      </c>
      <c r="L26" s="55">
        <v>45943</v>
      </c>
      <c r="M26" s="52" t="s">
        <v>162</v>
      </c>
      <c r="N26" s="52" t="s">
        <v>143</v>
      </c>
      <c r="O26" s="52"/>
      <c r="P26" s="52"/>
      <c r="Q26" s="52">
        <v>1</v>
      </c>
      <c r="R26" t="s">
        <v>124</v>
      </c>
      <c r="T26" s="9" t="s">
        <v>50</v>
      </c>
      <c r="U26" s="51">
        <v>4</v>
      </c>
      <c r="V26" s="52">
        <v>7</v>
      </c>
      <c r="W26" s="108"/>
      <c r="X26" s="108"/>
      <c r="Y26" s="51">
        <v>13</v>
      </c>
      <c r="Z26" s="52">
        <v>31</v>
      </c>
      <c r="AA26" s="51">
        <v>19</v>
      </c>
      <c r="AB26" s="52">
        <v>10</v>
      </c>
      <c r="AC26" s="108"/>
      <c r="AD26" s="108"/>
      <c r="AE26" s="51">
        <v>28</v>
      </c>
      <c r="AF26" s="52">
        <v>34</v>
      </c>
      <c r="AG26" s="51">
        <v>34</v>
      </c>
      <c r="AH26" s="52">
        <v>43</v>
      </c>
      <c r="AI26" s="51">
        <v>40</v>
      </c>
      <c r="AJ26" s="52">
        <v>67</v>
      </c>
      <c r="AK26" s="108"/>
      <c r="AL26" s="108"/>
      <c r="AM26" s="51">
        <v>49</v>
      </c>
      <c r="AN26" s="52">
        <v>46</v>
      </c>
      <c r="AO26" s="51">
        <v>55</v>
      </c>
      <c r="AP26" s="52">
        <v>70</v>
      </c>
      <c r="AQ26" s="108"/>
      <c r="AR26" s="33"/>
    </row>
    <row r="27" spans="1:44" x14ac:dyDescent="0.2">
      <c r="A27" s="51">
        <v>20</v>
      </c>
      <c r="B27" s="52">
        <v>11</v>
      </c>
      <c r="C27" s="53" t="s">
        <v>118</v>
      </c>
      <c r="D27" s="52">
        <v>49</v>
      </c>
      <c r="E27" s="52">
        <v>27</v>
      </c>
      <c r="F27" s="52">
        <v>2</v>
      </c>
      <c r="G27" s="52" t="s">
        <v>125</v>
      </c>
      <c r="H27" s="53" t="s">
        <v>127</v>
      </c>
      <c r="I27" s="52" t="s">
        <v>164</v>
      </c>
      <c r="J27" s="53" t="s">
        <v>122</v>
      </c>
      <c r="K27" s="54">
        <v>45916</v>
      </c>
      <c r="L27" s="55">
        <v>45943</v>
      </c>
      <c r="M27" s="52" t="s">
        <v>162</v>
      </c>
      <c r="N27" s="52" t="s">
        <v>143</v>
      </c>
      <c r="O27" s="52"/>
      <c r="P27" s="52"/>
      <c r="Q27" s="52">
        <v>1</v>
      </c>
      <c r="R27" t="s">
        <v>124</v>
      </c>
      <c r="T27" s="9" t="s">
        <v>51</v>
      </c>
      <c r="U27" s="51">
        <v>5</v>
      </c>
      <c r="V27" s="52">
        <v>8</v>
      </c>
      <c r="W27" s="108"/>
      <c r="X27" s="108"/>
      <c r="Y27" s="51">
        <v>14</v>
      </c>
      <c r="Z27" s="52">
        <v>32</v>
      </c>
      <c r="AA27" s="51">
        <v>20</v>
      </c>
      <c r="AB27" s="52">
        <v>11</v>
      </c>
      <c r="AC27" s="108"/>
      <c r="AD27" s="108"/>
      <c r="AE27" s="51">
        <v>29</v>
      </c>
      <c r="AF27" s="52">
        <v>35</v>
      </c>
      <c r="AG27" s="51">
        <v>35</v>
      </c>
      <c r="AH27" s="52">
        <v>44</v>
      </c>
      <c r="AI27" s="51">
        <v>41</v>
      </c>
      <c r="AJ27" s="52">
        <v>68</v>
      </c>
      <c r="AK27" s="108"/>
      <c r="AL27" s="108"/>
      <c r="AM27" s="51">
        <v>50</v>
      </c>
      <c r="AN27" s="52">
        <v>47</v>
      </c>
      <c r="AO27" s="51">
        <v>56</v>
      </c>
      <c r="AP27" s="52">
        <v>71</v>
      </c>
      <c r="AQ27" s="108"/>
      <c r="AR27" s="33"/>
    </row>
    <row r="28" spans="1:44" ht="16" thickBot="1" x14ac:dyDescent="0.25">
      <c r="A28" s="51">
        <v>21</v>
      </c>
      <c r="B28" s="52">
        <v>12</v>
      </c>
      <c r="C28" s="53" t="s">
        <v>118</v>
      </c>
      <c r="D28" s="52">
        <v>49</v>
      </c>
      <c r="E28" s="52">
        <v>27</v>
      </c>
      <c r="F28" s="52">
        <v>3</v>
      </c>
      <c r="G28" s="52" t="s">
        <v>125</v>
      </c>
      <c r="H28" s="53" t="s">
        <v>127</v>
      </c>
      <c r="I28" s="52" t="s">
        <v>164</v>
      </c>
      <c r="J28" s="53" t="s">
        <v>122</v>
      </c>
      <c r="K28" s="54">
        <v>45916</v>
      </c>
      <c r="L28" s="55">
        <v>45943</v>
      </c>
      <c r="M28" s="52" t="s">
        <v>162</v>
      </c>
      <c r="N28" s="52" t="s">
        <v>143</v>
      </c>
      <c r="O28" s="52"/>
      <c r="P28" s="52"/>
      <c r="Q28" s="52">
        <v>1</v>
      </c>
      <c r="R28" t="s">
        <v>124</v>
      </c>
      <c r="T28" s="9" t="s">
        <v>52</v>
      </c>
      <c r="U28" s="62">
        <v>6</v>
      </c>
      <c r="V28" s="63">
        <v>9</v>
      </c>
      <c r="W28" s="109"/>
      <c r="X28" s="109"/>
      <c r="Y28" s="62">
        <v>15</v>
      </c>
      <c r="Z28" s="63">
        <v>33</v>
      </c>
      <c r="AA28" s="62">
        <v>21</v>
      </c>
      <c r="AB28" s="63">
        <v>12</v>
      </c>
      <c r="AC28" s="109"/>
      <c r="AD28" s="109"/>
      <c r="AE28" s="62">
        <v>30</v>
      </c>
      <c r="AF28" s="63">
        <v>36</v>
      </c>
      <c r="AG28" s="51">
        <v>36</v>
      </c>
      <c r="AH28" s="52">
        <v>45</v>
      </c>
      <c r="AI28" s="51">
        <v>42</v>
      </c>
      <c r="AJ28" s="52">
        <v>69</v>
      </c>
      <c r="AK28" s="108"/>
      <c r="AL28" s="108"/>
      <c r="AM28" s="62">
        <v>51</v>
      </c>
      <c r="AN28" s="63">
        <v>48</v>
      </c>
      <c r="AO28" s="62">
        <v>57</v>
      </c>
      <c r="AP28" s="63">
        <v>72</v>
      </c>
      <c r="AQ28" s="109"/>
      <c r="AR28" s="157"/>
    </row>
    <row r="29" spans="1:44" ht="16" thickBot="1" x14ac:dyDescent="0.25">
      <c r="A29" s="51">
        <v>22</v>
      </c>
      <c r="B29" s="58">
        <v>151</v>
      </c>
      <c r="C29" s="53" t="s">
        <v>118</v>
      </c>
      <c r="D29" s="52">
        <v>49</v>
      </c>
      <c r="E29" s="52"/>
      <c r="F29" s="52">
        <v>1</v>
      </c>
      <c r="G29" s="52" t="s">
        <v>125</v>
      </c>
      <c r="H29" s="53" t="s">
        <v>145</v>
      </c>
      <c r="I29" s="52" t="s">
        <v>161</v>
      </c>
      <c r="J29" s="53" t="s">
        <v>122</v>
      </c>
      <c r="K29" s="54">
        <v>45916</v>
      </c>
      <c r="L29" s="52"/>
      <c r="M29" s="52" t="s">
        <v>162</v>
      </c>
      <c r="N29" s="52" t="s">
        <v>143</v>
      </c>
      <c r="O29" s="52"/>
      <c r="P29" s="52"/>
      <c r="Q29" s="52">
        <v>1</v>
      </c>
      <c r="R29" t="s">
        <v>147</v>
      </c>
      <c r="U29" s="292" t="s">
        <v>185</v>
      </c>
      <c r="V29" s="293"/>
      <c r="W29" s="293"/>
      <c r="X29" s="293"/>
      <c r="Y29" s="293"/>
      <c r="Z29" s="294"/>
      <c r="AA29" s="292" t="s">
        <v>186</v>
      </c>
      <c r="AB29" s="293"/>
      <c r="AC29" s="293"/>
      <c r="AD29" s="293"/>
      <c r="AE29" s="293"/>
      <c r="AF29" s="294"/>
      <c r="AG29" s="292" t="s">
        <v>187</v>
      </c>
      <c r="AH29" s="293"/>
      <c r="AI29" s="293"/>
      <c r="AJ29" s="293"/>
      <c r="AK29" s="293"/>
      <c r="AL29" s="293"/>
      <c r="AM29" s="292" t="s">
        <v>188</v>
      </c>
      <c r="AN29" s="293"/>
      <c r="AO29" s="293"/>
      <c r="AP29" s="293"/>
      <c r="AQ29" s="293"/>
      <c r="AR29" s="294"/>
    </row>
    <row r="30" spans="1:44" x14ac:dyDescent="0.2">
      <c r="A30" s="51">
        <v>23</v>
      </c>
      <c r="B30" s="58">
        <v>152</v>
      </c>
      <c r="C30" s="53" t="s">
        <v>118</v>
      </c>
      <c r="D30" s="52">
        <v>49</v>
      </c>
      <c r="E30" s="52"/>
      <c r="F30" s="52">
        <v>2</v>
      </c>
      <c r="G30" s="52" t="s">
        <v>125</v>
      </c>
      <c r="H30" s="53" t="s">
        <v>145</v>
      </c>
      <c r="I30" s="52" t="s">
        <v>161</v>
      </c>
      <c r="J30" s="53" t="s">
        <v>122</v>
      </c>
      <c r="K30" s="54">
        <v>45916</v>
      </c>
      <c r="L30" s="52"/>
      <c r="M30" s="52" t="s">
        <v>162</v>
      </c>
      <c r="N30" s="52" t="s">
        <v>143</v>
      </c>
      <c r="O30" s="52"/>
      <c r="P30" s="52"/>
      <c r="Q30" s="52">
        <v>1</v>
      </c>
      <c r="R30" t="s">
        <v>147</v>
      </c>
    </row>
    <row r="31" spans="1:44" x14ac:dyDescent="0.2">
      <c r="A31" s="51">
        <v>24</v>
      </c>
      <c r="B31" s="58">
        <v>153</v>
      </c>
      <c r="C31" s="53" t="s">
        <v>118</v>
      </c>
      <c r="D31" s="52">
        <v>49</v>
      </c>
      <c r="E31" s="52"/>
      <c r="F31" s="52">
        <v>3</v>
      </c>
      <c r="G31" s="52" t="s">
        <v>125</v>
      </c>
      <c r="H31" s="53" t="s">
        <v>145</v>
      </c>
      <c r="I31" s="52" t="s">
        <v>161</v>
      </c>
      <c r="J31" s="53" t="s">
        <v>122</v>
      </c>
      <c r="K31" s="54">
        <v>45916</v>
      </c>
      <c r="L31" s="52"/>
      <c r="M31" s="52" t="s">
        <v>162</v>
      </c>
      <c r="N31" s="52" t="s">
        <v>143</v>
      </c>
      <c r="O31" s="52"/>
      <c r="P31" s="52"/>
      <c r="Q31" s="52">
        <v>1</v>
      </c>
      <c r="R31" t="s">
        <v>147</v>
      </c>
    </row>
    <row r="32" spans="1:44" x14ac:dyDescent="0.2">
      <c r="A32" s="51">
        <v>25</v>
      </c>
      <c r="B32" s="52">
        <v>28</v>
      </c>
      <c r="C32" s="52" t="s">
        <v>129</v>
      </c>
      <c r="D32" s="52">
        <v>65</v>
      </c>
      <c r="E32" s="52">
        <v>65</v>
      </c>
      <c r="F32" s="52">
        <v>1</v>
      </c>
      <c r="G32" s="52" t="s">
        <v>125</v>
      </c>
      <c r="H32" s="53" t="s">
        <v>120</v>
      </c>
      <c r="I32" s="52" t="s">
        <v>138</v>
      </c>
      <c r="J32" s="53" t="s">
        <v>122</v>
      </c>
      <c r="K32" s="54">
        <v>45916</v>
      </c>
      <c r="L32" s="55">
        <v>45943</v>
      </c>
      <c r="M32" s="52" t="s">
        <v>139</v>
      </c>
      <c r="N32" s="52" t="s">
        <v>132</v>
      </c>
      <c r="O32" s="52"/>
      <c r="P32" s="52"/>
      <c r="Q32" s="52">
        <v>1</v>
      </c>
      <c r="R32" t="s">
        <v>124</v>
      </c>
    </row>
    <row r="33" spans="1:46" x14ac:dyDescent="0.2">
      <c r="A33" s="51">
        <v>26</v>
      </c>
      <c r="B33" s="52">
        <v>29</v>
      </c>
      <c r="C33" s="52" t="s">
        <v>129</v>
      </c>
      <c r="D33" s="52">
        <v>65</v>
      </c>
      <c r="E33" s="52">
        <v>65</v>
      </c>
      <c r="F33" s="52">
        <v>2</v>
      </c>
      <c r="G33" s="52" t="s">
        <v>125</v>
      </c>
      <c r="H33" s="53" t="s">
        <v>120</v>
      </c>
      <c r="I33" s="52" t="s">
        <v>138</v>
      </c>
      <c r="J33" s="53" t="s">
        <v>122</v>
      </c>
      <c r="K33" s="54">
        <v>45916</v>
      </c>
      <c r="L33" s="55">
        <v>45943</v>
      </c>
      <c r="M33" s="52" t="s">
        <v>139</v>
      </c>
      <c r="N33" s="52" t="s">
        <v>132</v>
      </c>
      <c r="O33" s="52"/>
      <c r="P33" s="52"/>
      <c r="Q33" s="52">
        <v>1</v>
      </c>
      <c r="R33" t="s">
        <v>124</v>
      </c>
    </row>
    <row r="34" spans="1:46" x14ac:dyDescent="0.2">
      <c r="A34" s="51">
        <v>27</v>
      </c>
      <c r="B34" s="52">
        <v>30</v>
      </c>
      <c r="C34" s="52" t="s">
        <v>129</v>
      </c>
      <c r="D34" s="52">
        <v>65</v>
      </c>
      <c r="E34" s="52">
        <v>65</v>
      </c>
      <c r="F34" s="52">
        <v>3</v>
      </c>
      <c r="G34" s="52" t="s">
        <v>125</v>
      </c>
      <c r="H34" s="53" t="s">
        <v>120</v>
      </c>
      <c r="I34" s="52" t="s">
        <v>138</v>
      </c>
      <c r="J34" s="53" t="s">
        <v>122</v>
      </c>
      <c r="K34" s="54">
        <v>45916</v>
      </c>
      <c r="L34" s="55">
        <v>45943</v>
      </c>
      <c r="M34" s="52" t="s">
        <v>139</v>
      </c>
      <c r="N34" s="52" t="s">
        <v>132</v>
      </c>
      <c r="O34" s="52"/>
      <c r="P34" s="52"/>
      <c r="Q34" s="52">
        <v>1</v>
      </c>
      <c r="R34" t="s">
        <v>124</v>
      </c>
      <c r="AT34" s="32"/>
    </row>
    <row r="35" spans="1:46" x14ac:dyDescent="0.2">
      <c r="A35" s="51">
        <v>28</v>
      </c>
      <c r="B35" s="52">
        <v>34</v>
      </c>
      <c r="C35" s="52" t="s">
        <v>129</v>
      </c>
      <c r="D35" s="52">
        <v>65</v>
      </c>
      <c r="E35" s="52">
        <v>40</v>
      </c>
      <c r="F35" s="52">
        <v>1</v>
      </c>
      <c r="G35" s="52" t="s">
        <v>125</v>
      </c>
      <c r="H35" s="53" t="s">
        <v>127</v>
      </c>
      <c r="I35" s="52" t="s">
        <v>140</v>
      </c>
      <c r="J35" s="53" t="s">
        <v>122</v>
      </c>
      <c r="K35" s="54">
        <v>45916</v>
      </c>
      <c r="L35" s="55">
        <v>45943</v>
      </c>
      <c r="M35" s="52" t="s">
        <v>139</v>
      </c>
      <c r="N35" s="52" t="s">
        <v>132</v>
      </c>
      <c r="O35" s="52"/>
      <c r="P35" s="52"/>
      <c r="Q35" s="52">
        <v>1</v>
      </c>
      <c r="R35" t="s">
        <v>124</v>
      </c>
    </row>
    <row r="36" spans="1:46" x14ac:dyDescent="0.2">
      <c r="A36" s="51">
        <v>29</v>
      </c>
      <c r="B36" s="52">
        <v>35</v>
      </c>
      <c r="C36" s="52" t="s">
        <v>129</v>
      </c>
      <c r="D36" s="52">
        <v>65</v>
      </c>
      <c r="E36" s="52">
        <v>40</v>
      </c>
      <c r="F36" s="52">
        <v>2</v>
      </c>
      <c r="G36" s="52" t="s">
        <v>125</v>
      </c>
      <c r="H36" s="53" t="s">
        <v>127</v>
      </c>
      <c r="I36" s="52" t="s">
        <v>140</v>
      </c>
      <c r="J36" s="53" t="s">
        <v>122</v>
      </c>
      <c r="K36" s="54">
        <v>45916</v>
      </c>
      <c r="L36" s="55">
        <v>45943</v>
      </c>
      <c r="M36" s="52" t="s">
        <v>139</v>
      </c>
      <c r="N36" s="52" t="s">
        <v>132</v>
      </c>
      <c r="O36" s="52"/>
      <c r="P36" s="52"/>
      <c r="Q36" s="52">
        <v>1</v>
      </c>
      <c r="R36" t="s">
        <v>124</v>
      </c>
    </row>
    <row r="37" spans="1:46" x14ac:dyDescent="0.2">
      <c r="A37" s="51">
        <v>30</v>
      </c>
      <c r="B37" s="52">
        <v>36</v>
      </c>
      <c r="C37" s="52" t="s">
        <v>129</v>
      </c>
      <c r="D37" s="52">
        <v>65</v>
      </c>
      <c r="E37" s="52">
        <v>40</v>
      </c>
      <c r="F37" s="52">
        <v>3</v>
      </c>
      <c r="G37" s="52" t="s">
        <v>125</v>
      </c>
      <c r="H37" s="53" t="s">
        <v>127</v>
      </c>
      <c r="I37" s="52" t="s">
        <v>140</v>
      </c>
      <c r="J37" s="53" t="s">
        <v>122</v>
      </c>
      <c r="K37" s="54">
        <v>45916</v>
      </c>
      <c r="L37" s="55">
        <v>45943</v>
      </c>
      <c r="M37" s="52" t="s">
        <v>139</v>
      </c>
      <c r="N37" s="52" t="s">
        <v>132</v>
      </c>
      <c r="O37" s="52"/>
      <c r="P37" s="52"/>
      <c r="Q37" s="52">
        <v>1</v>
      </c>
      <c r="R37" t="s">
        <v>124</v>
      </c>
    </row>
    <row r="39" spans="1:46" x14ac:dyDescent="0.2">
      <c r="A39" s="51">
        <v>31</v>
      </c>
      <c r="B39" s="52">
        <v>37</v>
      </c>
      <c r="C39" s="52" t="s">
        <v>118</v>
      </c>
      <c r="D39" s="52">
        <v>47</v>
      </c>
      <c r="E39" s="52">
        <v>47</v>
      </c>
      <c r="F39" s="52">
        <v>1</v>
      </c>
      <c r="G39" s="52" t="s">
        <v>119</v>
      </c>
      <c r="H39" s="53" t="s">
        <v>120</v>
      </c>
      <c r="I39" s="52" t="s">
        <v>121</v>
      </c>
      <c r="J39" s="53" t="s">
        <v>122</v>
      </c>
      <c r="K39" s="54">
        <v>45916</v>
      </c>
      <c r="L39" s="55">
        <v>45943</v>
      </c>
      <c r="M39" s="56" t="s">
        <v>123</v>
      </c>
      <c r="N39" s="52" t="e">
        <v>#N/A</v>
      </c>
      <c r="O39" s="52"/>
      <c r="P39" s="52"/>
      <c r="Q39" s="52">
        <v>1</v>
      </c>
      <c r="R39" t="s">
        <v>124</v>
      </c>
    </row>
    <row r="40" spans="1:46" x14ac:dyDescent="0.2">
      <c r="A40" s="51">
        <v>32</v>
      </c>
      <c r="B40" s="52">
        <v>38</v>
      </c>
      <c r="C40" s="52" t="s">
        <v>118</v>
      </c>
      <c r="D40" s="52">
        <v>47</v>
      </c>
      <c r="E40" s="52">
        <v>47</v>
      </c>
      <c r="F40" s="52">
        <v>2</v>
      </c>
      <c r="G40" s="52" t="s">
        <v>119</v>
      </c>
      <c r="H40" s="53" t="s">
        <v>120</v>
      </c>
      <c r="I40" s="52" t="s">
        <v>121</v>
      </c>
      <c r="J40" s="53" t="s">
        <v>122</v>
      </c>
      <c r="K40" s="54">
        <v>45916</v>
      </c>
      <c r="L40" s="55">
        <v>45943</v>
      </c>
      <c r="M40" s="56" t="s">
        <v>123</v>
      </c>
      <c r="N40" s="52" t="e">
        <v>#N/A</v>
      </c>
      <c r="O40" s="52"/>
      <c r="P40" s="52"/>
      <c r="Q40" s="52">
        <v>1</v>
      </c>
      <c r="R40" t="s">
        <v>124</v>
      </c>
    </row>
    <row r="41" spans="1:46" x14ac:dyDescent="0.2">
      <c r="A41" s="51">
        <v>33</v>
      </c>
      <c r="B41" s="52">
        <v>39</v>
      </c>
      <c r="C41" s="52" t="s">
        <v>118</v>
      </c>
      <c r="D41" s="52">
        <v>47</v>
      </c>
      <c r="E41" s="52">
        <v>47</v>
      </c>
      <c r="F41" s="52">
        <v>3</v>
      </c>
      <c r="G41" s="52" t="s">
        <v>119</v>
      </c>
      <c r="H41" s="53" t="s">
        <v>120</v>
      </c>
      <c r="I41" s="52" t="s">
        <v>121</v>
      </c>
      <c r="J41" s="53" t="s">
        <v>122</v>
      </c>
      <c r="K41" s="54">
        <v>45916</v>
      </c>
      <c r="L41" s="55">
        <v>45943</v>
      </c>
      <c r="M41" s="56" t="s">
        <v>123</v>
      </c>
      <c r="N41" s="52" t="e">
        <v>#N/A</v>
      </c>
      <c r="O41" s="52"/>
      <c r="P41" s="52"/>
      <c r="Q41" s="52">
        <v>1</v>
      </c>
      <c r="R41" t="s">
        <v>124</v>
      </c>
    </row>
    <row r="42" spans="1:46" x14ac:dyDescent="0.2">
      <c r="A42" s="51">
        <v>34</v>
      </c>
      <c r="B42" s="52">
        <v>43</v>
      </c>
      <c r="C42" s="56" t="s">
        <v>126</v>
      </c>
      <c r="D42" s="52">
        <v>47</v>
      </c>
      <c r="E42" s="52">
        <v>28</v>
      </c>
      <c r="F42" s="52">
        <v>1</v>
      </c>
      <c r="G42" s="52" t="s">
        <v>119</v>
      </c>
      <c r="H42" s="53" t="s">
        <v>127</v>
      </c>
      <c r="I42" s="52" t="s">
        <v>128</v>
      </c>
      <c r="J42" s="53" t="s">
        <v>122</v>
      </c>
      <c r="K42" s="54">
        <v>45916</v>
      </c>
      <c r="L42" s="55">
        <v>45943</v>
      </c>
      <c r="M42" s="56" t="s">
        <v>123</v>
      </c>
      <c r="N42" s="52" t="e">
        <v>#N/A</v>
      </c>
      <c r="O42" s="52"/>
      <c r="P42" s="52"/>
      <c r="Q42" s="52">
        <v>1</v>
      </c>
      <c r="R42" t="s">
        <v>124</v>
      </c>
    </row>
    <row r="43" spans="1:46" x14ac:dyDescent="0.2">
      <c r="A43" s="51">
        <v>35</v>
      </c>
      <c r="B43" s="52">
        <v>44</v>
      </c>
      <c r="C43" s="56" t="s">
        <v>126</v>
      </c>
      <c r="D43" s="52">
        <v>47</v>
      </c>
      <c r="E43" s="52">
        <v>28</v>
      </c>
      <c r="F43" s="52">
        <v>2</v>
      </c>
      <c r="G43" s="52" t="s">
        <v>119</v>
      </c>
      <c r="H43" s="53" t="s">
        <v>127</v>
      </c>
      <c r="I43" s="52" t="s">
        <v>128</v>
      </c>
      <c r="J43" s="53" t="s">
        <v>122</v>
      </c>
      <c r="K43" s="54">
        <v>45916</v>
      </c>
      <c r="L43" s="55">
        <v>45943</v>
      </c>
      <c r="M43" s="56" t="s">
        <v>123</v>
      </c>
      <c r="N43" s="52" t="e">
        <v>#N/A</v>
      </c>
      <c r="O43" s="52"/>
      <c r="P43" s="52"/>
      <c r="Q43" s="52">
        <v>1</v>
      </c>
      <c r="R43" t="s">
        <v>124</v>
      </c>
    </row>
    <row r="44" spans="1:46" x14ac:dyDescent="0.2">
      <c r="A44" s="51">
        <v>36</v>
      </c>
      <c r="B44" s="52">
        <v>45</v>
      </c>
      <c r="C44" s="56" t="s">
        <v>126</v>
      </c>
      <c r="D44" s="52">
        <v>47</v>
      </c>
      <c r="E44" s="52">
        <v>28</v>
      </c>
      <c r="F44" s="52">
        <v>3</v>
      </c>
      <c r="G44" s="52" t="s">
        <v>119</v>
      </c>
      <c r="H44" s="53" t="s">
        <v>127</v>
      </c>
      <c r="I44" s="52" t="s">
        <v>128</v>
      </c>
      <c r="J44" s="53" t="s">
        <v>122</v>
      </c>
      <c r="K44" s="54">
        <v>45916</v>
      </c>
      <c r="L44" s="55">
        <v>45943</v>
      </c>
      <c r="M44" s="56" t="s">
        <v>123</v>
      </c>
      <c r="N44" s="52" t="e">
        <v>#N/A</v>
      </c>
      <c r="O44" s="52"/>
      <c r="P44" s="52"/>
      <c r="Q44" s="52">
        <v>1</v>
      </c>
      <c r="R44" t="s">
        <v>124</v>
      </c>
    </row>
    <row r="45" spans="1:46" x14ac:dyDescent="0.2">
      <c r="A45" s="51">
        <v>37</v>
      </c>
      <c r="B45" s="52">
        <v>61</v>
      </c>
      <c r="C45" s="57" t="s">
        <v>118</v>
      </c>
      <c r="D45" s="52">
        <v>48</v>
      </c>
      <c r="E45" s="52">
        <v>48</v>
      </c>
      <c r="F45" s="52">
        <v>1</v>
      </c>
      <c r="G45" s="52" t="s">
        <v>119</v>
      </c>
      <c r="H45" s="53" t="s">
        <v>120</v>
      </c>
      <c r="I45" s="52" t="s">
        <v>176</v>
      </c>
      <c r="J45" s="53" t="s">
        <v>122</v>
      </c>
      <c r="K45" s="54">
        <v>45916</v>
      </c>
      <c r="L45" s="55">
        <v>45943</v>
      </c>
      <c r="M45" s="52" t="s">
        <v>177</v>
      </c>
      <c r="N45" s="52" t="s">
        <v>132</v>
      </c>
      <c r="O45" s="52"/>
      <c r="P45" s="52"/>
      <c r="Q45" s="52">
        <v>1</v>
      </c>
      <c r="R45" t="s">
        <v>124</v>
      </c>
    </row>
    <row r="46" spans="1:46" x14ac:dyDescent="0.2">
      <c r="A46" s="51">
        <v>38</v>
      </c>
      <c r="B46" s="52">
        <v>62</v>
      </c>
      <c r="C46" s="57" t="s">
        <v>118</v>
      </c>
      <c r="D46" s="52">
        <v>48</v>
      </c>
      <c r="E46" s="52">
        <v>48</v>
      </c>
      <c r="F46" s="52">
        <v>2</v>
      </c>
      <c r="G46" s="52" t="s">
        <v>119</v>
      </c>
      <c r="H46" s="53" t="s">
        <v>120</v>
      </c>
      <c r="I46" s="52" t="s">
        <v>176</v>
      </c>
      <c r="J46" s="53" t="s">
        <v>122</v>
      </c>
      <c r="K46" s="54">
        <v>45916</v>
      </c>
      <c r="L46" s="55">
        <v>45943</v>
      </c>
      <c r="M46" s="52" t="s">
        <v>177</v>
      </c>
      <c r="N46" s="52" t="s">
        <v>132</v>
      </c>
      <c r="O46" s="52"/>
      <c r="P46" s="52"/>
      <c r="Q46" s="52">
        <v>1</v>
      </c>
      <c r="R46" t="s">
        <v>124</v>
      </c>
    </row>
    <row r="47" spans="1:46" x14ac:dyDescent="0.2">
      <c r="A47" s="51">
        <v>39</v>
      </c>
      <c r="B47" s="52">
        <v>63</v>
      </c>
      <c r="C47" s="57" t="s">
        <v>118</v>
      </c>
      <c r="D47" s="52">
        <v>48</v>
      </c>
      <c r="E47" s="52">
        <v>48</v>
      </c>
      <c r="F47" s="52">
        <v>3</v>
      </c>
      <c r="G47" s="52" t="s">
        <v>119</v>
      </c>
      <c r="H47" s="53" t="s">
        <v>120</v>
      </c>
      <c r="I47" s="52" t="s">
        <v>176</v>
      </c>
      <c r="J47" s="53" t="s">
        <v>122</v>
      </c>
      <c r="K47" s="54">
        <v>45916</v>
      </c>
      <c r="L47" s="55">
        <v>45943</v>
      </c>
      <c r="M47" s="52" t="s">
        <v>177</v>
      </c>
      <c r="N47" s="52" t="s">
        <v>132</v>
      </c>
      <c r="O47" s="52"/>
      <c r="P47" s="52"/>
      <c r="Q47" s="52">
        <v>1</v>
      </c>
      <c r="R47" t="s">
        <v>124</v>
      </c>
    </row>
    <row r="48" spans="1:46" x14ac:dyDescent="0.2">
      <c r="A48" s="51">
        <v>40</v>
      </c>
      <c r="B48" s="52">
        <v>67</v>
      </c>
      <c r="C48" s="57" t="s">
        <v>118</v>
      </c>
      <c r="D48" s="52">
        <v>48</v>
      </c>
      <c r="E48" s="52">
        <v>59</v>
      </c>
      <c r="F48" s="52">
        <v>1</v>
      </c>
      <c r="G48" s="52" t="s">
        <v>119</v>
      </c>
      <c r="H48" s="53" t="s">
        <v>127</v>
      </c>
      <c r="I48" s="52" t="s">
        <v>178</v>
      </c>
      <c r="J48" s="53" t="s">
        <v>122</v>
      </c>
      <c r="K48" s="54">
        <v>45916</v>
      </c>
      <c r="L48" s="55">
        <v>45943</v>
      </c>
      <c r="M48" s="52" t="s">
        <v>177</v>
      </c>
      <c r="N48" s="52" t="s">
        <v>132</v>
      </c>
      <c r="O48" s="52"/>
      <c r="P48" s="52"/>
      <c r="Q48" s="52">
        <v>1</v>
      </c>
      <c r="R48" t="s">
        <v>124</v>
      </c>
    </row>
    <row r="49" spans="1:18" x14ac:dyDescent="0.2">
      <c r="A49" s="51">
        <v>41</v>
      </c>
      <c r="B49" s="52">
        <v>68</v>
      </c>
      <c r="C49" s="57" t="s">
        <v>118</v>
      </c>
      <c r="D49" s="52">
        <v>48</v>
      </c>
      <c r="E49" s="52">
        <v>59</v>
      </c>
      <c r="F49" s="52">
        <v>2</v>
      </c>
      <c r="G49" s="52" t="s">
        <v>119</v>
      </c>
      <c r="H49" s="53" t="s">
        <v>127</v>
      </c>
      <c r="I49" s="52" t="s">
        <v>178</v>
      </c>
      <c r="J49" s="53" t="s">
        <v>122</v>
      </c>
      <c r="K49" s="54">
        <v>45916</v>
      </c>
      <c r="L49" s="55">
        <v>45943</v>
      </c>
      <c r="M49" s="52" t="s">
        <v>177</v>
      </c>
      <c r="N49" s="52" t="s">
        <v>132</v>
      </c>
      <c r="O49" s="52"/>
      <c r="P49" s="52"/>
      <c r="Q49" s="52">
        <v>1</v>
      </c>
      <c r="R49" t="s">
        <v>124</v>
      </c>
    </row>
    <row r="50" spans="1:18" x14ac:dyDescent="0.2">
      <c r="A50" s="51">
        <v>42</v>
      </c>
      <c r="B50" s="52">
        <v>69</v>
      </c>
      <c r="C50" s="57" t="s">
        <v>118</v>
      </c>
      <c r="D50" s="52">
        <v>48</v>
      </c>
      <c r="E50" s="52">
        <v>59</v>
      </c>
      <c r="F50" s="52">
        <v>3</v>
      </c>
      <c r="G50" s="52" t="s">
        <v>119</v>
      </c>
      <c r="H50" s="53" t="s">
        <v>127</v>
      </c>
      <c r="I50" s="52" t="s">
        <v>178</v>
      </c>
      <c r="J50" s="53" t="s">
        <v>122</v>
      </c>
      <c r="K50" s="54">
        <v>45916</v>
      </c>
      <c r="L50" s="55">
        <v>45943</v>
      </c>
      <c r="M50" s="52" t="s">
        <v>177</v>
      </c>
      <c r="N50" s="52" t="s">
        <v>132</v>
      </c>
      <c r="O50" s="52"/>
      <c r="P50" s="52"/>
      <c r="Q50" s="52">
        <v>1</v>
      </c>
      <c r="R50" t="s">
        <v>124</v>
      </c>
    </row>
    <row r="51" spans="1:18" x14ac:dyDescent="0.2">
      <c r="A51" s="51">
        <v>43</v>
      </c>
      <c r="B51" s="58">
        <v>164</v>
      </c>
      <c r="C51" s="52" t="s">
        <v>118</v>
      </c>
      <c r="D51" s="52">
        <v>48</v>
      </c>
      <c r="E51" s="52"/>
      <c r="F51" s="52">
        <v>1</v>
      </c>
      <c r="G51" s="52"/>
      <c r="H51" s="53" t="s">
        <v>145</v>
      </c>
      <c r="I51" s="52" t="s">
        <v>176</v>
      </c>
      <c r="J51" s="53" t="s">
        <v>122</v>
      </c>
      <c r="K51" s="54">
        <v>45916</v>
      </c>
      <c r="L51" s="52"/>
      <c r="M51" s="52" t="s">
        <v>177</v>
      </c>
      <c r="N51" s="52" t="s">
        <v>132</v>
      </c>
      <c r="O51" s="52"/>
      <c r="P51" s="52"/>
      <c r="Q51" s="52">
        <v>1</v>
      </c>
      <c r="R51" t="s">
        <v>147</v>
      </c>
    </row>
    <row r="52" spans="1:18" x14ac:dyDescent="0.2">
      <c r="A52" s="51">
        <v>44</v>
      </c>
      <c r="B52" s="58">
        <v>165</v>
      </c>
      <c r="C52" s="52" t="s">
        <v>118</v>
      </c>
      <c r="D52" s="52">
        <v>48</v>
      </c>
      <c r="E52" s="52"/>
      <c r="F52" s="52">
        <v>2</v>
      </c>
      <c r="G52" s="52"/>
      <c r="H52" s="53" t="s">
        <v>145</v>
      </c>
      <c r="I52" s="52" t="s">
        <v>176</v>
      </c>
      <c r="J52" s="53" t="s">
        <v>122</v>
      </c>
      <c r="K52" s="54">
        <v>45916</v>
      </c>
      <c r="L52" s="52"/>
      <c r="M52" s="52" t="s">
        <v>177</v>
      </c>
      <c r="N52" s="52" t="s">
        <v>132</v>
      </c>
      <c r="O52" s="52"/>
      <c r="P52" s="52"/>
      <c r="Q52" s="52">
        <v>1</v>
      </c>
      <c r="R52" t="s">
        <v>147</v>
      </c>
    </row>
    <row r="53" spans="1:18" x14ac:dyDescent="0.2">
      <c r="A53" s="51">
        <v>45</v>
      </c>
      <c r="B53" s="58">
        <v>166</v>
      </c>
      <c r="C53" s="52" t="s">
        <v>118</v>
      </c>
      <c r="D53" s="52">
        <v>48</v>
      </c>
      <c r="E53" s="52"/>
      <c r="F53" s="52">
        <v>3</v>
      </c>
      <c r="G53" s="52"/>
      <c r="H53" s="53" t="s">
        <v>145</v>
      </c>
      <c r="I53" s="52" t="s">
        <v>176</v>
      </c>
      <c r="J53" s="53" t="s">
        <v>122</v>
      </c>
      <c r="K53" s="54">
        <v>45916</v>
      </c>
      <c r="L53" s="52"/>
      <c r="M53" s="52" t="s">
        <v>177</v>
      </c>
      <c r="N53" s="52" t="s">
        <v>132</v>
      </c>
      <c r="O53" s="52"/>
      <c r="P53" s="52"/>
      <c r="Q53" s="52">
        <v>1</v>
      </c>
      <c r="R53" t="s">
        <v>147</v>
      </c>
    </row>
    <row r="55" spans="1:18" x14ac:dyDescent="0.2">
      <c r="A55" s="51">
        <v>46</v>
      </c>
      <c r="B55" s="52">
        <v>40</v>
      </c>
      <c r="C55" s="52" t="s">
        <v>118</v>
      </c>
      <c r="D55" s="52">
        <v>47</v>
      </c>
      <c r="E55" s="52">
        <v>47</v>
      </c>
      <c r="F55" s="52">
        <v>1</v>
      </c>
      <c r="G55" s="52" t="s">
        <v>125</v>
      </c>
      <c r="H55" s="53" t="s">
        <v>120</v>
      </c>
      <c r="I55" s="52" t="s">
        <v>121</v>
      </c>
      <c r="J55" s="53" t="s">
        <v>122</v>
      </c>
      <c r="K55" s="54">
        <v>45916</v>
      </c>
      <c r="L55" s="55">
        <v>45943</v>
      </c>
      <c r="M55" s="56" t="s">
        <v>123</v>
      </c>
      <c r="N55" s="52" t="e">
        <v>#N/A</v>
      </c>
      <c r="O55" s="52"/>
      <c r="P55" s="52"/>
      <c r="Q55" s="52">
        <v>1</v>
      </c>
      <c r="R55" t="s">
        <v>124</v>
      </c>
    </row>
    <row r="56" spans="1:18" x14ac:dyDescent="0.2">
      <c r="A56" s="51">
        <v>47</v>
      </c>
      <c r="B56" s="52">
        <v>41</v>
      </c>
      <c r="C56" s="52" t="s">
        <v>118</v>
      </c>
      <c r="D56" s="52">
        <v>47</v>
      </c>
      <c r="E56" s="52">
        <v>47</v>
      </c>
      <c r="F56" s="52">
        <v>2</v>
      </c>
      <c r="G56" s="52" t="s">
        <v>125</v>
      </c>
      <c r="H56" s="53" t="s">
        <v>120</v>
      </c>
      <c r="I56" s="52" t="s">
        <v>121</v>
      </c>
      <c r="J56" s="53" t="s">
        <v>122</v>
      </c>
      <c r="K56" s="54">
        <v>45916</v>
      </c>
      <c r="L56" s="55">
        <v>45943</v>
      </c>
      <c r="M56" s="56" t="s">
        <v>123</v>
      </c>
      <c r="N56" s="52" t="e">
        <v>#N/A</v>
      </c>
      <c r="O56" s="52"/>
      <c r="P56" s="52"/>
      <c r="Q56" s="52">
        <v>1</v>
      </c>
      <c r="R56" t="s">
        <v>124</v>
      </c>
    </row>
    <row r="57" spans="1:18" x14ac:dyDescent="0.2">
      <c r="A57" s="51">
        <v>48</v>
      </c>
      <c r="B57" s="52">
        <v>42</v>
      </c>
      <c r="C57" s="52" t="s">
        <v>118</v>
      </c>
      <c r="D57" s="52">
        <v>47</v>
      </c>
      <c r="E57" s="52">
        <v>47</v>
      </c>
      <c r="F57" s="52">
        <v>3</v>
      </c>
      <c r="G57" s="52" t="s">
        <v>125</v>
      </c>
      <c r="H57" s="53" t="s">
        <v>120</v>
      </c>
      <c r="I57" s="52" t="s">
        <v>121</v>
      </c>
      <c r="J57" s="53" t="s">
        <v>122</v>
      </c>
      <c r="K57" s="54">
        <v>45916</v>
      </c>
      <c r="L57" s="55">
        <v>45943</v>
      </c>
      <c r="M57" s="56" t="s">
        <v>123</v>
      </c>
      <c r="N57" s="52" t="e">
        <v>#N/A</v>
      </c>
      <c r="O57" s="52"/>
      <c r="P57" s="52"/>
      <c r="Q57" s="52">
        <v>1</v>
      </c>
      <c r="R57" t="s">
        <v>124</v>
      </c>
    </row>
    <row r="58" spans="1:18" x14ac:dyDescent="0.2">
      <c r="A58" s="51">
        <v>49</v>
      </c>
      <c r="B58" s="52">
        <v>46</v>
      </c>
      <c r="C58" s="56" t="s">
        <v>126</v>
      </c>
      <c r="D58" s="52">
        <v>47</v>
      </c>
      <c r="E58" s="52">
        <v>28</v>
      </c>
      <c r="F58" s="52">
        <v>1</v>
      </c>
      <c r="G58" s="52" t="s">
        <v>125</v>
      </c>
      <c r="H58" s="53" t="s">
        <v>127</v>
      </c>
      <c r="I58" s="52" t="s">
        <v>128</v>
      </c>
      <c r="J58" s="53" t="s">
        <v>122</v>
      </c>
      <c r="K58" s="54">
        <v>45916</v>
      </c>
      <c r="L58" s="55">
        <v>45943</v>
      </c>
      <c r="M58" s="56" t="s">
        <v>123</v>
      </c>
      <c r="N58" s="52" t="e">
        <v>#N/A</v>
      </c>
      <c r="O58" s="52"/>
      <c r="P58" s="52"/>
      <c r="Q58" s="52">
        <v>1</v>
      </c>
      <c r="R58" t="s">
        <v>124</v>
      </c>
    </row>
    <row r="59" spans="1:18" x14ac:dyDescent="0.2">
      <c r="A59" s="51">
        <v>50</v>
      </c>
      <c r="B59" s="52">
        <v>47</v>
      </c>
      <c r="C59" s="56" t="s">
        <v>126</v>
      </c>
      <c r="D59" s="52">
        <v>47</v>
      </c>
      <c r="E59" s="52">
        <v>28</v>
      </c>
      <c r="F59" s="52">
        <v>2</v>
      </c>
      <c r="G59" s="52" t="s">
        <v>125</v>
      </c>
      <c r="H59" s="53" t="s">
        <v>127</v>
      </c>
      <c r="I59" s="52" t="s">
        <v>128</v>
      </c>
      <c r="J59" s="53" t="s">
        <v>122</v>
      </c>
      <c r="K59" s="54">
        <v>45916</v>
      </c>
      <c r="L59" s="55">
        <v>45943</v>
      </c>
      <c r="M59" s="56" t="s">
        <v>123</v>
      </c>
      <c r="N59" s="52" t="e">
        <v>#N/A</v>
      </c>
      <c r="O59" s="52"/>
      <c r="P59" s="52"/>
      <c r="Q59" s="52">
        <v>1</v>
      </c>
      <c r="R59" t="s">
        <v>124</v>
      </c>
    </row>
    <row r="60" spans="1:18" x14ac:dyDescent="0.2">
      <c r="A60" s="51">
        <v>51</v>
      </c>
      <c r="B60" s="52">
        <v>48</v>
      </c>
      <c r="C60" s="56" t="s">
        <v>126</v>
      </c>
      <c r="D60" s="52">
        <v>47</v>
      </c>
      <c r="E60" s="52">
        <v>28</v>
      </c>
      <c r="F60" s="52">
        <v>3</v>
      </c>
      <c r="G60" s="52" t="s">
        <v>125</v>
      </c>
      <c r="H60" s="53" t="s">
        <v>127</v>
      </c>
      <c r="I60" s="52" t="s">
        <v>128</v>
      </c>
      <c r="J60" s="53" t="s">
        <v>122</v>
      </c>
      <c r="K60" s="54">
        <v>45916</v>
      </c>
      <c r="L60" s="55">
        <v>45943</v>
      </c>
      <c r="M60" s="56" t="s">
        <v>123</v>
      </c>
      <c r="N60" s="52" t="e">
        <v>#N/A</v>
      </c>
      <c r="O60" s="52"/>
      <c r="P60" s="52"/>
      <c r="Q60" s="52">
        <v>1</v>
      </c>
      <c r="R60" t="s">
        <v>124</v>
      </c>
    </row>
    <row r="61" spans="1:18" x14ac:dyDescent="0.2">
      <c r="A61" s="51">
        <v>52</v>
      </c>
      <c r="B61" s="52">
        <v>64</v>
      </c>
      <c r="C61" s="57" t="s">
        <v>118</v>
      </c>
      <c r="D61" s="52">
        <v>48</v>
      </c>
      <c r="E61" s="52">
        <v>48</v>
      </c>
      <c r="F61" s="52">
        <v>1</v>
      </c>
      <c r="G61" s="52" t="s">
        <v>125</v>
      </c>
      <c r="H61" s="53" t="s">
        <v>120</v>
      </c>
      <c r="I61" s="52" t="s">
        <v>176</v>
      </c>
      <c r="J61" s="53" t="s">
        <v>122</v>
      </c>
      <c r="K61" s="54">
        <v>45916</v>
      </c>
      <c r="L61" s="55">
        <v>45943</v>
      </c>
      <c r="M61" s="52" t="s">
        <v>177</v>
      </c>
      <c r="N61" s="52" t="s">
        <v>132</v>
      </c>
      <c r="O61" s="52"/>
      <c r="P61" s="52"/>
      <c r="Q61" s="52">
        <v>1</v>
      </c>
      <c r="R61" t="s">
        <v>124</v>
      </c>
    </row>
    <row r="62" spans="1:18" x14ac:dyDescent="0.2">
      <c r="A62" s="51">
        <v>53</v>
      </c>
      <c r="B62" s="52">
        <v>65</v>
      </c>
      <c r="C62" s="57" t="s">
        <v>118</v>
      </c>
      <c r="D62" s="52">
        <v>48</v>
      </c>
      <c r="E62" s="52">
        <v>48</v>
      </c>
      <c r="F62" s="52">
        <v>2</v>
      </c>
      <c r="G62" s="52" t="s">
        <v>125</v>
      </c>
      <c r="H62" s="53" t="s">
        <v>120</v>
      </c>
      <c r="I62" s="52" t="s">
        <v>176</v>
      </c>
      <c r="J62" s="53" t="s">
        <v>122</v>
      </c>
      <c r="K62" s="54">
        <v>45916</v>
      </c>
      <c r="L62" s="55">
        <v>45943</v>
      </c>
      <c r="M62" s="52" t="s">
        <v>177</v>
      </c>
      <c r="N62" s="52" t="s">
        <v>132</v>
      </c>
      <c r="O62" s="52"/>
      <c r="P62" s="52"/>
      <c r="Q62" s="52">
        <v>1</v>
      </c>
      <c r="R62" t="s">
        <v>124</v>
      </c>
    </row>
    <row r="63" spans="1:18" x14ac:dyDescent="0.2">
      <c r="A63" s="51">
        <v>54</v>
      </c>
      <c r="B63" s="52">
        <v>66</v>
      </c>
      <c r="C63" s="57" t="s">
        <v>118</v>
      </c>
      <c r="D63" s="52">
        <v>48</v>
      </c>
      <c r="E63" s="52">
        <v>48</v>
      </c>
      <c r="F63" s="52">
        <v>3</v>
      </c>
      <c r="G63" s="52" t="s">
        <v>125</v>
      </c>
      <c r="H63" s="53" t="s">
        <v>120</v>
      </c>
      <c r="I63" s="52" t="s">
        <v>176</v>
      </c>
      <c r="J63" s="53" t="s">
        <v>122</v>
      </c>
      <c r="K63" s="54">
        <v>45916</v>
      </c>
      <c r="L63" s="55">
        <v>45943</v>
      </c>
      <c r="M63" s="52" t="s">
        <v>177</v>
      </c>
      <c r="N63" s="52" t="s">
        <v>132</v>
      </c>
      <c r="O63" s="52"/>
      <c r="P63" s="52"/>
      <c r="Q63" s="52">
        <v>1</v>
      </c>
      <c r="R63" t="s">
        <v>124</v>
      </c>
    </row>
    <row r="64" spans="1:18" x14ac:dyDescent="0.2">
      <c r="A64" s="51">
        <v>55</v>
      </c>
      <c r="B64" s="52">
        <v>70</v>
      </c>
      <c r="C64" s="57" t="s">
        <v>118</v>
      </c>
      <c r="D64" s="52">
        <v>48</v>
      </c>
      <c r="E64" s="52">
        <v>59</v>
      </c>
      <c r="F64" s="52">
        <v>1</v>
      </c>
      <c r="G64" s="52" t="s">
        <v>125</v>
      </c>
      <c r="H64" s="53" t="s">
        <v>127</v>
      </c>
      <c r="I64" s="52" t="s">
        <v>178</v>
      </c>
      <c r="J64" s="53" t="s">
        <v>122</v>
      </c>
      <c r="K64" s="54">
        <v>45916</v>
      </c>
      <c r="L64" s="55">
        <v>45943</v>
      </c>
      <c r="M64" s="52" t="s">
        <v>177</v>
      </c>
      <c r="N64" s="52" t="s">
        <v>132</v>
      </c>
      <c r="O64" s="52"/>
      <c r="P64" s="52"/>
      <c r="Q64" s="52">
        <v>1</v>
      </c>
      <c r="R64" t="s">
        <v>124</v>
      </c>
    </row>
    <row r="65" spans="1:44" x14ac:dyDescent="0.2">
      <c r="A65" s="51">
        <v>56</v>
      </c>
      <c r="B65" s="52">
        <v>71</v>
      </c>
      <c r="C65" s="57" t="s">
        <v>118</v>
      </c>
      <c r="D65" s="52">
        <v>48</v>
      </c>
      <c r="E65" s="52">
        <v>59</v>
      </c>
      <c r="F65" s="52">
        <v>2</v>
      </c>
      <c r="G65" s="52" t="s">
        <v>125</v>
      </c>
      <c r="H65" s="53" t="s">
        <v>127</v>
      </c>
      <c r="I65" s="52" t="s">
        <v>178</v>
      </c>
      <c r="J65" s="53" t="s">
        <v>122</v>
      </c>
      <c r="K65" s="54">
        <v>45916</v>
      </c>
      <c r="L65" s="55">
        <v>45943</v>
      </c>
      <c r="M65" s="52" t="s">
        <v>177</v>
      </c>
      <c r="N65" s="52" t="s">
        <v>132</v>
      </c>
      <c r="O65" s="52"/>
      <c r="P65" s="52"/>
      <c r="Q65" s="52">
        <v>1</v>
      </c>
      <c r="R65" t="s">
        <v>124</v>
      </c>
    </row>
    <row r="66" spans="1:44" x14ac:dyDescent="0.2">
      <c r="A66" s="51">
        <v>57</v>
      </c>
      <c r="B66" s="52">
        <v>72</v>
      </c>
      <c r="C66" s="57" t="s">
        <v>118</v>
      </c>
      <c r="D66" s="52">
        <v>48</v>
      </c>
      <c r="E66" s="52">
        <v>59</v>
      </c>
      <c r="F66" s="52">
        <v>3</v>
      </c>
      <c r="G66" s="52" t="s">
        <v>125</v>
      </c>
      <c r="H66" s="53" t="s">
        <v>127</v>
      </c>
      <c r="I66" s="52" t="s">
        <v>178</v>
      </c>
      <c r="J66" s="53" t="s">
        <v>122</v>
      </c>
      <c r="K66" s="54">
        <v>45916</v>
      </c>
      <c r="L66" s="55">
        <v>45943</v>
      </c>
      <c r="M66" s="52" t="s">
        <v>177</v>
      </c>
      <c r="N66" s="52" t="s">
        <v>132</v>
      </c>
      <c r="O66" s="52"/>
      <c r="P66" s="52"/>
      <c r="Q66" s="52">
        <v>1</v>
      </c>
      <c r="R66" t="s">
        <v>124</v>
      </c>
    </row>
    <row r="67" spans="1:44" x14ac:dyDescent="0.2">
      <c r="A67" s="51">
        <v>58</v>
      </c>
      <c r="B67" s="58">
        <v>161</v>
      </c>
      <c r="C67" s="52" t="s">
        <v>118</v>
      </c>
      <c r="D67" s="52">
        <v>48</v>
      </c>
      <c r="E67" s="52"/>
      <c r="F67" s="52">
        <v>1</v>
      </c>
      <c r="G67" s="52" t="s">
        <v>125</v>
      </c>
      <c r="H67" s="53" t="s">
        <v>145</v>
      </c>
      <c r="I67" s="52" t="s">
        <v>176</v>
      </c>
      <c r="J67" s="53" t="s">
        <v>122</v>
      </c>
      <c r="K67" s="54">
        <v>45916</v>
      </c>
      <c r="L67" s="52"/>
      <c r="M67" s="52" t="s">
        <v>177</v>
      </c>
      <c r="N67" s="52" t="s">
        <v>132</v>
      </c>
      <c r="O67" s="52"/>
      <c r="P67" s="52"/>
      <c r="Q67" s="52">
        <v>1</v>
      </c>
      <c r="R67" t="s">
        <v>147</v>
      </c>
    </row>
    <row r="68" spans="1:44" x14ac:dyDescent="0.2">
      <c r="A68" s="51">
        <v>59</v>
      </c>
      <c r="B68" s="58">
        <v>162</v>
      </c>
      <c r="C68" s="52" t="s">
        <v>118</v>
      </c>
      <c r="D68" s="52">
        <v>48</v>
      </c>
      <c r="E68" s="52"/>
      <c r="F68" s="52">
        <v>2</v>
      </c>
      <c r="G68" s="52" t="s">
        <v>125</v>
      </c>
      <c r="H68" s="53" t="s">
        <v>145</v>
      </c>
      <c r="I68" s="52" t="s">
        <v>176</v>
      </c>
      <c r="J68" s="53" t="s">
        <v>122</v>
      </c>
      <c r="K68" s="54">
        <v>45916</v>
      </c>
      <c r="L68" s="52"/>
      <c r="M68" s="52" t="s">
        <v>177</v>
      </c>
      <c r="N68" s="52" t="s">
        <v>132</v>
      </c>
      <c r="O68" s="52"/>
      <c r="P68" s="52"/>
      <c r="Q68" s="52">
        <v>1</v>
      </c>
      <c r="R68" t="s">
        <v>147</v>
      </c>
    </row>
    <row r="69" spans="1:44" x14ac:dyDescent="0.2">
      <c r="A69" s="51">
        <v>60</v>
      </c>
      <c r="B69" s="58">
        <v>163</v>
      </c>
      <c r="C69" s="52" t="s">
        <v>118</v>
      </c>
      <c r="D69" s="52">
        <v>48</v>
      </c>
      <c r="E69" s="52"/>
      <c r="F69" s="52">
        <v>3</v>
      </c>
      <c r="G69" s="52" t="s">
        <v>125</v>
      </c>
      <c r="H69" s="53" t="s">
        <v>145</v>
      </c>
      <c r="I69" s="52" t="s">
        <v>176</v>
      </c>
      <c r="J69" s="53" t="s">
        <v>122</v>
      </c>
      <c r="K69" s="54">
        <v>45916</v>
      </c>
      <c r="L69" s="52"/>
      <c r="M69" s="52" t="s">
        <v>177</v>
      </c>
      <c r="N69" s="52" t="s">
        <v>132</v>
      </c>
      <c r="O69" s="52"/>
      <c r="P69" s="52"/>
      <c r="Q69" s="52">
        <v>1</v>
      </c>
      <c r="R69" t="s">
        <v>147</v>
      </c>
    </row>
    <row r="71" spans="1:44" x14ac:dyDescent="0.2">
      <c r="A71" s="84" t="s">
        <v>184</v>
      </c>
      <c r="T71" s="84" t="s">
        <v>184</v>
      </c>
    </row>
    <row r="72" spans="1:44" x14ac:dyDescent="0.2">
      <c r="A72" s="51">
        <v>61</v>
      </c>
      <c r="B72" s="52">
        <v>73</v>
      </c>
      <c r="C72" s="57" t="s">
        <v>118</v>
      </c>
      <c r="D72" s="52">
        <v>9</v>
      </c>
      <c r="E72" s="52">
        <v>9</v>
      </c>
      <c r="F72" s="52">
        <v>1</v>
      </c>
      <c r="G72" s="52" t="s">
        <v>119</v>
      </c>
      <c r="H72" s="53" t="s">
        <v>120</v>
      </c>
      <c r="I72" s="52" t="s">
        <v>148</v>
      </c>
      <c r="J72" s="53" t="s">
        <v>122</v>
      </c>
      <c r="K72" s="54">
        <v>45916</v>
      </c>
      <c r="L72" s="55">
        <v>45943</v>
      </c>
      <c r="M72" s="52" t="s">
        <v>149</v>
      </c>
      <c r="N72" s="52" t="s">
        <v>143</v>
      </c>
      <c r="O72" s="52"/>
      <c r="P72" s="52"/>
      <c r="Q72" s="52">
        <v>1</v>
      </c>
      <c r="R72" t="s">
        <v>124</v>
      </c>
      <c r="U72" s="41" t="s">
        <v>536</v>
      </c>
      <c r="V72" s="41"/>
      <c r="W72" s="42"/>
      <c r="X72" s="32"/>
      <c r="Y72" s="32"/>
      <c r="Z72" s="32"/>
      <c r="AA72" s="32"/>
      <c r="AB72" s="32"/>
      <c r="AC72" s="32"/>
      <c r="AD72" s="32"/>
      <c r="AE72" s="32"/>
      <c r="AF72" s="32"/>
      <c r="AG72" s="32"/>
      <c r="AH72" s="32"/>
      <c r="AI72" s="32"/>
      <c r="AJ72" s="32"/>
      <c r="AK72" s="32"/>
      <c r="AL72" s="32"/>
    </row>
    <row r="73" spans="1:44" x14ac:dyDescent="0.2">
      <c r="A73" s="51">
        <v>62</v>
      </c>
      <c r="B73" s="52">
        <v>74</v>
      </c>
      <c r="C73" s="57" t="s">
        <v>118</v>
      </c>
      <c r="D73" s="52">
        <v>9</v>
      </c>
      <c r="E73" s="52">
        <v>9</v>
      </c>
      <c r="F73" s="52">
        <v>2</v>
      </c>
      <c r="G73" s="52" t="s">
        <v>119</v>
      </c>
      <c r="H73" s="53" t="s">
        <v>120</v>
      </c>
      <c r="I73" s="52" t="s">
        <v>148</v>
      </c>
      <c r="J73" s="53" t="s">
        <v>122</v>
      </c>
      <c r="K73" s="54">
        <v>45916</v>
      </c>
      <c r="L73" s="55">
        <v>45943</v>
      </c>
      <c r="M73" s="52" t="s">
        <v>149</v>
      </c>
      <c r="N73" s="52" t="s">
        <v>143</v>
      </c>
      <c r="O73" s="52"/>
      <c r="P73" s="52"/>
      <c r="Q73" s="52">
        <v>1</v>
      </c>
      <c r="R73" t="s">
        <v>124</v>
      </c>
      <c r="T73" s="6"/>
      <c r="U73" s="7">
        <v>1</v>
      </c>
      <c r="V73" s="7"/>
      <c r="W73" s="7">
        <v>2</v>
      </c>
      <c r="X73" s="7"/>
      <c r="Y73" s="7">
        <v>3</v>
      </c>
      <c r="Z73" s="7"/>
      <c r="AA73" s="7">
        <v>4</v>
      </c>
      <c r="AB73" s="7"/>
      <c r="AC73" s="7">
        <v>5</v>
      </c>
      <c r="AD73" s="7"/>
      <c r="AE73" s="7">
        <v>6</v>
      </c>
      <c r="AF73" s="7"/>
      <c r="AG73" s="7">
        <v>7</v>
      </c>
      <c r="AH73" s="7"/>
      <c r="AI73" s="7">
        <v>8</v>
      </c>
      <c r="AJ73" s="7"/>
      <c r="AK73" s="7">
        <v>9</v>
      </c>
      <c r="AL73" s="30"/>
      <c r="AM73" s="30">
        <v>10</v>
      </c>
      <c r="AN73" s="30"/>
      <c r="AO73" s="7">
        <v>11</v>
      </c>
      <c r="AP73" s="7"/>
      <c r="AQ73" s="7">
        <v>12</v>
      </c>
      <c r="AR73" s="7"/>
    </row>
    <row r="74" spans="1:44" ht="16" x14ac:dyDescent="0.2">
      <c r="A74" s="51">
        <v>63</v>
      </c>
      <c r="B74" s="52">
        <v>75</v>
      </c>
      <c r="C74" s="57" t="s">
        <v>118</v>
      </c>
      <c r="D74" s="52">
        <v>9</v>
      </c>
      <c r="E74" s="52">
        <v>9</v>
      </c>
      <c r="F74" s="52">
        <v>3</v>
      </c>
      <c r="G74" s="52" t="s">
        <v>119</v>
      </c>
      <c r="H74" s="53" t="s">
        <v>120</v>
      </c>
      <c r="I74" s="52" t="s">
        <v>148</v>
      </c>
      <c r="J74" s="53" t="s">
        <v>122</v>
      </c>
      <c r="K74" s="54">
        <v>45916</v>
      </c>
      <c r="L74" s="55">
        <v>45943</v>
      </c>
      <c r="M74" s="52" t="s">
        <v>149</v>
      </c>
      <c r="N74" s="52" t="s">
        <v>143</v>
      </c>
      <c r="O74" s="52"/>
      <c r="P74" s="52"/>
      <c r="Q74" s="52">
        <v>1</v>
      </c>
      <c r="R74" t="s">
        <v>124</v>
      </c>
      <c r="T74" s="8" t="s">
        <v>45</v>
      </c>
      <c r="U74" s="61"/>
      <c r="V74" s="33"/>
      <c r="W74" s="33"/>
      <c r="X74" s="33"/>
      <c r="Y74" s="34"/>
      <c r="Z74" s="34"/>
      <c r="AA74" s="35"/>
      <c r="AB74" s="35"/>
      <c r="AC74" s="36"/>
      <c r="AD74" s="36"/>
      <c r="AE74" s="37"/>
      <c r="AF74" s="37"/>
      <c r="AG74" s="37"/>
      <c r="AH74" s="37"/>
      <c r="AI74" s="37"/>
      <c r="AJ74" s="37"/>
      <c r="AK74" s="38"/>
      <c r="AL74" s="40"/>
      <c r="AM74" s="39"/>
      <c r="AN74" s="39"/>
      <c r="AO74" s="40"/>
      <c r="AP74" s="40"/>
      <c r="AQ74" s="38"/>
      <c r="AR74" s="38"/>
    </row>
    <row r="75" spans="1:44" x14ac:dyDescent="0.2">
      <c r="A75" s="51">
        <v>64</v>
      </c>
      <c r="B75" s="52">
        <v>79</v>
      </c>
      <c r="C75" s="57" t="s">
        <v>118</v>
      </c>
      <c r="D75" s="52">
        <v>9</v>
      </c>
      <c r="E75" s="52">
        <v>36</v>
      </c>
      <c r="F75" s="52">
        <v>1</v>
      </c>
      <c r="G75" s="52" t="s">
        <v>119</v>
      </c>
      <c r="H75" s="53" t="s">
        <v>127</v>
      </c>
      <c r="I75" s="52" t="s">
        <v>150</v>
      </c>
      <c r="J75" s="53" t="s">
        <v>122</v>
      </c>
      <c r="K75" s="54">
        <v>45916</v>
      </c>
      <c r="L75" s="55">
        <v>45943</v>
      </c>
      <c r="M75" s="52" t="s">
        <v>149</v>
      </c>
      <c r="N75" s="52" t="s">
        <v>143</v>
      </c>
      <c r="O75" s="52"/>
      <c r="P75" s="52"/>
      <c r="Q75" s="52">
        <v>1</v>
      </c>
      <c r="R75" t="s">
        <v>124</v>
      </c>
      <c r="T75" s="9" t="s">
        <v>46</v>
      </c>
      <c r="U75" s="33"/>
      <c r="V75" s="33"/>
      <c r="W75" s="33"/>
      <c r="X75" s="33"/>
      <c r="Y75" s="34"/>
      <c r="Z75" s="34"/>
      <c r="AA75" s="35"/>
      <c r="AB75" s="35"/>
      <c r="AC75" s="36"/>
      <c r="AD75" s="36"/>
      <c r="AE75" s="37"/>
      <c r="AF75" s="37"/>
      <c r="AG75" s="37"/>
      <c r="AH75" s="37"/>
      <c r="AI75" s="37"/>
      <c r="AJ75" s="37"/>
      <c r="AK75" s="38"/>
      <c r="AL75" s="40"/>
      <c r="AM75" s="39"/>
      <c r="AN75" s="39"/>
      <c r="AO75" s="40"/>
      <c r="AP75" s="40"/>
      <c r="AQ75" s="38"/>
      <c r="AR75" s="38"/>
    </row>
    <row r="76" spans="1:44" x14ac:dyDescent="0.2">
      <c r="A76" s="51">
        <v>65</v>
      </c>
      <c r="B76" s="52">
        <v>80</v>
      </c>
      <c r="C76" s="57" t="s">
        <v>118</v>
      </c>
      <c r="D76" s="52">
        <v>9</v>
      </c>
      <c r="E76" s="52">
        <v>36</v>
      </c>
      <c r="F76" s="52">
        <v>2</v>
      </c>
      <c r="G76" s="52" t="s">
        <v>119</v>
      </c>
      <c r="H76" s="53" t="s">
        <v>127</v>
      </c>
      <c r="I76" s="52" t="s">
        <v>150</v>
      </c>
      <c r="J76" s="53" t="s">
        <v>122</v>
      </c>
      <c r="K76" s="54">
        <v>45916</v>
      </c>
      <c r="L76" s="55">
        <v>45943</v>
      </c>
      <c r="M76" s="52" t="s">
        <v>149</v>
      </c>
      <c r="N76" s="52" t="s">
        <v>143</v>
      </c>
      <c r="O76" s="52"/>
      <c r="P76" s="52"/>
      <c r="Q76" s="52">
        <v>1</v>
      </c>
      <c r="R76" t="s">
        <v>124</v>
      </c>
      <c r="T76" s="9" t="s">
        <v>47</v>
      </c>
      <c r="U76" s="51">
        <v>61</v>
      </c>
      <c r="V76" s="52">
        <v>73</v>
      </c>
      <c r="W76" s="51">
        <v>67</v>
      </c>
      <c r="X76" s="58">
        <v>174</v>
      </c>
      <c r="Y76" s="51">
        <v>70</v>
      </c>
      <c r="Z76" s="52">
        <v>109</v>
      </c>
      <c r="AA76" s="51">
        <v>76</v>
      </c>
      <c r="AB76" s="52">
        <v>76</v>
      </c>
      <c r="AC76" s="51">
        <v>82</v>
      </c>
      <c r="AD76" s="58">
        <v>171</v>
      </c>
      <c r="AE76" s="51">
        <v>85</v>
      </c>
      <c r="AF76" s="52">
        <v>111</v>
      </c>
      <c r="AG76" s="52"/>
      <c r="AH76" s="52"/>
      <c r="AI76" s="15"/>
      <c r="AJ76" s="15"/>
      <c r="AK76" s="16"/>
      <c r="AL76" s="14"/>
      <c r="AM76" s="24"/>
      <c r="AN76" s="24"/>
      <c r="AO76" s="14"/>
      <c r="AP76" s="14"/>
      <c r="AQ76" s="16"/>
      <c r="AR76" s="16"/>
    </row>
    <row r="77" spans="1:44" x14ac:dyDescent="0.2">
      <c r="A77" s="51">
        <v>66</v>
      </c>
      <c r="B77" s="52">
        <v>81</v>
      </c>
      <c r="C77" s="57" t="s">
        <v>118</v>
      </c>
      <c r="D77" s="52">
        <v>9</v>
      </c>
      <c r="E77" s="52">
        <v>36</v>
      </c>
      <c r="F77" s="52">
        <v>3</v>
      </c>
      <c r="G77" s="52" t="s">
        <v>119</v>
      </c>
      <c r="H77" s="53" t="s">
        <v>127</v>
      </c>
      <c r="I77" s="52" t="s">
        <v>150</v>
      </c>
      <c r="J77" s="53" t="s">
        <v>122</v>
      </c>
      <c r="K77" s="54">
        <v>45916</v>
      </c>
      <c r="L77" s="55">
        <v>45943</v>
      </c>
      <c r="M77" s="52" t="s">
        <v>149</v>
      </c>
      <c r="N77" s="52" t="s">
        <v>143</v>
      </c>
      <c r="O77" s="52"/>
      <c r="P77" s="52"/>
      <c r="Q77" s="52">
        <v>1</v>
      </c>
      <c r="R77" t="s">
        <v>124</v>
      </c>
      <c r="T77" s="9" t="s">
        <v>48</v>
      </c>
      <c r="U77" s="51">
        <v>62</v>
      </c>
      <c r="V77" s="52">
        <v>74</v>
      </c>
      <c r="W77" s="51">
        <v>68</v>
      </c>
      <c r="X77" s="58">
        <v>175</v>
      </c>
      <c r="Y77" s="51">
        <v>71</v>
      </c>
      <c r="Z77" s="52">
        <v>110</v>
      </c>
      <c r="AA77" s="51">
        <v>77</v>
      </c>
      <c r="AB77" s="52">
        <v>77</v>
      </c>
      <c r="AC77" s="51">
        <v>83</v>
      </c>
      <c r="AD77" s="58">
        <v>172</v>
      </c>
      <c r="AE77" s="51">
        <v>86</v>
      </c>
      <c r="AF77" s="52">
        <v>112</v>
      </c>
      <c r="AG77" s="52"/>
      <c r="AH77" s="52"/>
      <c r="AI77" s="22"/>
      <c r="AJ77" s="23"/>
      <c r="AK77" s="23"/>
      <c r="AL77" s="23"/>
      <c r="AM77" s="16"/>
      <c r="AN77" s="14"/>
      <c r="AO77" s="14"/>
      <c r="AP77" s="14"/>
      <c r="AQ77" s="16"/>
      <c r="AR77" s="16"/>
    </row>
    <row r="78" spans="1:44" x14ac:dyDescent="0.2">
      <c r="A78" s="51">
        <v>67</v>
      </c>
      <c r="B78" s="58">
        <v>174</v>
      </c>
      <c r="C78" s="52" t="s">
        <v>118</v>
      </c>
      <c r="D78" s="52">
        <v>9</v>
      </c>
      <c r="E78" s="52"/>
      <c r="F78" s="52">
        <v>1</v>
      </c>
      <c r="G78" s="52"/>
      <c r="H78" s="53" t="s">
        <v>145</v>
      </c>
      <c r="I78" s="52" t="s">
        <v>148</v>
      </c>
      <c r="J78" s="53" t="s">
        <v>122</v>
      </c>
      <c r="K78" s="54">
        <v>45916</v>
      </c>
      <c r="L78" s="52"/>
      <c r="M78" s="52" t="s">
        <v>149</v>
      </c>
      <c r="N78" s="52" t="s">
        <v>143</v>
      </c>
      <c r="O78" s="52"/>
      <c r="P78" s="52"/>
      <c r="Q78" s="52">
        <v>1</v>
      </c>
      <c r="R78" t="s">
        <v>147</v>
      </c>
      <c r="T78" s="9" t="s">
        <v>49</v>
      </c>
      <c r="U78" s="51">
        <v>63</v>
      </c>
      <c r="V78" s="52">
        <v>75</v>
      </c>
      <c r="W78" s="51">
        <v>69</v>
      </c>
      <c r="X78" s="58">
        <v>176</v>
      </c>
      <c r="Y78" s="51">
        <v>72</v>
      </c>
      <c r="Z78" s="52">
        <v>113</v>
      </c>
      <c r="AA78" s="51">
        <v>78</v>
      </c>
      <c r="AB78" s="52">
        <v>78</v>
      </c>
      <c r="AC78" s="51">
        <v>84</v>
      </c>
      <c r="AD78" s="58">
        <v>173</v>
      </c>
      <c r="AE78" s="51">
        <v>87</v>
      </c>
      <c r="AF78" s="52">
        <v>115</v>
      </c>
      <c r="AG78" s="52"/>
      <c r="AH78" s="52"/>
      <c r="AI78" s="16"/>
      <c r="AJ78" s="16"/>
      <c r="AK78" s="16"/>
      <c r="AL78" s="16"/>
      <c r="AM78" s="15"/>
      <c r="AN78" s="15"/>
      <c r="AO78" s="15"/>
      <c r="AP78" s="15"/>
      <c r="AQ78" s="15"/>
      <c r="AR78" s="15"/>
    </row>
    <row r="79" spans="1:44" x14ac:dyDescent="0.2">
      <c r="A79" s="51">
        <v>68</v>
      </c>
      <c r="B79" s="58">
        <v>175</v>
      </c>
      <c r="C79" s="52" t="s">
        <v>118</v>
      </c>
      <c r="D79" s="52">
        <v>9</v>
      </c>
      <c r="E79" s="52"/>
      <c r="F79" s="52">
        <v>2</v>
      </c>
      <c r="G79" s="52"/>
      <c r="H79" s="53" t="s">
        <v>145</v>
      </c>
      <c r="I79" s="52" t="s">
        <v>148</v>
      </c>
      <c r="J79" s="53" t="s">
        <v>122</v>
      </c>
      <c r="K79" s="54">
        <v>45916</v>
      </c>
      <c r="L79" s="52"/>
      <c r="M79" s="52" t="s">
        <v>149</v>
      </c>
      <c r="N79" s="52" t="s">
        <v>143</v>
      </c>
      <c r="O79" s="52"/>
      <c r="P79" s="52"/>
      <c r="Q79" s="52">
        <v>1</v>
      </c>
      <c r="R79" t="s">
        <v>147</v>
      </c>
      <c r="T79" s="9" t="s">
        <v>50</v>
      </c>
      <c r="U79" s="51">
        <v>64</v>
      </c>
      <c r="V79" s="52">
        <v>79</v>
      </c>
      <c r="W79" s="108"/>
      <c r="X79" s="108"/>
      <c r="Y79" s="51">
        <v>73</v>
      </c>
      <c r="Z79" s="52">
        <v>114</v>
      </c>
      <c r="AA79" s="51">
        <v>79</v>
      </c>
      <c r="AB79" s="52">
        <v>82</v>
      </c>
      <c r="AC79" s="108"/>
      <c r="AD79" s="108"/>
      <c r="AE79" s="51">
        <v>88</v>
      </c>
      <c r="AF79" s="52">
        <v>116</v>
      </c>
      <c r="AG79" s="52"/>
      <c r="AH79" s="52"/>
      <c r="AI79" s="16"/>
      <c r="AJ79" s="16"/>
      <c r="AK79" s="16"/>
      <c r="AL79" s="16"/>
      <c r="AM79" s="15"/>
      <c r="AN79" s="15"/>
      <c r="AO79" s="15"/>
      <c r="AP79" s="15"/>
      <c r="AQ79" s="15"/>
      <c r="AR79" s="37"/>
    </row>
    <row r="80" spans="1:44" x14ac:dyDescent="0.2">
      <c r="A80" s="51">
        <v>69</v>
      </c>
      <c r="B80" s="58">
        <v>176</v>
      </c>
      <c r="C80" s="52" t="s">
        <v>118</v>
      </c>
      <c r="D80" s="52">
        <v>9</v>
      </c>
      <c r="E80" s="52"/>
      <c r="F80" s="52">
        <v>3</v>
      </c>
      <c r="G80" s="52"/>
      <c r="H80" s="53" t="s">
        <v>145</v>
      </c>
      <c r="I80" s="52" t="s">
        <v>148</v>
      </c>
      <c r="J80" s="53" t="s">
        <v>122</v>
      </c>
      <c r="K80" s="54">
        <v>45916</v>
      </c>
      <c r="L80" s="52"/>
      <c r="M80" s="52" t="s">
        <v>149</v>
      </c>
      <c r="N80" s="52" t="s">
        <v>143</v>
      </c>
      <c r="O80" s="52"/>
      <c r="P80" s="52"/>
      <c r="Q80" s="52">
        <v>1</v>
      </c>
      <c r="R80" t="s">
        <v>147</v>
      </c>
      <c r="T80" s="9" t="s">
        <v>51</v>
      </c>
      <c r="U80" s="51">
        <v>65</v>
      </c>
      <c r="V80" s="52">
        <v>80</v>
      </c>
      <c r="W80" s="108"/>
      <c r="X80" s="108"/>
      <c r="Y80" s="51">
        <v>74</v>
      </c>
      <c r="Z80" s="52">
        <v>141</v>
      </c>
      <c r="AA80" s="51">
        <v>80</v>
      </c>
      <c r="AB80" s="52">
        <v>83</v>
      </c>
      <c r="AC80" s="108"/>
      <c r="AD80" s="108"/>
      <c r="AE80" s="51">
        <v>89</v>
      </c>
      <c r="AF80" s="52">
        <v>142</v>
      </c>
      <c r="AG80" s="52"/>
      <c r="AH80" s="52"/>
      <c r="AI80" s="16"/>
      <c r="AJ80" s="16"/>
      <c r="AK80" s="16"/>
      <c r="AL80" s="16"/>
      <c r="AM80" s="15"/>
      <c r="AN80" s="15"/>
      <c r="AO80" s="15"/>
      <c r="AP80" s="15"/>
      <c r="AQ80" s="15"/>
      <c r="AR80" s="37"/>
    </row>
    <row r="81" spans="1:44" ht="16" thickBot="1" x14ac:dyDescent="0.25">
      <c r="A81" s="51">
        <v>70</v>
      </c>
      <c r="B81" s="52">
        <v>109</v>
      </c>
      <c r="C81" s="57" t="s">
        <v>129</v>
      </c>
      <c r="D81" s="52">
        <v>64</v>
      </c>
      <c r="E81" s="52">
        <v>64</v>
      </c>
      <c r="F81" s="52">
        <v>1</v>
      </c>
      <c r="G81" s="52" t="s">
        <v>119</v>
      </c>
      <c r="H81" s="53" t="s">
        <v>120</v>
      </c>
      <c r="I81" s="52" t="s">
        <v>155</v>
      </c>
      <c r="J81" s="53" t="s">
        <v>122</v>
      </c>
      <c r="K81" s="54">
        <v>45916</v>
      </c>
      <c r="L81" s="55">
        <v>45943</v>
      </c>
      <c r="M81" s="52" t="s">
        <v>156</v>
      </c>
      <c r="N81" s="52" t="s">
        <v>143</v>
      </c>
      <c r="O81" s="52"/>
      <c r="P81" s="52"/>
      <c r="Q81" s="52">
        <v>1</v>
      </c>
      <c r="R81" t="s">
        <v>124</v>
      </c>
      <c r="T81" s="9" t="s">
        <v>52</v>
      </c>
      <c r="U81" s="62">
        <v>66</v>
      </c>
      <c r="V81" s="63">
        <v>81</v>
      </c>
      <c r="W81" s="109"/>
      <c r="X81" s="109"/>
      <c r="Y81" s="62">
        <v>75</v>
      </c>
      <c r="Z81" s="63">
        <v>143</v>
      </c>
      <c r="AA81" s="51">
        <v>81</v>
      </c>
      <c r="AB81" s="52">
        <v>84</v>
      </c>
      <c r="AC81" s="109"/>
      <c r="AD81" s="109"/>
      <c r="AE81" s="51">
        <v>90</v>
      </c>
      <c r="AF81" s="52">
        <v>144</v>
      </c>
      <c r="AG81" s="52"/>
      <c r="AH81" s="52"/>
      <c r="AI81" s="16"/>
      <c r="AJ81" s="16"/>
      <c r="AK81" s="16"/>
      <c r="AL81" s="16"/>
      <c r="AM81" s="15"/>
      <c r="AN81" s="15"/>
      <c r="AO81" s="15"/>
      <c r="AP81" s="15"/>
      <c r="AQ81" s="15"/>
      <c r="AR81" s="37"/>
    </row>
    <row r="82" spans="1:44" ht="16" thickBot="1" x14ac:dyDescent="0.25">
      <c r="A82" s="51">
        <v>71</v>
      </c>
      <c r="B82" s="52">
        <v>110</v>
      </c>
      <c r="C82" s="57" t="s">
        <v>129</v>
      </c>
      <c r="D82" s="52">
        <v>64</v>
      </c>
      <c r="E82" s="52">
        <v>64</v>
      </c>
      <c r="F82" s="52">
        <v>2</v>
      </c>
      <c r="G82" s="52" t="s">
        <v>119</v>
      </c>
      <c r="H82" s="53" t="s">
        <v>120</v>
      </c>
      <c r="I82" s="52" t="s">
        <v>155</v>
      </c>
      <c r="J82" s="53" t="s">
        <v>122</v>
      </c>
      <c r="K82" s="54">
        <v>45916</v>
      </c>
      <c r="L82" s="55">
        <v>45943</v>
      </c>
      <c r="M82" s="52" t="s">
        <v>156</v>
      </c>
      <c r="N82" s="52" t="s">
        <v>143</v>
      </c>
      <c r="O82" s="52"/>
      <c r="P82" s="52"/>
      <c r="Q82" s="52">
        <v>1</v>
      </c>
      <c r="R82" t="s">
        <v>124</v>
      </c>
      <c r="U82" s="292" t="s">
        <v>189</v>
      </c>
      <c r="V82" s="293"/>
      <c r="W82" s="293"/>
      <c r="X82" s="293"/>
      <c r="Y82" s="293"/>
      <c r="Z82" s="294"/>
      <c r="AA82" s="292" t="s">
        <v>190</v>
      </c>
      <c r="AB82" s="293"/>
      <c r="AC82" s="293"/>
      <c r="AD82" s="293"/>
      <c r="AE82" s="293"/>
      <c r="AF82" s="294"/>
    </row>
    <row r="83" spans="1:44" x14ac:dyDescent="0.2">
      <c r="A83" s="51">
        <v>72</v>
      </c>
      <c r="B83" s="52">
        <v>113</v>
      </c>
      <c r="C83" s="57" t="s">
        <v>129</v>
      </c>
      <c r="D83" s="52">
        <v>64</v>
      </c>
      <c r="E83" s="52">
        <v>20</v>
      </c>
      <c r="F83" s="52">
        <v>1</v>
      </c>
      <c r="G83" s="52" t="s">
        <v>119</v>
      </c>
      <c r="H83" s="53" t="s">
        <v>127</v>
      </c>
      <c r="I83" s="52" t="s">
        <v>157</v>
      </c>
      <c r="J83" s="53" t="s">
        <v>122</v>
      </c>
      <c r="K83" s="54">
        <v>45916</v>
      </c>
      <c r="L83" s="55">
        <v>45943</v>
      </c>
      <c r="M83" s="52" t="s">
        <v>156</v>
      </c>
      <c r="N83" s="52" t="s">
        <v>143</v>
      </c>
      <c r="O83" s="52"/>
      <c r="P83" s="52"/>
      <c r="Q83" s="52">
        <v>1</v>
      </c>
      <c r="R83" t="s">
        <v>124</v>
      </c>
    </row>
    <row r="84" spans="1:44" x14ac:dyDescent="0.2">
      <c r="A84" s="51">
        <v>73</v>
      </c>
      <c r="B84" s="52">
        <v>114</v>
      </c>
      <c r="C84" s="57" t="s">
        <v>129</v>
      </c>
      <c r="D84" s="52">
        <v>64</v>
      </c>
      <c r="E84" s="52">
        <v>20</v>
      </c>
      <c r="F84" s="52">
        <v>2</v>
      </c>
      <c r="G84" s="52" t="s">
        <v>119</v>
      </c>
      <c r="H84" s="53" t="s">
        <v>127</v>
      </c>
      <c r="I84" s="52" t="s">
        <v>157</v>
      </c>
      <c r="J84" s="53" t="s">
        <v>122</v>
      </c>
      <c r="K84" s="54">
        <v>45916</v>
      </c>
      <c r="L84" s="55">
        <v>45943</v>
      </c>
      <c r="M84" s="52" t="s">
        <v>156</v>
      </c>
      <c r="N84" s="52" t="s">
        <v>143</v>
      </c>
      <c r="O84" s="52"/>
      <c r="P84" s="52"/>
      <c r="Q84" s="52">
        <v>1</v>
      </c>
      <c r="R84" t="s">
        <v>124</v>
      </c>
    </row>
    <row r="85" spans="1:44" x14ac:dyDescent="0.2">
      <c r="A85" s="51">
        <v>74</v>
      </c>
      <c r="B85" s="52">
        <v>141</v>
      </c>
      <c r="C85" s="57" t="s">
        <v>118</v>
      </c>
      <c r="D85" s="52">
        <v>30</v>
      </c>
      <c r="E85" s="52">
        <v>30</v>
      </c>
      <c r="F85" s="52">
        <v>1</v>
      </c>
      <c r="G85" s="52" t="s">
        <v>119</v>
      </c>
      <c r="H85" s="53" t="s">
        <v>120</v>
      </c>
      <c r="I85" s="52" t="s">
        <v>158</v>
      </c>
      <c r="J85" s="53" t="s">
        <v>122</v>
      </c>
      <c r="K85" s="54">
        <v>45916</v>
      </c>
      <c r="L85" s="55">
        <v>45943</v>
      </c>
      <c r="M85" s="52" t="s">
        <v>159</v>
      </c>
      <c r="N85" s="52" t="s">
        <v>132</v>
      </c>
      <c r="O85" s="52"/>
      <c r="P85" s="52"/>
      <c r="Q85" s="52">
        <v>1</v>
      </c>
      <c r="R85" t="s">
        <v>124</v>
      </c>
    </row>
    <row r="86" spans="1:44" x14ac:dyDescent="0.2">
      <c r="A86" s="51">
        <v>75</v>
      </c>
      <c r="B86" s="52">
        <v>143</v>
      </c>
      <c r="C86" s="57" t="s">
        <v>118</v>
      </c>
      <c r="D86" s="52">
        <v>30</v>
      </c>
      <c r="E86" s="52">
        <v>66</v>
      </c>
      <c r="F86" s="52">
        <v>1</v>
      </c>
      <c r="G86" s="52" t="s">
        <v>119</v>
      </c>
      <c r="H86" s="53" t="s">
        <v>127</v>
      </c>
      <c r="I86" s="52" t="s">
        <v>160</v>
      </c>
      <c r="J86" s="53" t="s">
        <v>122</v>
      </c>
      <c r="K86" s="54">
        <v>45916</v>
      </c>
      <c r="L86" s="55">
        <v>45943</v>
      </c>
      <c r="M86" s="52" t="s">
        <v>159</v>
      </c>
      <c r="N86" s="52" t="s">
        <v>132</v>
      </c>
      <c r="O86" s="52"/>
      <c r="P86" s="52"/>
      <c r="Q86" s="52">
        <v>1</v>
      </c>
      <c r="R86" t="s">
        <v>124</v>
      </c>
    </row>
    <row r="88" spans="1:44" x14ac:dyDescent="0.2">
      <c r="A88" s="51">
        <v>76</v>
      </c>
      <c r="B88" s="52">
        <v>76</v>
      </c>
      <c r="C88" s="57" t="s">
        <v>118</v>
      </c>
      <c r="D88" s="52">
        <v>9</v>
      </c>
      <c r="E88" s="52">
        <v>9</v>
      </c>
      <c r="F88" s="52">
        <v>1</v>
      </c>
      <c r="G88" s="52" t="s">
        <v>125</v>
      </c>
      <c r="H88" s="53" t="s">
        <v>120</v>
      </c>
      <c r="I88" s="52" t="s">
        <v>148</v>
      </c>
      <c r="J88" s="53" t="s">
        <v>122</v>
      </c>
      <c r="K88" s="54">
        <v>45916</v>
      </c>
      <c r="L88" s="55">
        <v>45943</v>
      </c>
      <c r="M88" s="52" t="s">
        <v>149</v>
      </c>
      <c r="N88" s="52" t="s">
        <v>143</v>
      </c>
      <c r="O88" s="52"/>
      <c r="P88" s="52"/>
      <c r="Q88" s="52">
        <v>1</v>
      </c>
      <c r="R88" t="s">
        <v>124</v>
      </c>
    </row>
    <row r="89" spans="1:44" x14ac:dyDescent="0.2">
      <c r="A89" s="51">
        <v>77</v>
      </c>
      <c r="B89" s="52">
        <v>77</v>
      </c>
      <c r="C89" s="57" t="s">
        <v>118</v>
      </c>
      <c r="D89" s="52">
        <v>9</v>
      </c>
      <c r="E89" s="52">
        <v>9</v>
      </c>
      <c r="F89" s="52">
        <v>2</v>
      </c>
      <c r="G89" s="52" t="s">
        <v>125</v>
      </c>
      <c r="H89" s="53" t="s">
        <v>120</v>
      </c>
      <c r="I89" s="52" t="s">
        <v>148</v>
      </c>
      <c r="J89" s="53" t="s">
        <v>122</v>
      </c>
      <c r="K89" s="54">
        <v>45916</v>
      </c>
      <c r="L89" s="55">
        <v>45943</v>
      </c>
      <c r="M89" s="52" t="s">
        <v>149</v>
      </c>
      <c r="N89" s="52" t="s">
        <v>143</v>
      </c>
      <c r="O89" s="52"/>
      <c r="P89" s="52"/>
      <c r="Q89" s="52">
        <v>1</v>
      </c>
      <c r="R89" t="s">
        <v>124</v>
      </c>
    </row>
    <row r="90" spans="1:44" x14ac:dyDescent="0.2">
      <c r="A90" s="51">
        <v>78</v>
      </c>
      <c r="B90" s="52">
        <v>78</v>
      </c>
      <c r="C90" s="57" t="s">
        <v>118</v>
      </c>
      <c r="D90" s="52">
        <v>9</v>
      </c>
      <c r="E90" s="52">
        <v>9</v>
      </c>
      <c r="F90" s="52">
        <v>3</v>
      </c>
      <c r="G90" s="52" t="s">
        <v>125</v>
      </c>
      <c r="H90" s="53" t="s">
        <v>120</v>
      </c>
      <c r="I90" s="52" t="s">
        <v>148</v>
      </c>
      <c r="J90" s="53" t="s">
        <v>122</v>
      </c>
      <c r="K90" s="54">
        <v>45916</v>
      </c>
      <c r="L90" s="55">
        <v>45943</v>
      </c>
      <c r="M90" s="52" t="s">
        <v>149</v>
      </c>
      <c r="N90" s="52" t="s">
        <v>143</v>
      </c>
      <c r="O90" s="52"/>
      <c r="P90" s="52"/>
      <c r="Q90" s="52">
        <v>1</v>
      </c>
      <c r="R90" t="s">
        <v>124</v>
      </c>
    </row>
    <row r="91" spans="1:44" x14ac:dyDescent="0.2">
      <c r="A91" s="51">
        <v>79</v>
      </c>
      <c r="B91" s="52">
        <v>82</v>
      </c>
      <c r="C91" s="57" t="s">
        <v>118</v>
      </c>
      <c r="D91" s="52">
        <v>9</v>
      </c>
      <c r="E91" s="52">
        <v>36</v>
      </c>
      <c r="F91" s="52">
        <v>1</v>
      </c>
      <c r="G91" s="52" t="s">
        <v>125</v>
      </c>
      <c r="H91" s="53" t="s">
        <v>127</v>
      </c>
      <c r="I91" s="52" t="s">
        <v>150</v>
      </c>
      <c r="J91" s="53" t="s">
        <v>122</v>
      </c>
      <c r="K91" s="54">
        <v>45916</v>
      </c>
      <c r="L91" s="55">
        <v>45943</v>
      </c>
      <c r="M91" s="52" t="s">
        <v>149</v>
      </c>
      <c r="N91" s="52" t="s">
        <v>143</v>
      </c>
      <c r="O91" s="52"/>
      <c r="P91" s="52"/>
      <c r="Q91" s="52">
        <v>1</v>
      </c>
      <c r="R91" t="s">
        <v>124</v>
      </c>
    </row>
    <row r="92" spans="1:44" x14ac:dyDescent="0.2">
      <c r="A92" s="51">
        <v>80</v>
      </c>
      <c r="B92" s="52">
        <v>83</v>
      </c>
      <c r="C92" s="57" t="s">
        <v>118</v>
      </c>
      <c r="D92" s="52">
        <v>9</v>
      </c>
      <c r="E92" s="52">
        <v>36</v>
      </c>
      <c r="F92" s="52">
        <v>2</v>
      </c>
      <c r="G92" s="52" t="s">
        <v>125</v>
      </c>
      <c r="H92" s="53" t="s">
        <v>127</v>
      </c>
      <c r="I92" s="52" t="s">
        <v>150</v>
      </c>
      <c r="J92" s="53" t="s">
        <v>122</v>
      </c>
      <c r="K92" s="54">
        <v>45916</v>
      </c>
      <c r="L92" s="55">
        <v>45943</v>
      </c>
      <c r="M92" s="52" t="s">
        <v>149</v>
      </c>
      <c r="N92" s="52" t="s">
        <v>143</v>
      </c>
      <c r="O92" s="52"/>
      <c r="P92" s="52"/>
      <c r="Q92" s="52">
        <v>1</v>
      </c>
      <c r="R92" t="s">
        <v>124</v>
      </c>
    </row>
    <row r="93" spans="1:44" x14ac:dyDescent="0.2">
      <c r="A93" s="51">
        <v>81</v>
      </c>
      <c r="B93" s="52">
        <v>84</v>
      </c>
      <c r="C93" s="57" t="s">
        <v>118</v>
      </c>
      <c r="D93" s="52">
        <v>9</v>
      </c>
      <c r="E93" s="52">
        <v>36</v>
      </c>
      <c r="F93" s="52">
        <v>3</v>
      </c>
      <c r="G93" s="52" t="s">
        <v>125</v>
      </c>
      <c r="H93" s="53" t="s">
        <v>127</v>
      </c>
      <c r="I93" s="52" t="s">
        <v>150</v>
      </c>
      <c r="J93" s="53" t="s">
        <v>122</v>
      </c>
      <c r="K93" s="54">
        <v>45916</v>
      </c>
      <c r="L93" s="55">
        <v>45943</v>
      </c>
      <c r="M93" s="52" t="s">
        <v>149</v>
      </c>
      <c r="N93" s="52" t="s">
        <v>143</v>
      </c>
      <c r="O93" s="52"/>
      <c r="P93" s="52"/>
      <c r="Q93" s="52">
        <v>1</v>
      </c>
      <c r="R93" t="s">
        <v>124</v>
      </c>
    </row>
    <row r="94" spans="1:44" x14ac:dyDescent="0.2">
      <c r="A94" s="51">
        <v>82</v>
      </c>
      <c r="B94" s="58">
        <v>171</v>
      </c>
      <c r="C94" s="52" t="s">
        <v>118</v>
      </c>
      <c r="D94" s="52">
        <v>9</v>
      </c>
      <c r="E94" s="52"/>
      <c r="F94" s="52">
        <v>1</v>
      </c>
      <c r="G94" s="52" t="s">
        <v>125</v>
      </c>
      <c r="H94" s="53" t="s">
        <v>145</v>
      </c>
      <c r="I94" s="52" t="s">
        <v>148</v>
      </c>
      <c r="J94" s="53" t="s">
        <v>122</v>
      </c>
      <c r="K94" s="54">
        <v>45916</v>
      </c>
      <c r="L94" s="52"/>
      <c r="M94" s="52" t="s">
        <v>149</v>
      </c>
      <c r="N94" s="52" t="s">
        <v>143</v>
      </c>
      <c r="O94" s="52"/>
      <c r="P94" s="52"/>
      <c r="Q94" s="52">
        <v>1</v>
      </c>
      <c r="R94" t="s">
        <v>147</v>
      </c>
    </row>
    <row r="95" spans="1:44" x14ac:dyDescent="0.2">
      <c r="A95" s="51">
        <v>83</v>
      </c>
      <c r="B95" s="58">
        <v>172</v>
      </c>
      <c r="C95" s="52" t="s">
        <v>118</v>
      </c>
      <c r="D95" s="52">
        <v>9</v>
      </c>
      <c r="E95" s="52"/>
      <c r="F95" s="52">
        <v>2</v>
      </c>
      <c r="G95" s="52" t="s">
        <v>125</v>
      </c>
      <c r="H95" s="53" t="s">
        <v>145</v>
      </c>
      <c r="I95" s="52" t="s">
        <v>148</v>
      </c>
      <c r="J95" s="53" t="s">
        <v>122</v>
      </c>
      <c r="K95" s="54">
        <v>45916</v>
      </c>
      <c r="L95" s="52"/>
      <c r="M95" s="52" t="s">
        <v>149</v>
      </c>
      <c r="N95" s="52" t="s">
        <v>143</v>
      </c>
      <c r="O95" s="52"/>
      <c r="P95" s="52"/>
      <c r="Q95" s="52">
        <v>1</v>
      </c>
      <c r="R95" t="s">
        <v>147</v>
      </c>
    </row>
    <row r="96" spans="1:44" x14ac:dyDescent="0.2">
      <c r="A96" s="51">
        <v>84</v>
      </c>
      <c r="B96" s="58">
        <v>173</v>
      </c>
      <c r="C96" s="52" t="s">
        <v>118</v>
      </c>
      <c r="D96" s="52">
        <v>9</v>
      </c>
      <c r="E96" s="52"/>
      <c r="F96" s="52">
        <v>3</v>
      </c>
      <c r="G96" s="52" t="s">
        <v>125</v>
      </c>
      <c r="H96" s="53" t="s">
        <v>145</v>
      </c>
      <c r="I96" s="52" t="s">
        <v>148</v>
      </c>
      <c r="J96" s="53" t="s">
        <v>122</v>
      </c>
      <c r="K96" s="54">
        <v>45916</v>
      </c>
      <c r="L96" s="52"/>
      <c r="M96" s="52" t="s">
        <v>149</v>
      </c>
      <c r="N96" s="52" t="s">
        <v>143</v>
      </c>
      <c r="O96" s="52"/>
      <c r="P96" s="52"/>
      <c r="Q96" s="52">
        <v>1</v>
      </c>
      <c r="R96" t="s">
        <v>147</v>
      </c>
    </row>
    <row r="97" spans="1:44" x14ac:dyDescent="0.2">
      <c r="A97" s="51">
        <v>85</v>
      </c>
      <c r="B97" s="52">
        <v>111</v>
      </c>
      <c r="C97" s="57" t="s">
        <v>129</v>
      </c>
      <c r="D97" s="52">
        <v>64</v>
      </c>
      <c r="E97" s="52">
        <v>64</v>
      </c>
      <c r="F97" s="52">
        <v>1</v>
      </c>
      <c r="G97" s="52" t="s">
        <v>125</v>
      </c>
      <c r="H97" s="53" t="s">
        <v>120</v>
      </c>
      <c r="I97" s="52" t="s">
        <v>155</v>
      </c>
      <c r="J97" s="53" t="s">
        <v>122</v>
      </c>
      <c r="K97" s="54">
        <v>45916</v>
      </c>
      <c r="L97" s="55">
        <v>45943</v>
      </c>
      <c r="M97" s="52" t="s">
        <v>156</v>
      </c>
      <c r="N97" s="52" t="s">
        <v>143</v>
      </c>
      <c r="O97" s="52"/>
      <c r="P97" s="52"/>
      <c r="Q97" s="52">
        <v>1</v>
      </c>
      <c r="R97" t="s">
        <v>124</v>
      </c>
    </row>
    <row r="98" spans="1:44" x14ac:dyDescent="0.2">
      <c r="A98" s="51">
        <v>86</v>
      </c>
      <c r="B98" s="52">
        <v>112</v>
      </c>
      <c r="C98" s="57" t="s">
        <v>129</v>
      </c>
      <c r="D98" s="52">
        <v>64</v>
      </c>
      <c r="E98" s="52">
        <v>64</v>
      </c>
      <c r="F98" s="52">
        <v>2</v>
      </c>
      <c r="G98" s="52" t="s">
        <v>125</v>
      </c>
      <c r="H98" s="53" t="s">
        <v>120</v>
      </c>
      <c r="I98" s="52" t="s">
        <v>155</v>
      </c>
      <c r="J98" s="53" t="s">
        <v>122</v>
      </c>
      <c r="K98" s="54">
        <v>45916</v>
      </c>
      <c r="L98" s="55">
        <v>45943</v>
      </c>
      <c r="M98" s="52" t="s">
        <v>156</v>
      </c>
      <c r="N98" s="52" t="s">
        <v>143</v>
      </c>
      <c r="O98" s="52"/>
      <c r="P98" s="52"/>
      <c r="Q98" s="52">
        <v>1</v>
      </c>
      <c r="R98" t="s">
        <v>124</v>
      </c>
    </row>
    <row r="99" spans="1:44" x14ac:dyDescent="0.2">
      <c r="A99" s="51">
        <v>87</v>
      </c>
      <c r="B99" s="52">
        <v>115</v>
      </c>
      <c r="C99" s="57" t="s">
        <v>129</v>
      </c>
      <c r="D99" s="52">
        <v>64</v>
      </c>
      <c r="E99" s="52">
        <v>20</v>
      </c>
      <c r="F99" s="52">
        <v>1</v>
      </c>
      <c r="G99" s="52" t="s">
        <v>125</v>
      </c>
      <c r="H99" s="53" t="s">
        <v>127</v>
      </c>
      <c r="I99" s="52" t="s">
        <v>157</v>
      </c>
      <c r="J99" s="53" t="s">
        <v>122</v>
      </c>
      <c r="K99" s="54">
        <v>45916</v>
      </c>
      <c r="L99" s="55">
        <v>45943</v>
      </c>
      <c r="M99" s="52" t="s">
        <v>156</v>
      </c>
      <c r="N99" s="52" t="s">
        <v>143</v>
      </c>
      <c r="O99" s="52"/>
      <c r="P99" s="52"/>
      <c r="Q99" s="52">
        <v>1</v>
      </c>
      <c r="R99" t="s">
        <v>124</v>
      </c>
    </row>
    <row r="100" spans="1:44" x14ac:dyDescent="0.2">
      <c r="A100" s="51">
        <v>88</v>
      </c>
      <c r="B100" s="52">
        <v>116</v>
      </c>
      <c r="C100" s="57" t="s">
        <v>129</v>
      </c>
      <c r="D100" s="52">
        <v>64</v>
      </c>
      <c r="E100" s="52">
        <v>20</v>
      </c>
      <c r="F100" s="52">
        <v>2</v>
      </c>
      <c r="G100" s="52" t="s">
        <v>125</v>
      </c>
      <c r="H100" s="53" t="s">
        <v>127</v>
      </c>
      <c r="I100" s="52" t="s">
        <v>157</v>
      </c>
      <c r="J100" s="53" t="s">
        <v>122</v>
      </c>
      <c r="K100" s="54">
        <v>45916</v>
      </c>
      <c r="L100" s="55">
        <v>45943</v>
      </c>
      <c r="M100" s="52" t="s">
        <v>156</v>
      </c>
      <c r="N100" s="52" t="s">
        <v>143</v>
      </c>
      <c r="O100" s="52"/>
      <c r="P100" s="52"/>
      <c r="Q100" s="52">
        <v>1</v>
      </c>
      <c r="R100" t="s">
        <v>124</v>
      </c>
    </row>
    <row r="101" spans="1:44" x14ac:dyDescent="0.2">
      <c r="A101" s="51">
        <v>89</v>
      </c>
      <c r="B101" s="52">
        <v>142</v>
      </c>
      <c r="C101" s="57" t="s">
        <v>118</v>
      </c>
      <c r="D101" s="52">
        <v>30</v>
      </c>
      <c r="E101" s="52">
        <v>30</v>
      </c>
      <c r="F101" s="52">
        <v>1</v>
      </c>
      <c r="G101" s="52" t="s">
        <v>125</v>
      </c>
      <c r="H101" s="53" t="s">
        <v>120</v>
      </c>
      <c r="I101" s="52" t="s">
        <v>158</v>
      </c>
      <c r="J101" s="53" t="s">
        <v>122</v>
      </c>
      <c r="K101" s="54">
        <v>45916</v>
      </c>
      <c r="L101" s="55">
        <v>45943</v>
      </c>
      <c r="M101" s="52" t="s">
        <v>159</v>
      </c>
      <c r="N101" s="52" t="s">
        <v>132</v>
      </c>
      <c r="O101" s="52"/>
      <c r="P101" s="52"/>
      <c r="Q101" s="52">
        <v>1</v>
      </c>
      <c r="R101" t="s">
        <v>124</v>
      </c>
    </row>
    <row r="102" spans="1:44" x14ac:dyDescent="0.2">
      <c r="A102" s="51">
        <v>90</v>
      </c>
      <c r="B102" s="52">
        <v>144</v>
      </c>
      <c r="C102" s="57" t="s">
        <v>118</v>
      </c>
      <c r="D102" s="52">
        <v>30</v>
      </c>
      <c r="E102" s="52">
        <v>66</v>
      </c>
      <c r="F102" s="52">
        <v>1</v>
      </c>
      <c r="G102" s="52" t="s">
        <v>125</v>
      </c>
      <c r="H102" s="53" t="s">
        <v>127</v>
      </c>
      <c r="I102" s="52" t="s">
        <v>160</v>
      </c>
      <c r="J102" s="53" t="s">
        <v>122</v>
      </c>
      <c r="K102" s="54">
        <v>45916</v>
      </c>
      <c r="L102" s="55">
        <v>45943</v>
      </c>
      <c r="M102" s="52" t="s">
        <v>159</v>
      </c>
      <c r="N102" s="52" t="s">
        <v>132</v>
      </c>
      <c r="O102" s="52"/>
      <c r="P102" s="52"/>
      <c r="Q102" s="52">
        <v>1</v>
      </c>
      <c r="R102" t="s">
        <v>124</v>
      </c>
    </row>
    <row r="104" spans="1:44" x14ac:dyDescent="0.2">
      <c r="A104" s="84" t="s">
        <v>191</v>
      </c>
      <c r="T104" s="84" t="s">
        <v>191</v>
      </c>
    </row>
    <row r="105" spans="1:44" x14ac:dyDescent="0.2">
      <c r="A105" s="51">
        <v>91</v>
      </c>
      <c r="B105" s="52">
        <v>85</v>
      </c>
      <c r="C105" s="57" t="s">
        <v>129</v>
      </c>
      <c r="D105" s="52">
        <v>5</v>
      </c>
      <c r="E105" s="52">
        <v>5</v>
      </c>
      <c r="F105" s="52">
        <v>1</v>
      </c>
      <c r="G105" s="52" t="s">
        <v>119</v>
      </c>
      <c r="H105" s="53" t="s">
        <v>120</v>
      </c>
      <c r="I105" s="52" t="s">
        <v>141</v>
      </c>
      <c r="J105" s="53" t="s">
        <v>122</v>
      </c>
      <c r="K105" s="54">
        <v>45916</v>
      </c>
      <c r="L105" s="55">
        <v>45943</v>
      </c>
      <c r="M105" s="52" t="s">
        <v>142</v>
      </c>
      <c r="N105" s="52" t="s">
        <v>143</v>
      </c>
      <c r="O105" s="52"/>
      <c r="P105" s="52"/>
      <c r="Q105" s="52">
        <v>1</v>
      </c>
      <c r="R105" t="s">
        <v>124</v>
      </c>
      <c r="U105" s="41" t="s">
        <v>536</v>
      </c>
      <c r="V105" s="41"/>
      <c r="W105" s="42"/>
      <c r="X105" s="32"/>
      <c r="Y105" s="32"/>
      <c r="Z105" s="32"/>
      <c r="AA105" s="32"/>
      <c r="AB105" s="32"/>
      <c r="AC105" s="32"/>
      <c r="AD105" s="32"/>
      <c r="AE105" s="32"/>
      <c r="AF105" s="32"/>
      <c r="AG105" s="32"/>
      <c r="AH105" s="32"/>
      <c r="AI105" s="32"/>
      <c r="AJ105" s="32"/>
      <c r="AK105" s="32"/>
      <c r="AL105" s="32"/>
    </row>
    <row r="106" spans="1:44" x14ac:dyDescent="0.2">
      <c r="A106" s="51">
        <v>92</v>
      </c>
      <c r="B106" s="52">
        <v>86</v>
      </c>
      <c r="C106" s="57" t="s">
        <v>129</v>
      </c>
      <c r="D106" s="52">
        <v>5</v>
      </c>
      <c r="E106" s="52">
        <v>5</v>
      </c>
      <c r="F106" s="52">
        <v>2</v>
      </c>
      <c r="G106" s="52" t="s">
        <v>119</v>
      </c>
      <c r="H106" s="53" t="s">
        <v>120</v>
      </c>
      <c r="I106" s="52" t="s">
        <v>141</v>
      </c>
      <c r="J106" s="53" t="s">
        <v>122</v>
      </c>
      <c r="K106" s="54">
        <v>45916</v>
      </c>
      <c r="L106" s="55">
        <v>45943</v>
      </c>
      <c r="M106" s="52" t="s">
        <v>142</v>
      </c>
      <c r="N106" s="52" t="s">
        <v>143</v>
      </c>
      <c r="O106" s="52"/>
      <c r="P106" s="52"/>
      <c r="Q106" s="52">
        <v>1</v>
      </c>
      <c r="R106" t="s">
        <v>124</v>
      </c>
      <c r="T106" s="6"/>
      <c r="U106" s="7">
        <v>1</v>
      </c>
      <c r="V106" s="7"/>
      <c r="W106" s="7">
        <v>2</v>
      </c>
      <c r="X106" s="7"/>
      <c r="Y106" s="7">
        <v>3</v>
      </c>
      <c r="Z106" s="7"/>
      <c r="AA106" s="7">
        <v>4</v>
      </c>
      <c r="AB106" s="7"/>
      <c r="AC106" s="7">
        <v>5</v>
      </c>
      <c r="AD106" s="7"/>
      <c r="AE106" s="7">
        <v>6</v>
      </c>
      <c r="AF106" s="7"/>
      <c r="AG106" s="7">
        <v>7</v>
      </c>
      <c r="AH106" s="7"/>
      <c r="AI106" s="7">
        <v>8</v>
      </c>
      <c r="AJ106" s="7"/>
      <c r="AK106" s="7">
        <v>9</v>
      </c>
      <c r="AL106" s="30"/>
      <c r="AM106" s="30">
        <v>10</v>
      </c>
      <c r="AN106" s="30"/>
      <c r="AO106" s="7">
        <v>11</v>
      </c>
      <c r="AP106" s="7"/>
      <c r="AQ106" s="7">
        <v>12</v>
      </c>
      <c r="AR106" s="7"/>
    </row>
    <row r="107" spans="1:44" ht="16" x14ac:dyDescent="0.2">
      <c r="A107" s="51">
        <v>93</v>
      </c>
      <c r="B107" s="52">
        <v>87</v>
      </c>
      <c r="C107" s="57" t="s">
        <v>129</v>
      </c>
      <c r="D107" s="52">
        <v>5</v>
      </c>
      <c r="E107" s="52">
        <v>5</v>
      </c>
      <c r="F107" s="52">
        <v>3</v>
      </c>
      <c r="G107" s="52" t="s">
        <v>119</v>
      </c>
      <c r="H107" s="53" t="s">
        <v>120</v>
      </c>
      <c r="I107" s="52" t="s">
        <v>141</v>
      </c>
      <c r="J107" s="53" t="s">
        <v>122</v>
      </c>
      <c r="K107" s="54">
        <v>45916</v>
      </c>
      <c r="L107" s="55">
        <v>45943</v>
      </c>
      <c r="M107" s="52" t="s">
        <v>142</v>
      </c>
      <c r="N107" s="52" t="s">
        <v>143</v>
      </c>
      <c r="O107" s="52"/>
      <c r="P107" s="52"/>
      <c r="Q107" s="52">
        <v>1</v>
      </c>
      <c r="R107" t="s">
        <v>124</v>
      </c>
      <c r="T107" s="8" t="s">
        <v>45</v>
      </c>
      <c r="U107" s="61"/>
      <c r="V107" s="33"/>
      <c r="W107" s="33"/>
      <c r="X107" s="33"/>
      <c r="Y107" s="34"/>
      <c r="Z107" s="34"/>
      <c r="AA107" s="35"/>
      <c r="AB107" s="35"/>
      <c r="AC107" s="36"/>
      <c r="AD107" s="36"/>
      <c r="AE107" s="37"/>
      <c r="AF107" s="37"/>
      <c r="AG107" s="37"/>
      <c r="AH107" s="37"/>
      <c r="AI107" s="37"/>
      <c r="AJ107" s="37"/>
      <c r="AK107" s="38"/>
      <c r="AL107" s="40"/>
      <c r="AM107" s="39"/>
      <c r="AN107" s="39"/>
      <c r="AO107" s="40"/>
      <c r="AP107" s="40"/>
      <c r="AQ107" s="38"/>
      <c r="AR107" s="38"/>
    </row>
    <row r="108" spans="1:44" x14ac:dyDescent="0.2">
      <c r="A108" s="51">
        <v>94</v>
      </c>
      <c r="B108" s="52">
        <v>91</v>
      </c>
      <c r="C108" s="57" t="s">
        <v>129</v>
      </c>
      <c r="D108" s="52">
        <v>5</v>
      </c>
      <c r="E108" s="52">
        <v>29</v>
      </c>
      <c r="F108" s="52">
        <v>1</v>
      </c>
      <c r="G108" s="52" t="s">
        <v>119</v>
      </c>
      <c r="H108" s="53" t="s">
        <v>127</v>
      </c>
      <c r="I108" s="52" t="s">
        <v>144</v>
      </c>
      <c r="J108" s="53" t="s">
        <v>122</v>
      </c>
      <c r="K108" s="54">
        <v>45916</v>
      </c>
      <c r="L108" s="55">
        <v>45943</v>
      </c>
      <c r="M108" s="52" t="s">
        <v>142</v>
      </c>
      <c r="N108" s="52" t="s">
        <v>143</v>
      </c>
      <c r="O108" s="52"/>
      <c r="P108" s="52"/>
      <c r="Q108" s="52">
        <v>1</v>
      </c>
      <c r="R108" t="s">
        <v>124</v>
      </c>
      <c r="T108" s="9" t="s">
        <v>46</v>
      </c>
      <c r="U108" s="33"/>
      <c r="V108" s="33"/>
      <c r="W108" s="33"/>
      <c r="X108" s="33"/>
      <c r="Y108" s="34"/>
      <c r="Z108" s="34"/>
      <c r="AA108" s="35"/>
      <c r="AB108" s="35"/>
      <c r="AC108" s="36"/>
      <c r="AD108" s="36"/>
      <c r="AE108" s="37"/>
      <c r="AF108" s="37"/>
      <c r="AG108" s="37"/>
      <c r="AH108" s="37"/>
      <c r="AI108" s="37"/>
      <c r="AJ108" s="37"/>
      <c r="AK108" s="38"/>
      <c r="AL108" s="40"/>
      <c r="AM108" s="39"/>
      <c r="AN108" s="39"/>
      <c r="AO108" s="40"/>
      <c r="AP108" s="40"/>
      <c r="AQ108" s="38"/>
      <c r="AR108" s="38"/>
    </row>
    <row r="109" spans="1:44" x14ac:dyDescent="0.2">
      <c r="A109" s="51">
        <v>95</v>
      </c>
      <c r="B109" s="52">
        <v>92</v>
      </c>
      <c r="C109" s="57" t="s">
        <v>129</v>
      </c>
      <c r="D109" s="52">
        <v>5</v>
      </c>
      <c r="E109" s="52">
        <v>29</v>
      </c>
      <c r="F109" s="52">
        <v>2</v>
      </c>
      <c r="G109" s="52" t="s">
        <v>119</v>
      </c>
      <c r="H109" s="53" t="s">
        <v>127</v>
      </c>
      <c r="I109" s="52" t="s">
        <v>144</v>
      </c>
      <c r="J109" s="53" t="s">
        <v>122</v>
      </c>
      <c r="K109" s="54">
        <v>45916</v>
      </c>
      <c r="L109" s="55">
        <v>45943</v>
      </c>
      <c r="M109" s="52" t="s">
        <v>142</v>
      </c>
      <c r="N109" s="52" t="s">
        <v>143</v>
      </c>
      <c r="O109" s="52"/>
      <c r="P109" s="52"/>
      <c r="Q109" s="52">
        <v>1</v>
      </c>
      <c r="R109" t="s">
        <v>124</v>
      </c>
      <c r="T109" s="9" t="s">
        <v>47</v>
      </c>
      <c r="U109" s="51">
        <v>91</v>
      </c>
      <c r="V109" s="52">
        <v>85</v>
      </c>
      <c r="W109" s="51">
        <v>97</v>
      </c>
      <c r="X109" s="58">
        <v>184</v>
      </c>
      <c r="Y109" s="51">
        <v>100</v>
      </c>
      <c r="Z109" s="52">
        <v>117</v>
      </c>
      <c r="AA109" s="51">
        <v>104</v>
      </c>
      <c r="AB109" s="52">
        <v>88</v>
      </c>
      <c r="AC109" s="51">
        <v>110</v>
      </c>
      <c r="AD109" s="58">
        <v>181</v>
      </c>
      <c r="AE109" s="51">
        <v>113</v>
      </c>
      <c r="AF109" s="52">
        <v>119</v>
      </c>
      <c r="AG109" s="51">
        <v>117</v>
      </c>
      <c r="AH109" s="52">
        <v>97</v>
      </c>
      <c r="AI109" s="51">
        <v>123</v>
      </c>
      <c r="AJ109" s="58">
        <v>194</v>
      </c>
      <c r="AK109" s="51">
        <v>126</v>
      </c>
      <c r="AL109" s="52">
        <v>125</v>
      </c>
      <c r="AM109" s="51">
        <v>130</v>
      </c>
      <c r="AN109" s="52">
        <v>100</v>
      </c>
      <c r="AO109" s="51">
        <v>136</v>
      </c>
      <c r="AP109" s="58">
        <v>191</v>
      </c>
      <c r="AQ109" s="51">
        <v>139</v>
      </c>
      <c r="AR109" s="52">
        <v>127</v>
      </c>
    </row>
    <row r="110" spans="1:44" x14ac:dyDescent="0.2">
      <c r="A110" s="51">
        <v>96</v>
      </c>
      <c r="B110" s="52">
        <v>93</v>
      </c>
      <c r="C110" s="57" t="s">
        <v>129</v>
      </c>
      <c r="D110" s="52">
        <v>5</v>
      </c>
      <c r="E110" s="52">
        <v>29</v>
      </c>
      <c r="F110" s="52">
        <v>3</v>
      </c>
      <c r="G110" s="52" t="s">
        <v>119</v>
      </c>
      <c r="H110" s="53" t="s">
        <v>127</v>
      </c>
      <c r="I110" s="52" t="s">
        <v>144</v>
      </c>
      <c r="J110" s="53" t="s">
        <v>122</v>
      </c>
      <c r="K110" s="54">
        <v>45916</v>
      </c>
      <c r="L110" s="55">
        <v>45943</v>
      </c>
      <c r="M110" s="52" t="s">
        <v>142</v>
      </c>
      <c r="N110" s="52" t="s">
        <v>143</v>
      </c>
      <c r="O110" s="52"/>
      <c r="P110" s="52"/>
      <c r="Q110" s="52">
        <v>1</v>
      </c>
      <c r="R110" t="s">
        <v>124</v>
      </c>
      <c r="T110" s="9" t="s">
        <v>48</v>
      </c>
      <c r="U110" s="51">
        <v>92</v>
      </c>
      <c r="V110" s="52">
        <v>86</v>
      </c>
      <c r="W110" s="51">
        <v>98</v>
      </c>
      <c r="X110" s="58">
        <v>185</v>
      </c>
      <c r="Y110" s="51">
        <v>101</v>
      </c>
      <c r="Z110" s="52">
        <v>118</v>
      </c>
      <c r="AA110" s="51">
        <v>105</v>
      </c>
      <c r="AB110" s="52">
        <v>89</v>
      </c>
      <c r="AC110" s="51">
        <v>111</v>
      </c>
      <c r="AD110" s="58">
        <v>182</v>
      </c>
      <c r="AE110" s="51">
        <v>114</v>
      </c>
      <c r="AF110" s="52">
        <v>120</v>
      </c>
      <c r="AG110" s="51">
        <v>118</v>
      </c>
      <c r="AH110" s="52">
        <v>98</v>
      </c>
      <c r="AI110" s="51">
        <v>124</v>
      </c>
      <c r="AJ110" s="58">
        <v>195</v>
      </c>
      <c r="AK110" s="51">
        <v>127</v>
      </c>
      <c r="AL110" s="52">
        <v>126</v>
      </c>
      <c r="AM110" s="51">
        <v>131</v>
      </c>
      <c r="AN110" s="52">
        <v>101</v>
      </c>
      <c r="AO110" s="51">
        <v>137</v>
      </c>
      <c r="AP110" s="58">
        <v>192</v>
      </c>
      <c r="AQ110" s="51">
        <v>140</v>
      </c>
      <c r="AR110" s="52">
        <v>128</v>
      </c>
    </row>
    <row r="111" spans="1:44" x14ac:dyDescent="0.2">
      <c r="A111" s="51">
        <v>97</v>
      </c>
      <c r="B111" s="58">
        <v>184</v>
      </c>
      <c r="C111" s="52" t="s">
        <v>129</v>
      </c>
      <c r="D111" s="52">
        <v>5</v>
      </c>
      <c r="E111" s="52"/>
      <c r="F111" s="52">
        <v>1</v>
      </c>
      <c r="G111" s="52"/>
      <c r="H111" s="53" t="s">
        <v>145</v>
      </c>
      <c r="I111" s="52" t="s">
        <v>141</v>
      </c>
      <c r="J111" s="52" t="s">
        <v>122</v>
      </c>
      <c r="K111" s="54">
        <v>45916</v>
      </c>
      <c r="L111" s="52"/>
      <c r="M111" s="52" t="s">
        <v>146</v>
      </c>
      <c r="N111" s="52" t="s">
        <v>143</v>
      </c>
      <c r="O111" s="52"/>
      <c r="P111" s="52"/>
      <c r="Q111" s="52">
        <v>1</v>
      </c>
      <c r="R111" t="s">
        <v>147</v>
      </c>
      <c r="T111" s="9" t="s">
        <v>49</v>
      </c>
      <c r="U111" s="51">
        <v>93</v>
      </c>
      <c r="V111" s="52">
        <v>87</v>
      </c>
      <c r="W111" s="51">
        <v>99</v>
      </c>
      <c r="X111" s="58">
        <v>186</v>
      </c>
      <c r="Y111" s="51">
        <v>102</v>
      </c>
      <c r="Z111" s="52">
        <v>121</v>
      </c>
      <c r="AA111" s="51">
        <v>106</v>
      </c>
      <c r="AB111" s="52">
        <v>90</v>
      </c>
      <c r="AC111" s="51">
        <v>112</v>
      </c>
      <c r="AD111" s="58">
        <v>183</v>
      </c>
      <c r="AE111" s="51">
        <v>115</v>
      </c>
      <c r="AF111" s="52">
        <v>123</v>
      </c>
      <c r="AG111" s="51">
        <v>119</v>
      </c>
      <c r="AH111" s="52">
        <v>99</v>
      </c>
      <c r="AI111" s="51">
        <v>125</v>
      </c>
      <c r="AJ111" s="58">
        <v>196</v>
      </c>
      <c r="AK111" s="51">
        <v>128</v>
      </c>
      <c r="AL111" s="52">
        <v>129</v>
      </c>
      <c r="AM111" s="51">
        <v>132</v>
      </c>
      <c r="AN111" s="52">
        <v>102</v>
      </c>
      <c r="AO111" s="51">
        <v>138</v>
      </c>
      <c r="AP111" s="58">
        <v>193</v>
      </c>
      <c r="AQ111" s="51">
        <v>141</v>
      </c>
      <c r="AR111" s="52">
        <v>131</v>
      </c>
    </row>
    <row r="112" spans="1:44" x14ac:dyDescent="0.2">
      <c r="A112" s="51">
        <v>98</v>
      </c>
      <c r="B112" s="58">
        <v>185</v>
      </c>
      <c r="C112" s="52" t="s">
        <v>129</v>
      </c>
      <c r="D112" s="52">
        <v>5</v>
      </c>
      <c r="E112" s="52"/>
      <c r="F112" s="52">
        <v>2</v>
      </c>
      <c r="G112" s="52"/>
      <c r="H112" s="53" t="s">
        <v>145</v>
      </c>
      <c r="I112" s="52" t="s">
        <v>141</v>
      </c>
      <c r="J112" s="52" t="s">
        <v>122</v>
      </c>
      <c r="K112" s="54">
        <v>45916</v>
      </c>
      <c r="L112" s="52"/>
      <c r="M112" s="52" t="s">
        <v>146</v>
      </c>
      <c r="N112" s="52" t="s">
        <v>143</v>
      </c>
      <c r="O112" s="52"/>
      <c r="P112" s="52"/>
      <c r="Q112" s="52">
        <v>1</v>
      </c>
      <c r="R112" t="s">
        <v>147</v>
      </c>
      <c r="T112" s="9" t="s">
        <v>50</v>
      </c>
      <c r="U112" s="51">
        <v>94</v>
      </c>
      <c r="V112" s="52">
        <v>91</v>
      </c>
      <c r="W112" s="108"/>
      <c r="X112" s="108"/>
      <c r="Y112" s="51">
        <v>103</v>
      </c>
      <c r="Z112" s="52">
        <v>122</v>
      </c>
      <c r="AA112" s="51">
        <v>107</v>
      </c>
      <c r="AB112" s="52">
        <v>94</v>
      </c>
      <c r="AC112" s="108"/>
      <c r="AD112" s="108"/>
      <c r="AE112" s="51">
        <v>116</v>
      </c>
      <c r="AF112" s="52">
        <v>124</v>
      </c>
      <c r="AG112" s="51">
        <v>120</v>
      </c>
      <c r="AH112" s="52">
        <v>103</v>
      </c>
      <c r="AI112" s="108"/>
      <c r="AJ112" s="108"/>
      <c r="AK112" s="51">
        <v>129</v>
      </c>
      <c r="AL112" s="52">
        <v>130</v>
      </c>
      <c r="AM112" s="51">
        <v>133</v>
      </c>
      <c r="AN112" s="52">
        <v>106</v>
      </c>
      <c r="AO112" s="108"/>
      <c r="AP112" s="108"/>
      <c r="AQ112" s="51">
        <v>142</v>
      </c>
      <c r="AR112" s="52">
        <v>132</v>
      </c>
    </row>
    <row r="113" spans="1:44" x14ac:dyDescent="0.2">
      <c r="A113" s="51">
        <v>99</v>
      </c>
      <c r="B113" s="58">
        <v>186</v>
      </c>
      <c r="C113" s="52" t="s">
        <v>129</v>
      </c>
      <c r="D113" s="52">
        <v>5</v>
      </c>
      <c r="E113" s="52"/>
      <c r="F113" s="52">
        <v>3</v>
      </c>
      <c r="G113" s="52"/>
      <c r="H113" s="53" t="s">
        <v>145</v>
      </c>
      <c r="I113" s="52" t="s">
        <v>141</v>
      </c>
      <c r="J113" s="52" t="s">
        <v>122</v>
      </c>
      <c r="K113" s="54">
        <v>45916</v>
      </c>
      <c r="L113" s="52"/>
      <c r="M113" s="52" t="s">
        <v>146</v>
      </c>
      <c r="N113" s="52" t="s">
        <v>143</v>
      </c>
      <c r="O113" s="52"/>
      <c r="P113" s="52"/>
      <c r="Q113" s="52">
        <v>1</v>
      </c>
      <c r="R113" t="s">
        <v>147</v>
      </c>
      <c r="T113" s="9" t="s">
        <v>51</v>
      </c>
      <c r="U113" s="51">
        <v>95</v>
      </c>
      <c r="V113" s="52">
        <v>92</v>
      </c>
      <c r="W113" s="108"/>
      <c r="X113" s="108"/>
      <c r="Y113" s="108"/>
      <c r="Z113" s="108"/>
      <c r="AA113" s="51">
        <v>108</v>
      </c>
      <c r="AB113" s="52">
        <v>95</v>
      </c>
      <c r="AC113" s="108"/>
      <c r="AD113" s="108"/>
      <c r="AE113" s="108"/>
      <c r="AF113" s="108"/>
      <c r="AG113" s="51">
        <v>121</v>
      </c>
      <c r="AH113" s="52">
        <v>104</v>
      </c>
      <c r="AI113" s="108"/>
      <c r="AJ113" s="108"/>
      <c r="AK113" s="108"/>
      <c r="AL113" s="108"/>
      <c r="AM113" s="51">
        <v>134</v>
      </c>
      <c r="AN113" s="52">
        <v>107</v>
      </c>
      <c r="AO113" s="108"/>
      <c r="AP113" s="108"/>
      <c r="AQ113" s="108"/>
      <c r="AR113" s="108"/>
    </row>
    <row r="114" spans="1:44" ht="16" thickBot="1" x14ac:dyDescent="0.25">
      <c r="A114" s="51">
        <v>100</v>
      </c>
      <c r="B114" s="52">
        <v>117</v>
      </c>
      <c r="C114" s="57" t="s">
        <v>129</v>
      </c>
      <c r="D114" s="52">
        <v>8</v>
      </c>
      <c r="E114" s="52">
        <v>8</v>
      </c>
      <c r="F114" s="52">
        <v>1</v>
      </c>
      <c r="G114" s="52" t="s">
        <v>119</v>
      </c>
      <c r="H114" s="53" t="s">
        <v>120</v>
      </c>
      <c r="I114" s="52" t="s">
        <v>130</v>
      </c>
      <c r="J114" s="53" t="s">
        <v>122</v>
      </c>
      <c r="K114" s="54">
        <v>45916</v>
      </c>
      <c r="L114" s="55">
        <v>45943</v>
      </c>
      <c r="M114" s="52" t="s">
        <v>131</v>
      </c>
      <c r="N114" s="52" t="s">
        <v>132</v>
      </c>
      <c r="O114" s="52"/>
      <c r="P114" s="52"/>
      <c r="Q114" s="52">
        <v>1</v>
      </c>
      <c r="R114" t="s">
        <v>124</v>
      </c>
      <c r="T114" s="9" t="s">
        <v>52</v>
      </c>
      <c r="U114" s="51">
        <v>96</v>
      </c>
      <c r="V114" s="52">
        <v>93</v>
      </c>
      <c r="W114" s="109"/>
      <c r="X114" s="109"/>
      <c r="Y114" s="109"/>
      <c r="Z114" s="109"/>
      <c r="AA114" s="51">
        <v>109</v>
      </c>
      <c r="AB114" s="52">
        <v>96</v>
      </c>
      <c r="AC114" s="109"/>
      <c r="AD114" s="109"/>
      <c r="AE114" s="109"/>
      <c r="AF114" s="109"/>
      <c r="AG114" s="51">
        <v>122</v>
      </c>
      <c r="AH114" s="52">
        <v>105</v>
      </c>
      <c r="AI114" s="109"/>
      <c r="AJ114" s="109"/>
      <c r="AK114" s="109"/>
      <c r="AL114" s="109"/>
      <c r="AM114" s="51">
        <v>135</v>
      </c>
      <c r="AN114" s="52">
        <v>108</v>
      </c>
      <c r="AO114" s="109"/>
      <c r="AP114" s="157"/>
      <c r="AQ114" s="157"/>
      <c r="AR114" s="157"/>
    </row>
    <row r="115" spans="1:44" ht="16" thickBot="1" x14ac:dyDescent="0.25">
      <c r="A115" s="51">
        <v>101</v>
      </c>
      <c r="B115" s="52">
        <v>118</v>
      </c>
      <c r="C115" s="57" t="s">
        <v>129</v>
      </c>
      <c r="D115" s="52">
        <v>8</v>
      </c>
      <c r="E115" s="52">
        <v>8</v>
      </c>
      <c r="F115" s="52">
        <v>2</v>
      </c>
      <c r="G115" s="52" t="s">
        <v>119</v>
      </c>
      <c r="H115" s="53" t="s">
        <v>120</v>
      </c>
      <c r="I115" s="52" t="s">
        <v>130</v>
      </c>
      <c r="J115" s="53" t="s">
        <v>122</v>
      </c>
      <c r="K115" s="54">
        <v>45916</v>
      </c>
      <c r="L115" s="55">
        <v>45943</v>
      </c>
      <c r="M115" s="52" t="s">
        <v>131</v>
      </c>
      <c r="N115" s="52" t="s">
        <v>132</v>
      </c>
      <c r="O115" s="52"/>
      <c r="P115" s="52"/>
      <c r="Q115" s="52">
        <v>1</v>
      </c>
      <c r="R115" t="s">
        <v>124</v>
      </c>
      <c r="U115" s="292" t="s">
        <v>192</v>
      </c>
      <c r="V115" s="293"/>
      <c r="W115" s="293"/>
      <c r="X115" s="293"/>
      <c r="Y115" s="293"/>
      <c r="Z115" s="294"/>
      <c r="AA115" s="292" t="s">
        <v>193</v>
      </c>
      <c r="AB115" s="293"/>
      <c r="AC115" s="293"/>
      <c r="AD115" s="293"/>
      <c r="AE115" s="293"/>
      <c r="AF115" s="294"/>
      <c r="AG115" s="292" t="s">
        <v>195</v>
      </c>
      <c r="AH115" s="293"/>
      <c r="AI115" s="293"/>
      <c r="AJ115" s="293"/>
      <c r="AK115" s="293"/>
      <c r="AL115" s="294"/>
      <c r="AM115" s="292" t="s">
        <v>196</v>
      </c>
      <c r="AN115" s="293"/>
      <c r="AO115" s="293"/>
      <c r="AP115" s="293"/>
      <c r="AQ115" s="293"/>
      <c r="AR115" s="294"/>
    </row>
    <row r="116" spans="1:44" x14ac:dyDescent="0.2">
      <c r="A116" s="51">
        <v>102</v>
      </c>
      <c r="B116" s="52">
        <v>121</v>
      </c>
      <c r="C116" s="57" t="s">
        <v>129</v>
      </c>
      <c r="D116" s="52">
        <v>8</v>
      </c>
      <c r="E116" s="52">
        <v>11</v>
      </c>
      <c r="F116" s="52">
        <v>1</v>
      </c>
      <c r="G116" s="52" t="s">
        <v>119</v>
      </c>
      <c r="H116" s="53" t="s">
        <v>127</v>
      </c>
      <c r="I116" s="52" t="s">
        <v>133</v>
      </c>
      <c r="J116" s="53" t="s">
        <v>122</v>
      </c>
      <c r="K116" s="54">
        <v>45916</v>
      </c>
      <c r="L116" s="55">
        <v>45943</v>
      </c>
      <c r="M116" s="52" t="s">
        <v>131</v>
      </c>
      <c r="N116" s="52" t="s">
        <v>132</v>
      </c>
      <c r="O116" s="52"/>
      <c r="P116" s="52"/>
      <c r="Q116" s="52">
        <v>1</v>
      </c>
      <c r="R116" t="s">
        <v>124</v>
      </c>
    </row>
    <row r="117" spans="1:44" x14ac:dyDescent="0.2">
      <c r="A117" s="51">
        <v>103</v>
      </c>
      <c r="B117" s="52">
        <v>122</v>
      </c>
      <c r="C117" s="57" t="s">
        <v>129</v>
      </c>
      <c r="D117" s="52">
        <v>8</v>
      </c>
      <c r="E117" s="52">
        <v>11</v>
      </c>
      <c r="F117" s="52">
        <v>2</v>
      </c>
      <c r="G117" s="52" t="s">
        <v>119</v>
      </c>
      <c r="H117" s="53" t="s">
        <v>127</v>
      </c>
      <c r="I117" s="52" t="s">
        <v>133</v>
      </c>
      <c r="J117" s="53" t="s">
        <v>122</v>
      </c>
      <c r="K117" s="54">
        <v>45916</v>
      </c>
      <c r="L117" s="55">
        <v>45943</v>
      </c>
      <c r="M117" s="52" t="s">
        <v>131</v>
      </c>
      <c r="N117" s="52" t="s">
        <v>132</v>
      </c>
      <c r="O117" s="52"/>
      <c r="P117" s="52"/>
      <c r="Q117" s="52">
        <v>1</v>
      </c>
      <c r="R117" t="s">
        <v>124</v>
      </c>
    </row>
    <row r="119" spans="1:44" x14ac:dyDescent="0.2">
      <c r="A119" s="51">
        <v>104</v>
      </c>
      <c r="B119" s="52">
        <v>88</v>
      </c>
      <c r="C119" s="57" t="s">
        <v>129</v>
      </c>
      <c r="D119" s="52">
        <v>5</v>
      </c>
      <c r="E119" s="52">
        <v>5</v>
      </c>
      <c r="F119" s="52">
        <v>1</v>
      </c>
      <c r="G119" s="52" t="s">
        <v>125</v>
      </c>
      <c r="H119" s="53" t="s">
        <v>120</v>
      </c>
      <c r="I119" s="52" t="s">
        <v>141</v>
      </c>
      <c r="J119" s="53" t="s">
        <v>122</v>
      </c>
      <c r="K119" s="54">
        <v>45916</v>
      </c>
      <c r="L119" s="55">
        <v>45943</v>
      </c>
      <c r="M119" s="52" t="s">
        <v>142</v>
      </c>
      <c r="N119" s="52" t="s">
        <v>143</v>
      </c>
      <c r="O119" s="52"/>
      <c r="P119" s="52"/>
      <c r="Q119" s="52">
        <v>1</v>
      </c>
      <c r="R119" t="s">
        <v>124</v>
      </c>
    </row>
    <row r="120" spans="1:44" x14ac:dyDescent="0.2">
      <c r="A120" s="51">
        <v>105</v>
      </c>
      <c r="B120" s="52">
        <v>89</v>
      </c>
      <c r="C120" s="57" t="s">
        <v>129</v>
      </c>
      <c r="D120" s="52">
        <v>5</v>
      </c>
      <c r="E120" s="52">
        <v>5</v>
      </c>
      <c r="F120" s="52">
        <v>2</v>
      </c>
      <c r="G120" s="52" t="s">
        <v>125</v>
      </c>
      <c r="H120" s="53" t="s">
        <v>120</v>
      </c>
      <c r="I120" s="52" t="s">
        <v>141</v>
      </c>
      <c r="J120" s="53" t="s">
        <v>122</v>
      </c>
      <c r="K120" s="54">
        <v>45916</v>
      </c>
      <c r="L120" s="55">
        <v>45943</v>
      </c>
      <c r="M120" s="52" t="s">
        <v>142</v>
      </c>
      <c r="N120" s="52" t="s">
        <v>143</v>
      </c>
      <c r="O120" s="52"/>
      <c r="P120" s="52"/>
      <c r="Q120" s="52">
        <v>1</v>
      </c>
      <c r="R120" t="s">
        <v>124</v>
      </c>
    </row>
    <row r="121" spans="1:44" x14ac:dyDescent="0.2">
      <c r="A121" s="51">
        <v>106</v>
      </c>
      <c r="B121" s="52">
        <v>90</v>
      </c>
      <c r="C121" s="57" t="s">
        <v>129</v>
      </c>
      <c r="D121" s="52">
        <v>5</v>
      </c>
      <c r="E121" s="52">
        <v>5</v>
      </c>
      <c r="F121" s="52">
        <v>3</v>
      </c>
      <c r="G121" s="52" t="s">
        <v>125</v>
      </c>
      <c r="H121" s="53" t="s">
        <v>120</v>
      </c>
      <c r="I121" s="52" t="s">
        <v>141</v>
      </c>
      <c r="J121" s="53" t="s">
        <v>122</v>
      </c>
      <c r="K121" s="54">
        <v>45916</v>
      </c>
      <c r="L121" s="55">
        <v>45943</v>
      </c>
      <c r="M121" s="52" t="s">
        <v>142</v>
      </c>
      <c r="N121" s="52" t="s">
        <v>143</v>
      </c>
      <c r="O121" s="52"/>
      <c r="P121" s="52"/>
      <c r="Q121" s="52">
        <v>1</v>
      </c>
      <c r="R121" t="s">
        <v>124</v>
      </c>
    </row>
    <row r="122" spans="1:44" x14ac:dyDescent="0.2">
      <c r="A122" s="51">
        <v>107</v>
      </c>
      <c r="B122" s="52">
        <v>94</v>
      </c>
      <c r="C122" s="57" t="s">
        <v>129</v>
      </c>
      <c r="D122" s="52">
        <v>5</v>
      </c>
      <c r="E122" s="52">
        <v>29</v>
      </c>
      <c r="F122" s="52">
        <v>1</v>
      </c>
      <c r="G122" s="52" t="s">
        <v>125</v>
      </c>
      <c r="H122" s="53" t="s">
        <v>127</v>
      </c>
      <c r="I122" s="52" t="s">
        <v>144</v>
      </c>
      <c r="J122" s="53" t="s">
        <v>122</v>
      </c>
      <c r="K122" s="54">
        <v>45916</v>
      </c>
      <c r="L122" s="55">
        <v>45943</v>
      </c>
      <c r="M122" s="52" t="s">
        <v>142</v>
      </c>
      <c r="N122" s="52" t="s">
        <v>143</v>
      </c>
      <c r="O122" s="52"/>
      <c r="P122" s="52"/>
      <c r="Q122" s="52">
        <v>1</v>
      </c>
      <c r="R122" t="s">
        <v>124</v>
      </c>
    </row>
    <row r="123" spans="1:44" x14ac:dyDescent="0.2">
      <c r="A123" s="51">
        <v>108</v>
      </c>
      <c r="B123" s="52">
        <v>95</v>
      </c>
      <c r="C123" s="57" t="s">
        <v>129</v>
      </c>
      <c r="D123" s="52">
        <v>5</v>
      </c>
      <c r="E123" s="52">
        <v>29</v>
      </c>
      <c r="F123" s="52">
        <v>2</v>
      </c>
      <c r="G123" s="52" t="s">
        <v>125</v>
      </c>
      <c r="H123" s="53" t="s">
        <v>127</v>
      </c>
      <c r="I123" s="52" t="s">
        <v>144</v>
      </c>
      <c r="J123" s="53" t="s">
        <v>122</v>
      </c>
      <c r="K123" s="54">
        <v>45916</v>
      </c>
      <c r="L123" s="55">
        <v>45943</v>
      </c>
      <c r="M123" s="52" t="s">
        <v>142</v>
      </c>
      <c r="N123" s="52" t="s">
        <v>143</v>
      </c>
      <c r="O123" s="52"/>
      <c r="P123" s="52"/>
      <c r="Q123" s="52">
        <v>1</v>
      </c>
      <c r="R123" t="s">
        <v>124</v>
      </c>
    </row>
    <row r="124" spans="1:44" x14ac:dyDescent="0.2">
      <c r="A124" s="51">
        <v>109</v>
      </c>
      <c r="B124" s="52">
        <v>96</v>
      </c>
      <c r="C124" s="57" t="s">
        <v>129</v>
      </c>
      <c r="D124" s="52">
        <v>5</v>
      </c>
      <c r="E124" s="52">
        <v>29</v>
      </c>
      <c r="F124" s="52">
        <v>3</v>
      </c>
      <c r="G124" s="52" t="s">
        <v>125</v>
      </c>
      <c r="H124" s="53" t="s">
        <v>127</v>
      </c>
      <c r="I124" s="52" t="s">
        <v>144</v>
      </c>
      <c r="J124" s="53" t="s">
        <v>122</v>
      </c>
      <c r="K124" s="54">
        <v>45916</v>
      </c>
      <c r="L124" s="55">
        <v>45943</v>
      </c>
      <c r="M124" s="52" t="s">
        <v>142</v>
      </c>
      <c r="N124" s="52" t="s">
        <v>143</v>
      </c>
      <c r="O124" s="52"/>
      <c r="P124" s="52"/>
      <c r="Q124" s="52">
        <v>1</v>
      </c>
      <c r="R124" t="s">
        <v>124</v>
      </c>
    </row>
    <row r="125" spans="1:44" x14ac:dyDescent="0.2">
      <c r="A125" s="51">
        <v>110</v>
      </c>
      <c r="B125" s="58">
        <v>181</v>
      </c>
      <c r="C125" s="52" t="s">
        <v>129</v>
      </c>
      <c r="D125" s="52">
        <v>5</v>
      </c>
      <c r="E125" s="52"/>
      <c r="F125" s="52">
        <v>1</v>
      </c>
      <c r="G125" s="52" t="s">
        <v>125</v>
      </c>
      <c r="H125" s="53" t="s">
        <v>145</v>
      </c>
      <c r="I125" s="52" t="s">
        <v>141</v>
      </c>
      <c r="J125" s="52" t="s">
        <v>122</v>
      </c>
      <c r="K125" s="54">
        <v>45916</v>
      </c>
      <c r="L125" s="52"/>
      <c r="M125" s="52" t="s">
        <v>146</v>
      </c>
      <c r="N125" s="52" t="s">
        <v>143</v>
      </c>
      <c r="O125" s="52"/>
      <c r="P125" s="52"/>
      <c r="Q125" s="52">
        <v>1</v>
      </c>
      <c r="R125" t="s">
        <v>147</v>
      </c>
    </row>
    <row r="126" spans="1:44" x14ac:dyDescent="0.2">
      <c r="A126" s="51">
        <v>111</v>
      </c>
      <c r="B126" s="58">
        <v>182</v>
      </c>
      <c r="C126" s="52" t="s">
        <v>129</v>
      </c>
      <c r="D126" s="52">
        <v>5</v>
      </c>
      <c r="E126" s="52"/>
      <c r="F126" s="52">
        <v>2</v>
      </c>
      <c r="G126" s="52" t="s">
        <v>125</v>
      </c>
      <c r="H126" s="53" t="s">
        <v>145</v>
      </c>
      <c r="I126" s="52" t="s">
        <v>141</v>
      </c>
      <c r="J126" s="52" t="s">
        <v>122</v>
      </c>
      <c r="K126" s="54">
        <v>45916</v>
      </c>
      <c r="L126" s="52"/>
      <c r="M126" s="52" t="s">
        <v>146</v>
      </c>
      <c r="N126" s="52" t="s">
        <v>143</v>
      </c>
      <c r="O126" s="52"/>
      <c r="P126" s="52"/>
      <c r="Q126" s="52">
        <v>1</v>
      </c>
      <c r="R126" t="s">
        <v>147</v>
      </c>
    </row>
    <row r="127" spans="1:44" x14ac:dyDescent="0.2">
      <c r="A127" s="51">
        <v>112</v>
      </c>
      <c r="B127" s="58">
        <v>183</v>
      </c>
      <c r="C127" s="52" t="s">
        <v>129</v>
      </c>
      <c r="D127" s="52">
        <v>5</v>
      </c>
      <c r="E127" s="52"/>
      <c r="F127" s="52">
        <v>3</v>
      </c>
      <c r="G127" s="52" t="s">
        <v>125</v>
      </c>
      <c r="H127" s="53" t="s">
        <v>145</v>
      </c>
      <c r="I127" s="52" t="s">
        <v>141</v>
      </c>
      <c r="J127" s="52" t="s">
        <v>122</v>
      </c>
      <c r="K127" s="54">
        <v>45916</v>
      </c>
      <c r="L127" s="52"/>
      <c r="M127" s="52" t="s">
        <v>146</v>
      </c>
      <c r="N127" s="52" t="s">
        <v>143</v>
      </c>
      <c r="O127" s="52"/>
      <c r="P127" s="52"/>
      <c r="Q127" s="52">
        <v>1</v>
      </c>
      <c r="R127" t="s">
        <v>147</v>
      </c>
    </row>
    <row r="128" spans="1:44" x14ac:dyDescent="0.2">
      <c r="A128" s="51">
        <v>113</v>
      </c>
      <c r="B128" s="52">
        <v>119</v>
      </c>
      <c r="C128" s="57" t="s">
        <v>129</v>
      </c>
      <c r="D128" s="52">
        <v>8</v>
      </c>
      <c r="E128" s="52">
        <v>8</v>
      </c>
      <c r="F128" s="52">
        <v>1</v>
      </c>
      <c r="G128" s="52" t="s">
        <v>125</v>
      </c>
      <c r="H128" s="53" t="s">
        <v>120</v>
      </c>
      <c r="I128" s="52" t="s">
        <v>130</v>
      </c>
      <c r="J128" s="53" t="s">
        <v>122</v>
      </c>
      <c r="K128" s="54">
        <v>45916</v>
      </c>
      <c r="L128" s="55">
        <v>45943</v>
      </c>
      <c r="M128" s="52" t="s">
        <v>131</v>
      </c>
      <c r="N128" s="52" t="s">
        <v>132</v>
      </c>
      <c r="O128" s="52"/>
      <c r="P128" s="52"/>
      <c r="Q128" s="52">
        <v>1</v>
      </c>
      <c r="R128" t="s">
        <v>124</v>
      </c>
    </row>
    <row r="129" spans="1:18" x14ac:dyDescent="0.2">
      <c r="A129" s="51">
        <v>114</v>
      </c>
      <c r="B129" s="52">
        <v>120</v>
      </c>
      <c r="C129" s="57" t="s">
        <v>129</v>
      </c>
      <c r="D129" s="52">
        <v>8</v>
      </c>
      <c r="E129" s="52">
        <v>8</v>
      </c>
      <c r="F129" s="52">
        <v>2</v>
      </c>
      <c r="G129" s="52" t="s">
        <v>125</v>
      </c>
      <c r="H129" s="53" t="s">
        <v>120</v>
      </c>
      <c r="I129" s="52" t="s">
        <v>130</v>
      </c>
      <c r="J129" s="53" t="s">
        <v>122</v>
      </c>
      <c r="K129" s="54">
        <v>45916</v>
      </c>
      <c r="L129" s="55">
        <v>45943</v>
      </c>
      <c r="M129" s="52" t="s">
        <v>131</v>
      </c>
      <c r="N129" s="52" t="s">
        <v>132</v>
      </c>
      <c r="O129" s="52"/>
      <c r="P129" s="52"/>
      <c r="Q129" s="52">
        <v>1</v>
      </c>
      <c r="R129" t="s">
        <v>124</v>
      </c>
    </row>
    <row r="130" spans="1:18" x14ac:dyDescent="0.2">
      <c r="A130" s="51">
        <v>115</v>
      </c>
      <c r="B130" s="52">
        <v>123</v>
      </c>
      <c r="C130" s="57" t="s">
        <v>129</v>
      </c>
      <c r="D130" s="52">
        <v>8</v>
      </c>
      <c r="E130" s="52">
        <v>11</v>
      </c>
      <c r="F130" s="52">
        <v>1</v>
      </c>
      <c r="G130" s="52" t="s">
        <v>125</v>
      </c>
      <c r="H130" s="53" t="s">
        <v>127</v>
      </c>
      <c r="I130" s="52" t="s">
        <v>133</v>
      </c>
      <c r="J130" s="53" t="s">
        <v>122</v>
      </c>
      <c r="K130" s="54">
        <v>45916</v>
      </c>
      <c r="L130" s="55">
        <v>45943</v>
      </c>
      <c r="M130" s="52" t="s">
        <v>131</v>
      </c>
      <c r="N130" s="52" t="s">
        <v>132</v>
      </c>
      <c r="O130" s="52"/>
      <c r="P130" s="52"/>
      <c r="Q130" s="52">
        <v>1</v>
      </c>
      <c r="R130" t="s">
        <v>124</v>
      </c>
    </row>
    <row r="131" spans="1:18" x14ac:dyDescent="0.2">
      <c r="A131" s="51">
        <v>116</v>
      </c>
      <c r="B131" s="52">
        <v>124</v>
      </c>
      <c r="C131" s="57" t="s">
        <v>129</v>
      </c>
      <c r="D131" s="52">
        <v>8</v>
      </c>
      <c r="E131" s="52">
        <v>11</v>
      </c>
      <c r="F131" s="52">
        <v>2</v>
      </c>
      <c r="G131" s="52" t="s">
        <v>125</v>
      </c>
      <c r="H131" s="53" t="s">
        <v>127</v>
      </c>
      <c r="I131" s="52" t="s">
        <v>133</v>
      </c>
      <c r="J131" s="53" t="s">
        <v>122</v>
      </c>
      <c r="K131" s="54">
        <v>45916</v>
      </c>
      <c r="L131" s="55">
        <v>45943</v>
      </c>
      <c r="M131" s="52" t="s">
        <v>131</v>
      </c>
      <c r="N131" s="52" t="s">
        <v>132</v>
      </c>
      <c r="O131" s="52"/>
      <c r="P131" s="52"/>
      <c r="Q131" s="52">
        <v>1</v>
      </c>
      <c r="R131" t="s">
        <v>124</v>
      </c>
    </row>
    <row r="133" spans="1:18" x14ac:dyDescent="0.2">
      <c r="A133" s="51">
        <v>117</v>
      </c>
      <c r="B133" s="52">
        <v>97</v>
      </c>
      <c r="C133" s="53" t="s">
        <v>118</v>
      </c>
      <c r="D133" s="52">
        <v>10</v>
      </c>
      <c r="E133" s="52">
        <v>10</v>
      </c>
      <c r="F133" s="52">
        <v>1</v>
      </c>
      <c r="G133" s="52" t="s">
        <v>119</v>
      </c>
      <c r="H133" s="53" t="s">
        <v>120</v>
      </c>
      <c r="I133" s="52" t="s">
        <v>151</v>
      </c>
      <c r="J133" s="53" t="s">
        <v>122</v>
      </c>
      <c r="K133" s="54">
        <v>45916</v>
      </c>
      <c r="L133" s="55">
        <v>45943</v>
      </c>
      <c r="M133" s="52" t="s">
        <v>152</v>
      </c>
      <c r="N133" s="52" t="s">
        <v>132</v>
      </c>
      <c r="O133" s="52"/>
      <c r="P133" s="52"/>
      <c r="Q133" s="52">
        <v>1</v>
      </c>
      <c r="R133" t="s">
        <v>124</v>
      </c>
    </row>
    <row r="134" spans="1:18" x14ac:dyDescent="0.2">
      <c r="A134" s="51">
        <v>118</v>
      </c>
      <c r="B134" s="52">
        <v>98</v>
      </c>
      <c r="C134" s="53" t="s">
        <v>118</v>
      </c>
      <c r="D134" s="52">
        <v>10</v>
      </c>
      <c r="E134" s="52">
        <v>10</v>
      </c>
      <c r="F134" s="52">
        <v>2</v>
      </c>
      <c r="G134" s="52" t="s">
        <v>119</v>
      </c>
      <c r="H134" s="53" t="s">
        <v>120</v>
      </c>
      <c r="I134" s="52" t="s">
        <v>151</v>
      </c>
      <c r="J134" s="53" t="s">
        <v>122</v>
      </c>
      <c r="K134" s="54">
        <v>45916</v>
      </c>
      <c r="L134" s="55">
        <v>45943</v>
      </c>
      <c r="M134" s="52" t="s">
        <v>152</v>
      </c>
      <c r="N134" s="52" t="s">
        <v>132</v>
      </c>
      <c r="O134" s="52"/>
      <c r="P134" s="52"/>
      <c r="Q134" s="52">
        <v>1</v>
      </c>
      <c r="R134" t="s">
        <v>124</v>
      </c>
    </row>
    <row r="135" spans="1:18" x14ac:dyDescent="0.2">
      <c r="A135" s="51">
        <v>119</v>
      </c>
      <c r="B135" s="52">
        <v>99</v>
      </c>
      <c r="C135" s="53" t="s">
        <v>118</v>
      </c>
      <c r="D135" s="52">
        <v>10</v>
      </c>
      <c r="E135" s="52">
        <v>10</v>
      </c>
      <c r="F135" s="52">
        <v>3</v>
      </c>
      <c r="G135" s="52" t="s">
        <v>119</v>
      </c>
      <c r="H135" s="53" t="s">
        <v>120</v>
      </c>
      <c r="I135" s="52" t="s">
        <v>151</v>
      </c>
      <c r="J135" s="53" t="s">
        <v>122</v>
      </c>
      <c r="K135" s="54">
        <v>45916</v>
      </c>
      <c r="L135" s="55">
        <v>45943</v>
      </c>
      <c r="M135" s="52" t="s">
        <v>152</v>
      </c>
      <c r="N135" s="52" t="s">
        <v>132</v>
      </c>
      <c r="O135" s="52"/>
      <c r="P135" s="52"/>
      <c r="Q135" s="52">
        <v>1</v>
      </c>
      <c r="R135" t="s">
        <v>124</v>
      </c>
    </row>
    <row r="136" spans="1:18" x14ac:dyDescent="0.2">
      <c r="A136" s="51">
        <v>120</v>
      </c>
      <c r="B136" s="52">
        <v>103</v>
      </c>
      <c r="C136" s="53" t="s">
        <v>129</v>
      </c>
      <c r="D136" s="52">
        <v>10</v>
      </c>
      <c r="E136" s="52">
        <v>57</v>
      </c>
      <c r="F136" s="52">
        <v>1</v>
      </c>
      <c r="G136" s="52" t="s">
        <v>119</v>
      </c>
      <c r="H136" s="53" t="s">
        <v>127</v>
      </c>
      <c r="I136" s="52" t="s">
        <v>154</v>
      </c>
      <c r="J136" s="53" t="s">
        <v>122</v>
      </c>
      <c r="K136" s="54">
        <v>45916</v>
      </c>
      <c r="L136" s="55">
        <v>45943</v>
      </c>
      <c r="M136" s="52" t="s">
        <v>152</v>
      </c>
      <c r="N136" s="52" t="s">
        <v>132</v>
      </c>
      <c r="O136" s="52"/>
      <c r="P136" s="52"/>
      <c r="Q136" s="52">
        <v>1</v>
      </c>
      <c r="R136" t="s">
        <v>124</v>
      </c>
    </row>
    <row r="137" spans="1:18" x14ac:dyDescent="0.2">
      <c r="A137" s="51">
        <v>121</v>
      </c>
      <c r="B137" s="52">
        <v>104</v>
      </c>
      <c r="C137" s="53" t="s">
        <v>129</v>
      </c>
      <c r="D137" s="52">
        <v>10</v>
      </c>
      <c r="E137" s="52">
        <v>57</v>
      </c>
      <c r="F137" s="52">
        <v>2</v>
      </c>
      <c r="G137" s="52" t="s">
        <v>119</v>
      </c>
      <c r="H137" s="53" t="s">
        <v>127</v>
      </c>
      <c r="I137" s="52" t="s">
        <v>154</v>
      </c>
      <c r="J137" s="53" t="s">
        <v>122</v>
      </c>
      <c r="K137" s="54">
        <v>45916</v>
      </c>
      <c r="L137" s="55">
        <v>45943</v>
      </c>
      <c r="M137" s="52" t="s">
        <v>152</v>
      </c>
      <c r="N137" s="52" t="s">
        <v>132</v>
      </c>
      <c r="O137" s="52"/>
      <c r="P137" s="52"/>
      <c r="Q137" s="52">
        <v>1</v>
      </c>
      <c r="R137" t="s">
        <v>124</v>
      </c>
    </row>
    <row r="138" spans="1:18" x14ac:dyDescent="0.2">
      <c r="A138" s="51">
        <v>122</v>
      </c>
      <c r="B138" s="52">
        <v>105</v>
      </c>
      <c r="C138" s="53" t="s">
        <v>129</v>
      </c>
      <c r="D138" s="52">
        <v>10</v>
      </c>
      <c r="E138" s="52">
        <v>57</v>
      </c>
      <c r="F138" s="52">
        <v>3</v>
      </c>
      <c r="G138" s="52" t="s">
        <v>119</v>
      </c>
      <c r="H138" s="53" t="s">
        <v>127</v>
      </c>
      <c r="I138" s="52" t="s">
        <v>154</v>
      </c>
      <c r="J138" s="53" t="s">
        <v>122</v>
      </c>
      <c r="K138" s="54">
        <v>45916</v>
      </c>
      <c r="L138" s="55">
        <v>45943</v>
      </c>
      <c r="M138" s="52" t="s">
        <v>152</v>
      </c>
      <c r="N138" s="52" t="s">
        <v>132</v>
      </c>
      <c r="O138" s="52"/>
      <c r="P138" s="52"/>
      <c r="Q138" s="52">
        <v>1</v>
      </c>
      <c r="R138" t="s">
        <v>124</v>
      </c>
    </row>
    <row r="139" spans="1:18" x14ac:dyDescent="0.2">
      <c r="A139" s="51">
        <v>123</v>
      </c>
      <c r="B139" s="58">
        <v>194</v>
      </c>
      <c r="C139" s="53" t="s">
        <v>129</v>
      </c>
      <c r="D139" s="52">
        <v>10</v>
      </c>
      <c r="E139" s="52"/>
      <c r="F139" s="52">
        <v>1</v>
      </c>
      <c r="G139" s="52"/>
      <c r="H139" s="52" t="s">
        <v>145</v>
      </c>
      <c r="I139" s="52" t="s">
        <v>151</v>
      </c>
      <c r="J139" s="52" t="s">
        <v>122</v>
      </c>
      <c r="K139" s="54">
        <v>45916</v>
      </c>
      <c r="L139" s="52"/>
      <c r="M139" s="52" t="s">
        <v>152</v>
      </c>
      <c r="N139" s="52" t="s">
        <v>132</v>
      </c>
      <c r="O139" s="52"/>
      <c r="P139" s="52"/>
      <c r="Q139" s="52">
        <v>1</v>
      </c>
      <c r="R139" t="s">
        <v>147</v>
      </c>
    </row>
    <row r="140" spans="1:18" x14ac:dyDescent="0.2">
      <c r="A140" s="51">
        <v>124</v>
      </c>
      <c r="B140" s="58">
        <v>195</v>
      </c>
      <c r="C140" s="53" t="s">
        <v>129</v>
      </c>
      <c r="D140" s="52">
        <v>10</v>
      </c>
      <c r="E140" s="52"/>
      <c r="F140" s="52">
        <v>2</v>
      </c>
      <c r="G140" s="52"/>
      <c r="H140" s="52" t="s">
        <v>145</v>
      </c>
      <c r="I140" s="52" t="s">
        <v>151</v>
      </c>
      <c r="J140" s="52" t="s">
        <v>122</v>
      </c>
      <c r="K140" s="54">
        <v>45916</v>
      </c>
      <c r="L140" s="52"/>
      <c r="M140" s="52" t="s">
        <v>152</v>
      </c>
      <c r="N140" s="52" t="s">
        <v>132</v>
      </c>
      <c r="O140" s="52"/>
      <c r="P140" s="52"/>
      <c r="Q140" s="52">
        <v>1</v>
      </c>
      <c r="R140" t="s">
        <v>147</v>
      </c>
    </row>
    <row r="141" spans="1:18" x14ac:dyDescent="0.2">
      <c r="A141" s="51">
        <v>125</v>
      </c>
      <c r="B141" s="58">
        <v>196</v>
      </c>
      <c r="C141" s="53" t="s">
        <v>129</v>
      </c>
      <c r="D141" s="52">
        <v>10</v>
      </c>
      <c r="E141" s="52"/>
      <c r="F141" s="52">
        <v>3</v>
      </c>
      <c r="G141" s="52"/>
      <c r="H141" s="52" t="s">
        <v>145</v>
      </c>
      <c r="I141" s="52" t="s">
        <v>151</v>
      </c>
      <c r="J141" s="52" t="s">
        <v>122</v>
      </c>
      <c r="K141" s="54">
        <v>45916</v>
      </c>
      <c r="L141" s="52"/>
      <c r="M141" s="52" t="s">
        <v>152</v>
      </c>
      <c r="N141" s="52" t="s">
        <v>132</v>
      </c>
      <c r="O141" s="52"/>
      <c r="P141" s="52"/>
      <c r="Q141" s="52">
        <v>1</v>
      </c>
      <c r="R141" t="s">
        <v>147</v>
      </c>
    </row>
    <row r="142" spans="1:18" x14ac:dyDescent="0.2">
      <c r="A142" s="51">
        <v>126</v>
      </c>
      <c r="B142" s="52">
        <v>125</v>
      </c>
      <c r="C142" s="57" t="s">
        <v>129</v>
      </c>
      <c r="D142" s="52">
        <v>41</v>
      </c>
      <c r="E142" s="52">
        <v>41</v>
      </c>
      <c r="F142" s="52">
        <v>1</v>
      </c>
      <c r="G142" s="52" t="s">
        <v>119</v>
      </c>
      <c r="H142" s="53" t="s">
        <v>120</v>
      </c>
      <c r="I142" s="52" t="s">
        <v>173</v>
      </c>
      <c r="J142" s="53" t="s">
        <v>122</v>
      </c>
      <c r="K142" s="54">
        <v>45916</v>
      </c>
      <c r="L142" s="55">
        <v>45943</v>
      </c>
      <c r="M142" s="52" t="s">
        <v>174</v>
      </c>
      <c r="N142" s="52" t="s">
        <v>143</v>
      </c>
      <c r="O142" s="52"/>
      <c r="P142" s="52"/>
      <c r="Q142" s="52">
        <v>1</v>
      </c>
      <c r="R142" t="s">
        <v>124</v>
      </c>
    </row>
    <row r="143" spans="1:18" x14ac:dyDescent="0.2">
      <c r="A143" s="51">
        <v>127</v>
      </c>
      <c r="B143" s="52">
        <v>126</v>
      </c>
      <c r="C143" s="57" t="s">
        <v>129</v>
      </c>
      <c r="D143" s="52">
        <v>41</v>
      </c>
      <c r="E143" s="52">
        <v>41</v>
      </c>
      <c r="F143" s="52">
        <v>2</v>
      </c>
      <c r="G143" s="52" t="s">
        <v>119</v>
      </c>
      <c r="H143" s="53" t="s">
        <v>120</v>
      </c>
      <c r="I143" s="52" t="s">
        <v>173</v>
      </c>
      <c r="J143" s="53" t="s">
        <v>122</v>
      </c>
      <c r="K143" s="54">
        <v>45916</v>
      </c>
      <c r="L143" s="55">
        <v>45943</v>
      </c>
      <c r="M143" s="52" t="s">
        <v>174</v>
      </c>
      <c r="N143" s="52" t="s">
        <v>143</v>
      </c>
      <c r="O143" s="52"/>
      <c r="P143" s="52"/>
      <c r="Q143" s="52">
        <v>1</v>
      </c>
      <c r="R143" t="s">
        <v>124</v>
      </c>
    </row>
    <row r="144" spans="1:18" x14ac:dyDescent="0.2">
      <c r="A144" s="51">
        <v>128</v>
      </c>
      <c r="B144" s="52">
        <v>129</v>
      </c>
      <c r="C144" s="57" t="s">
        <v>129</v>
      </c>
      <c r="D144" s="52">
        <v>41</v>
      </c>
      <c r="E144" s="52">
        <v>18</v>
      </c>
      <c r="F144" s="52">
        <v>1</v>
      </c>
      <c r="G144" s="52" t="s">
        <v>119</v>
      </c>
      <c r="H144" s="53" t="s">
        <v>127</v>
      </c>
      <c r="I144" s="52" t="s">
        <v>175</v>
      </c>
      <c r="J144" s="53" t="s">
        <v>122</v>
      </c>
      <c r="K144" s="54">
        <v>45916</v>
      </c>
      <c r="L144" s="55">
        <v>45943</v>
      </c>
      <c r="M144" s="52" t="s">
        <v>174</v>
      </c>
      <c r="N144" s="52" t="s">
        <v>143</v>
      </c>
      <c r="O144" s="52"/>
      <c r="P144" s="52"/>
      <c r="Q144" s="52">
        <v>1</v>
      </c>
      <c r="R144" t="s">
        <v>124</v>
      </c>
    </row>
    <row r="145" spans="1:18" x14ac:dyDescent="0.2">
      <c r="A145" s="51">
        <v>129</v>
      </c>
      <c r="B145" s="52">
        <v>130</v>
      </c>
      <c r="C145" s="57" t="s">
        <v>129</v>
      </c>
      <c r="D145" s="52">
        <v>41</v>
      </c>
      <c r="E145" s="52">
        <v>18</v>
      </c>
      <c r="F145" s="52">
        <v>2</v>
      </c>
      <c r="G145" s="52" t="s">
        <v>119</v>
      </c>
      <c r="H145" s="53" t="s">
        <v>127</v>
      </c>
      <c r="I145" s="52" t="s">
        <v>175</v>
      </c>
      <c r="J145" s="53" t="s">
        <v>122</v>
      </c>
      <c r="K145" s="54">
        <v>45916</v>
      </c>
      <c r="L145" s="55">
        <v>45943</v>
      </c>
      <c r="M145" s="52" t="s">
        <v>174</v>
      </c>
      <c r="N145" s="52" t="s">
        <v>143</v>
      </c>
      <c r="O145" s="52"/>
      <c r="P145" s="52"/>
      <c r="Q145" s="52">
        <v>1</v>
      </c>
      <c r="R145" t="s">
        <v>124</v>
      </c>
    </row>
    <row r="147" spans="1:18" x14ac:dyDescent="0.2">
      <c r="A147" s="51">
        <v>130</v>
      </c>
      <c r="B147" s="52">
        <v>100</v>
      </c>
      <c r="C147" s="53" t="s">
        <v>118</v>
      </c>
      <c r="D147" s="52">
        <v>10</v>
      </c>
      <c r="E147" s="52">
        <v>10</v>
      </c>
      <c r="F147" s="52">
        <v>1</v>
      </c>
      <c r="G147" s="52" t="s">
        <v>125</v>
      </c>
      <c r="H147" s="53" t="s">
        <v>120</v>
      </c>
      <c r="I147" s="52" t="s">
        <v>151</v>
      </c>
      <c r="J147" s="53" t="s">
        <v>122</v>
      </c>
      <c r="K147" s="54">
        <v>45916</v>
      </c>
      <c r="L147" s="55">
        <v>45943</v>
      </c>
      <c r="M147" s="52" t="s">
        <v>152</v>
      </c>
      <c r="N147" s="52" t="s">
        <v>132</v>
      </c>
      <c r="O147" s="52"/>
      <c r="P147" s="52"/>
      <c r="Q147" s="52">
        <v>1</v>
      </c>
      <c r="R147" t="s">
        <v>124</v>
      </c>
    </row>
    <row r="148" spans="1:18" x14ac:dyDescent="0.2">
      <c r="A148" s="51">
        <v>131</v>
      </c>
      <c r="B148" s="52">
        <v>101</v>
      </c>
      <c r="C148" s="53" t="s">
        <v>118</v>
      </c>
      <c r="D148" s="52">
        <v>10</v>
      </c>
      <c r="E148" s="52">
        <v>10</v>
      </c>
      <c r="F148" s="52">
        <v>2</v>
      </c>
      <c r="G148" s="52" t="s">
        <v>125</v>
      </c>
      <c r="H148" s="53" t="s">
        <v>120</v>
      </c>
      <c r="I148" s="52" t="s">
        <v>151</v>
      </c>
      <c r="J148" s="53" t="s">
        <v>122</v>
      </c>
      <c r="K148" s="54">
        <v>45916</v>
      </c>
      <c r="L148" s="55">
        <v>45943</v>
      </c>
      <c r="M148" s="52" t="s">
        <v>152</v>
      </c>
      <c r="N148" s="52" t="s">
        <v>132</v>
      </c>
      <c r="O148" s="52"/>
      <c r="P148" s="52"/>
      <c r="Q148" s="52">
        <v>1</v>
      </c>
      <c r="R148" t="s">
        <v>124</v>
      </c>
    </row>
    <row r="149" spans="1:18" x14ac:dyDescent="0.2">
      <c r="A149" s="51">
        <v>132</v>
      </c>
      <c r="B149" s="52">
        <v>102</v>
      </c>
      <c r="C149" s="53" t="s">
        <v>129</v>
      </c>
      <c r="D149" s="52">
        <v>10</v>
      </c>
      <c r="E149" s="52" t="s">
        <v>153</v>
      </c>
      <c r="F149" s="52">
        <v>3</v>
      </c>
      <c r="G149" s="52" t="s">
        <v>125</v>
      </c>
      <c r="H149" s="53" t="s">
        <v>120</v>
      </c>
      <c r="I149" s="52" t="s">
        <v>151</v>
      </c>
      <c r="J149" s="53" t="s">
        <v>122</v>
      </c>
      <c r="K149" s="54">
        <v>45916</v>
      </c>
      <c r="L149" s="55">
        <v>45943</v>
      </c>
      <c r="M149" s="52" t="s">
        <v>152</v>
      </c>
      <c r="N149" s="52" t="s">
        <v>132</v>
      </c>
      <c r="O149" s="52"/>
      <c r="P149" s="52"/>
      <c r="Q149" s="52">
        <v>1</v>
      </c>
      <c r="R149" t="s">
        <v>124</v>
      </c>
    </row>
    <row r="150" spans="1:18" x14ac:dyDescent="0.2">
      <c r="A150" s="51">
        <v>133</v>
      </c>
      <c r="B150" s="52">
        <v>106</v>
      </c>
      <c r="C150" s="53" t="s">
        <v>129</v>
      </c>
      <c r="D150" s="52">
        <v>10</v>
      </c>
      <c r="E150" s="52">
        <v>57</v>
      </c>
      <c r="F150" s="52">
        <v>1</v>
      </c>
      <c r="G150" s="52" t="s">
        <v>125</v>
      </c>
      <c r="H150" s="53" t="s">
        <v>127</v>
      </c>
      <c r="I150" s="52" t="s">
        <v>154</v>
      </c>
      <c r="J150" s="53" t="s">
        <v>122</v>
      </c>
      <c r="K150" s="54">
        <v>45916</v>
      </c>
      <c r="L150" s="55">
        <v>45943</v>
      </c>
      <c r="M150" s="52" t="s">
        <v>152</v>
      </c>
      <c r="N150" s="52" t="s">
        <v>132</v>
      </c>
      <c r="O150" s="52"/>
      <c r="P150" s="52"/>
      <c r="Q150" s="52">
        <v>1</v>
      </c>
      <c r="R150" t="s">
        <v>124</v>
      </c>
    </row>
    <row r="151" spans="1:18" x14ac:dyDescent="0.2">
      <c r="A151" s="51">
        <v>134</v>
      </c>
      <c r="B151" s="52">
        <v>107</v>
      </c>
      <c r="C151" s="53" t="s">
        <v>129</v>
      </c>
      <c r="D151" s="52">
        <v>10</v>
      </c>
      <c r="E151" s="52">
        <v>57</v>
      </c>
      <c r="F151" s="52">
        <v>2</v>
      </c>
      <c r="G151" s="52" t="s">
        <v>125</v>
      </c>
      <c r="H151" s="53" t="s">
        <v>127</v>
      </c>
      <c r="I151" s="52" t="s">
        <v>154</v>
      </c>
      <c r="J151" s="53" t="s">
        <v>122</v>
      </c>
      <c r="K151" s="54">
        <v>45916</v>
      </c>
      <c r="L151" s="55">
        <v>45943</v>
      </c>
      <c r="M151" s="52" t="s">
        <v>152</v>
      </c>
      <c r="N151" s="52" t="s">
        <v>132</v>
      </c>
      <c r="O151" s="52"/>
      <c r="P151" s="52"/>
      <c r="Q151" s="52">
        <v>1</v>
      </c>
      <c r="R151" t="s">
        <v>124</v>
      </c>
    </row>
    <row r="152" spans="1:18" x14ac:dyDescent="0.2">
      <c r="A152" s="51">
        <v>135</v>
      </c>
      <c r="B152" s="52">
        <v>108</v>
      </c>
      <c r="C152" s="53" t="s">
        <v>129</v>
      </c>
      <c r="D152" s="52">
        <v>10</v>
      </c>
      <c r="E152" s="52">
        <v>57</v>
      </c>
      <c r="F152" s="52">
        <v>3</v>
      </c>
      <c r="G152" s="52" t="s">
        <v>125</v>
      </c>
      <c r="H152" s="53" t="s">
        <v>127</v>
      </c>
      <c r="I152" s="52" t="s">
        <v>154</v>
      </c>
      <c r="J152" s="53" t="s">
        <v>122</v>
      </c>
      <c r="K152" s="54">
        <v>45916</v>
      </c>
      <c r="L152" s="55">
        <v>45943</v>
      </c>
      <c r="M152" s="52" t="s">
        <v>152</v>
      </c>
      <c r="N152" s="52" t="s">
        <v>132</v>
      </c>
      <c r="O152" s="52"/>
      <c r="P152" s="52"/>
      <c r="Q152" s="52">
        <v>1</v>
      </c>
      <c r="R152" t="s">
        <v>124</v>
      </c>
    </row>
    <row r="153" spans="1:18" x14ac:dyDescent="0.2">
      <c r="A153" s="51">
        <v>136</v>
      </c>
      <c r="B153" s="58">
        <v>191</v>
      </c>
      <c r="C153" s="53" t="s">
        <v>129</v>
      </c>
      <c r="D153" s="52">
        <v>10</v>
      </c>
      <c r="E153" s="52"/>
      <c r="F153" s="52">
        <v>1</v>
      </c>
      <c r="G153" s="52" t="s">
        <v>125</v>
      </c>
      <c r="H153" s="52" t="s">
        <v>145</v>
      </c>
      <c r="I153" s="52" t="s">
        <v>151</v>
      </c>
      <c r="J153" s="52" t="s">
        <v>122</v>
      </c>
      <c r="K153" s="54">
        <v>45916</v>
      </c>
      <c r="L153" s="52"/>
      <c r="M153" s="52" t="s">
        <v>152</v>
      </c>
      <c r="N153" s="52" t="s">
        <v>132</v>
      </c>
      <c r="O153" s="52"/>
      <c r="P153" s="52"/>
      <c r="Q153" s="52">
        <v>1</v>
      </c>
      <c r="R153" t="s">
        <v>147</v>
      </c>
    </row>
    <row r="154" spans="1:18" x14ac:dyDescent="0.2">
      <c r="A154" s="51">
        <v>137</v>
      </c>
      <c r="B154" s="58">
        <v>192</v>
      </c>
      <c r="C154" s="53" t="s">
        <v>129</v>
      </c>
      <c r="D154" s="52">
        <v>10</v>
      </c>
      <c r="E154" s="52"/>
      <c r="F154" s="52">
        <v>2</v>
      </c>
      <c r="G154" s="52" t="s">
        <v>125</v>
      </c>
      <c r="H154" s="52" t="s">
        <v>145</v>
      </c>
      <c r="I154" s="52" t="s">
        <v>151</v>
      </c>
      <c r="J154" s="52" t="s">
        <v>122</v>
      </c>
      <c r="K154" s="54">
        <v>45916</v>
      </c>
      <c r="L154" s="52"/>
      <c r="M154" s="52" t="s">
        <v>152</v>
      </c>
      <c r="N154" s="52" t="s">
        <v>132</v>
      </c>
      <c r="O154" s="52"/>
      <c r="P154" s="52"/>
      <c r="Q154" s="52">
        <v>1</v>
      </c>
      <c r="R154" t="s">
        <v>147</v>
      </c>
    </row>
    <row r="155" spans="1:18" x14ac:dyDescent="0.2">
      <c r="A155" s="51">
        <v>138</v>
      </c>
      <c r="B155" s="58">
        <v>193</v>
      </c>
      <c r="C155" s="53" t="s">
        <v>129</v>
      </c>
      <c r="D155" s="52">
        <v>10</v>
      </c>
      <c r="E155" s="52"/>
      <c r="F155" s="52">
        <v>3</v>
      </c>
      <c r="G155" s="52" t="s">
        <v>125</v>
      </c>
      <c r="H155" s="52" t="s">
        <v>145</v>
      </c>
      <c r="I155" s="52" t="s">
        <v>151</v>
      </c>
      <c r="J155" s="52" t="s">
        <v>122</v>
      </c>
      <c r="K155" s="54">
        <v>45916</v>
      </c>
      <c r="L155" s="52"/>
      <c r="M155" s="52" t="s">
        <v>152</v>
      </c>
      <c r="N155" s="52" t="s">
        <v>132</v>
      </c>
      <c r="O155" s="52"/>
      <c r="P155" s="52"/>
      <c r="Q155" s="52">
        <v>1</v>
      </c>
      <c r="R155" t="s">
        <v>147</v>
      </c>
    </row>
    <row r="156" spans="1:18" x14ac:dyDescent="0.2">
      <c r="A156" s="51">
        <v>139</v>
      </c>
      <c r="B156" s="52">
        <v>127</v>
      </c>
      <c r="C156" s="57" t="s">
        <v>129</v>
      </c>
      <c r="D156" s="52">
        <v>41</v>
      </c>
      <c r="E156" s="52">
        <v>41</v>
      </c>
      <c r="F156" s="52">
        <v>1</v>
      </c>
      <c r="G156" s="52" t="s">
        <v>125</v>
      </c>
      <c r="H156" s="53" t="s">
        <v>120</v>
      </c>
      <c r="I156" s="52" t="s">
        <v>173</v>
      </c>
      <c r="J156" s="53" t="s">
        <v>122</v>
      </c>
      <c r="K156" s="54">
        <v>45916</v>
      </c>
      <c r="L156" s="55">
        <v>45943</v>
      </c>
      <c r="M156" s="52" t="s">
        <v>174</v>
      </c>
      <c r="N156" s="52" t="s">
        <v>143</v>
      </c>
      <c r="O156" s="52"/>
      <c r="P156" s="52"/>
      <c r="Q156" s="52">
        <v>1</v>
      </c>
      <c r="R156" t="s">
        <v>124</v>
      </c>
    </row>
    <row r="157" spans="1:18" x14ac:dyDescent="0.2">
      <c r="A157" s="51">
        <v>140</v>
      </c>
      <c r="B157" s="52">
        <v>128</v>
      </c>
      <c r="C157" s="57" t="s">
        <v>129</v>
      </c>
      <c r="D157" s="52">
        <v>41</v>
      </c>
      <c r="E157" s="52">
        <v>41</v>
      </c>
      <c r="F157" s="52">
        <v>2</v>
      </c>
      <c r="G157" s="52" t="s">
        <v>125</v>
      </c>
      <c r="H157" s="53" t="s">
        <v>120</v>
      </c>
      <c r="I157" s="52" t="s">
        <v>173</v>
      </c>
      <c r="J157" s="53" t="s">
        <v>122</v>
      </c>
      <c r="K157" s="54">
        <v>45916</v>
      </c>
      <c r="L157" s="55">
        <v>45943</v>
      </c>
      <c r="M157" s="52" t="s">
        <v>174</v>
      </c>
      <c r="N157" s="52" t="s">
        <v>143</v>
      </c>
      <c r="O157" s="52"/>
      <c r="P157" s="52"/>
      <c r="Q157" s="52">
        <v>1</v>
      </c>
      <c r="R157" t="s">
        <v>124</v>
      </c>
    </row>
    <row r="158" spans="1:18" x14ac:dyDescent="0.2">
      <c r="A158" s="51">
        <v>141</v>
      </c>
      <c r="B158" s="52">
        <v>131</v>
      </c>
      <c r="C158" s="57" t="s">
        <v>129</v>
      </c>
      <c r="D158" s="52">
        <v>41</v>
      </c>
      <c r="E158" s="52">
        <v>18</v>
      </c>
      <c r="F158" s="52">
        <v>1</v>
      </c>
      <c r="G158" s="52" t="s">
        <v>125</v>
      </c>
      <c r="H158" s="53" t="s">
        <v>127</v>
      </c>
      <c r="I158" s="52" t="s">
        <v>175</v>
      </c>
      <c r="J158" s="53" t="s">
        <v>122</v>
      </c>
      <c r="K158" s="54">
        <v>45916</v>
      </c>
      <c r="L158" s="55">
        <v>45943</v>
      </c>
      <c r="M158" s="52" t="s">
        <v>174</v>
      </c>
      <c r="N158" s="52" t="s">
        <v>143</v>
      </c>
      <c r="O158" s="52"/>
      <c r="P158" s="52"/>
      <c r="Q158" s="52">
        <v>1</v>
      </c>
      <c r="R158" t="s">
        <v>124</v>
      </c>
    </row>
    <row r="159" spans="1:18" x14ac:dyDescent="0.2">
      <c r="A159" s="51">
        <v>142</v>
      </c>
      <c r="B159" s="52">
        <v>132</v>
      </c>
      <c r="C159" s="57" t="s">
        <v>129</v>
      </c>
      <c r="D159" s="52">
        <v>41</v>
      </c>
      <c r="E159" s="52">
        <v>18</v>
      </c>
      <c r="F159" s="52">
        <v>2</v>
      </c>
      <c r="G159" s="52" t="s">
        <v>125</v>
      </c>
      <c r="H159" s="53" t="s">
        <v>127</v>
      </c>
      <c r="I159" s="52" t="s">
        <v>175</v>
      </c>
      <c r="J159" s="53" t="s">
        <v>122</v>
      </c>
      <c r="K159" s="54">
        <v>45916</v>
      </c>
      <c r="L159" s="55">
        <v>45943</v>
      </c>
      <c r="M159" s="52" t="s">
        <v>174</v>
      </c>
      <c r="N159" s="52" t="s">
        <v>143</v>
      </c>
      <c r="O159" s="52"/>
      <c r="P159" s="52"/>
      <c r="Q159" s="52">
        <v>1</v>
      </c>
      <c r="R159" t="s">
        <v>124</v>
      </c>
    </row>
    <row r="161" spans="1:44" x14ac:dyDescent="0.2">
      <c r="A161" s="84" t="s">
        <v>194</v>
      </c>
      <c r="T161" s="84" t="s">
        <v>194</v>
      </c>
    </row>
    <row r="162" spans="1:44" x14ac:dyDescent="0.2">
      <c r="A162" s="51">
        <v>143</v>
      </c>
      <c r="B162" s="52">
        <v>133</v>
      </c>
      <c r="C162" s="57" t="s">
        <v>118</v>
      </c>
      <c r="D162" s="52">
        <v>37</v>
      </c>
      <c r="E162" s="52">
        <v>37</v>
      </c>
      <c r="F162" s="52">
        <v>1</v>
      </c>
      <c r="G162" s="52" t="s">
        <v>119</v>
      </c>
      <c r="H162" s="53" t="s">
        <v>120</v>
      </c>
      <c r="I162" s="52" t="s">
        <v>179</v>
      </c>
      <c r="J162" s="53" t="s">
        <v>122</v>
      </c>
      <c r="K162" s="54">
        <v>45916</v>
      </c>
      <c r="L162" s="55">
        <v>45943</v>
      </c>
      <c r="M162" s="52" t="s">
        <v>180</v>
      </c>
      <c r="N162" s="52" t="s">
        <v>136</v>
      </c>
      <c r="O162" s="52"/>
      <c r="P162" s="52"/>
      <c r="Q162" s="52">
        <v>1</v>
      </c>
      <c r="R162" t="s">
        <v>124</v>
      </c>
      <c r="U162" s="41" t="s">
        <v>253</v>
      </c>
      <c r="V162" s="41"/>
      <c r="W162" s="42"/>
      <c r="X162" s="32"/>
      <c r="Y162" s="32"/>
      <c r="Z162" s="32"/>
      <c r="AA162" s="32"/>
      <c r="AB162" s="32"/>
      <c r="AC162" s="32"/>
      <c r="AD162" s="32"/>
      <c r="AE162" s="32"/>
      <c r="AF162" s="32"/>
      <c r="AG162" s="32"/>
      <c r="AH162" s="32"/>
      <c r="AI162" s="32"/>
      <c r="AJ162" s="32"/>
      <c r="AK162" s="32"/>
      <c r="AL162" s="32"/>
    </row>
    <row r="163" spans="1:44" x14ac:dyDescent="0.2">
      <c r="A163" s="51">
        <v>144</v>
      </c>
      <c r="B163" s="52">
        <v>134</v>
      </c>
      <c r="C163" s="57" t="s">
        <v>118</v>
      </c>
      <c r="D163" s="52">
        <v>37</v>
      </c>
      <c r="E163" s="52">
        <v>37</v>
      </c>
      <c r="F163" s="52">
        <v>2</v>
      </c>
      <c r="G163" s="52" t="s">
        <v>119</v>
      </c>
      <c r="H163" s="53" t="s">
        <v>120</v>
      </c>
      <c r="I163" s="52" t="s">
        <v>179</v>
      </c>
      <c r="J163" s="53" t="s">
        <v>122</v>
      </c>
      <c r="K163" s="54">
        <v>45916</v>
      </c>
      <c r="L163" s="55">
        <v>45943</v>
      </c>
      <c r="M163" s="52" t="s">
        <v>180</v>
      </c>
      <c r="N163" s="52" t="s">
        <v>136</v>
      </c>
      <c r="O163" s="52"/>
      <c r="P163" s="52"/>
      <c r="Q163" s="52">
        <v>1</v>
      </c>
      <c r="R163" t="s">
        <v>124</v>
      </c>
      <c r="T163" s="6"/>
      <c r="U163" s="7">
        <v>1</v>
      </c>
      <c r="V163" s="7"/>
      <c r="W163" s="7">
        <v>2</v>
      </c>
      <c r="X163" s="7"/>
      <c r="Y163" s="7">
        <v>3</v>
      </c>
      <c r="Z163" s="7"/>
      <c r="AA163" s="7">
        <v>4</v>
      </c>
      <c r="AB163" s="7"/>
      <c r="AC163" s="7">
        <v>5</v>
      </c>
      <c r="AD163" s="7"/>
      <c r="AE163" s="7">
        <v>6</v>
      </c>
      <c r="AF163" s="7"/>
      <c r="AG163" s="7">
        <v>7</v>
      </c>
      <c r="AH163" s="7"/>
      <c r="AI163" s="7">
        <v>8</v>
      </c>
      <c r="AJ163" s="7"/>
      <c r="AK163" s="7">
        <v>9</v>
      </c>
      <c r="AL163" s="30"/>
      <c r="AM163" s="30">
        <v>10</v>
      </c>
      <c r="AN163" s="30"/>
      <c r="AO163" s="7">
        <v>11</v>
      </c>
      <c r="AP163" s="7"/>
      <c r="AQ163" s="7">
        <v>12</v>
      </c>
      <c r="AR163" s="7"/>
    </row>
    <row r="164" spans="1:44" ht="16" x14ac:dyDescent="0.2">
      <c r="A164" s="51">
        <v>145</v>
      </c>
      <c r="B164" s="52">
        <v>137</v>
      </c>
      <c r="C164" s="57" t="s">
        <v>129</v>
      </c>
      <c r="D164" s="52">
        <v>37</v>
      </c>
      <c r="E164" s="52">
        <v>24</v>
      </c>
      <c r="F164" s="52">
        <v>1</v>
      </c>
      <c r="G164" s="52" t="s">
        <v>119</v>
      </c>
      <c r="H164" s="53" t="s">
        <v>127</v>
      </c>
      <c r="I164" s="52" t="s">
        <v>181</v>
      </c>
      <c r="J164" s="53" t="s">
        <v>122</v>
      </c>
      <c r="K164" s="54">
        <v>45916</v>
      </c>
      <c r="L164" s="55">
        <v>45943</v>
      </c>
      <c r="M164" s="52" t="s">
        <v>180</v>
      </c>
      <c r="N164" s="52" t="s">
        <v>136</v>
      </c>
      <c r="O164" s="52"/>
      <c r="P164" s="52"/>
      <c r="Q164" s="52">
        <v>1</v>
      </c>
      <c r="R164" t="s">
        <v>124</v>
      </c>
      <c r="T164" s="8" t="s">
        <v>45</v>
      </c>
      <c r="U164" s="61"/>
      <c r="V164" s="33"/>
      <c r="W164" s="33"/>
      <c r="X164" s="33"/>
      <c r="Y164" s="34"/>
      <c r="Z164" s="34"/>
      <c r="AA164" s="35"/>
      <c r="AB164" s="35"/>
      <c r="AC164" s="36"/>
      <c r="AD164" s="36"/>
      <c r="AE164" s="37"/>
      <c r="AF164" s="37"/>
      <c r="AG164" s="37"/>
      <c r="AH164" s="37"/>
      <c r="AI164" s="37"/>
      <c r="AJ164" s="37"/>
      <c r="AK164" s="38"/>
      <c r="AL164" s="40"/>
      <c r="AM164" s="39"/>
      <c r="AN164" s="39"/>
      <c r="AO164" s="40"/>
      <c r="AP164" s="40"/>
      <c r="AQ164" s="38"/>
      <c r="AR164" s="38"/>
    </row>
    <row r="165" spans="1:44" x14ac:dyDescent="0.2">
      <c r="A165" s="51">
        <v>146</v>
      </c>
      <c r="B165" s="52">
        <v>138</v>
      </c>
      <c r="C165" s="57" t="s">
        <v>129</v>
      </c>
      <c r="D165" s="52">
        <v>37</v>
      </c>
      <c r="E165" s="52">
        <v>24</v>
      </c>
      <c r="F165" s="52">
        <v>2</v>
      </c>
      <c r="G165" s="52" t="s">
        <v>119</v>
      </c>
      <c r="H165" s="53" t="s">
        <v>127</v>
      </c>
      <c r="I165" s="52" t="s">
        <v>181</v>
      </c>
      <c r="J165" s="53" t="s">
        <v>122</v>
      </c>
      <c r="K165" s="54">
        <v>45916</v>
      </c>
      <c r="L165" s="55">
        <v>45943</v>
      </c>
      <c r="M165" s="52" t="s">
        <v>180</v>
      </c>
      <c r="N165" s="52" t="s">
        <v>136</v>
      </c>
      <c r="O165" s="52"/>
      <c r="P165" s="52"/>
      <c r="Q165" s="52">
        <v>1</v>
      </c>
      <c r="R165" t="s">
        <v>124</v>
      </c>
      <c r="T165" s="9" t="s">
        <v>46</v>
      </c>
      <c r="U165" s="33"/>
      <c r="V165" s="33"/>
      <c r="W165" s="33"/>
      <c r="X165" s="33"/>
      <c r="Y165" s="34"/>
      <c r="Z165" s="34"/>
      <c r="AA165" s="35"/>
      <c r="AB165" s="35"/>
      <c r="AC165" s="36"/>
      <c r="AD165" s="36"/>
      <c r="AE165" s="37"/>
      <c r="AF165" s="37"/>
      <c r="AG165" s="37"/>
      <c r="AH165" s="37"/>
      <c r="AI165" s="37"/>
      <c r="AJ165" s="37"/>
      <c r="AK165" s="38"/>
      <c r="AL165" s="40"/>
      <c r="AM165" s="39"/>
      <c r="AN165" s="39"/>
      <c r="AO165" s="40"/>
      <c r="AP165" s="40"/>
      <c r="AQ165" s="38"/>
      <c r="AR165" s="38"/>
    </row>
    <row r="166" spans="1:44" x14ac:dyDescent="0.2">
      <c r="A166" s="51">
        <v>147</v>
      </c>
      <c r="B166" s="58">
        <v>204</v>
      </c>
      <c r="C166" s="52" t="s">
        <v>182</v>
      </c>
      <c r="D166" s="52">
        <v>37</v>
      </c>
      <c r="E166" s="52"/>
      <c r="F166" s="52">
        <v>1</v>
      </c>
      <c r="G166" s="52"/>
      <c r="H166" s="52" t="s">
        <v>145</v>
      </c>
      <c r="I166" s="52" t="s">
        <v>179</v>
      </c>
      <c r="J166" s="52" t="s">
        <v>122</v>
      </c>
      <c r="K166" s="54">
        <v>45916</v>
      </c>
      <c r="L166" s="52"/>
      <c r="M166" s="52" t="s">
        <v>180</v>
      </c>
      <c r="N166" s="52" t="s">
        <v>136</v>
      </c>
      <c r="O166" s="52"/>
      <c r="P166" s="52"/>
      <c r="Q166" s="52">
        <v>1</v>
      </c>
      <c r="R166" t="s">
        <v>147</v>
      </c>
      <c r="T166" s="9" t="s">
        <v>47</v>
      </c>
      <c r="U166" s="51">
        <v>143</v>
      </c>
      <c r="V166" s="52">
        <v>133</v>
      </c>
      <c r="W166" s="51">
        <v>149</v>
      </c>
      <c r="X166" s="59">
        <v>314</v>
      </c>
      <c r="Y166" s="51">
        <v>155</v>
      </c>
      <c r="Z166" s="59">
        <v>304</v>
      </c>
      <c r="AA166" s="51">
        <v>158</v>
      </c>
      <c r="AB166" s="52">
        <v>135</v>
      </c>
      <c r="AC166" s="51">
        <v>164</v>
      </c>
      <c r="AD166" s="59">
        <v>311</v>
      </c>
      <c r="AE166" s="51">
        <v>170</v>
      </c>
      <c r="AF166" s="59">
        <v>301</v>
      </c>
      <c r="AG166" s="15"/>
      <c r="AH166" s="15"/>
      <c r="AI166" s="15"/>
      <c r="AJ166" s="15"/>
      <c r="AK166" s="16"/>
      <c r="AL166" s="14"/>
      <c r="AM166" s="24"/>
      <c r="AN166" s="24"/>
      <c r="AO166" s="14"/>
      <c r="AP166" s="14"/>
      <c r="AQ166" s="16"/>
      <c r="AR166" s="16"/>
    </row>
    <row r="167" spans="1:44" x14ac:dyDescent="0.2">
      <c r="A167" s="51">
        <v>148</v>
      </c>
      <c r="B167" s="58">
        <v>205</v>
      </c>
      <c r="C167" s="52" t="s">
        <v>182</v>
      </c>
      <c r="D167" s="52">
        <v>37</v>
      </c>
      <c r="E167" s="52"/>
      <c r="F167" s="52">
        <v>2</v>
      </c>
      <c r="G167" s="52"/>
      <c r="H167" s="52" t="s">
        <v>145</v>
      </c>
      <c r="I167" s="52" t="s">
        <v>179</v>
      </c>
      <c r="J167" s="52" t="s">
        <v>122</v>
      </c>
      <c r="K167" s="54">
        <v>45916</v>
      </c>
      <c r="L167" s="52"/>
      <c r="M167" s="52" t="s">
        <v>180</v>
      </c>
      <c r="N167" s="52" t="s">
        <v>136</v>
      </c>
      <c r="O167" s="52"/>
      <c r="P167" s="52"/>
      <c r="Q167" s="52">
        <v>1</v>
      </c>
      <c r="R167" t="s">
        <v>147</v>
      </c>
      <c r="T167" s="9" t="s">
        <v>48</v>
      </c>
      <c r="U167" s="51">
        <v>144</v>
      </c>
      <c r="V167" s="52">
        <v>134</v>
      </c>
      <c r="W167" s="51">
        <v>150</v>
      </c>
      <c r="X167" s="59">
        <v>315</v>
      </c>
      <c r="Y167" s="51">
        <v>156</v>
      </c>
      <c r="Z167" s="59">
        <v>305</v>
      </c>
      <c r="AA167" s="51">
        <v>159</v>
      </c>
      <c r="AB167" s="52">
        <v>136</v>
      </c>
      <c r="AC167" s="51">
        <v>165</v>
      </c>
      <c r="AD167" s="59">
        <v>312</v>
      </c>
      <c r="AE167" s="51">
        <v>171</v>
      </c>
      <c r="AF167" s="59">
        <v>302</v>
      </c>
      <c r="AG167" s="22"/>
      <c r="AH167" s="22"/>
      <c r="AI167" s="22"/>
      <c r="AJ167" s="23"/>
      <c r="AK167" s="23"/>
      <c r="AL167" s="23"/>
      <c r="AM167" s="16"/>
      <c r="AN167" s="14"/>
      <c r="AO167" s="14"/>
      <c r="AP167" s="14"/>
      <c r="AQ167" s="16"/>
      <c r="AR167" s="16"/>
    </row>
    <row r="168" spans="1:44" x14ac:dyDescent="0.2">
      <c r="A168" s="51">
        <v>149</v>
      </c>
      <c r="B168" s="59">
        <v>314</v>
      </c>
      <c r="C168" s="52" t="s">
        <v>118</v>
      </c>
      <c r="D168" s="52">
        <v>71</v>
      </c>
      <c r="E168" s="52">
        <v>71</v>
      </c>
      <c r="F168" s="52">
        <v>1</v>
      </c>
      <c r="G168" s="52"/>
      <c r="H168" s="52" t="s">
        <v>120</v>
      </c>
      <c r="I168" s="52" t="s">
        <v>168</v>
      </c>
      <c r="J168" s="52" t="s">
        <v>169</v>
      </c>
      <c r="K168" s="52"/>
      <c r="L168" s="52"/>
      <c r="M168" s="52" t="s">
        <v>170</v>
      </c>
      <c r="N168" s="52" t="s">
        <v>132</v>
      </c>
      <c r="O168" s="52"/>
      <c r="P168" s="52"/>
      <c r="Q168" s="52">
        <v>1</v>
      </c>
      <c r="R168" t="s">
        <v>171</v>
      </c>
      <c r="T168" s="9" t="s">
        <v>49</v>
      </c>
      <c r="U168" s="51">
        <v>145</v>
      </c>
      <c r="V168" s="52">
        <v>137</v>
      </c>
      <c r="W168" s="51">
        <v>151</v>
      </c>
      <c r="X168" s="59">
        <v>316</v>
      </c>
      <c r="Y168" s="51">
        <v>157</v>
      </c>
      <c r="Z168" s="59">
        <v>306</v>
      </c>
      <c r="AA168" s="51">
        <v>160</v>
      </c>
      <c r="AB168" s="52">
        <v>139</v>
      </c>
      <c r="AC168" s="51">
        <v>166</v>
      </c>
      <c r="AD168" s="59">
        <v>313</v>
      </c>
      <c r="AE168" s="51">
        <v>172</v>
      </c>
      <c r="AF168" s="59">
        <v>303</v>
      </c>
      <c r="AG168" s="16"/>
      <c r="AH168" s="16"/>
      <c r="AI168" s="16"/>
      <c r="AJ168" s="16"/>
      <c r="AK168" s="16"/>
      <c r="AL168" s="16"/>
      <c r="AM168" s="15"/>
      <c r="AN168" s="15"/>
      <c r="AO168" s="15"/>
      <c r="AP168" s="15"/>
      <c r="AQ168" s="15"/>
      <c r="AR168" s="15"/>
    </row>
    <row r="169" spans="1:44" x14ac:dyDescent="0.2">
      <c r="A169" s="51">
        <v>150</v>
      </c>
      <c r="B169" s="59">
        <v>315</v>
      </c>
      <c r="C169" s="52" t="s">
        <v>118</v>
      </c>
      <c r="D169" s="52">
        <v>71</v>
      </c>
      <c r="E169" s="52">
        <v>71</v>
      </c>
      <c r="F169" s="52">
        <v>2</v>
      </c>
      <c r="G169" s="52"/>
      <c r="H169" s="52" t="s">
        <v>120</v>
      </c>
      <c r="I169" s="52" t="s">
        <v>168</v>
      </c>
      <c r="J169" s="52" t="s">
        <v>169</v>
      </c>
      <c r="K169" s="52"/>
      <c r="L169" s="52"/>
      <c r="M169" s="52" t="s">
        <v>170</v>
      </c>
      <c r="N169" s="52" t="s">
        <v>132</v>
      </c>
      <c r="O169" s="52"/>
      <c r="P169" s="52"/>
      <c r="Q169" s="52">
        <v>1</v>
      </c>
      <c r="R169" t="s">
        <v>171</v>
      </c>
      <c r="T169" s="9" t="s">
        <v>50</v>
      </c>
      <c r="U169" s="51">
        <v>146</v>
      </c>
      <c r="V169" s="52">
        <v>138</v>
      </c>
      <c r="W169" s="51">
        <v>152</v>
      </c>
      <c r="X169" s="59">
        <v>324</v>
      </c>
      <c r="Y169" s="108"/>
      <c r="Z169" s="108"/>
      <c r="AA169" s="51">
        <v>161</v>
      </c>
      <c r="AB169" s="52">
        <v>140</v>
      </c>
      <c r="AC169" s="51">
        <v>167</v>
      </c>
      <c r="AD169" s="59">
        <v>321</v>
      </c>
      <c r="AE169" s="110"/>
      <c r="AF169" s="110"/>
      <c r="AG169" s="16"/>
      <c r="AH169" s="16"/>
      <c r="AI169" s="16"/>
      <c r="AJ169" s="16"/>
      <c r="AK169" s="16"/>
      <c r="AL169" s="16"/>
      <c r="AM169" s="15"/>
      <c r="AN169" s="15"/>
      <c r="AO169" s="15"/>
      <c r="AP169" s="15"/>
      <c r="AQ169" s="15"/>
      <c r="AR169" s="15"/>
    </row>
    <row r="170" spans="1:44" x14ac:dyDescent="0.2">
      <c r="A170" s="51">
        <v>151</v>
      </c>
      <c r="B170" s="59">
        <v>316</v>
      </c>
      <c r="C170" s="52" t="s">
        <v>118</v>
      </c>
      <c r="D170" s="52">
        <v>71</v>
      </c>
      <c r="E170" s="52">
        <v>71</v>
      </c>
      <c r="F170" s="52">
        <v>3</v>
      </c>
      <c r="G170" s="52"/>
      <c r="H170" s="52" t="s">
        <v>120</v>
      </c>
      <c r="I170" s="52" t="s">
        <v>168</v>
      </c>
      <c r="J170" s="52" t="s">
        <v>169</v>
      </c>
      <c r="K170" s="52"/>
      <c r="L170" s="52"/>
      <c r="M170" s="52" t="s">
        <v>170</v>
      </c>
      <c r="N170" s="52" t="s">
        <v>132</v>
      </c>
      <c r="O170" s="52"/>
      <c r="P170" s="52"/>
      <c r="Q170" s="52">
        <v>1</v>
      </c>
      <c r="R170" t="s">
        <v>171</v>
      </c>
      <c r="T170" s="9" t="s">
        <v>51</v>
      </c>
      <c r="U170" s="51">
        <v>147</v>
      </c>
      <c r="V170" s="58">
        <v>204</v>
      </c>
      <c r="W170" s="51">
        <v>153</v>
      </c>
      <c r="X170" s="59">
        <v>325</v>
      </c>
      <c r="Y170" s="108"/>
      <c r="Z170" s="108"/>
      <c r="AA170" s="51">
        <v>162</v>
      </c>
      <c r="AB170" s="58">
        <v>202</v>
      </c>
      <c r="AC170" s="51">
        <v>168</v>
      </c>
      <c r="AD170" s="59">
        <v>322</v>
      </c>
      <c r="AE170" s="110"/>
      <c r="AF170" s="110"/>
      <c r="AG170" s="16"/>
      <c r="AH170" s="16"/>
      <c r="AI170" s="16"/>
      <c r="AJ170" s="16"/>
      <c r="AK170" s="16"/>
      <c r="AL170" s="16"/>
      <c r="AM170" s="15"/>
      <c r="AN170" s="15"/>
      <c r="AO170" s="15"/>
      <c r="AP170" s="15"/>
      <c r="AQ170" s="15"/>
      <c r="AR170" s="15"/>
    </row>
    <row r="171" spans="1:44" ht="16" thickBot="1" x14ac:dyDescent="0.25">
      <c r="A171" s="51">
        <v>152</v>
      </c>
      <c r="B171" s="59">
        <v>324</v>
      </c>
      <c r="C171" s="52" t="s">
        <v>118</v>
      </c>
      <c r="D171" s="52">
        <v>71</v>
      </c>
      <c r="E171" s="52">
        <v>81</v>
      </c>
      <c r="F171" s="52">
        <v>1</v>
      </c>
      <c r="G171" s="52"/>
      <c r="H171" s="52" t="s">
        <v>127</v>
      </c>
      <c r="I171" s="52" t="s">
        <v>172</v>
      </c>
      <c r="J171" s="52" t="s">
        <v>169</v>
      </c>
      <c r="K171" s="52"/>
      <c r="L171" s="52"/>
      <c r="M171" s="52" t="s">
        <v>170</v>
      </c>
      <c r="N171" s="52" t="s">
        <v>132</v>
      </c>
      <c r="O171" s="52"/>
      <c r="P171" s="52"/>
      <c r="Q171" s="52">
        <v>1</v>
      </c>
      <c r="R171" t="s">
        <v>171</v>
      </c>
      <c r="T171" s="9" t="s">
        <v>52</v>
      </c>
      <c r="U171" s="51">
        <v>148</v>
      </c>
      <c r="V171" s="58">
        <v>205</v>
      </c>
      <c r="W171" s="51">
        <v>154</v>
      </c>
      <c r="X171" s="59">
        <v>326</v>
      </c>
      <c r="Y171" s="108"/>
      <c r="Z171" s="108"/>
      <c r="AA171" s="51">
        <v>163</v>
      </c>
      <c r="AB171" s="58">
        <v>203</v>
      </c>
      <c r="AC171" s="51">
        <v>169</v>
      </c>
      <c r="AD171" s="59">
        <v>323</v>
      </c>
      <c r="AE171" s="110"/>
      <c r="AF171" s="110"/>
      <c r="AG171" s="16"/>
      <c r="AH171" s="16"/>
      <c r="AI171" s="16"/>
      <c r="AJ171" s="16"/>
      <c r="AK171" s="16"/>
      <c r="AL171" s="16"/>
      <c r="AM171" s="15"/>
      <c r="AN171" s="15"/>
      <c r="AO171" s="15"/>
      <c r="AP171" s="37"/>
      <c r="AQ171" s="37"/>
      <c r="AR171" s="37"/>
    </row>
    <row r="172" spans="1:44" ht="16" thickBot="1" x14ac:dyDescent="0.25">
      <c r="A172" s="51">
        <v>153</v>
      </c>
      <c r="B172" s="59">
        <v>325</v>
      </c>
      <c r="C172" s="52" t="s">
        <v>118</v>
      </c>
      <c r="D172" s="52">
        <v>71</v>
      </c>
      <c r="E172" s="52">
        <v>81</v>
      </c>
      <c r="F172" s="52">
        <v>2</v>
      </c>
      <c r="G172" s="52"/>
      <c r="H172" s="52" t="s">
        <v>127</v>
      </c>
      <c r="I172" s="52" t="s">
        <v>172</v>
      </c>
      <c r="J172" s="52" t="s">
        <v>169</v>
      </c>
      <c r="K172" s="52"/>
      <c r="L172" s="52"/>
      <c r="M172" s="52" t="s">
        <v>170</v>
      </c>
      <c r="N172" s="52" t="s">
        <v>132</v>
      </c>
      <c r="O172" s="52"/>
      <c r="P172" s="52"/>
      <c r="Q172" s="52">
        <v>1</v>
      </c>
      <c r="R172" t="s">
        <v>171</v>
      </c>
      <c r="U172" s="292" t="s">
        <v>197</v>
      </c>
      <c r="V172" s="293"/>
      <c r="W172" s="293"/>
      <c r="X172" s="293"/>
      <c r="Y172" s="293"/>
      <c r="Z172" s="294"/>
      <c r="AA172" s="292" t="s">
        <v>198</v>
      </c>
      <c r="AB172" s="293"/>
      <c r="AC172" s="293"/>
      <c r="AD172" s="293"/>
      <c r="AE172" s="293"/>
      <c r="AF172" s="294"/>
    </row>
    <row r="173" spans="1:44" x14ac:dyDescent="0.2">
      <c r="A173" s="51">
        <v>154</v>
      </c>
      <c r="B173" s="59">
        <v>326</v>
      </c>
      <c r="C173" s="52" t="s">
        <v>118</v>
      </c>
      <c r="D173" s="52">
        <v>71</v>
      </c>
      <c r="E173" s="52">
        <v>81</v>
      </c>
      <c r="F173" s="52">
        <v>3</v>
      </c>
      <c r="G173" s="52"/>
      <c r="H173" s="52" t="s">
        <v>127</v>
      </c>
      <c r="I173" s="52" t="s">
        <v>172</v>
      </c>
      <c r="J173" s="52" t="s">
        <v>169</v>
      </c>
      <c r="K173" s="52"/>
      <c r="L173" s="52"/>
      <c r="M173" s="52" t="s">
        <v>170</v>
      </c>
      <c r="N173" s="52" t="s">
        <v>132</v>
      </c>
      <c r="O173" s="52"/>
      <c r="P173" s="52"/>
      <c r="Q173" s="52">
        <v>1</v>
      </c>
      <c r="R173" t="s">
        <v>171</v>
      </c>
    </row>
    <row r="174" spans="1:44" x14ac:dyDescent="0.2">
      <c r="A174" s="51">
        <v>155</v>
      </c>
      <c r="B174" s="59">
        <v>304</v>
      </c>
      <c r="C174" s="52" t="s">
        <v>118</v>
      </c>
      <c r="D174" s="52">
        <v>71</v>
      </c>
      <c r="E174" s="52"/>
      <c r="F174" s="52">
        <v>1</v>
      </c>
      <c r="G174" s="52"/>
      <c r="H174" s="52" t="s">
        <v>145</v>
      </c>
      <c r="I174" s="52" t="s">
        <v>168</v>
      </c>
      <c r="J174" s="52" t="s">
        <v>169</v>
      </c>
      <c r="K174" s="52"/>
      <c r="L174" s="52"/>
      <c r="M174" s="52" t="s">
        <v>170</v>
      </c>
      <c r="N174" s="52" t="s">
        <v>132</v>
      </c>
      <c r="O174" s="52"/>
      <c r="P174" s="52"/>
      <c r="Q174" s="52">
        <v>1</v>
      </c>
      <c r="R174" t="s">
        <v>171</v>
      </c>
    </row>
    <row r="175" spans="1:44" x14ac:dyDescent="0.2">
      <c r="A175" s="51">
        <v>156</v>
      </c>
      <c r="B175" s="59">
        <v>305</v>
      </c>
      <c r="C175" s="52" t="s">
        <v>118</v>
      </c>
      <c r="D175" s="52">
        <v>71</v>
      </c>
      <c r="E175" s="52"/>
      <c r="F175" s="52">
        <v>2</v>
      </c>
      <c r="G175" s="52"/>
      <c r="H175" s="52" t="s">
        <v>145</v>
      </c>
      <c r="I175" s="52" t="s">
        <v>168</v>
      </c>
      <c r="J175" s="52" t="s">
        <v>169</v>
      </c>
      <c r="K175" s="52"/>
      <c r="L175" s="52"/>
      <c r="M175" s="52" t="s">
        <v>170</v>
      </c>
      <c r="N175" s="52" t="s">
        <v>132</v>
      </c>
      <c r="O175" s="52"/>
      <c r="P175" s="52"/>
      <c r="Q175" s="52">
        <v>1</v>
      </c>
      <c r="R175" t="s">
        <v>171</v>
      </c>
    </row>
    <row r="176" spans="1:44" x14ac:dyDescent="0.2">
      <c r="A176" s="51">
        <v>157</v>
      </c>
      <c r="B176" s="59">
        <v>306</v>
      </c>
      <c r="C176" s="52" t="s">
        <v>118</v>
      </c>
      <c r="D176" s="52">
        <v>71</v>
      </c>
      <c r="E176" s="52"/>
      <c r="F176" s="52">
        <v>3</v>
      </c>
      <c r="G176" s="52"/>
      <c r="H176" s="52" t="s">
        <v>145</v>
      </c>
      <c r="I176" s="52" t="s">
        <v>168</v>
      </c>
      <c r="J176" s="52" t="s">
        <v>169</v>
      </c>
      <c r="K176" s="52"/>
      <c r="L176" s="52"/>
      <c r="M176" s="52" t="s">
        <v>170</v>
      </c>
      <c r="N176" s="52" t="s">
        <v>132</v>
      </c>
      <c r="O176" s="52"/>
      <c r="P176" s="52"/>
      <c r="Q176" s="52">
        <v>1</v>
      </c>
      <c r="R176" t="s">
        <v>171</v>
      </c>
    </row>
    <row r="178" spans="1:18" x14ac:dyDescent="0.2">
      <c r="A178" s="51">
        <v>158</v>
      </c>
      <c r="B178" s="52">
        <v>135</v>
      </c>
      <c r="C178" s="57" t="s">
        <v>118</v>
      </c>
      <c r="D178" s="52">
        <v>37</v>
      </c>
      <c r="E178" s="52">
        <v>37</v>
      </c>
      <c r="F178" s="52">
        <v>1</v>
      </c>
      <c r="G178" s="52" t="s">
        <v>125</v>
      </c>
      <c r="H178" s="53" t="s">
        <v>120</v>
      </c>
      <c r="I178" s="52" t="s">
        <v>179</v>
      </c>
      <c r="J178" s="53" t="s">
        <v>122</v>
      </c>
      <c r="K178" s="54">
        <v>45916</v>
      </c>
      <c r="L178" s="55">
        <v>45943</v>
      </c>
      <c r="M178" s="52" t="s">
        <v>180</v>
      </c>
      <c r="N178" s="52" t="s">
        <v>136</v>
      </c>
      <c r="O178" s="52"/>
      <c r="P178" s="52"/>
      <c r="Q178" s="52">
        <v>1</v>
      </c>
      <c r="R178" t="s">
        <v>124</v>
      </c>
    </row>
    <row r="179" spans="1:18" x14ac:dyDescent="0.2">
      <c r="A179" s="51">
        <v>159</v>
      </c>
      <c r="B179" s="52">
        <v>136</v>
      </c>
      <c r="C179" s="57" t="s">
        <v>129</v>
      </c>
      <c r="D179" s="52">
        <v>37</v>
      </c>
      <c r="E179" s="52">
        <v>37</v>
      </c>
      <c r="F179" s="52">
        <v>2</v>
      </c>
      <c r="G179" s="52" t="s">
        <v>125</v>
      </c>
      <c r="H179" s="53" t="s">
        <v>120</v>
      </c>
      <c r="I179" s="52" t="s">
        <v>179</v>
      </c>
      <c r="J179" s="53" t="s">
        <v>122</v>
      </c>
      <c r="K179" s="54">
        <v>45916</v>
      </c>
      <c r="L179" s="55">
        <v>45943</v>
      </c>
      <c r="M179" s="52" t="s">
        <v>180</v>
      </c>
      <c r="N179" s="52" t="s">
        <v>136</v>
      </c>
      <c r="O179" s="52"/>
      <c r="P179" s="52"/>
      <c r="Q179" s="52">
        <v>1</v>
      </c>
      <c r="R179" t="s">
        <v>124</v>
      </c>
    </row>
    <row r="180" spans="1:18" x14ac:dyDescent="0.2">
      <c r="A180" s="51">
        <v>160</v>
      </c>
      <c r="B180" s="52">
        <v>139</v>
      </c>
      <c r="C180" s="57" t="s">
        <v>129</v>
      </c>
      <c r="D180" s="52">
        <v>37</v>
      </c>
      <c r="E180" s="52">
        <v>24</v>
      </c>
      <c r="F180" s="52">
        <v>1</v>
      </c>
      <c r="G180" s="52" t="s">
        <v>125</v>
      </c>
      <c r="H180" s="53" t="s">
        <v>127</v>
      </c>
      <c r="I180" s="52" t="s">
        <v>181</v>
      </c>
      <c r="J180" s="53" t="s">
        <v>122</v>
      </c>
      <c r="K180" s="54">
        <v>45916</v>
      </c>
      <c r="L180" s="55">
        <v>45943</v>
      </c>
      <c r="M180" s="52" t="s">
        <v>180</v>
      </c>
      <c r="N180" s="52" t="s">
        <v>136</v>
      </c>
      <c r="O180" s="52"/>
      <c r="P180" s="52"/>
      <c r="Q180" s="52">
        <v>1</v>
      </c>
      <c r="R180" t="s">
        <v>124</v>
      </c>
    </row>
    <row r="181" spans="1:18" x14ac:dyDescent="0.2">
      <c r="A181" s="51">
        <v>161</v>
      </c>
      <c r="B181" s="52">
        <v>140</v>
      </c>
      <c r="C181" s="57" t="s">
        <v>129</v>
      </c>
      <c r="D181" s="52">
        <v>37</v>
      </c>
      <c r="E181" s="52">
        <v>24</v>
      </c>
      <c r="F181" s="52">
        <v>2</v>
      </c>
      <c r="G181" s="52" t="s">
        <v>125</v>
      </c>
      <c r="H181" s="53" t="s">
        <v>127</v>
      </c>
      <c r="I181" s="52" t="s">
        <v>181</v>
      </c>
      <c r="J181" s="53" t="s">
        <v>122</v>
      </c>
      <c r="K181" s="54">
        <v>45916</v>
      </c>
      <c r="L181" s="55">
        <v>45943</v>
      </c>
      <c r="M181" s="52" t="s">
        <v>180</v>
      </c>
      <c r="N181" s="52" t="s">
        <v>136</v>
      </c>
      <c r="O181" s="52"/>
      <c r="P181" s="52"/>
      <c r="Q181" s="52">
        <v>1</v>
      </c>
      <c r="R181" t="s">
        <v>124</v>
      </c>
    </row>
    <row r="182" spans="1:18" x14ac:dyDescent="0.2">
      <c r="A182" s="51">
        <v>162</v>
      </c>
      <c r="B182" s="58">
        <v>202</v>
      </c>
      <c r="C182" s="52" t="s">
        <v>182</v>
      </c>
      <c r="D182" s="52">
        <v>37</v>
      </c>
      <c r="E182" s="52"/>
      <c r="F182" s="52">
        <v>2</v>
      </c>
      <c r="G182" s="52" t="s">
        <v>125</v>
      </c>
      <c r="H182" s="52" t="s">
        <v>145</v>
      </c>
      <c r="I182" s="52" t="s">
        <v>179</v>
      </c>
      <c r="J182" s="52" t="s">
        <v>122</v>
      </c>
      <c r="K182" s="54">
        <v>45916</v>
      </c>
      <c r="L182" s="52"/>
      <c r="M182" s="52" t="s">
        <v>180</v>
      </c>
      <c r="N182" s="52" t="s">
        <v>136</v>
      </c>
      <c r="O182" s="52"/>
      <c r="P182" s="52"/>
      <c r="Q182" s="52">
        <v>1</v>
      </c>
      <c r="R182" t="s">
        <v>147</v>
      </c>
    </row>
    <row r="183" spans="1:18" x14ac:dyDescent="0.2">
      <c r="A183" s="51">
        <v>163</v>
      </c>
      <c r="B183" s="58">
        <v>203</v>
      </c>
      <c r="C183" s="52" t="s">
        <v>182</v>
      </c>
      <c r="D183" s="52">
        <v>37</v>
      </c>
      <c r="E183" s="52"/>
      <c r="F183" s="52">
        <v>3</v>
      </c>
      <c r="G183" s="52" t="s">
        <v>125</v>
      </c>
      <c r="H183" s="52" t="s">
        <v>145</v>
      </c>
      <c r="I183" s="52" t="s">
        <v>179</v>
      </c>
      <c r="J183" s="52" t="s">
        <v>122</v>
      </c>
      <c r="K183" s="54">
        <v>45916</v>
      </c>
      <c r="L183" s="52"/>
      <c r="M183" s="52" t="s">
        <v>180</v>
      </c>
      <c r="N183" s="52" t="s">
        <v>136</v>
      </c>
      <c r="O183" s="52"/>
      <c r="P183" s="52"/>
      <c r="Q183" s="52">
        <v>1</v>
      </c>
      <c r="R183" t="s">
        <v>147</v>
      </c>
    </row>
    <row r="184" spans="1:18" x14ac:dyDescent="0.2">
      <c r="A184" s="51">
        <v>164</v>
      </c>
      <c r="B184" s="59">
        <v>311</v>
      </c>
      <c r="C184" s="52" t="s">
        <v>118</v>
      </c>
      <c r="D184" s="52">
        <v>71</v>
      </c>
      <c r="E184" s="52">
        <v>71</v>
      </c>
      <c r="F184" s="52">
        <v>1</v>
      </c>
      <c r="G184" s="52" t="s">
        <v>125</v>
      </c>
      <c r="H184" s="52" t="s">
        <v>120</v>
      </c>
      <c r="I184" s="52" t="s">
        <v>168</v>
      </c>
      <c r="J184" s="52" t="s">
        <v>169</v>
      </c>
      <c r="K184" s="52"/>
      <c r="L184" s="52"/>
      <c r="M184" s="52" t="s">
        <v>170</v>
      </c>
      <c r="N184" s="52" t="s">
        <v>132</v>
      </c>
      <c r="O184" s="52"/>
      <c r="P184" s="52"/>
      <c r="Q184" s="52">
        <v>1</v>
      </c>
      <c r="R184" t="s">
        <v>171</v>
      </c>
    </row>
    <row r="185" spans="1:18" x14ac:dyDescent="0.2">
      <c r="A185" s="51">
        <v>165</v>
      </c>
      <c r="B185" s="59">
        <v>312</v>
      </c>
      <c r="C185" s="52" t="s">
        <v>118</v>
      </c>
      <c r="D185" s="52">
        <v>71</v>
      </c>
      <c r="E185" s="52">
        <v>71</v>
      </c>
      <c r="F185" s="52">
        <v>2</v>
      </c>
      <c r="G185" s="52" t="s">
        <v>125</v>
      </c>
      <c r="H185" s="52" t="s">
        <v>120</v>
      </c>
      <c r="I185" s="52" t="s">
        <v>168</v>
      </c>
      <c r="J185" s="52" t="s">
        <v>169</v>
      </c>
      <c r="K185" s="52"/>
      <c r="L185" s="52"/>
      <c r="M185" s="52" t="s">
        <v>170</v>
      </c>
      <c r="N185" s="52" t="s">
        <v>132</v>
      </c>
      <c r="O185" s="52"/>
      <c r="P185" s="52"/>
      <c r="Q185" s="52">
        <v>1</v>
      </c>
      <c r="R185" t="s">
        <v>171</v>
      </c>
    </row>
    <row r="186" spans="1:18" x14ac:dyDescent="0.2">
      <c r="A186" s="51">
        <v>166</v>
      </c>
      <c r="B186" s="59">
        <v>313</v>
      </c>
      <c r="C186" s="52" t="s">
        <v>118</v>
      </c>
      <c r="D186" s="52">
        <v>71</v>
      </c>
      <c r="E186" s="52">
        <v>71</v>
      </c>
      <c r="F186" s="52">
        <v>3</v>
      </c>
      <c r="G186" s="52" t="s">
        <v>125</v>
      </c>
      <c r="H186" s="52" t="s">
        <v>120</v>
      </c>
      <c r="I186" s="52" t="s">
        <v>168</v>
      </c>
      <c r="J186" s="52" t="s">
        <v>169</v>
      </c>
      <c r="K186" s="52"/>
      <c r="L186" s="52"/>
      <c r="M186" s="52" t="s">
        <v>170</v>
      </c>
      <c r="N186" s="52" t="s">
        <v>132</v>
      </c>
      <c r="O186" s="52"/>
      <c r="P186" s="52"/>
      <c r="Q186" s="52">
        <v>1</v>
      </c>
      <c r="R186" t="s">
        <v>171</v>
      </c>
    </row>
    <row r="187" spans="1:18" x14ac:dyDescent="0.2">
      <c r="A187" s="51">
        <v>167</v>
      </c>
      <c r="B187" s="59">
        <v>321</v>
      </c>
      <c r="C187" s="52" t="s">
        <v>118</v>
      </c>
      <c r="D187" s="52">
        <v>71</v>
      </c>
      <c r="E187" s="52">
        <v>81</v>
      </c>
      <c r="F187" s="52">
        <v>1</v>
      </c>
      <c r="G187" s="52" t="s">
        <v>125</v>
      </c>
      <c r="H187" s="52" t="s">
        <v>127</v>
      </c>
      <c r="I187" s="52" t="s">
        <v>172</v>
      </c>
      <c r="J187" s="52" t="s">
        <v>169</v>
      </c>
      <c r="K187" s="52"/>
      <c r="L187" s="52"/>
      <c r="M187" s="52" t="s">
        <v>170</v>
      </c>
      <c r="N187" s="52" t="s">
        <v>132</v>
      </c>
      <c r="O187" s="52"/>
      <c r="P187" s="52"/>
      <c r="Q187" s="52">
        <v>1</v>
      </c>
      <c r="R187" t="s">
        <v>171</v>
      </c>
    </row>
    <row r="188" spans="1:18" x14ac:dyDescent="0.2">
      <c r="A188" s="51">
        <v>168</v>
      </c>
      <c r="B188" s="59">
        <v>322</v>
      </c>
      <c r="C188" s="52" t="s">
        <v>118</v>
      </c>
      <c r="D188" s="52">
        <v>71</v>
      </c>
      <c r="E188" s="52">
        <v>81</v>
      </c>
      <c r="F188" s="52">
        <v>2</v>
      </c>
      <c r="G188" s="52" t="s">
        <v>125</v>
      </c>
      <c r="H188" s="52" t="s">
        <v>127</v>
      </c>
      <c r="I188" s="52" t="s">
        <v>172</v>
      </c>
      <c r="J188" s="52" t="s">
        <v>169</v>
      </c>
      <c r="K188" s="52"/>
      <c r="L188" s="52"/>
      <c r="M188" s="52" t="s">
        <v>170</v>
      </c>
      <c r="N188" s="52" t="s">
        <v>132</v>
      </c>
      <c r="O188" s="52"/>
      <c r="P188" s="52"/>
      <c r="Q188" s="52">
        <v>1</v>
      </c>
      <c r="R188" t="s">
        <v>171</v>
      </c>
    </row>
    <row r="189" spans="1:18" x14ac:dyDescent="0.2">
      <c r="A189" s="51">
        <v>169</v>
      </c>
      <c r="B189" s="59">
        <v>323</v>
      </c>
      <c r="C189" s="52" t="s">
        <v>118</v>
      </c>
      <c r="D189" s="52">
        <v>71</v>
      </c>
      <c r="E189" s="52">
        <v>81</v>
      </c>
      <c r="F189" s="52">
        <v>3</v>
      </c>
      <c r="G189" s="52" t="s">
        <v>125</v>
      </c>
      <c r="H189" s="52" t="s">
        <v>127</v>
      </c>
      <c r="I189" s="52" t="s">
        <v>172</v>
      </c>
      <c r="J189" s="52" t="s">
        <v>169</v>
      </c>
      <c r="K189" s="52"/>
      <c r="L189" s="52"/>
      <c r="M189" s="52" t="s">
        <v>170</v>
      </c>
      <c r="N189" s="52" t="s">
        <v>132</v>
      </c>
      <c r="O189" s="52"/>
      <c r="P189" s="52"/>
      <c r="Q189" s="52">
        <v>1</v>
      </c>
      <c r="R189" t="s">
        <v>171</v>
      </c>
    </row>
    <row r="190" spans="1:18" x14ac:dyDescent="0.2">
      <c r="A190" s="51">
        <v>170</v>
      </c>
      <c r="B190" s="59">
        <v>301</v>
      </c>
      <c r="C190" s="52" t="s">
        <v>118</v>
      </c>
      <c r="D190" s="52">
        <v>71</v>
      </c>
      <c r="E190" s="52"/>
      <c r="F190" s="52">
        <v>1</v>
      </c>
      <c r="G190" s="52" t="s">
        <v>125</v>
      </c>
      <c r="H190" s="52" t="s">
        <v>145</v>
      </c>
      <c r="I190" s="52" t="s">
        <v>168</v>
      </c>
      <c r="J190" s="52" t="s">
        <v>169</v>
      </c>
      <c r="K190" s="52"/>
      <c r="L190" s="52"/>
      <c r="M190" s="52" t="s">
        <v>170</v>
      </c>
      <c r="N190" s="52" t="s">
        <v>132</v>
      </c>
      <c r="O190" s="52"/>
      <c r="P190" s="52"/>
      <c r="Q190" s="52">
        <v>1</v>
      </c>
      <c r="R190" t="s">
        <v>171</v>
      </c>
    </row>
    <row r="191" spans="1:18" x14ac:dyDescent="0.2">
      <c r="A191" s="51">
        <v>171</v>
      </c>
      <c r="B191" s="59">
        <v>302</v>
      </c>
      <c r="C191" s="52" t="s">
        <v>118</v>
      </c>
      <c r="D191" s="52">
        <v>71</v>
      </c>
      <c r="E191" s="52"/>
      <c r="F191" s="52">
        <v>2</v>
      </c>
      <c r="G191" s="52" t="s">
        <v>125</v>
      </c>
      <c r="H191" s="52" t="s">
        <v>145</v>
      </c>
      <c r="I191" s="52" t="s">
        <v>168</v>
      </c>
      <c r="J191" s="52" t="s">
        <v>169</v>
      </c>
      <c r="K191" s="52"/>
      <c r="L191" s="52"/>
      <c r="M191" s="52" t="s">
        <v>170</v>
      </c>
      <c r="N191" s="52" t="s">
        <v>132</v>
      </c>
      <c r="O191" s="52"/>
      <c r="P191" s="52"/>
      <c r="Q191" s="52">
        <v>1</v>
      </c>
      <c r="R191" t="s">
        <v>171</v>
      </c>
    </row>
    <row r="192" spans="1:18" x14ac:dyDescent="0.2">
      <c r="A192" s="51">
        <v>172</v>
      </c>
      <c r="B192" s="59">
        <v>303</v>
      </c>
      <c r="C192" s="52" t="s">
        <v>118</v>
      </c>
      <c r="D192" s="52">
        <v>71</v>
      </c>
      <c r="E192" s="52"/>
      <c r="F192" s="52">
        <v>3</v>
      </c>
      <c r="G192" s="52" t="s">
        <v>125</v>
      </c>
      <c r="H192" s="52" t="s">
        <v>145</v>
      </c>
      <c r="I192" s="52" t="s">
        <v>168</v>
      </c>
      <c r="J192" s="52" t="s">
        <v>169</v>
      </c>
      <c r="K192" s="52"/>
      <c r="L192" s="52"/>
      <c r="M192" s="52" t="s">
        <v>170</v>
      </c>
      <c r="N192" s="52" t="s">
        <v>132</v>
      </c>
      <c r="O192" s="52"/>
      <c r="P192" s="52"/>
      <c r="Q192" s="52">
        <v>1</v>
      </c>
      <c r="R192" t="s">
        <v>171</v>
      </c>
    </row>
    <row r="194" spans="1:18" x14ac:dyDescent="0.2">
      <c r="A194" s="95" t="s">
        <v>256</v>
      </c>
    </row>
    <row r="195" spans="1:18" x14ac:dyDescent="0.2">
      <c r="A195" s="79">
        <v>199</v>
      </c>
      <c r="B195" s="64">
        <v>201</v>
      </c>
      <c r="C195" s="65" t="s">
        <v>182</v>
      </c>
      <c r="D195" s="65">
        <v>37</v>
      </c>
      <c r="E195" s="65"/>
      <c r="F195" s="65">
        <v>1</v>
      </c>
      <c r="G195" s="65" t="s">
        <v>125</v>
      </c>
      <c r="H195" s="65" t="s">
        <v>145</v>
      </c>
      <c r="I195" s="65" t="s">
        <v>179</v>
      </c>
      <c r="J195" s="65" t="s">
        <v>122</v>
      </c>
      <c r="K195" s="66">
        <v>45916</v>
      </c>
      <c r="L195" s="65"/>
      <c r="M195" s="65" t="s">
        <v>180</v>
      </c>
      <c r="N195" s="65" t="s">
        <v>136</v>
      </c>
      <c r="O195" s="65"/>
      <c r="P195" s="65"/>
      <c r="Q195" s="65">
        <v>1</v>
      </c>
      <c r="R195" s="44" t="s">
        <v>147</v>
      </c>
    </row>
    <row r="196" spans="1:18" x14ac:dyDescent="0.2">
      <c r="A196" s="79">
        <v>204</v>
      </c>
      <c r="B196" s="64">
        <v>206</v>
      </c>
      <c r="C196" s="65" t="s">
        <v>182</v>
      </c>
      <c r="D196" s="65">
        <v>37</v>
      </c>
      <c r="E196" s="65"/>
      <c r="F196" s="65">
        <v>3</v>
      </c>
      <c r="G196" s="65"/>
      <c r="H196" s="65" t="s">
        <v>145</v>
      </c>
      <c r="I196" s="65" t="s">
        <v>179</v>
      </c>
      <c r="J196" s="65" t="s">
        <v>122</v>
      </c>
      <c r="K196" s="66">
        <v>45916</v>
      </c>
      <c r="L196" s="65"/>
      <c r="M196" s="65" t="s">
        <v>180</v>
      </c>
      <c r="N196" s="65" t="s">
        <v>136</v>
      </c>
      <c r="O196" s="65"/>
      <c r="P196" s="65"/>
      <c r="Q196" s="65">
        <v>1</v>
      </c>
      <c r="R196" s="44" t="s">
        <v>147</v>
      </c>
    </row>
  </sheetData>
  <mergeCells count="12">
    <mergeCell ref="U172:Z172"/>
    <mergeCell ref="AA172:AF172"/>
    <mergeCell ref="U82:Z82"/>
    <mergeCell ref="AA82:AF82"/>
    <mergeCell ref="U115:Z115"/>
    <mergeCell ref="AA115:AF115"/>
    <mergeCell ref="AG115:AL115"/>
    <mergeCell ref="AM115:AR115"/>
    <mergeCell ref="U29:Z29"/>
    <mergeCell ref="AA29:AF29"/>
    <mergeCell ref="AG29:AL29"/>
    <mergeCell ref="AM29:AR29"/>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6BA4-B9B0-40E0-AF90-B5EFCDBCD659}">
  <dimension ref="A1:XFC38"/>
  <sheetViews>
    <sheetView zoomScale="120" zoomScaleNormal="120" workbookViewId="0"/>
  </sheetViews>
  <sheetFormatPr baseColWidth="10" defaultRowHeight="15" x14ac:dyDescent="0.2"/>
  <sheetData>
    <row r="1" spans="1:16383" x14ac:dyDescent="0.2">
      <c r="A1" s="60" t="s">
        <v>757</v>
      </c>
      <c r="B1" s="29"/>
      <c r="I1" s="91"/>
      <c r="K1" s="91"/>
      <c r="L1" s="92"/>
      <c r="M1" s="93"/>
    </row>
    <row r="2" spans="1:16383" x14ac:dyDescent="0.2">
      <c r="A2" s="94" t="s">
        <v>254</v>
      </c>
    </row>
    <row r="4" spans="1:16383" ht="32" x14ac:dyDescent="0.2">
      <c r="A4" s="45" t="s">
        <v>102</v>
      </c>
      <c r="B4" s="46" t="s">
        <v>103</v>
      </c>
      <c r="C4" s="46" t="s">
        <v>104</v>
      </c>
      <c r="D4" s="47" t="s">
        <v>105</v>
      </c>
      <c r="E4" s="47" t="s">
        <v>106</v>
      </c>
      <c r="F4" s="46" t="s">
        <v>107</v>
      </c>
      <c r="G4" s="46" t="s">
        <v>108</v>
      </c>
      <c r="H4" s="47" t="s">
        <v>109</v>
      </c>
      <c r="I4" s="48" t="s">
        <v>110</v>
      </c>
      <c r="J4" s="47" t="s">
        <v>111</v>
      </c>
      <c r="K4" s="47" t="s">
        <v>112</v>
      </c>
      <c r="L4" s="47" t="s">
        <v>113</v>
      </c>
      <c r="M4" s="47" t="s">
        <v>114</v>
      </c>
      <c r="N4" s="47" t="s">
        <v>115</v>
      </c>
      <c r="O4" s="47"/>
      <c r="P4" s="47"/>
      <c r="Q4" s="49" t="s">
        <v>116</v>
      </c>
      <c r="R4" s="50" t="s">
        <v>117</v>
      </c>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c r="CX4" s="50"/>
      <c r="CY4" s="50"/>
      <c r="CZ4" s="50"/>
      <c r="DA4" s="50"/>
      <c r="DB4" s="50"/>
      <c r="DC4" s="50"/>
      <c r="DD4" s="50"/>
      <c r="DE4" s="50"/>
      <c r="DF4" s="50"/>
      <c r="DG4" s="50"/>
      <c r="DH4" s="50"/>
      <c r="DI4" s="50"/>
      <c r="DJ4" s="50"/>
      <c r="DK4" s="50"/>
      <c r="DL4" s="50"/>
      <c r="DM4" s="50"/>
      <c r="DN4" s="50"/>
      <c r="DO4" s="50"/>
      <c r="DP4" s="50"/>
      <c r="DQ4" s="50"/>
      <c r="DR4" s="50"/>
      <c r="DS4" s="50"/>
      <c r="DT4" s="50"/>
      <c r="DU4" s="50"/>
      <c r="DV4" s="50"/>
      <c r="DW4" s="50"/>
      <c r="DX4" s="50"/>
      <c r="DY4" s="50"/>
      <c r="DZ4" s="50"/>
      <c r="EA4" s="50"/>
      <c r="EB4" s="50"/>
      <c r="EC4" s="50"/>
      <c r="ED4" s="50"/>
      <c r="EE4" s="50"/>
      <c r="EF4" s="50"/>
      <c r="EG4" s="50"/>
      <c r="EH4" s="50"/>
      <c r="EI4" s="50"/>
      <c r="EJ4" s="50"/>
      <c r="EK4" s="50"/>
      <c r="EL4" s="50"/>
      <c r="EM4" s="50"/>
      <c r="EN4" s="50"/>
      <c r="EO4" s="50"/>
      <c r="EP4" s="50"/>
      <c r="EQ4" s="50"/>
      <c r="ER4" s="50"/>
      <c r="ES4" s="50"/>
      <c r="ET4" s="50"/>
      <c r="EU4" s="50"/>
      <c r="EV4" s="50"/>
      <c r="EW4" s="50"/>
      <c r="EX4" s="50"/>
      <c r="EY4" s="50"/>
      <c r="EZ4" s="50"/>
      <c r="FA4" s="50"/>
      <c r="FB4" s="50"/>
      <c r="FC4" s="50"/>
      <c r="FD4" s="50"/>
      <c r="FE4" s="50"/>
      <c r="FF4" s="50"/>
      <c r="FG4" s="50"/>
      <c r="FH4" s="50"/>
      <c r="FI4" s="50"/>
      <c r="FJ4" s="50"/>
      <c r="FK4" s="50"/>
      <c r="FL4" s="50"/>
      <c r="FM4" s="50"/>
      <c r="FN4" s="50"/>
      <c r="FO4" s="50"/>
      <c r="FP4" s="50"/>
      <c r="FQ4" s="50"/>
      <c r="FR4" s="50"/>
      <c r="FS4" s="50"/>
      <c r="FT4" s="50"/>
      <c r="FU4" s="50"/>
      <c r="FV4" s="50"/>
      <c r="FW4" s="50"/>
      <c r="FX4" s="50"/>
      <c r="FY4" s="50"/>
      <c r="FZ4" s="50"/>
      <c r="GA4" s="50"/>
      <c r="GB4" s="50"/>
      <c r="GC4" s="50"/>
      <c r="GD4" s="50"/>
      <c r="GE4" s="50"/>
      <c r="GF4" s="50"/>
      <c r="GG4" s="50"/>
      <c r="GH4" s="50"/>
      <c r="GI4" s="50"/>
      <c r="GJ4" s="50"/>
      <c r="GK4" s="50"/>
      <c r="GL4" s="50"/>
      <c r="GM4" s="50"/>
      <c r="GN4" s="50"/>
      <c r="GO4" s="50"/>
      <c r="GP4" s="50"/>
      <c r="GQ4" s="50"/>
      <c r="GR4" s="50"/>
      <c r="GS4" s="50"/>
      <c r="GT4" s="50"/>
      <c r="GU4" s="50"/>
      <c r="GV4" s="50"/>
      <c r="GW4" s="50"/>
      <c r="GX4" s="50"/>
      <c r="GY4" s="50"/>
      <c r="GZ4" s="50"/>
      <c r="HA4" s="50"/>
      <c r="HB4" s="50"/>
      <c r="HC4" s="50"/>
      <c r="HD4" s="50"/>
      <c r="HE4" s="50"/>
      <c r="HF4" s="50"/>
      <c r="HG4" s="50"/>
      <c r="HH4" s="50"/>
      <c r="HI4" s="50"/>
      <c r="HJ4" s="50"/>
      <c r="HK4" s="50"/>
      <c r="HL4" s="50"/>
      <c r="HM4" s="50"/>
      <c r="HN4" s="50"/>
      <c r="HO4" s="50"/>
      <c r="HP4" s="50"/>
      <c r="HQ4" s="50"/>
      <c r="HR4" s="50"/>
      <c r="HS4" s="50"/>
      <c r="HT4" s="50"/>
      <c r="HU4" s="50"/>
      <c r="HV4" s="50"/>
      <c r="HW4" s="50"/>
      <c r="HX4" s="50"/>
      <c r="HY4" s="50"/>
      <c r="HZ4" s="50"/>
      <c r="IA4" s="50"/>
      <c r="IB4" s="50"/>
      <c r="IC4" s="50"/>
      <c r="ID4" s="50"/>
      <c r="IE4" s="50"/>
      <c r="IF4" s="50"/>
      <c r="IG4" s="50"/>
      <c r="IH4" s="50"/>
      <c r="II4" s="50"/>
      <c r="IJ4" s="50"/>
      <c r="IK4" s="50"/>
      <c r="IL4" s="50"/>
      <c r="IM4" s="50"/>
      <c r="IN4" s="50"/>
      <c r="IO4" s="50"/>
      <c r="IP4" s="50"/>
      <c r="IQ4" s="50"/>
      <c r="IR4" s="50"/>
      <c r="IS4" s="50"/>
      <c r="IT4" s="50"/>
      <c r="IU4" s="50"/>
      <c r="IV4" s="50"/>
      <c r="IW4" s="50"/>
      <c r="IX4" s="50"/>
      <c r="IY4" s="50"/>
      <c r="IZ4" s="50"/>
      <c r="JA4" s="50"/>
      <c r="JB4" s="50"/>
      <c r="JC4" s="50"/>
      <c r="JD4" s="50"/>
      <c r="JE4" s="50"/>
      <c r="JF4" s="50"/>
      <c r="JG4" s="50"/>
      <c r="JH4" s="50"/>
      <c r="JI4" s="50"/>
      <c r="JJ4" s="50"/>
      <c r="JK4" s="50"/>
      <c r="JL4" s="50"/>
      <c r="JM4" s="50"/>
      <c r="JN4" s="50"/>
      <c r="JO4" s="50"/>
      <c r="JP4" s="50"/>
      <c r="JQ4" s="50"/>
      <c r="JR4" s="50"/>
      <c r="JS4" s="50"/>
      <c r="JT4" s="50"/>
      <c r="JU4" s="50"/>
      <c r="JV4" s="50"/>
      <c r="JW4" s="50"/>
      <c r="JX4" s="50"/>
      <c r="JY4" s="50"/>
      <c r="JZ4" s="50"/>
      <c r="KA4" s="50"/>
      <c r="KB4" s="50"/>
      <c r="KC4" s="50"/>
      <c r="KD4" s="50"/>
      <c r="KE4" s="50"/>
      <c r="KF4" s="50"/>
      <c r="KG4" s="50"/>
      <c r="KH4" s="50"/>
      <c r="KI4" s="50"/>
      <c r="KJ4" s="50"/>
      <c r="KK4" s="50"/>
      <c r="KL4" s="50"/>
      <c r="KM4" s="50"/>
      <c r="KN4" s="50"/>
      <c r="KO4" s="50"/>
      <c r="KP4" s="50"/>
      <c r="KQ4" s="50"/>
      <c r="KR4" s="50"/>
      <c r="KS4" s="50"/>
      <c r="KT4" s="50"/>
      <c r="KU4" s="50"/>
      <c r="KV4" s="50"/>
      <c r="KW4" s="50"/>
      <c r="KX4" s="50"/>
      <c r="KY4" s="50"/>
      <c r="KZ4" s="50"/>
      <c r="LA4" s="50"/>
      <c r="LB4" s="50"/>
      <c r="LC4" s="50"/>
      <c r="LD4" s="50"/>
      <c r="LE4" s="50"/>
      <c r="LF4" s="50"/>
      <c r="LG4" s="50"/>
      <c r="LH4" s="50"/>
      <c r="LI4" s="50"/>
      <c r="LJ4" s="50"/>
      <c r="LK4" s="50"/>
      <c r="LL4" s="50"/>
      <c r="LM4" s="50"/>
      <c r="LN4" s="50"/>
      <c r="LO4" s="50"/>
      <c r="LP4" s="50"/>
      <c r="LQ4" s="50"/>
      <c r="LR4" s="50"/>
      <c r="LS4" s="50"/>
      <c r="LT4" s="50"/>
      <c r="LU4" s="50"/>
      <c r="LV4" s="50"/>
      <c r="LW4" s="50"/>
      <c r="LX4" s="50"/>
      <c r="LY4" s="50"/>
      <c r="LZ4" s="50"/>
      <c r="MA4" s="50"/>
      <c r="MB4" s="50"/>
      <c r="MC4" s="50"/>
      <c r="MD4" s="50"/>
      <c r="ME4" s="50"/>
      <c r="MF4" s="50"/>
      <c r="MG4" s="50"/>
      <c r="MH4" s="50"/>
      <c r="MI4" s="50"/>
      <c r="MJ4" s="50"/>
      <c r="MK4" s="50"/>
      <c r="ML4" s="50"/>
      <c r="MM4" s="50"/>
      <c r="MN4" s="50"/>
      <c r="MO4" s="50"/>
      <c r="MP4" s="50"/>
      <c r="MQ4" s="50"/>
      <c r="MR4" s="50"/>
      <c r="MS4" s="50"/>
      <c r="MT4" s="50"/>
      <c r="MU4" s="50"/>
      <c r="MV4" s="50"/>
      <c r="MW4" s="50"/>
      <c r="MX4" s="50"/>
      <c r="MY4" s="50"/>
      <c r="MZ4" s="50"/>
      <c r="NA4" s="50"/>
      <c r="NB4" s="50"/>
      <c r="NC4" s="50"/>
      <c r="ND4" s="50"/>
      <c r="NE4" s="50"/>
      <c r="NF4" s="50"/>
      <c r="NG4" s="50"/>
      <c r="NH4" s="50"/>
      <c r="NI4" s="50"/>
      <c r="NJ4" s="50"/>
      <c r="NK4" s="50"/>
      <c r="NL4" s="50"/>
      <c r="NM4" s="50"/>
      <c r="NN4" s="50"/>
      <c r="NO4" s="50"/>
      <c r="NP4" s="50"/>
      <c r="NQ4" s="50"/>
      <c r="NR4" s="50"/>
      <c r="NS4" s="50"/>
      <c r="NT4" s="50"/>
      <c r="NU4" s="50"/>
      <c r="NV4" s="50"/>
      <c r="NW4" s="50"/>
      <c r="NX4" s="50"/>
      <c r="NY4" s="50"/>
      <c r="NZ4" s="50"/>
      <c r="OA4" s="50"/>
      <c r="OB4" s="50"/>
      <c r="OC4" s="50"/>
      <c r="OD4" s="50"/>
      <c r="OE4" s="50"/>
      <c r="OF4" s="50"/>
      <c r="OG4" s="50"/>
      <c r="OH4" s="50"/>
      <c r="OI4" s="50"/>
      <c r="OJ4" s="50"/>
      <c r="OK4" s="50"/>
      <c r="OL4" s="50"/>
      <c r="OM4" s="50"/>
      <c r="ON4" s="50"/>
      <c r="OO4" s="50"/>
      <c r="OP4" s="50"/>
      <c r="OQ4" s="50"/>
      <c r="OR4" s="50"/>
      <c r="OS4" s="50"/>
      <c r="OT4" s="50"/>
      <c r="OU4" s="50"/>
      <c r="OV4" s="50"/>
      <c r="OW4" s="50"/>
      <c r="OX4" s="50"/>
      <c r="OY4" s="50"/>
      <c r="OZ4" s="50"/>
      <c r="PA4" s="50"/>
      <c r="PB4" s="50"/>
      <c r="PC4" s="50"/>
      <c r="PD4" s="50"/>
      <c r="PE4" s="50"/>
      <c r="PF4" s="50"/>
      <c r="PG4" s="50"/>
      <c r="PH4" s="50"/>
      <c r="PI4" s="50"/>
      <c r="PJ4" s="50"/>
      <c r="PK4" s="50"/>
      <c r="PL4" s="50"/>
      <c r="PM4" s="50"/>
      <c r="PN4" s="50"/>
      <c r="PO4" s="50"/>
      <c r="PP4" s="50"/>
      <c r="PQ4" s="50"/>
      <c r="PR4" s="50"/>
      <c r="PS4" s="50"/>
      <c r="PT4" s="50"/>
      <c r="PU4" s="50"/>
      <c r="PV4" s="50"/>
      <c r="PW4" s="50"/>
      <c r="PX4" s="50"/>
      <c r="PY4" s="50"/>
      <c r="PZ4" s="50"/>
      <c r="QA4" s="50"/>
      <c r="QB4" s="50"/>
      <c r="QC4" s="50"/>
      <c r="QD4" s="50"/>
      <c r="QE4" s="50"/>
      <c r="QF4" s="50"/>
      <c r="QG4" s="50"/>
      <c r="QH4" s="50"/>
      <c r="QI4" s="50"/>
      <c r="QJ4" s="50"/>
      <c r="QK4" s="50"/>
      <c r="QL4" s="50"/>
      <c r="QM4" s="50"/>
      <c r="QN4" s="50"/>
      <c r="QO4" s="50"/>
      <c r="QP4" s="50"/>
      <c r="QQ4" s="50"/>
      <c r="QR4" s="50"/>
      <c r="QS4" s="50"/>
      <c r="QT4" s="50"/>
      <c r="QU4" s="50"/>
      <c r="QV4" s="50"/>
      <c r="QW4" s="50"/>
      <c r="QX4" s="50"/>
      <c r="QY4" s="50"/>
      <c r="QZ4" s="50"/>
      <c r="RA4" s="50"/>
      <c r="RB4" s="50"/>
      <c r="RC4" s="50"/>
      <c r="RD4" s="50"/>
      <c r="RE4" s="50"/>
      <c r="RF4" s="50"/>
      <c r="RG4" s="50"/>
      <c r="RH4" s="50"/>
      <c r="RI4" s="50"/>
      <c r="RJ4" s="50"/>
      <c r="RK4" s="50"/>
      <c r="RL4" s="50"/>
      <c r="RM4" s="50"/>
      <c r="RN4" s="50"/>
      <c r="RO4" s="50"/>
      <c r="RP4" s="50"/>
      <c r="RQ4" s="50"/>
      <c r="RR4" s="50"/>
      <c r="RS4" s="50"/>
      <c r="RT4" s="50"/>
      <c r="RU4" s="50"/>
      <c r="RV4" s="50"/>
      <c r="RW4" s="50"/>
      <c r="RX4" s="50"/>
      <c r="RY4" s="50"/>
      <c r="RZ4" s="50"/>
      <c r="SA4" s="50"/>
      <c r="SB4" s="50"/>
      <c r="SC4" s="50"/>
      <c r="SD4" s="50"/>
      <c r="SE4" s="50"/>
      <c r="SF4" s="50"/>
      <c r="SG4" s="50"/>
      <c r="SH4" s="50"/>
      <c r="SI4" s="50"/>
      <c r="SJ4" s="50"/>
      <c r="SK4" s="50"/>
      <c r="SL4" s="50"/>
      <c r="SM4" s="50"/>
      <c r="SN4" s="50"/>
      <c r="SO4" s="50"/>
      <c r="SP4" s="50"/>
      <c r="SQ4" s="50"/>
      <c r="SR4" s="50"/>
      <c r="SS4" s="50"/>
      <c r="ST4" s="50"/>
      <c r="SU4" s="50"/>
      <c r="SV4" s="50"/>
      <c r="SW4" s="50"/>
      <c r="SX4" s="50"/>
      <c r="SY4" s="50"/>
      <c r="SZ4" s="50"/>
      <c r="TA4" s="50"/>
      <c r="TB4" s="50"/>
      <c r="TC4" s="50"/>
      <c r="TD4" s="50"/>
      <c r="TE4" s="50"/>
      <c r="TF4" s="50"/>
      <c r="TG4" s="50"/>
      <c r="TH4" s="50"/>
      <c r="TI4" s="50"/>
      <c r="TJ4" s="50"/>
      <c r="TK4" s="50"/>
      <c r="TL4" s="50"/>
      <c r="TM4" s="50"/>
      <c r="TN4" s="50"/>
      <c r="TO4" s="50"/>
      <c r="TP4" s="50"/>
      <c r="TQ4" s="50"/>
      <c r="TR4" s="50"/>
      <c r="TS4" s="50"/>
      <c r="TT4" s="50"/>
      <c r="TU4" s="50"/>
      <c r="TV4" s="50"/>
      <c r="TW4" s="50"/>
      <c r="TX4" s="50"/>
      <c r="TY4" s="50"/>
      <c r="TZ4" s="50"/>
      <c r="UA4" s="50"/>
      <c r="UB4" s="50"/>
      <c r="UC4" s="50"/>
      <c r="UD4" s="50"/>
      <c r="UE4" s="50"/>
      <c r="UF4" s="50"/>
      <c r="UG4" s="50"/>
      <c r="UH4" s="50"/>
      <c r="UI4" s="50"/>
      <c r="UJ4" s="50"/>
      <c r="UK4" s="50"/>
      <c r="UL4" s="50"/>
      <c r="UM4" s="50"/>
      <c r="UN4" s="50"/>
      <c r="UO4" s="50"/>
      <c r="UP4" s="50"/>
      <c r="UQ4" s="50"/>
      <c r="UR4" s="50"/>
      <c r="US4" s="50"/>
      <c r="UT4" s="50"/>
      <c r="UU4" s="50"/>
      <c r="UV4" s="50"/>
      <c r="UW4" s="50"/>
      <c r="UX4" s="50"/>
      <c r="UY4" s="50"/>
      <c r="UZ4" s="50"/>
      <c r="VA4" s="50"/>
      <c r="VB4" s="50"/>
      <c r="VC4" s="50"/>
      <c r="VD4" s="50"/>
      <c r="VE4" s="50"/>
      <c r="VF4" s="50"/>
      <c r="VG4" s="50"/>
      <c r="VH4" s="50"/>
      <c r="VI4" s="50"/>
      <c r="VJ4" s="50"/>
      <c r="VK4" s="50"/>
      <c r="VL4" s="50"/>
      <c r="VM4" s="50"/>
      <c r="VN4" s="50"/>
      <c r="VO4" s="50"/>
      <c r="VP4" s="50"/>
      <c r="VQ4" s="50"/>
      <c r="VR4" s="50"/>
      <c r="VS4" s="50"/>
      <c r="VT4" s="50"/>
      <c r="VU4" s="50"/>
      <c r="VV4" s="50"/>
      <c r="VW4" s="50"/>
      <c r="VX4" s="50"/>
      <c r="VY4" s="50"/>
      <c r="VZ4" s="50"/>
      <c r="WA4" s="50"/>
      <c r="WB4" s="50"/>
      <c r="WC4" s="50"/>
      <c r="WD4" s="50"/>
      <c r="WE4" s="50"/>
      <c r="WF4" s="50"/>
      <c r="WG4" s="50"/>
      <c r="WH4" s="50"/>
      <c r="WI4" s="50"/>
      <c r="WJ4" s="50"/>
      <c r="WK4" s="50"/>
      <c r="WL4" s="50"/>
      <c r="WM4" s="50"/>
      <c r="WN4" s="50"/>
      <c r="WO4" s="50"/>
      <c r="WP4" s="50"/>
      <c r="WQ4" s="50"/>
      <c r="WR4" s="50"/>
      <c r="WS4" s="50"/>
      <c r="WT4" s="50"/>
      <c r="WU4" s="50"/>
      <c r="WV4" s="50"/>
      <c r="WW4" s="50"/>
      <c r="WX4" s="50"/>
      <c r="WY4" s="50"/>
      <c r="WZ4" s="50"/>
      <c r="XA4" s="50"/>
      <c r="XB4" s="50"/>
      <c r="XC4" s="50"/>
      <c r="XD4" s="50"/>
      <c r="XE4" s="50"/>
      <c r="XF4" s="50"/>
      <c r="XG4" s="50"/>
      <c r="XH4" s="50"/>
      <c r="XI4" s="50"/>
      <c r="XJ4" s="50"/>
      <c r="XK4" s="50"/>
      <c r="XL4" s="50"/>
      <c r="XM4" s="50"/>
      <c r="XN4" s="50"/>
      <c r="XO4" s="50"/>
      <c r="XP4" s="50"/>
      <c r="XQ4" s="50"/>
      <c r="XR4" s="50"/>
      <c r="XS4" s="50"/>
      <c r="XT4" s="50"/>
      <c r="XU4" s="50"/>
      <c r="XV4" s="50"/>
      <c r="XW4" s="50"/>
      <c r="XX4" s="50"/>
      <c r="XY4" s="50"/>
      <c r="XZ4" s="50"/>
      <c r="YA4" s="50"/>
      <c r="YB4" s="50"/>
      <c r="YC4" s="50"/>
      <c r="YD4" s="50"/>
      <c r="YE4" s="50"/>
      <c r="YF4" s="50"/>
      <c r="YG4" s="50"/>
      <c r="YH4" s="50"/>
      <c r="YI4" s="50"/>
      <c r="YJ4" s="50"/>
      <c r="YK4" s="50"/>
      <c r="YL4" s="50"/>
      <c r="YM4" s="50"/>
      <c r="YN4" s="50"/>
      <c r="YO4" s="50"/>
      <c r="YP4" s="50"/>
      <c r="YQ4" s="50"/>
      <c r="YR4" s="50"/>
      <c r="YS4" s="50"/>
      <c r="YT4" s="50"/>
      <c r="YU4" s="50"/>
      <c r="YV4" s="50"/>
      <c r="YW4" s="50"/>
      <c r="YX4" s="50"/>
      <c r="YY4" s="50"/>
      <c r="YZ4" s="50"/>
      <c r="ZA4" s="50"/>
      <c r="ZB4" s="50"/>
      <c r="ZC4" s="50"/>
      <c r="ZD4" s="50"/>
      <c r="ZE4" s="50"/>
      <c r="ZF4" s="50"/>
      <c r="ZG4" s="50"/>
      <c r="ZH4" s="50"/>
      <c r="ZI4" s="50"/>
      <c r="ZJ4" s="50"/>
      <c r="ZK4" s="50"/>
      <c r="ZL4" s="50"/>
      <c r="ZM4" s="50"/>
      <c r="ZN4" s="50"/>
      <c r="ZO4" s="50"/>
      <c r="ZP4" s="50"/>
      <c r="ZQ4" s="50"/>
      <c r="ZR4" s="50"/>
      <c r="ZS4" s="50"/>
      <c r="ZT4" s="50"/>
      <c r="ZU4" s="50"/>
      <c r="ZV4" s="50"/>
      <c r="ZW4" s="50"/>
      <c r="ZX4" s="50"/>
      <c r="ZY4" s="50"/>
      <c r="ZZ4" s="50"/>
      <c r="AAA4" s="50"/>
      <c r="AAB4" s="50"/>
      <c r="AAC4" s="50"/>
      <c r="AAD4" s="50"/>
      <c r="AAE4" s="50"/>
      <c r="AAF4" s="50"/>
      <c r="AAG4" s="50"/>
      <c r="AAH4" s="50"/>
      <c r="AAI4" s="50"/>
      <c r="AAJ4" s="50"/>
      <c r="AAK4" s="50"/>
      <c r="AAL4" s="50"/>
      <c r="AAM4" s="50"/>
      <c r="AAN4" s="50"/>
      <c r="AAO4" s="50"/>
      <c r="AAP4" s="50"/>
      <c r="AAQ4" s="50"/>
      <c r="AAR4" s="50"/>
      <c r="AAS4" s="50"/>
      <c r="AAT4" s="50"/>
      <c r="AAU4" s="50"/>
      <c r="AAV4" s="50"/>
      <c r="AAW4" s="50"/>
      <c r="AAX4" s="50"/>
      <c r="AAY4" s="50"/>
      <c r="AAZ4" s="50"/>
      <c r="ABA4" s="50"/>
      <c r="ABB4" s="50"/>
      <c r="ABC4" s="50"/>
      <c r="ABD4" s="50"/>
      <c r="ABE4" s="50"/>
      <c r="ABF4" s="50"/>
      <c r="ABG4" s="50"/>
      <c r="ABH4" s="50"/>
      <c r="ABI4" s="50"/>
      <c r="ABJ4" s="50"/>
      <c r="ABK4" s="50"/>
      <c r="ABL4" s="50"/>
      <c r="ABM4" s="50"/>
      <c r="ABN4" s="50"/>
      <c r="ABO4" s="50"/>
      <c r="ABP4" s="50"/>
      <c r="ABQ4" s="50"/>
      <c r="ABR4" s="50"/>
      <c r="ABS4" s="50"/>
      <c r="ABT4" s="50"/>
      <c r="ABU4" s="50"/>
      <c r="ABV4" s="50"/>
      <c r="ABW4" s="50"/>
      <c r="ABX4" s="50"/>
      <c r="ABY4" s="50"/>
      <c r="ABZ4" s="50"/>
      <c r="ACA4" s="50"/>
      <c r="ACB4" s="50"/>
      <c r="ACC4" s="50"/>
      <c r="ACD4" s="50"/>
      <c r="ACE4" s="50"/>
      <c r="ACF4" s="50"/>
      <c r="ACG4" s="50"/>
      <c r="ACH4" s="50"/>
      <c r="ACI4" s="50"/>
      <c r="ACJ4" s="50"/>
      <c r="ACK4" s="50"/>
      <c r="ACL4" s="50"/>
      <c r="ACM4" s="50"/>
      <c r="ACN4" s="50"/>
      <c r="ACO4" s="50"/>
      <c r="ACP4" s="50"/>
      <c r="ACQ4" s="50"/>
      <c r="ACR4" s="50"/>
      <c r="ACS4" s="50"/>
      <c r="ACT4" s="50"/>
      <c r="ACU4" s="50"/>
      <c r="ACV4" s="50"/>
      <c r="ACW4" s="50"/>
      <c r="ACX4" s="50"/>
      <c r="ACY4" s="50"/>
      <c r="ACZ4" s="50"/>
      <c r="ADA4" s="50"/>
      <c r="ADB4" s="50"/>
      <c r="ADC4" s="50"/>
      <c r="ADD4" s="50"/>
      <c r="ADE4" s="50"/>
      <c r="ADF4" s="50"/>
      <c r="ADG4" s="50"/>
      <c r="ADH4" s="50"/>
      <c r="ADI4" s="50"/>
      <c r="ADJ4" s="50"/>
      <c r="ADK4" s="50"/>
      <c r="ADL4" s="50"/>
      <c r="ADM4" s="50"/>
      <c r="ADN4" s="50"/>
      <c r="ADO4" s="50"/>
      <c r="ADP4" s="50"/>
      <c r="ADQ4" s="50"/>
      <c r="ADR4" s="50"/>
      <c r="ADS4" s="50"/>
      <c r="ADT4" s="50"/>
      <c r="ADU4" s="50"/>
      <c r="ADV4" s="50"/>
      <c r="ADW4" s="50"/>
      <c r="ADX4" s="50"/>
      <c r="ADY4" s="50"/>
      <c r="ADZ4" s="50"/>
      <c r="AEA4" s="50"/>
      <c r="AEB4" s="50"/>
      <c r="AEC4" s="50"/>
      <c r="AED4" s="50"/>
      <c r="AEE4" s="50"/>
      <c r="AEF4" s="50"/>
      <c r="AEG4" s="50"/>
      <c r="AEH4" s="50"/>
      <c r="AEI4" s="50"/>
      <c r="AEJ4" s="50"/>
      <c r="AEK4" s="50"/>
      <c r="AEL4" s="50"/>
      <c r="AEM4" s="50"/>
      <c r="AEN4" s="50"/>
      <c r="AEO4" s="50"/>
      <c r="AEP4" s="50"/>
      <c r="AEQ4" s="50"/>
      <c r="AER4" s="50"/>
      <c r="AES4" s="50"/>
      <c r="AET4" s="50"/>
      <c r="AEU4" s="50"/>
      <c r="AEV4" s="50"/>
      <c r="AEW4" s="50"/>
      <c r="AEX4" s="50"/>
      <c r="AEY4" s="50"/>
      <c r="AEZ4" s="50"/>
      <c r="AFA4" s="50"/>
      <c r="AFB4" s="50"/>
      <c r="AFC4" s="50"/>
      <c r="AFD4" s="50"/>
      <c r="AFE4" s="50"/>
      <c r="AFF4" s="50"/>
      <c r="AFG4" s="50"/>
      <c r="AFH4" s="50"/>
      <c r="AFI4" s="50"/>
      <c r="AFJ4" s="50"/>
      <c r="AFK4" s="50"/>
      <c r="AFL4" s="50"/>
      <c r="AFM4" s="50"/>
      <c r="AFN4" s="50"/>
      <c r="AFO4" s="50"/>
      <c r="AFP4" s="50"/>
      <c r="AFQ4" s="50"/>
      <c r="AFR4" s="50"/>
      <c r="AFS4" s="50"/>
      <c r="AFT4" s="50"/>
      <c r="AFU4" s="50"/>
      <c r="AFV4" s="50"/>
      <c r="AFW4" s="50"/>
      <c r="AFX4" s="50"/>
      <c r="AFY4" s="50"/>
      <c r="AFZ4" s="50"/>
      <c r="AGA4" s="50"/>
      <c r="AGB4" s="50"/>
      <c r="AGC4" s="50"/>
      <c r="AGD4" s="50"/>
      <c r="AGE4" s="50"/>
      <c r="AGF4" s="50"/>
      <c r="AGG4" s="50"/>
      <c r="AGH4" s="50"/>
      <c r="AGI4" s="50"/>
      <c r="AGJ4" s="50"/>
      <c r="AGK4" s="50"/>
      <c r="AGL4" s="50"/>
      <c r="AGM4" s="50"/>
      <c r="AGN4" s="50"/>
      <c r="AGO4" s="50"/>
      <c r="AGP4" s="50"/>
      <c r="AGQ4" s="50"/>
      <c r="AGR4" s="50"/>
      <c r="AGS4" s="50"/>
      <c r="AGT4" s="50"/>
      <c r="AGU4" s="50"/>
      <c r="AGV4" s="50"/>
      <c r="AGW4" s="50"/>
      <c r="AGX4" s="50"/>
      <c r="AGY4" s="50"/>
      <c r="AGZ4" s="50"/>
      <c r="AHA4" s="50"/>
      <c r="AHB4" s="50"/>
      <c r="AHC4" s="50"/>
      <c r="AHD4" s="50"/>
      <c r="AHE4" s="50"/>
      <c r="AHF4" s="50"/>
      <c r="AHG4" s="50"/>
      <c r="AHH4" s="50"/>
      <c r="AHI4" s="50"/>
      <c r="AHJ4" s="50"/>
      <c r="AHK4" s="50"/>
      <c r="AHL4" s="50"/>
      <c r="AHM4" s="50"/>
      <c r="AHN4" s="50"/>
      <c r="AHO4" s="50"/>
      <c r="AHP4" s="50"/>
      <c r="AHQ4" s="50"/>
      <c r="AHR4" s="50"/>
      <c r="AHS4" s="50"/>
      <c r="AHT4" s="50"/>
      <c r="AHU4" s="50"/>
      <c r="AHV4" s="50"/>
      <c r="AHW4" s="50"/>
      <c r="AHX4" s="50"/>
      <c r="AHY4" s="50"/>
      <c r="AHZ4" s="50"/>
      <c r="AIA4" s="50"/>
      <c r="AIB4" s="50"/>
      <c r="AIC4" s="50"/>
      <c r="AID4" s="50"/>
      <c r="AIE4" s="50"/>
      <c r="AIF4" s="50"/>
      <c r="AIG4" s="50"/>
      <c r="AIH4" s="50"/>
      <c r="AII4" s="50"/>
      <c r="AIJ4" s="50"/>
      <c r="AIK4" s="50"/>
      <c r="AIL4" s="50"/>
      <c r="AIM4" s="50"/>
      <c r="AIN4" s="50"/>
      <c r="AIO4" s="50"/>
      <c r="AIP4" s="50"/>
      <c r="AIQ4" s="50"/>
      <c r="AIR4" s="50"/>
      <c r="AIS4" s="50"/>
      <c r="AIT4" s="50"/>
      <c r="AIU4" s="50"/>
      <c r="AIV4" s="50"/>
      <c r="AIW4" s="50"/>
      <c r="AIX4" s="50"/>
      <c r="AIY4" s="50"/>
      <c r="AIZ4" s="50"/>
      <c r="AJA4" s="50"/>
      <c r="AJB4" s="50"/>
      <c r="AJC4" s="50"/>
      <c r="AJD4" s="50"/>
      <c r="AJE4" s="50"/>
      <c r="AJF4" s="50"/>
      <c r="AJG4" s="50"/>
      <c r="AJH4" s="50"/>
      <c r="AJI4" s="50"/>
      <c r="AJJ4" s="50"/>
      <c r="AJK4" s="50"/>
      <c r="AJL4" s="50"/>
      <c r="AJM4" s="50"/>
      <c r="AJN4" s="50"/>
      <c r="AJO4" s="50"/>
      <c r="AJP4" s="50"/>
      <c r="AJQ4" s="50"/>
      <c r="AJR4" s="50"/>
      <c r="AJS4" s="50"/>
      <c r="AJT4" s="50"/>
      <c r="AJU4" s="50"/>
      <c r="AJV4" s="50"/>
      <c r="AJW4" s="50"/>
      <c r="AJX4" s="50"/>
      <c r="AJY4" s="50"/>
      <c r="AJZ4" s="50"/>
      <c r="AKA4" s="50"/>
      <c r="AKB4" s="50"/>
      <c r="AKC4" s="50"/>
      <c r="AKD4" s="50"/>
      <c r="AKE4" s="50"/>
      <c r="AKF4" s="50"/>
      <c r="AKG4" s="50"/>
      <c r="AKH4" s="50"/>
      <c r="AKI4" s="50"/>
      <c r="AKJ4" s="50"/>
      <c r="AKK4" s="50"/>
      <c r="AKL4" s="50"/>
      <c r="AKM4" s="50"/>
      <c r="AKN4" s="50"/>
      <c r="AKO4" s="50"/>
      <c r="AKP4" s="50"/>
      <c r="AKQ4" s="50"/>
      <c r="AKR4" s="50"/>
      <c r="AKS4" s="50"/>
      <c r="AKT4" s="50"/>
      <c r="AKU4" s="50"/>
      <c r="AKV4" s="50"/>
      <c r="AKW4" s="50"/>
      <c r="AKX4" s="50"/>
      <c r="AKY4" s="50"/>
      <c r="AKZ4" s="50"/>
      <c r="ALA4" s="50"/>
      <c r="ALB4" s="50"/>
      <c r="ALC4" s="50"/>
      <c r="ALD4" s="50"/>
      <c r="ALE4" s="50"/>
      <c r="ALF4" s="50"/>
      <c r="ALG4" s="50"/>
      <c r="ALH4" s="50"/>
      <c r="ALI4" s="50"/>
      <c r="ALJ4" s="50"/>
      <c r="ALK4" s="50"/>
      <c r="ALL4" s="50"/>
      <c r="ALM4" s="50"/>
      <c r="ALN4" s="50"/>
      <c r="ALO4" s="50"/>
      <c r="ALP4" s="50"/>
      <c r="ALQ4" s="50"/>
      <c r="ALR4" s="50"/>
      <c r="ALS4" s="50"/>
      <c r="ALT4" s="50"/>
      <c r="ALU4" s="50"/>
      <c r="ALV4" s="50"/>
      <c r="ALW4" s="50"/>
      <c r="ALX4" s="50"/>
      <c r="ALY4" s="50"/>
      <c r="ALZ4" s="50"/>
      <c r="AMA4" s="50"/>
      <c r="AMB4" s="50"/>
      <c r="AMC4" s="50"/>
      <c r="AMD4" s="50"/>
      <c r="AME4" s="50"/>
      <c r="AMF4" s="50"/>
      <c r="AMG4" s="50"/>
      <c r="AMH4" s="50"/>
      <c r="AMI4" s="50"/>
      <c r="AMJ4" s="50"/>
      <c r="AMK4" s="50"/>
      <c r="AML4" s="50"/>
      <c r="AMM4" s="50"/>
      <c r="AMN4" s="50"/>
      <c r="AMO4" s="50"/>
      <c r="AMP4" s="50"/>
      <c r="AMQ4" s="50"/>
      <c r="AMR4" s="50"/>
      <c r="AMS4" s="50"/>
      <c r="AMT4" s="50"/>
      <c r="AMU4" s="50"/>
      <c r="AMV4" s="50"/>
      <c r="AMW4" s="50"/>
      <c r="AMX4" s="50"/>
      <c r="AMY4" s="50"/>
      <c r="AMZ4" s="50"/>
      <c r="ANA4" s="50"/>
      <c r="ANB4" s="50"/>
      <c r="ANC4" s="50"/>
      <c r="AND4" s="50"/>
      <c r="ANE4" s="50"/>
      <c r="ANF4" s="50"/>
      <c r="ANG4" s="50"/>
      <c r="ANH4" s="50"/>
      <c r="ANI4" s="50"/>
      <c r="ANJ4" s="50"/>
      <c r="ANK4" s="50"/>
      <c r="ANL4" s="50"/>
      <c r="ANM4" s="50"/>
      <c r="ANN4" s="50"/>
      <c r="ANO4" s="50"/>
      <c r="ANP4" s="50"/>
      <c r="ANQ4" s="50"/>
      <c r="ANR4" s="50"/>
      <c r="ANS4" s="50"/>
      <c r="ANT4" s="50"/>
      <c r="ANU4" s="50"/>
      <c r="ANV4" s="50"/>
      <c r="ANW4" s="50"/>
      <c r="ANX4" s="50"/>
      <c r="ANY4" s="50"/>
      <c r="ANZ4" s="50"/>
      <c r="AOA4" s="50"/>
      <c r="AOB4" s="50"/>
      <c r="AOC4" s="50"/>
      <c r="AOD4" s="50"/>
      <c r="AOE4" s="50"/>
      <c r="AOF4" s="50"/>
      <c r="AOG4" s="50"/>
      <c r="AOH4" s="50"/>
      <c r="AOI4" s="50"/>
      <c r="AOJ4" s="50"/>
      <c r="AOK4" s="50"/>
      <c r="AOL4" s="50"/>
      <c r="AOM4" s="50"/>
      <c r="AON4" s="50"/>
      <c r="AOO4" s="50"/>
      <c r="AOP4" s="50"/>
      <c r="AOQ4" s="50"/>
      <c r="AOR4" s="50"/>
      <c r="AOS4" s="50"/>
      <c r="AOT4" s="50"/>
      <c r="AOU4" s="50"/>
      <c r="AOV4" s="50"/>
      <c r="AOW4" s="50"/>
      <c r="AOX4" s="50"/>
      <c r="AOY4" s="50"/>
      <c r="AOZ4" s="50"/>
      <c r="APA4" s="50"/>
      <c r="APB4" s="50"/>
      <c r="APC4" s="50"/>
      <c r="APD4" s="50"/>
      <c r="APE4" s="50"/>
      <c r="APF4" s="50"/>
      <c r="APG4" s="50"/>
      <c r="APH4" s="50"/>
      <c r="API4" s="50"/>
      <c r="APJ4" s="50"/>
      <c r="APK4" s="50"/>
      <c r="APL4" s="50"/>
      <c r="APM4" s="50"/>
      <c r="APN4" s="50"/>
      <c r="APO4" s="50"/>
      <c r="APP4" s="50"/>
      <c r="APQ4" s="50"/>
      <c r="APR4" s="50"/>
      <c r="APS4" s="50"/>
      <c r="APT4" s="50"/>
      <c r="APU4" s="50"/>
      <c r="APV4" s="50"/>
      <c r="APW4" s="50"/>
      <c r="APX4" s="50"/>
      <c r="APY4" s="50"/>
      <c r="APZ4" s="50"/>
      <c r="AQA4" s="50"/>
      <c r="AQB4" s="50"/>
      <c r="AQC4" s="50"/>
      <c r="AQD4" s="50"/>
      <c r="AQE4" s="50"/>
      <c r="AQF4" s="50"/>
      <c r="AQG4" s="50"/>
      <c r="AQH4" s="50"/>
      <c r="AQI4" s="50"/>
      <c r="AQJ4" s="50"/>
      <c r="AQK4" s="50"/>
      <c r="AQL4" s="50"/>
      <c r="AQM4" s="50"/>
      <c r="AQN4" s="50"/>
      <c r="AQO4" s="50"/>
      <c r="AQP4" s="50"/>
      <c r="AQQ4" s="50"/>
      <c r="AQR4" s="50"/>
      <c r="AQS4" s="50"/>
      <c r="AQT4" s="50"/>
      <c r="AQU4" s="50"/>
      <c r="AQV4" s="50"/>
      <c r="AQW4" s="50"/>
      <c r="AQX4" s="50"/>
      <c r="AQY4" s="50"/>
      <c r="AQZ4" s="50"/>
      <c r="ARA4" s="50"/>
      <c r="ARB4" s="50"/>
      <c r="ARC4" s="50"/>
      <c r="ARD4" s="50"/>
      <c r="ARE4" s="50"/>
      <c r="ARF4" s="50"/>
      <c r="ARG4" s="50"/>
      <c r="ARH4" s="50"/>
      <c r="ARI4" s="50"/>
      <c r="ARJ4" s="50"/>
      <c r="ARK4" s="50"/>
      <c r="ARL4" s="50"/>
      <c r="ARM4" s="50"/>
      <c r="ARN4" s="50"/>
      <c r="ARO4" s="50"/>
      <c r="ARP4" s="50"/>
      <c r="ARQ4" s="50"/>
      <c r="ARR4" s="50"/>
      <c r="ARS4" s="50"/>
      <c r="ART4" s="50"/>
      <c r="ARU4" s="50"/>
      <c r="ARV4" s="50"/>
      <c r="ARW4" s="50"/>
      <c r="ARX4" s="50"/>
      <c r="ARY4" s="50"/>
      <c r="ARZ4" s="50"/>
      <c r="ASA4" s="50"/>
      <c r="ASB4" s="50"/>
      <c r="ASC4" s="50"/>
      <c r="ASD4" s="50"/>
      <c r="ASE4" s="50"/>
      <c r="ASF4" s="50"/>
      <c r="ASG4" s="50"/>
      <c r="ASH4" s="50"/>
      <c r="ASI4" s="50"/>
      <c r="ASJ4" s="50"/>
      <c r="ASK4" s="50"/>
      <c r="ASL4" s="50"/>
      <c r="ASM4" s="50"/>
      <c r="ASN4" s="50"/>
      <c r="ASO4" s="50"/>
      <c r="ASP4" s="50"/>
      <c r="ASQ4" s="50"/>
      <c r="ASR4" s="50"/>
      <c r="ASS4" s="50"/>
      <c r="AST4" s="50"/>
      <c r="ASU4" s="50"/>
      <c r="ASV4" s="50"/>
      <c r="ASW4" s="50"/>
      <c r="ASX4" s="50"/>
      <c r="ASY4" s="50"/>
      <c r="ASZ4" s="50"/>
      <c r="ATA4" s="50"/>
      <c r="ATB4" s="50"/>
      <c r="ATC4" s="50"/>
      <c r="ATD4" s="50"/>
      <c r="ATE4" s="50"/>
      <c r="ATF4" s="50"/>
      <c r="ATG4" s="50"/>
      <c r="ATH4" s="50"/>
      <c r="ATI4" s="50"/>
      <c r="ATJ4" s="50"/>
      <c r="ATK4" s="50"/>
      <c r="ATL4" s="50"/>
      <c r="ATM4" s="50"/>
      <c r="ATN4" s="50"/>
      <c r="ATO4" s="50"/>
      <c r="ATP4" s="50"/>
      <c r="ATQ4" s="50"/>
      <c r="ATR4" s="50"/>
      <c r="ATS4" s="50"/>
      <c r="ATT4" s="50"/>
      <c r="ATU4" s="50"/>
      <c r="ATV4" s="50"/>
      <c r="ATW4" s="50"/>
      <c r="ATX4" s="50"/>
      <c r="ATY4" s="50"/>
      <c r="ATZ4" s="50"/>
      <c r="AUA4" s="50"/>
      <c r="AUB4" s="50"/>
      <c r="AUC4" s="50"/>
      <c r="AUD4" s="50"/>
      <c r="AUE4" s="50"/>
      <c r="AUF4" s="50"/>
      <c r="AUG4" s="50"/>
      <c r="AUH4" s="50"/>
      <c r="AUI4" s="50"/>
      <c r="AUJ4" s="50"/>
      <c r="AUK4" s="50"/>
      <c r="AUL4" s="50"/>
      <c r="AUM4" s="50"/>
      <c r="AUN4" s="50"/>
      <c r="AUO4" s="50"/>
      <c r="AUP4" s="50"/>
      <c r="AUQ4" s="50"/>
      <c r="AUR4" s="50"/>
      <c r="AUS4" s="50"/>
      <c r="AUT4" s="50"/>
      <c r="AUU4" s="50"/>
      <c r="AUV4" s="50"/>
      <c r="AUW4" s="50"/>
      <c r="AUX4" s="50"/>
      <c r="AUY4" s="50"/>
      <c r="AUZ4" s="50"/>
      <c r="AVA4" s="50"/>
      <c r="AVB4" s="50"/>
      <c r="AVC4" s="50"/>
      <c r="AVD4" s="50"/>
      <c r="AVE4" s="50"/>
      <c r="AVF4" s="50"/>
      <c r="AVG4" s="50"/>
      <c r="AVH4" s="50"/>
      <c r="AVI4" s="50"/>
      <c r="AVJ4" s="50"/>
      <c r="AVK4" s="50"/>
      <c r="AVL4" s="50"/>
      <c r="AVM4" s="50"/>
      <c r="AVN4" s="50"/>
      <c r="AVO4" s="50"/>
      <c r="AVP4" s="50"/>
      <c r="AVQ4" s="50"/>
      <c r="AVR4" s="50"/>
      <c r="AVS4" s="50"/>
      <c r="AVT4" s="50"/>
      <c r="AVU4" s="50"/>
      <c r="AVV4" s="50"/>
      <c r="AVW4" s="50"/>
      <c r="AVX4" s="50"/>
      <c r="AVY4" s="50"/>
      <c r="AVZ4" s="50"/>
      <c r="AWA4" s="50"/>
      <c r="AWB4" s="50"/>
      <c r="AWC4" s="50"/>
      <c r="AWD4" s="50"/>
      <c r="AWE4" s="50"/>
      <c r="AWF4" s="50"/>
      <c r="AWG4" s="50"/>
      <c r="AWH4" s="50"/>
      <c r="AWI4" s="50"/>
      <c r="AWJ4" s="50"/>
      <c r="AWK4" s="50"/>
      <c r="AWL4" s="50"/>
      <c r="AWM4" s="50"/>
      <c r="AWN4" s="50"/>
      <c r="AWO4" s="50"/>
      <c r="AWP4" s="50"/>
      <c r="AWQ4" s="50"/>
      <c r="AWR4" s="50"/>
      <c r="AWS4" s="50"/>
      <c r="AWT4" s="50"/>
      <c r="AWU4" s="50"/>
      <c r="AWV4" s="50"/>
      <c r="AWW4" s="50"/>
      <c r="AWX4" s="50"/>
      <c r="AWY4" s="50"/>
      <c r="AWZ4" s="50"/>
      <c r="AXA4" s="50"/>
      <c r="AXB4" s="50"/>
      <c r="AXC4" s="50"/>
      <c r="AXD4" s="50"/>
      <c r="AXE4" s="50"/>
      <c r="AXF4" s="50"/>
      <c r="AXG4" s="50"/>
      <c r="AXH4" s="50"/>
      <c r="AXI4" s="50"/>
      <c r="AXJ4" s="50"/>
      <c r="AXK4" s="50"/>
      <c r="AXL4" s="50"/>
      <c r="AXM4" s="50"/>
      <c r="AXN4" s="50"/>
      <c r="AXO4" s="50"/>
      <c r="AXP4" s="50"/>
      <c r="AXQ4" s="50"/>
      <c r="AXR4" s="50"/>
      <c r="AXS4" s="50"/>
      <c r="AXT4" s="50"/>
      <c r="AXU4" s="50"/>
      <c r="AXV4" s="50"/>
      <c r="AXW4" s="50"/>
      <c r="AXX4" s="50"/>
      <c r="AXY4" s="50"/>
      <c r="AXZ4" s="50"/>
      <c r="AYA4" s="50"/>
      <c r="AYB4" s="50"/>
      <c r="AYC4" s="50"/>
      <c r="AYD4" s="50"/>
      <c r="AYE4" s="50"/>
      <c r="AYF4" s="50"/>
      <c r="AYG4" s="50"/>
      <c r="AYH4" s="50"/>
      <c r="AYI4" s="50"/>
      <c r="AYJ4" s="50"/>
      <c r="AYK4" s="50"/>
      <c r="AYL4" s="50"/>
      <c r="AYM4" s="50"/>
      <c r="AYN4" s="50"/>
      <c r="AYO4" s="50"/>
      <c r="AYP4" s="50"/>
      <c r="AYQ4" s="50"/>
      <c r="AYR4" s="50"/>
      <c r="AYS4" s="50"/>
      <c r="AYT4" s="50"/>
      <c r="AYU4" s="50"/>
      <c r="AYV4" s="50"/>
      <c r="AYW4" s="50"/>
      <c r="AYX4" s="50"/>
      <c r="AYY4" s="50"/>
      <c r="AYZ4" s="50"/>
      <c r="AZA4" s="50"/>
      <c r="AZB4" s="50"/>
      <c r="AZC4" s="50"/>
      <c r="AZD4" s="50"/>
      <c r="AZE4" s="50"/>
      <c r="AZF4" s="50"/>
      <c r="AZG4" s="50"/>
      <c r="AZH4" s="50"/>
      <c r="AZI4" s="50"/>
      <c r="AZJ4" s="50"/>
      <c r="AZK4" s="50"/>
      <c r="AZL4" s="50"/>
      <c r="AZM4" s="50"/>
      <c r="AZN4" s="50"/>
      <c r="AZO4" s="50"/>
      <c r="AZP4" s="50"/>
      <c r="AZQ4" s="50"/>
      <c r="AZR4" s="50"/>
      <c r="AZS4" s="50"/>
      <c r="AZT4" s="50"/>
      <c r="AZU4" s="50"/>
      <c r="AZV4" s="50"/>
      <c r="AZW4" s="50"/>
      <c r="AZX4" s="50"/>
      <c r="AZY4" s="50"/>
      <c r="AZZ4" s="50"/>
      <c r="BAA4" s="50"/>
      <c r="BAB4" s="50"/>
      <c r="BAC4" s="50"/>
      <c r="BAD4" s="50"/>
      <c r="BAE4" s="50"/>
      <c r="BAF4" s="50"/>
      <c r="BAG4" s="50"/>
      <c r="BAH4" s="50"/>
      <c r="BAI4" s="50"/>
      <c r="BAJ4" s="50"/>
      <c r="BAK4" s="50"/>
      <c r="BAL4" s="50"/>
      <c r="BAM4" s="50"/>
      <c r="BAN4" s="50"/>
      <c r="BAO4" s="50"/>
      <c r="BAP4" s="50"/>
      <c r="BAQ4" s="50"/>
      <c r="BAR4" s="50"/>
      <c r="BAS4" s="50"/>
      <c r="BAT4" s="50"/>
      <c r="BAU4" s="50"/>
      <c r="BAV4" s="50"/>
      <c r="BAW4" s="50"/>
      <c r="BAX4" s="50"/>
      <c r="BAY4" s="50"/>
      <c r="BAZ4" s="50"/>
      <c r="BBA4" s="50"/>
      <c r="BBB4" s="50"/>
      <c r="BBC4" s="50"/>
      <c r="BBD4" s="50"/>
      <c r="BBE4" s="50"/>
      <c r="BBF4" s="50"/>
      <c r="BBG4" s="50"/>
      <c r="BBH4" s="50"/>
      <c r="BBI4" s="50"/>
      <c r="BBJ4" s="50"/>
      <c r="BBK4" s="50"/>
      <c r="BBL4" s="50"/>
      <c r="BBM4" s="50"/>
      <c r="BBN4" s="50"/>
      <c r="BBO4" s="50"/>
      <c r="BBP4" s="50"/>
      <c r="BBQ4" s="50"/>
      <c r="BBR4" s="50"/>
      <c r="BBS4" s="50"/>
      <c r="BBT4" s="50"/>
      <c r="BBU4" s="50"/>
      <c r="BBV4" s="50"/>
      <c r="BBW4" s="50"/>
      <c r="BBX4" s="50"/>
      <c r="BBY4" s="50"/>
      <c r="BBZ4" s="50"/>
      <c r="BCA4" s="50"/>
      <c r="BCB4" s="50"/>
      <c r="BCC4" s="50"/>
      <c r="BCD4" s="50"/>
      <c r="BCE4" s="50"/>
      <c r="BCF4" s="50"/>
      <c r="BCG4" s="50"/>
      <c r="BCH4" s="50"/>
      <c r="BCI4" s="50"/>
      <c r="BCJ4" s="50"/>
      <c r="BCK4" s="50"/>
      <c r="BCL4" s="50"/>
      <c r="BCM4" s="50"/>
      <c r="BCN4" s="50"/>
      <c r="BCO4" s="50"/>
      <c r="BCP4" s="50"/>
      <c r="BCQ4" s="50"/>
      <c r="BCR4" s="50"/>
      <c r="BCS4" s="50"/>
      <c r="BCT4" s="50"/>
      <c r="BCU4" s="50"/>
      <c r="BCV4" s="50"/>
      <c r="BCW4" s="50"/>
      <c r="BCX4" s="50"/>
      <c r="BCY4" s="50"/>
      <c r="BCZ4" s="50"/>
      <c r="BDA4" s="50"/>
      <c r="BDB4" s="50"/>
      <c r="BDC4" s="50"/>
      <c r="BDD4" s="50"/>
      <c r="BDE4" s="50"/>
      <c r="BDF4" s="50"/>
      <c r="BDG4" s="50"/>
      <c r="BDH4" s="50"/>
      <c r="BDI4" s="50"/>
      <c r="BDJ4" s="50"/>
      <c r="BDK4" s="50"/>
      <c r="BDL4" s="50"/>
      <c r="BDM4" s="50"/>
      <c r="BDN4" s="50"/>
      <c r="BDO4" s="50"/>
      <c r="BDP4" s="50"/>
      <c r="BDQ4" s="50"/>
      <c r="BDR4" s="50"/>
      <c r="BDS4" s="50"/>
      <c r="BDT4" s="50"/>
      <c r="BDU4" s="50"/>
      <c r="BDV4" s="50"/>
      <c r="BDW4" s="50"/>
      <c r="BDX4" s="50"/>
      <c r="BDY4" s="50"/>
      <c r="BDZ4" s="50"/>
      <c r="BEA4" s="50"/>
      <c r="BEB4" s="50"/>
      <c r="BEC4" s="50"/>
      <c r="BED4" s="50"/>
      <c r="BEE4" s="50"/>
      <c r="BEF4" s="50"/>
      <c r="BEG4" s="50"/>
      <c r="BEH4" s="50"/>
      <c r="BEI4" s="50"/>
      <c r="BEJ4" s="50"/>
      <c r="BEK4" s="50"/>
      <c r="BEL4" s="50"/>
      <c r="BEM4" s="50"/>
      <c r="BEN4" s="50"/>
      <c r="BEO4" s="50"/>
      <c r="BEP4" s="50"/>
      <c r="BEQ4" s="50"/>
      <c r="BER4" s="50"/>
      <c r="BES4" s="50"/>
      <c r="BET4" s="50"/>
      <c r="BEU4" s="50"/>
      <c r="BEV4" s="50"/>
      <c r="BEW4" s="50"/>
      <c r="BEX4" s="50"/>
      <c r="BEY4" s="50"/>
      <c r="BEZ4" s="50"/>
      <c r="BFA4" s="50"/>
      <c r="BFB4" s="50"/>
      <c r="BFC4" s="50"/>
      <c r="BFD4" s="50"/>
      <c r="BFE4" s="50"/>
      <c r="BFF4" s="50"/>
      <c r="BFG4" s="50"/>
      <c r="BFH4" s="50"/>
      <c r="BFI4" s="50"/>
      <c r="BFJ4" s="50"/>
      <c r="BFK4" s="50"/>
      <c r="BFL4" s="50"/>
      <c r="BFM4" s="50"/>
      <c r="BFN4" s="50"/>
      <c r="BFO4" s="50"/>
      <c r="BFP4" s="50"/>
      <c r="BFQ4" s="50"/>
      <c r="BFR4" s="50"/>
      <c r="BFS4" s="50"/>
      <c r="BFT4" s="50"/>
      <c r="BFU4" s="50"/>
      <c r="BFV4" s="50"/>
      <c r="BFW4" s="50"/>
      <c r="BFX4" s="50"/>
      <c r="BFY4" s="50"/>
      <c r="BFZ4" s="50"/>
      <c r="BGA4" s="50"/>
      <c r="BGB4" s="50"/>
      <c r="BGC4" s="50"/>
      <c r="BGD4" s="50"/>
      <c r="BGE4" s="50"/>
      <c r="BGF4" s="50"/>
      <c r="BGG4" s="50"/>
      <c r="BGH4" s="50"/>
      <c r="BGI4" s="50"/>
      <c r="BGJ4" s="50"/>
      <c r="BGK4" s="50"/>
      <c r="BGL4" s="50"/>
      <c r="BGM4" s="50"/>
      <c r="BGN4" s="50"/>
      <c r="BGO4" s="50"/>
      <c r="BGP4" s="50"/>
      <c r="BGQ4" s="50"/>
      <c r="BGR4" s="50"/>
      <c r="BGS4" s="50"/>
      <c r="BGT4" s="50"/>
      <c r="BGU4" s="50"/>
      <c r="BGV4" s="50"/>
      <c r="BGW4" s="50"/>
      <c r="BGX4" s="50"/>
      <c r="BGY4" s="50"/>
      <c r="BGZ4" s="50"/>
      <c r="BHA4" s="50"/>
      <c r="BHB4" s="50"/>
      <c r="BHC4" s="50"/>
      <c r="BHD4" s="50"/>
      <c r="BHE4" s="50"/>
      <c r="BHF4" s="50"/>
      <c r="BHG4" s="50"/>
      <c r="BHH4" s="50"/>
      <c r="BHI4" s="50"/>
      <c r="BHJ4" s="50"/>
      <c r="BHK4" s="50"/>
      <c r="BHL4" s="50"/>
      <c r="BHM4" s="50"/>
      <c r="BHN4" s="50"/>
      <c r="BHO4" s="50"/>
      <c r="BHP4" s="50"/>
      <c r="BHQ4" s="50"/>
      <c r="BHR4" s="50"/>
      <c r="BHS4" s="50"/>
      <c r="BHT4" s="50"/>
      <c r="BHU4" s="50"/>
      <c r="BHV4" s="50"/>
      <c r="BHW4" s="50"/>
      <c r="BHX4" s="50"/>
      <c r="BHY4" s="50"/>
      <c r="BHZ4" s="50"/>
      <c r="BIA4" s="50"/>
      <c r="BIB4" s="50"/>
      <c r="BIC4" s="50"/>
      <c r="BID4" s="50"/>
      <c r="BIE4" s="50"/>
      <c r="BIF4" s="50"/>
      <c r="BIG4" s="50"/>
      <c r="BIH4" s="50"/>
      <c r="BII4" s="50"/>
      <c r="BIJ4" s="50"/>
      <c r="BIK4" s="50"/>
      <c r="BIL4" s="50"/>
      <c r="BIM4" s="50"/>
      <c r="BIN4" s="50"/>
      <c r="BIO4" s="50"/>
      <c r="BIP4" s="50"/>
      <c r="BIQ4" s="50"/>
      <c r="BIR4" s="50"/>
      <c r="BIS4" s="50"/>
      <c r="BIT4" s="50"/>
      <c r="BIU4" s="50"/>
      <c r="BIV4" s="50"/>
      <c r="BIW4" s="50"/>
      <c r="BIX4" s="50"/>
      <c r="BIY4" s="50"/>
      <c r="BIZ4" s="50"/>
      <c r="BJA4" s="50"/>
      <c r="BJB4" s="50"/>
      <c r="BJC4" s="50"/>
      <c r="BJD4" s="50"/>
      <c r="BJE4" s="50"/>
      <c r="BJF4" s="50"/>
      <c r="BJG4" s="50"/>
      <c r="BJH4" s="50"/>
      <c r="BJI4" s="50"/>
      <c r="BJJ4" s="50"/>
      <c r="BJK4" s="50"/>
      <c r="BJL4" s="50"/>
      <c r="BJM4" s="50"/>
      <c r="BJN4" s="50"/>
      <c r="BJO4" s="50"/>
      <c r="BJP4" s="50"/>
      <c r="BJQ4" s="50"/>
      <c r="BJR4" s="50"/>
      <c r="BJS4" s="50"/>
      <c r="BJT4" s="50"/>
      <c r="BJU4" s="50"/>
      <c r="BJV4" s="50"/>
      <c r="BJW4" s="50"/>
      <c r="BJX4" s="50"/>
      <c r="BJY4" s="50"/>
      <c r="BJZ4" s="50"/>
      <c r="BKA4" s="50"/>
      <c r="BKB4" s="50"/>
      <c r="BKC4" s="50"/>
      <c r="BKD4" s="50"/>
      <c r="BKE4" s="50"/>
      <c r="BKF4" s="50"/>
      <c r="BKG4" s="50"/>
      <c r="BKH4" s="50"/>
      <c r="BKI4" s="50"/>
      <c r="BKJ4" s="50"/>
      <c r="BKK4" s="50"/>
      <c r="BKL4" s="50"/>
      <c r="BKM4" s="50"/>
      <c r="BKN4" s="50"/>
      <c r="BKO4" s="50"/>
      <c r="BKP4" s="50"/>
      <c r="BKQ4" s="50"/>
      <c r="BKR4" s="50"/>
      <c r="BKS4" s="50"/>
      <c r="BKT4" s="50"/>
      <c r="BKU4" s="50"/>
      <c r="BKV4" s="50"/>
      <c r="BKW4" s="50"/>
      <c r="BKX4" s="50"/>
      <c r="BKY4" s="50"/>
      <c r="BKZ4" s="50"/>
      <c r="BLA4" s="50"/>
      <c r="BLB4" s="50"/>
      <c r="BLC4" s="50"/>
      <c r="BLD4" s="50"/>
      <c r="BLE4" s="50"/>
      <c r="BLF4" s="50"/>
      <c r="BLG4" s="50"/>
      <c r="BLH4" s="50"/>
      <c r="BLI4" s="50"/>
      <c r="BLJ4" s="50"/>
      <c r="BLK4" s="50"/>
      <c r="BLL4" s="50"/>
      <c r="BLM4" s="50"/>
      <c r="BLN4" s="50"/>
      <c r="BLO4" s="50"/>
      <c r="BLP4" s="50"/>
      <c r="BLQ4" s="50"/>
      <c r="BLR4" s="50"/>
      <c r="BLS4" s="50"/>
      <c r="BLT4" s="50"/>
      <c r="BLU4" s="50"/>
      <c r="BLV4" s="50"/>
      <c r="BLW4" s="50"/>
      <c r="BLX4" s="50"/>
      <c r="BLY4" s="50"/>
      <c r="BLZ4" s="50"/>
      <c r="BMA4" s="50"/>
      <c r="BMB4" s="50"/>
      <c r="BMC4" s="50"/>
      <c r="BMD4" s="50"/>
      <c r="BME4" s="50"/>
      <c r="BMF4" s="50"/>
      <c r="BMG4" s="50"/>
      <c r="BMH4" s="50"/>
      <c r="BMI4" s="50"/>
      <c r="BMJ4" s="50"/>
      <c r="BMK4" s="50"/>
      <c r="BML4" s="50"/>
      <c r="BMM4" s="50"/>
      <c r="BMN4" s="50"/>
      <c r="BMO4" s="50"/>
      <c r="BMP4" s="50"/>
      <c r="BMQ4" s="50"/>
      <c r="BMR4" s="50"/>
      <c r="BMS4" s="50"/>
      <c r="BMT4" s="50"/>
      <c r="BMU4" s="50"/>
      <c r="BMV4" s="50"/>
      <c r="BMW4" s="50"/>
      <c r="BMX4" s="50"/>
      <c r="BMY4" s="50"/>
      <c r="BMZ4" s="50"/>
      <c r="BNA4" s="50"/>
      <c r="BNB4" s="50"/>
      <c r="BNC4" s="50"/>
      <c r="BND4" s="50"/>
      <c r="BNE4" s="50"/>
      <c r="BNF4" s="50"/>
      <c r="BNG4" s="50"/>
      <c r="BNH4" s="50"/>
      <c r="BNI4" s="50"/>
      <c r="BNJ4" s="50"/>
      <c r="BNK4" s="50"/>
      <c r="BNL4" s="50"/>
      <c r="BNM4" s="50"/>
      <c r="BNN4" s="50"/>
      <c r="BNO4" s="50"/>
      <c r="BNP4" s="50"/>
      <c r="BNQ4" s="50"/>
      <c r="BNR4" s="50"/>
      <c r="BNS4" s="50"/>
      <c r="BNT4" s="50"/>
      <c r="BNU4" s="50"/>
      <c r="BNV4" s="50"/>
      <c r="BNW4" s="50"/>
      <c r="BNX4" s="50"/>
      <c r="BNY4" s="50"/>
      <c r="BNZ4" s="50"/>
      <c r="BOA4" s="50"/>
      <c r="BOB4" s="50"/>
      <c r="BOC4" s="50"/>
      <c r="BOD4" s="50"/>
      <c r="BOE4" s="50"/>
      <c r="BOF4" s="50"/>
      <c r="BOG4" s="50"/>
      <c r="BOH4" s="50"/>
      <c r="BOI4" s="50"/>
      <c r="BOJ4" s="50"/>
      <c r="BOK4" s="50"/>
      <c r="BOL4" s="50"/>
      <c r="BOM4" s="50"/>
      <c r="BON4" s="50"/>
      <c r="BOO4" s="50"/>
      <c r="BOP4" s="50"/>
      <c r="BOQ4" s="50"/>
      <c r="BOR4" s="50"/>
      <c r="BOS4" s="50"/>
      <c r="BOT4" s="50"/>
      <c r="BOU4" s="50"/>
      <c r="BOV4" s="50"/>
      <c r="BOW4" s="50"/>
      <c r="BOX4" s="50"/>
      <c r="BOY4" s="50"/>
      <c r="BOZ4" s="50"/>
      <c r="BPA4" s="50"/>
      <c r="BPB4" s="50"/>
      <c r="BPC4" s="50"/>
      <c r="BPD4" s="50"/>
      <c r="BPE4" s="50"/>
      <c r="BPF4" s="50"/>
      <c r="BPG4" s="50"/>
      <c r="BPH4" s="50"/>
      <c r="BPI4" s="50"/>
      <c r="BPJ4" s="50"/>
      <c r="BPK4" s="50"/>
      <c r="BPL4" s="50"/>
      <c r="BPM4" s="50"/>
      <c r="BPN4" s="50"/>
      <c r="BPO4" s="50"/>
      <c r="BPP4" s="50"/>
      <c r="BPQ4" s="50"/>
      <c r="BPR4" s="50"/>
      <c r="BPS4" s="50"/>
      <c r="BPT4" s="50"/>
      <c r="BPU4" s="50"/>
      <c r="BPV4" s="50"/>
      <c r="BPW4" s="50"/>
      <c r="BPX4" s="50"/>
      <c r="BPY4" s="50"/>
      <c r="BPZ4" s="50"/>
      <c r="BQA4" s="50"/>
      <c r="BQB4" s="50"/>
      <c r="BQC4" s="50"/>
      <c r="BQD4" s="50"/>
      <c r="BQE4" s="50"/>
      <c r="BQF4" s="50"/>
      <c r="BQG4" s="50"/>
      <c r="BQH4" s="50"/>
      <c r="BQI4" s="50"/>
      <c r="BQJ4" s="50"/>
      <c r="BQK4" s="50"/>
      <c r="BQL4" s="50"/>
      <c r="BQM4" s="50"/>
      <c r="BQN4" s="50"/>
      <c r="BQO4" s="50"/>
      <c r="BQP4" s="50"/>
      <c r="BQQ4" s="50"/>
      <c r="BQR4" s="50"/>
      <c r="BQS4" s="50"/>
      <c r="BQT4" s="50"/>
      <c r="BQU4" s="50"/>
      <c r="BQV4" s="50"/>
      <c r="BQW4" s="50"/>
      <c r="BQX4" s="50"/>
      <c r="BQY4" s="50"/>
      <c r="BQZ4" s="50"/>
      <c r="BRA4" s="50"/>
      <c r="BRB4" s="50"/>
      <c r="BRC4" s="50"/>
      <c r="BRD4" s="50"/>
      <c r="BRE4" s="50"/>
      <c r="BRF4" s="50"/>
      <c r="BRG4" s="50"/>
      <c r="BRH4" s="50"/>
      <c r="BRI4" s="50"/>
      <c r="BRJ4" s="50"/>
      <c r="BRK4" s="50"/>
      <c r="BRL4" s="50"/>
      <c r="BRM4" s="50"/>
      <c r="BRN4" s="50"/>
      <c r="BRO4" s="50"/>
      <c r="BRP4" s="50"/>
      <c r="BRQ4" s="50"/>
      <c r="BRR4" s="50"/>
      <c r="BRS4" s="50"/>
      <c r="BRT4" s="50"/>
      <c r="BRU4" s="50"/>
      <c r="BRV4" s="50"/>
      <c r="BRW4" s="50"/>
      <c r="BRX4" s="50"/>
      <c r="BRY4" s="50"/>
      <c r="BRZ4" s="50"/>
      <c r="BSA4" s="50"/>
      <c r="BSB4" s="50"/>
      <c r="BSC4" s="50"/>
      <c r="BSD4" s="50"/>
      <c r="BSE4" s="50"/>
      <c r="BSF4" s="50"/>
      <c r="BSG4" s="50"/>
      <c r="BSH4" s="50"/>
      <c r="BSI4" s="50"/>
      <c r="BSJ4" s="50"/>
      <c r="BSK4" s="50"/>
      <c r="BSL4" s="50"/>
      <c r="BSM4" s="50"/>
      <c r="BSN4" s="50"/>
      <c r="BSO4" s="50"/>
      <c r="BSP4" s="50"/>
      <c r="BSQ4" s="50"/>
      <c r="BSR4" s="50"/>
      <c r="BSS4" s="50"/>
      <c r="BST4" s="50"/>
      <c r="BSU4" s="50"/>
      <c r="BSV4" s="50"/>
      <c r="BSW4" s="50"/>
      <c r="BSX4" s="50"/>
      <c r="BSY4" s="50"/>
      <c r="BSZ4" s="50"/>
      <c r="BTA4" s="50"/>
      <c r="BTB4" s="50"/>
      <c r="BTC4" s="50"/>
      <c r="BTD4" s="50"/>
      <c r="BTE4" s="50"/>
      <c r="BTF4" s="50"/>
      <c r="BTG4" s="50"/>
      <c r="BTH4" s="50"/>
      <c r="BTI4" s="50"/>
      <c r="BTJ4" s="50"/>
      <c r="BTK4" s="50"/>
      <c r="BTL4" s="50"/>
      <c r="BTM4" s="50"/>
      <c r="BTN4" s="50"/>
      <c r="BTO4" s="50"/>
      <c r="BTP4" s="50"/>
      <c r="BTQ4" s="50"/>
      <c r="BTR4" s="50"/>
      <c r="BTS4" s="50"/>
      <c r="BTT4" s="50"/>
      <c r="BTU4" s="50"/>
      <c r="BTV4" s="50"/>
      <c r="BTW4" s="50"/>
      <c r="BTX4" s="50"/>
      <c r="BTY4" s="50"/>
      <c r="BTZ4" s="50"/>
      <c r="BUA4" s="50"/>
      <c r="BUB4" s="50"/>
      <c r="BUC4" s="50"/>
      <c r="BUD4" s="50"/>
      <c r="BUE4" s="50"/>
      <c r="BUF4" s="50"/>
      <c r="BUG4" s="50"/>
      <c r="BUH4" s="50"/>
      <c r="BUI4" s="50"/>
      <c r="BUJ4" s="50"/>
      <c r="BUK4" s="50"/>
      <c r="BUL4" s="50"/>
      <c r="BUM4" s="50"/>
      <c r="BUN4" s="50"/>
      <c r="BUO4" s="50"/>
      <c r="BUP4" s="50"/>
      <c r="BUQ4" s="50"/>
      <c r="BUR4" s="50"/>
      <c r="BUS4" s="50"/>
      <c r="BUT4" s="50"/>
      <c r="BUU4" s="50"/>
      <c r="BUV4" s="50"/>
      <c r="BUW4" s="50"/>
      <c r="BUX4" s="50"/>
      <c r="BUY4" s="50"/>
      <c r="BUZ4" s="50"/>
      <c r="BVA4" s="50"/>
      <c r="BVB4" s="50"/>
      <c r="BVC4" s="50"/>
      <c r="BVD4" s="50"/>
      <c r="BVE4" s="50"/>
      <c r="BVF4" s="50"/>
      <c r="BVG4" s="50"/>
      <c r="BVH4" s="50"/>
      <c r="BVI4" s="50"/>
      <c r="BVJ4" s="50"/>
      <c r="BVK4" s="50"/>
      <c r="BVL4" s="50"/>
      <c r="BVM4" s="50"/>
      <c r="BVN4" s="50"/>
      <c r="BVO4" s="50"/>
      <c r="BVP4" s="50"/>
      <c r="BVQ4" s="50"/>
      <c r="BVR4" s="50"/>
      <c r="BVS4" s="50"/>
      <c r="BVT4" s="50"/>
      <c r="BVU4" s="50"/>
      <c r="BVV4" s="50"/>
      <c r="BVW4" s="50"/>
      <c r="BVX4" s="50"/>
      <c r="BVY4" s="50"/>
      <c r="BVZ4" s="50"/>
      <c r="BWA4" s="50"/>
      <c r="BWB4" s="50"/>
      <c r="BWC4" s="50"/>
      <c r="BWD4" s="50"/>
      <c r="BWE4" s="50"/>
      <c r="BWF4" s="50"/>
      <c r="BWG4" s="50"/>
      <c r="BWH4" s="50"/>
      <c r="BWI4" s="50"/>
      <c r="BWJ4" s="50"/>
      <c r="BWK4" s="50"/>
      <c r="BWL4" s="50"/>
      <c r="BWM4" s="50"/>
      <c r="BWN4" s="50"/>
      <c r="BWO4" s="50"/>
      <c r="BWP4" s="50"/>
      <c r="BWQ4" s="50"/>
      <c r="BWR4" s="50"/>
      <c r="BWS4" s="50"/>
      <c r="BWT4" s="50"/>
      <c r="BWU4" s="50"/>
      <c r="BWV4" s="50"/>
      <c r="BWW4" s="50"/>
      <c r="BWX4" s="50"/>
      <c r="BWY4" s="50"/>
      <c r="BWZ4" s="50"/>
      <c r="BXA4" s="50"/>
      <c r="BXB4" s="50"/>
      <c r="BXC4" s="50"/>
      <c r="BXD4" s="50"/>
      <c r="BXE4" s="50"/>
      <c r="BXF4" s="50"/>
      <c r="BXG4" s="50"/>
      <c r="BXH4" s="50"/>
      <c r="BXI4" s="50"/>
      <c r="BXJ4" s="50"/>
      <c r="BXK4" s="50"/>
      <c r="BXL4" s="50"/>
      <c r="BXM4" s="50"/>
      <c r="BXN4" s="50"/>
      <c r="BXO4" s="50"/>
      <c r="BXP4" s="50"/>
      <c r="BXQ4" s="50"/>
      <c r="BXR4" s="50"/>
      <c r="BXS4" s="50"/>
      <c r="BXT4" s="50"/>
      <c r="BXU4" s="50"/>
      <c r="BXV4" s="50"/>
      <c r="BXW4" s="50"/>
      <c r="BXX4" s="50"/>
      <c r="BXY4" s="50"/>
      <c r="BXZ4" s="50"/>
      <c r="BYA4" s="50"/>
      <c r="BYB4" s="50"/>
      <c r="BYC4" s="50"/>
      <c r="BYD4" s="50"/>
      <c r="BYE4" s="50"/>
      <c r="BYF4" s="50"/>
      <c r="BYG4" s="50"/>
      <c r="BYH4" s="50"/>
      <c r="BYI4" s="50"/>
      <c r="BYJ4" s="50"/>
      <c r="BYK4" s="50"/>
      <c r="BYL4" s="50"/>
      <c r="BYM4" s="50"/>
      <c r="BYN4" s="50"/>
      <c r="BYO4" s="50"/>
      <c r="BYP4" s="50"/>
      <c r="BYQ4" s="50"/>
      <c r="BYR4" s="50"/>
      <c r="BYS4" s="50"/>
      <c r="BYT4" s="50"/>
      <c r="BYU4" s="50"/>
      <c r="BYV4" s="50"/>
      <c r="BYW4" s="50"/>
      <c r="BYX4" s="50"/>
      <c r="BYY4" s="50"/>
      <c r="BYZ4" s="50"/>
      <c r="BZA4" s="50"/>
      <c r="BZB4" s="50"/>
      <c r="BZC4" s="50"/>
      <c r="BZD4" s="50"/>
      <c r="BZE4" s="50"/>
      <c r="BZF4" s="50"/>
      <c r="BZG4" s="50"/>
      <c r="BZH4" s="50"/>
      <c r="BZI4" s="50"/>
      <c r="BZJ4" s="50"/>
      <c r="BZK4" s="50"/>
      <c r="BZL4" s="50"/>
      <c r="BZM4" s="50"/>
      <c r="BZN4" s="50"/>
      <c r="BZO4" s="50"/>
      <c r="BZP4" s="50"/>
      <c r="BZQ4" s="50"/>
      <c r="BZR4" s="50"/>
      <c r="BZS4" s="50"/>
      <c r="BZT4" s="50"/>
      <c r="BZU4" s="50"/>
      <c r="BZV4" s="50"/>
      <c r="BZW4" s="50"/>
      <c r="BZX4" s="50"/>
      <c r="BZY4" s="50"/>
      <c r="BZZ4" s="50"/>
      <c r="CAA4" s="50"/>
      <c r="CAB4" s="50"/>
      <c r="CAC4" s="50"/>
      <c r="CAD4" s="50"/>
      <c r="CAE4" s="50"/>
      <c r="CAF4" s="50"/>
      <c r="CAG4" s="50"/>
      <c r="CAH4" s="50"/>
      <c r="CAI4" s="50"/>
      <c r="CAJ4" s="50"/>
      <c r="CAK4" s="50"/>
      <c r="CAL4" s="50"/>
      <c r="CAM4" s="50"/>
      <c r="CAN4" s="50"/>
      <c r="CAO4" s="50"/>
      <c r="CAP4" s="50"/>
      <c r="CAQ4" s="50"/>
      <c r="CAR4" s="50"/>
      <c r="CAS4" s="50"/>
      <c r="CAT4" s="50"/>
      <c r="CAU4" s="50"/>
      <c r="CAV4" s="50"/>
      <c r="CAW4" s="50"/>
      <c r="CAX4" s="50"/>
      <c r="CAY4" s="50"/>
      <c r="CAZ4" s="50"/>
      <c r="CBA4" s="50"/>
      <c r="CBB4" s="50"/>
      <c r="CBC4" s="50"/>
      <c r="CBD4" s="50"/>
      <c r="CBE4" s="50"/>
      <c r="CBF4" s="50"/>
      <c r="CBG4" s="50"/>
      <c r="CBH4" s="50"/>
      <c r="CBI4" s="50"/>
      <c r="CBJ4" s="50"/>
      <c r="CBK4" s="50"/>
      <c r="CBL4" s="50"/>
      <c r="CBM4" s="50"/>
      <c r="CBN4" s="50"/>
      <c r="CBO4" s="50"/>
      <c r="CBP4" s="50"/>
      <c r="CBQ4" s="50"/>
      <c r="CBR4" s="50"/>
      <c r="CBS4" s="50"/>
      <c r="CBT4" s="50"/>
      <c r="CBU4" s="50"/>
      <c r="CBV4" s="50"/>
      <c r="CBW4" s="50"/>
      <c r="CBX4" s="50"/>
      <c r="CBY4" s="50"/>
      <c r="CBZ4" s="50"/>
      <c r="CCA4" s="50"/>
      <c r="CCB4" s="50"/>
      <c r="CCC4" s="50"/>
      <c r="CCD4" s="50"/>
      <c r="CCE4" s="50"/>
      <c r="CCF4" s="50"/>
      <c r="CCG4" s="50"/>
      <c r="CCH4" s="50"/>
      <c r="CCI4" s="50"/>
      <c r="CCJ4" s="50"/>
      <c r="CCK4" s="50"/>
      <c r="CCL4" s="50"/>
      <c r="CCM4" s="50"/>
      <c r="CCN4" s="50"/>
      <c r="CCO4" s="50"/>
      <c r="CCP4" s="50"/>
      <c r="CCQ4" s="50"/>
      <c r="CCR4" s="50"/>
      <c r="CCS4" s="50"/>
      <c r="CCT4" s="50"/>
      <c r="CCU4" s="50"/>
      <c r="CCV4" s="50"/>
      <c r="CCW4" s="50"/>
      <c r="CCX4" s="50"/>
      <c r="CCY4" s="50"/>
      <c r="CCZ4" s="50"/>
      <c r="CDA4" s="50"/>
      <c r="CDB4" s="50"/>
      <c r="CDC4" s="50"/>
      <c r="CDD4" s="50"/>
      <c r="CDE4" s="50"/>
      <c r="CDF4" s="50"/>
      <c r="CDG4" s="50"/>
      <c r="CDH4" s="50"/>
      <c r="CDI4" s="50"/>
      <c r="CDJ4" s="50"/>
      <c r="CDK4" s="50"/>
      <c r="CDL4" s="50"/>
      <c r="CDM4" s="50"/>
      <c r="CDN4" s="50"/>
      <c r="CDO4" s="50"/>
      <c r="CDP4" s="50"/>
      <c r="CDQ4" s="50"/>
      <c r="CDR4" s="50"/>
      <c r="CDS4" s="50"/>
      <c r="CDT4" s="50"/>
      <c r="CDU4" s="50"/>
      <c r="CDV4" s="50"/>
      <c r="CDW4" s="50"/>
      <c r="CDX4" s="50"/>
      <c r="CDY4" s="50"/>
      <c r="CDZ4" s="50"/>
      <c r="CEA4" s="50"/>
      <c r="CEB4" s="50"/>
      <c r="CEC4" s="50"/>
      <c r="CED4" s="50"/>
      <c r="CEE4" s="50"/>
      <c r="CEF4" s="50"/>
      <c r="CEG4" s="50"/>
      <c r="CEH4" s="50"/>
      <c r="CEI4" s="50"/>
      <c r="CEJ4" s="50"/>
      <c r="CEK4" s="50"/>
      <c r="CEL4" s="50"/>
      <c r="CEM4" s="50"/>
      <c r="CEN4" s="50"/>
      <c r="CEO4" s="50"/>
      <c r="CEP4" s="50"/>
      <c r="CEQ4" s="50"/>
      <c r="CER4" s="50"/>
      <c r="CES4" s="50"/>
      <c r="CET4" s="50"/>
      <c r="CEU4" s="50"/>
      <c r="CEV4" s="50"/>
      <c r="CEW4" s="50"/>
      <c r="CEX4" s="50"/>
      <c r="CEY4" s="50"/>
      <c r="CEZ4" s="50"/>
      <c r="CFA4" s="50"/>
      <c r="CFB4" s="50"/>
      <c r="CFC4" s="50"/>
      <c r="CFD4" s="50"/>
      <c r="CFE4" s="50"/>
      <c r="CFF4" s="50"/>
      <c r="CFG4" s="50"/>
      <c r="CFH4" s="50"/>
      <c r="CFI4" s="50"/>
      <c r="CFJ4" s="50"/>
      <c r="CFK4" s="50"/>
      <c r="CFL4" s="50"/>
      <c r="CFM4" s="50"/>
      <c r="CFN4" s="50"/>
      <c r="CFO4" s="50"/>
      <c r="CFP4" s="50"/>
      <c r="CFQ4" s="50"/>
      <c r="CFR4" s="50"/>
      <c r="CFS4" s="50"/>
      <c r="CFT4" s="50"/>
      <c r="CFU4" s="50"/>
      <c r="CFV4" s="50"/>
      <c r="CFW4" s="50"/>
      <c r="CFX4" s="50"/>
      <c r="CFY4" s="50"/>
      <c r="CFZ4" s="50"/>
      <c r="CGA4" s="50"/>
      <c r="CGB4" s="50"/>
      <c r="CGC4" s="50"/>
      <c r="CGD4" s="50"/>
      <c r="CGE4" s="50"/>
      <c r="CGF4" s="50"/>
      <c r="CGG4" s="50"/>
      <c r="CGH4" s="50"/>
      <c r="CGI4" s="50"/>
      <c r="CGJ4" s="50"/>
      <c r="CGK4" s="50"/>
      <c r="CGL4" s="50"/>
      <c r="CGM4" s="50"/>
      <c r="CGN4" s="50"/>
      <c r="CGO4" s="50"/>
      <c r="CGP4" s="50"/>
      <c r="CGQ4" s="50"/>
      <c r="CGR4" s="50"/>
      <c r="CGS4" s="50"/>
      <c r="CGT4" s="50"/>
      <c r="CGU4" s="50"/>
      <c r="CGV4" s="50"/>
      <c r="CGW4" s="50"/>
      <c r="CGX4" s="50"/>
      <c r="CGY4" s="50"/>
      <c r="CGZ4" s="50"/>
      <c r="CHA4" s="50"/>
      <c r="CHB4" s="50"/>
      <c r="CHC4" s="50"/>
      <c r="CHD4" s="50"/>
      <c r="CHE4" s="50"/>
      <c r="CHF4" s="50"/>
      <c r="CHG4" s="50"/>
      <c r="CHH4" s="50"/>
      <c r="CHI4" s="50"/>
      <c r="CHJ4" s="50"/>
      <c r="CHK4" s="50"/>
      <c r="CHL4" s="50"/>
      <c r="CHM4" s="50"/>
      <c r="CHN4" s="50"/>
      <c r="CHO4" s="50"/>
      <c r="CHP4" s="50"/>
      <c r="CHQ4" s="50"/>
      <c r="CHR4" s="50"/>
      <c r="CHS4" s="50"/>
      <c r="CHT4" s="50"/>
      <c r="CHU4" s="50"/>
      <c r="CHV4" s="50"/>
      <c r="CHW4" s="50"/>
      <c r="CHX4" s="50"/>
      <c r="CHY4" s="50"/>
      <c r="CHZ4" s="50"/>
      <c r="CIA4" s="50"/>
      <c r="CIB4" s="50"/>
      <c r="CIC4" s="50"/>
      <c r="CID4" s="50"/>
      <c r="CIE4" s="50"/>
      <c r="CIF4" s="50"/>
      <c r="CIG4" s="50"/>
      <c r="CIH4" s="50"/>
      <c r="CII4" s="50"/>
      <c r="CIJ4" s="50"/>
      <c r="CIK4" s="50"/>
      <c r="CIL4" s="50"/>
      <c r="CIM4" s="50"/>
      <c r="CIN4" s="50"/>
      <c r="CIO4" s="50"/>
      <c r="CIP4" s="50"/>
      <c r="CIQ4" s="50"/>
      <c r="CIR4" s="50"/>
      <c r="CIS4" s="50"/>
      <c r="CIT4" s="50"/>
      <c r="CIU4" s="50"/>
      <c r="CIV4" s="50"/>
      <c r="CIW4" s="50"/>
      <c r="CIX4" s="50"/>
      <c r="CIY4" s="50"/>
      <c r="CIZ4" s="50"/>
      <c r="CJA4" s="50"/>
      <c r="CJB4" s="50"/>
      <c r="CJC4" s="50"/>
      <c r="CJD4" s="50"/>
      <c r="CJE4" s="50"/>
      <c r="CJF4" s="50"/>
      <c r="CJG4" s="50"/>
      <c r="CJH4" s="50"/>
      <c r="CJI4" s="50"/>
      <c r="CJJ4" s="50"/>
      <c r="CJK4" s="50"/>
      <c r="CJL4" s="50"/>
      <c r="CJM4" s="50"/>
      <c r="CJN4" s="50"/>
      <c r="CJO4" s="50"/>
      <c r="CJP4" s="50"/>
      <c r="CJQ4" s="50"/>
      <c r="CJR4" s="50"/>
      <c r="CJS4" s="50"/>
      <c r="CJT4" s="50"/>
      <c r="CJU4" s="50"/>
      <c r="CJV4" s="50"/>
      <c r="CJW4" s="50"/>
      <c r="CJX4" s="50"/>
      <c r="CJY4" s="50"/>
      <c r="CJZ4" s="50"/>
      <c r="CKA4" s="50"/>
      <c r="CKB4" s="50"/>
      <c r="CKC4" s="50"/>
      <c r="CKD4" s="50"/>
      <c r="CKE4" s="50"/>
      <c r="CKF4" s="50"/>
      <c r="CKG4" s="50"/>
      <c r="CKH4" s="50"/>
      <c r="CKI4" s="50"/>
      <c r="CKJ4" s="50"/>
      <c r="CKK4" s="50"/>
      <c r="CKL4" s="50"/>
      <c r="CKM4" s="50"/>
      <c r="CKN4" s="50"/>
      <c r="CKO4" s="50"/>
      <c r="CKP4" s="50"/>
      <c r="CKQ4" s="50"/>
      <c r="CKR4" s="50"/>
      <c r="CKS4" s="50"/>
      <c r="CKT4" s="50"/>
      <c r="CKU4" s="50"/>
      <c r="CKV4" s="50"/>
      <c r="CKW4" s="50"/>
      <c r="CKX4" s="50"/>
      <c r="CKY4" s="50"/>
      <c r="CKZ4" s="50"/>
      <c r="CLA4" s="50"/>
      <c r="CLB4" s="50"/>
      <c r="CLC4" s="50"/>
      <c r="CLD4" s="50"/>
      <c r="CLE4" s="50"/>
      <c r="CLF4" s="50"/>
      <c r="CLG4" s="50"/>
      <c r="CLH4" s="50"/>
      <c r="CLI4" s="50"/>
      <c r="CLJ4" s="50"/>
      <c r="CLK4" s="50"/>
      <c r="CLL4" s="50"/>
      <c r="CLM4" s="50"/>
      <c r="CLN4" s="50"/>
      <c r="CLO4" s="50"/>
      <c r="CLP4" s="50"/>
      <c r="CLQ4" s="50"/>
      <c r="CLR4" s="50"/>
      <c r="CLS4" s="50"/>
      <c r="CLT4" s="50"/>
      <c r="CLU4" s="50"/>
      <c r="CLV4" s="50"/>
      <c r="CLW4" s="50"/>
      <c r="CLX4" s="50"/>
      <c r="CLY4" s="50"/>
      <c r="CLZ4" s="50"/>
      <c r="CMA4" s="50"/>
      <c r="CMB4" s="50"/>
      <c r="CMC4" s="50"/>
      <c r="CMD4" s="50"/>
      <c r="CME4" s="50"/>
      <c r="CMF4" s="50"/>
      <c r="CMG4" s="50"/>
      <c r="CMH4" s="50"/>
      <c r="CMI4" s="50"/>
      <c r="CMJ4" s="50"/>
      <c r="CMK4" s="50"/>
      <c r="CML4" s="50"/>
      <c r="CMM4" s="50"/>
      <c r="CMN4" s="50"/>
      <c r="CMO4" s="50"/>
      <c r="CMP4" s="50"/>
      <c r="CMQ4" s="50"/>
      <c r="CMR4" s="50"/>
      <c r="CMS4" s="50"/>
      <c r="CMT4" s="50"/>
      <c r="CMU4" s="50"/>
      <c r="CMV4" s="50"/>
      <c r="CMW4" s="50"/>
      <c r="CMX4" s="50"/>
      <c r="CMY4" s="50"/>
      <c r="CMZ4" s="50"/>
      <c r="CNA4" s="50"/>
      <c r="CNB4" s="50"/>
      <c r="CNC4" s="50"/>
      <c r="CND4" s="50"/>
      <c r="CNE4" s="50"/>
      <c r="CNF4" s="50"/>
      <c r="CNG4" s="50"/>
      <c r="CNH4" s="50"/>
      <c r="CNI4" s="50"/>
      <c r="CNJ4" s="50"/>
      <c r="CNK4" s="50"/>
      <c r="CNL4" s="50"/>
      <c r="CNM4" s="50"/>
      <c r="CNN4" s="50"/>
      <c r="CNO4" s="50"/>
      <c r="CNP4" s="50"/>
      <c r="CNQ4" s="50"/>
      <c r="CNR4" s="50"/>
      <c r="CNS4" s="50"/>
      <c r="CNT4" s="50"/>
      <c r="CNU4" s="50"/>
      <c r="CNV4" s="50"/>
      <c r="CNW4" s="50"/>
      <c r="CNX4" s="50"/>
      <c r="CNY4" s="50"/>
      <c r="CNZ4" s="50"/>
      <c r="COA4" s="50"/>
      <c r="COB4" s="50"/>
      <c r="COC4" s="50"/>
      <c r="COD4" s="50"/>
      <c r="COE4" s="50"/>
      <c r="COF4" s="50"/>
      <c r="COG4" s="50"/>
      <c r="COH4" s="50"/>
      <c r="COI4" s="50"/>
      <c r="COJ4" s="50"/>
      <c r="COK4" s="50"/>
      <c r="COL4" s="50"/>
      <c r="COM4" s="50"/>
      <c r="CON4" s="50"/>
      <c r="COO4" s="50"/>
      <c r="COP4" s="50"/>
      <c r="COQ4" s="50"/>
      <c r="COR4" s="50"/>
      <c r="COS4" s="50"/>
      <c r="COT4" s="50"/>
      <c r="COU4" s="50"/>
      <c r="COV4" s="50"/>
      <c r="COW4" s="50"/>
      <c r="COX4" s="50"/>
      <c r="COY4" s="50"/>
      <c r="COZ4" s="50"/>
      <c r="CPA4" s="50"/>
      <c r="CPB4" s="50"/>
      <c r="CPC4" s="50"/>
      <c r="CPD4" s="50"/>
      <c r="CPE4" s="50"/>
      <c r="CPF4" s="50"/>
      <c r="CPG4" s="50"/>
      <c r="CPH4" s="50"/>
      <c r="CPI4" s="50"/>
      <c r="CPJ4" s="50"/>
      <c r="CPK4" s="50"/>
      <c r="CPL4" s="50"/>
      <c r="CPM4" s="50"/>
      <c r="CPN4" s="50"/>
      <c r="CPO4" s="50"/>
      <c r="CPP4" s="50"/>
      <c r="CPQ4" s="50"/>
      <c r="CPR4" s="50"/>
      <c r="CPS4" s="50"/>
      <c r="CPT4" s="50"/>
      <c r="CPU4" s="50"/>
      <c r="CPV4" s="50"/>
      <c r="CPW4" s="50"/>
      <c r="CPX4" s="50"/>
      <c r="CPY4" s="50"/>
      <c r="CPZ4" s="50"/>
      <c r="CQA4" s="50"/>
      <c r="CQB4" s="50"/>
      <c r="CQC4" s="50"/>
      <c r="CQD4" s="50"/>
      <c r="CQE4" s="50"/>
      <c r="CQF4" s="50"/>
      <c r="CQG4" s="50"/>
      <c r="CQH4" s="50"/>
      <c r="CQI4" s="50"/>
      <c r="CQJ4" s="50"/>
      <c r="CQK4" s="50"/>
      <c r="CQL4" s="50"/>
      <c r="CQM4" s="50"/>
      <c r="CQN4" s="50"/>
      <c r="CQO4" s="50"/>
      <c r="CQP4" s="50"/>
      <c r="CQQ4" s="50"/>
      <c r="CQR4" s="50"/>
      <c r="CQS4" s="50"/>
      <c r="CQT4" s="50"/>
      <c r="CQU4" s="50"/>
      <c r="CQV4" s="50"/>
      <c r="CQW4" s="50"/>
      <c r="CQX4" s="50"/>
      <c r="CQY4" s="50"/>
      <c r="CQZ4" s="50"/>
      <c r="CRA4" s="50"/>
      <c r="CRB4" s="50"/>
      <c r="CRC4" s="50"/>
      <c r="CRD4" s="50"/>
      <c r="CRE4" s="50"/>
      <c r="CRF4" s="50"/>
      <c r="CRG4" s="50"/>
      <c r="CRH4" s="50"/>
      <c r="CRI4" s="50"/>
      <c r="CRJ4" s="50"/>
      <c r="CRK4" s="50"/>
      <c r="CRL4" s="50"/>
      <c r="CRM4" s="50"/>
      <c r="CRN4" s="50"/>
      <c r="CRO4" s="50"/>
      <c r="CRP4" s="50"/>
      <c r="CRQ4" s="50"/>
      <c r="CRR4" s="50"/>
      <c r="CRS4" s="50"/>
      <c r="CRT4" s="50"/>
      <c r="CRU4" s="50"/>
      <c r="CRV4" s="50"/>
      <c r="CRW4" s="50"/>
      <c r="CRX4" s="50"/>
      <c r="CRY4" s="50"/>
      <c r="CRZ4" s="50"/>
      <c r="CSA4" s="50"/>
      <c r="CSB4" s="50"/>
      <c r="CSC4" s="50"/>
      <c r="CSD4" s="50"/>
      <c r="CSE4" s="50"/>
      <c r="CSF4" s="50"/>
      <c r="CSG4" s="50"/>
      <c r="CSH4" s="50"/>
      <c r="CSI4" s="50"/>
      <c r="CSJ4" s="50"/>
      <c r="CSK4" s="50"/>
      <c r="CSL4" s="50"/>
      <c r="CSM4" s="50"/>
      <c r="CSN4" s="50"/>
      <c r="CSO4" s="50"/>
      <c r="CSP4" s="50"/>
      <c r="CSQ4" s="50"/>
      <c r="CSR4" s="50"/>
      <c r="CSS4" s="50"/>
      <c r="CST4" s="50"/>
      <c r="CSU4" s="50"/>
      <c r="CSV4" s="50"/>
      <c r="CSW4" s="50"/>
      <c r="CSX4" s="50"/>
      <c r="CSY4" s="50"/>
      <c r="CSZ4" s="50"/>
      <c r="CTA4" s="50"/>
      <c r="CTB4" s="50"/>
      <c r="CTC4" s="50"/>
      <c r="CTD4" s="50"/>
      <c r="CTE4" s="50"/>
      <c r="CTF4" s="50"/>
      <c r="CTG4" s="50"/>
      <c r="CTH4" s="50"/>
      <c r="CTI4" s="50"/>
      <c r="CTJ4" s="50"/>
      <c r="CTK4" s="50"/>
      <c r="CTL4" s="50"/>
      <c r="CTM4" s="50"/>
      <c r="CTN4" s="50"/>
      <c r="CTO4" s="50"/>
      <c r="CTP4" s="50"/>
      <c r="CTQ4" s="50"/>
      <c r="CTR4" s="50"/>
      <c r="CTS4" s="50"/>
      <c r="CTT4" s="50"/>
      <c r="CTU4" s="50"/>
      <c r="CTV4" s="50"/>
      <c r="CTW4" s="50"/>
      <c r="CTX4" s="50"/>
      <c r="CTY4" s="50"/>
      <c r="CTZ4" s="50"/>
      <c r="CUA4" s="50"/>
      <c r="CUB4" s="50"/>
      <c r="CUC4" s="50"/>
      <c r="CUD4" s="50"/>
      <c r="CUE4" s="50"/>
      <c r="CUF4" s="50"/>
      <c r="CUG4" s="50"/>
      <c r="CUH4" s="50"/>
      <c r="CUI4" s="50"/>
      <c r="CUJ4" s="50"/>
      <c r="CUK4" s="50"/>
      <c r="CUL4" s="50"/>
      <c r="CUM4" s="50"/>
      <c r="CUN4" s="50"/>
      <c r="CUO4" s="50"/>
      <c r="CUP4" s="50"/>
      <c r="CUQ4" s="50"/>
      <c r="CUR4" s="50"/>
      <c r="CUS4" s="50"/>
      <c r="CUT4" s="50"/>
      <c r="CUU4" s="50"/>
      <c r="CUV4" s="50"/>
      <c r="CUW4" s="50"/>
      <c r="CUX4" s="50"/>
      <c r="CUY4" s="50"/>
      <c r="CUZ4" s="50"/>
      <c r="CVA4" s="50"/>
      <c r="CVB4" s="50"/>
      <c r="CVC4" s="50"/>
      <c r="CVD4" s="50"/>
      <c r="CVE4" s="50"/>
      <c r="CVF4" s="50"/>
      <c r="CVG4" s="50"/>
      <c r="CVH4" s="50"/>
      <c r="CVI4" s="50"/>
      <c r="CVJ4" s="50"/>
      <c r="CVK4" s="50"/>
      <c r="CVL4" s="50"/>
      <c r="CVM4" s="50"/>
      <c r="CVN4" s="50"/>
      <c r="CVO4" s="50"/>
      <c r="CVP4" s="50"/>
      <c r="CVQ4" s="50"/>
      <c r="CVR4" s="50"/>
      <c r="CVS4" s="50"/>
      <c r="CVT4" s="50"/>
      <c r="CVU4" s="50"/>
      <c r="CVV4" s="50"/>
      <c r="CVW4" s="50"/>
      <c r="CVX4" s="50"/>
      <c r="CVY4" s="50"/>
      <c r="CVZ4" s="50"/>
      <c r="CWA4" s="50"/>
      <c r="CWB4" s="50"/>
      <c r="CWC4" s="50"/>
      <c r="CWD4" s="50"/>
      <c r="CWE4" s="50"/>
      <c r="CWF4" s="50"/>
      <c r="CWG4" s="50"/>
      <c r="CWH4" s="50"/>
      <c r="CWI4" s="50"/>
      <c r="CWJ4" s="50"/>
      <c r="CWK4" s="50"/>
      <c r="CWL4" s="50"/>
      <c r="CWM4" s="50"/>
      <c r="CWN4" s="50"/>
      <c r="CWO4" s="50"/>
      <c r="CWP4" s="50"/>
      <c r="CWQ4" s="50"/>
      <c r="CWR4" s="50"/>
      <c r="CWS4" s="50"/>
      <c r="CWT4" s="50"/>
      <c r="CWU4" s="50"/>
      <c r="CWV4" s="50"/>
      <c r="CWW4" s="50"/>
      <c r="CWX4" s="50"/>
      <c r="CWY4" s="50"/>
      <c r="CWZ4" s="50"/>
      <c r="CXA4" s="50"/>
      <c r="CXB4" s="50"/>
      <c r="CXC4" s="50"/>
      <c r="CXD4" s="50"/>
      <c r="CXE4" s="50"/>
      <c r="CXF4" s="50"/>
      <c r="CXG4" s="50"/>
      <c r="CXH4" s="50"/>
      <c r="CXI4" s="50"/>
      <c r="CXJ4" s="50"/>
      <c r="CXK4" s="50"/>
      <c r="CXL4" s="50"/>
      <c r="CXM4" s="50"/>
      <c r="CXN4" s="50"/>
      <c r="CXO4" s="50"/>
      <c r="CXP4" s="50"/>
      <c r="CXQ4" s="50"/>
      <c r="CXR4" s="50"/>
      <c r="CXS4" s="50"/>
      <c r="CXT4" s="50"/>
      <c r="CXU4" s="50"/>
      <c r="CXV4" s="50"/>
      <c r="CXW4" s="50"/>
      <c r="CXX4" s="50"/>
      <c r="CXY4" s="50"/>
      <c r="CXZ4" s="50"/>
      <c r="CYA4" s="50"/>
      <c r="CYB4" s="50"/>
      <c r="CYC4" s="50"/>
      <c r="CYD4" s="50"/>
      <c r="CYE4" s="50"/>
      <c r="CYF4" s="50"/>
      <c r="CYG4" s="50"/>
      <c r="CYH4" s="50"/>
      <c r="CYI4" s="50"/>
      <c r="CYJ4" s="50"/>
      <c r="CYK4" s="50"/>
      <c r="CYL4" s="50"/>
      <c r="CYM4" s="50"/>
      <c r="CYN4" s="50"/>
      <c r="CYO4" s="50"/>
      <c r="CYP4" s="50"/>
      <c r="CYQ4" s="50"/>
      <c r="CYR4" s="50"/>
      <c r="CYS4" s="50"/>
      <c r="CYT4" s="50"/>
      <c r="CYU4" s="50"/>
      <c r="CYV4" s="50"/>
      <c r="CYW4" s="50"/>
      <c r="CYX4" s="50"/>
      <c r="CYY4" s="50"/>
      <c r="CYZ4" s="50"/>
      <c r="CZA4" s="50"/>
      <c r="CZB4" s="50"/>
      <c r="CZC4" s="50"/>
      <c r="CZD4" s="50"/>
      <c r="CZE4" s="50"/>
      <c r="CZF4" s="50"/>
      <c r="CZG4" s="50"/>
      <c r="CZH4" s="50"/>
      <c r="CZI4" s="50"/>
      <c r="CZJ4" s="50"/>
      <c r="CZK4" s="50"/>
      <c r="CZL4" s="50"/>
      <c r="CZM4" s="50"/>
      <c r="CZN4" s="50"/>
      <c r="CZO4" s="50"/>
      <c r="CZP4" s="50"/>
      <c r="CZQ4" s="50"/>
      <c r="CZR4" s="50"/>
      <c r="CZS4" s="50"/>
      <c r="CZT4" s="50"/>
      <c r="CZU4" s="50"/>
      <c r="CZV4" s="50"/>
      <c r="CZW4" s="50"/>
      <c r="CZX4" s="50"/>
      <c r="CZY4" s="50"/>
      <c r="CZZ4" s="50"/>
      <c r="DAA4" s="50"/>
      <c r="DAB4" s="50"/>
      <c r="DAC4" s="50"/>
      <c r="DAD4" s="50"/>
      <c r="DAE4" s="50"/>
      <c r="DAF4" s="50"/>
      <c r="DAG4" s="50"/>
      <c r="DAH4" s="50"/>
      <c r="DAI4" s="50"/>
      <c r="DAJ4" s="50"/>
      <c r="DAK4" s="50"/>
      <c r="DAL4" s="50"/>
      <c r="DAM4" s="50"/>
      <c r="DAN4" s="50"/>
      <c r="DAO4" s="50"/>
      <c r="DAP4" s="50"/>
      <c r="DAQ4" s="50"/>
      <c r="DAR4" s="50"/>
      <c r="DAS4" s="50"/>
      <c r="DAT4" s="50"/>
      <c r="DAU4" s="50"/>
      <c r="DAV4" s="50"/>
      <c r="DAW4" s="50"/>
      <c r="DAX4" s="50"/>
      <c r="DAY4" s="50"/>
      <c r="DAZ4" s="50"/>
      <c r="DBA4" s="50"/>
      <c r="DBB4" s="50"/>
      <c r="DBC4" s="50"/>
      <c r="DBD4" s="50"/>
      <c r="DBE4" s="50"/>
      <c r="DBF4" s="50"/>
      <c r="DBG4" s="50"/>
      <c r="DBH4" s="50"/>
      <c r="DBI4" s="50"/>
      <c r="DBJ4" s="50"/>
      <c r="DBK4" s="50"/>
      <c r="DBL4" s="50"/>
      <c r="DBM4" s="50"/>
      <c r="DBN4" s="50"/>
      <c r="DBO4" s="50"/>
      <c r="DBP4" s="50"/>
      <c r="DBQ4" s="50"/>
      <c r="DBR4" s="50"/>
      <c r="DBS4" s="50"/>
      <c r="DBT4" s="50"/>
      <c r="DBU4" s="50"/>
      <c r="DBV4" s="50"/>
      <c r="DBW4" s="50"/>
      <c r="DBX4" s="50"/>
      <c r="DBY4" s="50"/>
      <c r="DBZ4" s="50"/>
      <c r="DCA4" s="50"/>
      <c r="DCB4" s="50"/>
      <c r="DCC4" s="50"/>
      <c r="DCD4" s="50"/>
      <c r="DCE4" s="50"/>
      <c r="DCF4" s="50"/>
      <c r="DCG4" s="50"/>
      <c r="DCH4" s="50"/>
      <c r="DCI4" s="50"/>
      <c r="DCJ4" s="50"/>
      <c r="DCK4" s="50"/>
      <c r="DCL4" s="50"/>
      <c r="DCM4" s="50"/>
      <c r="DCN4" s="50"/>
      <c r="DCO4" s="50"/>
      <c r="DCP4" s="50"/>
      <c r="DCQ4" s="50"/>
      <c r="DCR4" s="50"/>
      <c r="DCS4" s="50"/>
      <c r="DCT4" s="50"/>
      <c r="DCU4" s="50"/>
      <c r="DCV4" s="50"/>
      <c r="DCW4" s="50"/>
      <c r="DCX4" s="50"/>
      <c r="DCY4" s="50"/>
      <c r="DCZ4" s="50"/>
      <c r="DDA4" s="50"/>
      <c r="DDB4" s="50"/>
      <c r="DDC4" s="50"/>
      <c r="DDD4" s="50"/>
      <c r="DDE4" s="50"/>
      <c r="DDF4" s="50"/>
      <c r="DDG4" s="50"/>
      <c r="DDH4" s="50"/>
      <c r="DDI4" s="50"/>
      <c r="DDJ4" s="50"/>
      <c r="DDK4" s="50"/>
      <c r="DDL4" s="50"/>
      <c r="DDM4" s="50"/>
      <c r="DDN4" s="50"/>
      <c r="DDO4" s="50"/>
      <c r="DDP4" s="50"/>
      <c r="DDQ4" s="50"/>
      <c r="DDR4" s="50"/>
      <c r="DDS4" s="50"/>
      <c r="DDT4" s="50"/>
      <c r="DDU4" s="50"/>
      <c r="DDV4" s="50"/>
      <c r="DDW4" s="50"/>
      <c r="DDX4" s="50"/>
      <c r="DDY4" s="50"/>
      <c r="DDZ4" s="50"/>
      <c r="DEA4" s="50"/>
      <c r="DEB4" s="50"/>
      <c r="DEC4" s="50"/>
      <c r="DED4" s="50"/>
      <c r="DEE4" s="50"/>
      <c r="DEF4" s="50"/>
      <c r="DEG4" s="50"/>
      <c r="DEH4" s="50"/>
      <c r="DEI4" s="50"/>
      <c r="DEJ4" s="50"/>
      <c r="DEK4" s="50"/>
      <c r="DEL4" s="50"/>
      <c r="DEM4" s="50"/>
      <c r="DEN4" s="50"/>
      <c r="DEO4" s="50"/>
      <c r="DEP4" s="50"/>
      <c r="DEQ4" s="50"/>
      <c r="DER4" s="50"/>
      <c r="DES4" s="50"/>
      <c r="DET4" s="50"/>
      <c r="DEU4" s="50"/>
      <c r="DEV4" s="50"/>
      <c r="DEW4" s="50"/>
      <c r="DEX4" s="50"/>
      <c r="DEY4" s="50"/>
      <c r="DEZ4" s="50"/>
      <c r="DFA4" s="50"/>
      <c r="DFB4" s="50"/>
      <c r="DFC4" s="50"/>
      <c r="DFD4" s="50"/>
      <c r="DFE4" s="50"/>
      <c r="DFF4" s="50"/>
      <c r="DFG4" s="50"/>
      <c r="DFH4" s="50"/>
      <c r="DFI4" s="50"/>
      <c r="DFJ4" s="50"/>
      <c r="DFK4" s="50"/>
      <c r="DFL4" s="50"/>
      <c r="DFM4" s="50"/>
      <c r="DFN4" s="50"/>
      <c r="DFO4" s="50"/>
      <c r="DFP4" s="50"/>
      <c r="DFQ4" s="50"/>
      <c r="DFR4" s="50"/>
      <c r="DFS4" s="50"/>
      <c r="DFT4" s="50"/>
      <c r="DFU4" s="50"/>
      <c r="DFV4" s="50"/>
      <c r="DFW4" s="50"/>
      <c r="DFX4" s="50"/>
      <c r="DFY4" s="50"/>
      <c r="DFZ4" s="50"/>
      <c r="DGA4" s="50"/>
      <c r="DGB4" s="50"/>
      <c r="DGC4" s="50"/>
      <c r="DGD4" s="50"/>
      <c r="DGE4" s="50"/>
      <c r="DGF4" s="50"/>
      <c r="DGG4" s="50"/>
      <c r="DGH4" s="50"/>
      <c r="DGI4" s="50"/>
      <c r="DGJ4" s="50"/>
      <c r="DGK4" s="50"/>
      <c r="DGL4" s="50"/>
      <c r="DGM4" s="50"/>
      <c r="DGN4" s="50"/>
      <c r="DGO4" s="50"/>
      <c r="DGP4" s="50"/>
      <c r="DGQ4" s="50"/>
      <c r="DGR4" s="50"/>
      <c r="DGS4" s="50"/>
      <c r="DGT4" s="50"/>
      <c r="DGU4" s="50"/>
      <c r="DGV4" s="50"/>
      <c r="DGW4" s="50"/>
      <c r="DGX4" s="50"/>
      <c r="DGY4" s="50"/>
      <c r="DGZ4" s="50"/>
      <c r="DHA4" s="50"/>
      <c r="DHB4" s="50"/>
      <c r="DHC4" s="50"/>
      <c r="DHD4" s="50"/>
      <c r="DHE4" s="50"/>
      <c r="DHF4" s="50"/>
      <c r="DHG4" s="50"/>
      <c r="DHH4" s="50"/>
      <c r="DHI4" s="50"/>
      <c r="DHJ4" s="50"/>
      <c r="DHK4" s="50"/>
      <c r="DHL4" s="50"/>
      <c r="DHM4" s="50"/>
      <c r="DHN4" s="50"/>
      <c r="DHO4" s="50"/>
      <c r="DHP4" s="50"/>
      <c r="DHQ4" s="50"/>
      <c r="DHR4" s="50"/>
      <c r="DHS4" s="50"/>
      <c r="DHT4" s="50"/>
      <c r="DHU4" s="50"/>
      <c r="DHV4" s="50"/>
      <c r="DHW4" s="50"/>
      <c r="DHX4" s="50"/>
      <c r="DHY4" s="50"/>
      <c r="DHZ4" s="50"/>
      <c r="DIA4" s="50"/>
      <c r="DIB4" s="50"/>
      <c r="DIC4" s="50"/>
      <c r="DID4" s="50"/>
      <c r="DIE4" s="50"/>
      <c r="DIF4" s="50"/>
      <c r="DIG4" s="50"/>
      <c r="DIH4" s="50"/>
      <c r="DII4" s="50"/>
      <c r="DIJ4" s="50"/>
      <c r="DIK4" s="50"/>
      <c r="DIL4" s="50"/>
      <c r="DIM4" s="50"/>
      <c r="DIN4" s="50"/>
      <c r="DIO4" s="50"/>
      <c r="DIP4" s="50"/>
      <c r="DIQ4" s="50"/>
      <c r="DIR4" s="50"/>
      <c r="DIS4" s="50"/>
      <c r="DIT4" s="50"/>
      <c r="DIU4" s="50"/>
      <c r="DIV4" s="50"/>
      <c r="DIW4" s="50"/>
      <c r="DIX4" s="50"/>
      <c r="DIY4" s="50"/>
      <c r="DIZ4" s="50"/>
      <c r="DJA4" s="50"/>
      <c r="DJB4" s="50"/>
      <c r="DJC4" s="50"/>
      <c r="DJD4" s="50"/>
      <c r="DJE4" s="50"/>
      <c r="DJF4" s="50"/>
      <c r="DJG4" s="50"/>
      <c r="DJH4" s="50"/>
      <c r="DJI4" s="50"/>
      <c r="DJJ4" s="50"/>
      <c r="DJK4" s="50"/>
      <c r="DJL4" s="50"/>
      <c r="DJM4" s="50"/>
      <c r="DJN4" s="50"/>
      <c r="DJO4" s="50"/>
      <c r="DJP4" s="50"/>
      <c r="DJQ4" s="50"/>
      <c r="DJR4" s="50"/>
      <c r="DJS4" s="50"/>
      <c r="DJT4" s="50"/>
      <c r="DJU4" s="50"/>
      <c r="DJV4" s="50"/>
      <c r="DJW4" s="50"/>
      <c r="DJX4" s="50"/>
      <c r="DJY4" s="50"/>
      <c r="DJZ4" s="50"/>
      <c r="DKA4" s="50"/>
      <c r="DKB4" s="50"/>
      <c r="DKC4" s="50"/>
      <c r="DKD4" s="50"/>
      <c r="DKE4" s="50"/>
      <c r="DKF4" s="50"/>
      <c r="DKG4" s="50"/>
      <c r="DKH4" s="50"/>
      <c r="DKI4" s="50"/>
      <c r="DKJ4" s="50"/>
      <c r="DKK4" s="50"/>
      <c r="DKL4" s="50"/>
      <c r="DKM4" s="50"/>
      <c r="DKN4" s="50"/>
      <c r="DKO4" s="50"/>
      <c r="DKP4" s="50"/>
      <c r="DKQ4" s="50"/>
      <c r="DKR4" s="50"/>
      <c r="DKS4" s="50"/>
      <c r="DKT4" s="50"/>
      <c r="DKU4" s="50"/>
      <c r="DKV4" s="50"/>
      <c r="DKW4" s="50"/>
      <c r="DKX4" s="50"/>
      <c r="DKY4" s="50"/>
      <c r="DKZ4" s="50"/>
      <c r="DLA4" s="50"/>
      <c r="DLB4" s="50"/>
      <c r="DLC4" s="50"/>
      <c r="DLD4" s="50"/>
      <c r="DLE4" s="50"/>
      <c r="DLF4" s="50"/>
      <c r="DLG4" s="50"/>
      <c r="DLH4" s="50"/>
      <c r="DLI4" s="50"/>
      <c r="DLJ4" s="50"/>
      <c r="DLK4" s="50"/>
      <c r="DLL4" s="50"/>
      <c r="DLM4" s="50"/>
      <c r="DLN4" s="50"/>
      <c r="DLO4" s="50"/>
      <c r="DLP4" s="50"/>
      <c r="DLQ4" s="50"/>
      <c r="DLR4" s="50"/>
      <c r="DLS4" s="50"/>
      <c r="DLT4" s="50"/>
      <c r="DLU4" s="50"/>
      <c r="DLV4" s="50"/>
      <c r="DLW4" s="50"/>
      <c r="DLX4" s="50"/>
      <c r="DLY4" s="50"/>
      <c r="DLZ4" s="50"/>
      <c r="DMA4" s="50"/>
      <c r="DMB4" s="50"/>
      <c r="DMC4" s="50"/>
      <c r="DMD4" s="50"/>
      <c r="DME4" s="50"/>
      <c r="DMF4" s="50"/>
      <c r="DMG4" s="50"/>
      <c r="DMH4" s="50"/>
      <c r="DMI4" s="50"/>
      <c r="DMJ4" s="50"/>
      <c r="DMK4" s="50"/>
      <c r="DML4" s="50"/>
      <c r="DMM4" s="50"/>
      <c r="DMN4" s="50"/>
      <c r="DMO4" s="50"/>
      <c r="DMP4" s="50"/>
      <c r="DMQ4" s="50"/>
      <c r="DMR4" s="50"/>
      <c r="DMS4" s="50"/>
      <c r="DMT4" s="50"/>
      <c r="DMU4" s="50"/>
      <c r="DMV4" s="50"/>
      <c r="DMW4" s="50"/>
      <c r="DMX4" s="50"/>
      <c r="DMY4" s="50"/>
      <c r="DMZ4" s="50"/>
      <c r="DNA4" s="50"/>
      <c r="DNB4" s="50"/>
      <c r="DNC4" s="50"/>
      <c r="DND4" s="50"/>
      <c r="DNE4" s="50"/>
      <c r="DNF4" s="50"/>
      <c r="DNG4" s="50"/>
      <c r="DNH4" s="50"/>
      <c r="DNI4" s="50"/>
      <c r="DNJ4" s="50"/>
      <c r="DNK4" s="50"/>
      <c r="DNL4" s="50"/>
      <c r="DNM4" s="50"/>
      <c r="DNN4" s="50"/>
      <c r="DNO4" s="50"/>
      <c r="DNP4" s="50"/>
      <c r="DNQ4" s="50"/>
      <c r="DNR4" s="50"/>
      <c r="DNS4" s="50"/>
      <c r="DNT4" s="50"/>
      <c r="DNU4" s="50"/>
      <c r="DNV4" s="50"/>
      <c r="DNW4" s="50"/>
      <c r="DNX4" s="50"/>
      <c r="DNY4" s="50"/>
      <c r="DNZ4" s="50"/>
      <c r="DOA4" s="50"/>
      <c r="DOB4" s="50"/>
      <c r="DOC4" s="50"/>
      <c r="DOD4" s="50"/>
      <c r="DOE4" s="50"/>
      <c r="DOF4" s="50"/>
      <c r="DOG4" s="50"/>
      <c r="DOH4" s="50"/>
      <c r="DOI4" s="50"/>
      <c r="DOJ4" s="50"/>
      <c r="DOK4" s="50"/>
      <c r="DOL4" s="50"/>
      <c r="DOM4" s="50"/>
      <c r="DON4" s="50"/>
      <c r="DOO4" s="50"/>
      <c r="DOP4" s="50"/>
      <c r="DOQ4" s="50"/>
      <c r="DOR4" s="50"/>
      <c r="DOS4" s="50"/>
      <c r="DOT4" s="50"/>
      <c r="DOU4" s="50"/>
      <c r="DOV4" s="50"/>
      <c r="DOW4" s="50"/>
      <c r="DOX4" s="50"/>
      <c r="DOY4" s="50"/>
      <c r="DOZ4" s="50"/>
      <c r="DPA4" s="50"/>
      <c r="DPB4" s="50"/>
      <c r="DPC4" s="50"/>
      <c r="DPD4" s="50"/>
      <c r="DPE4" s="50"/>
      <c r="DPF4" s="50"/>
      <c r="DPG4" s="50"/>
      <c r="DPH4" s="50"/>
      <c r="DPI4" s="50"/>
      <c r="DPJ4" s="50"/>
      <c r="DPK4" s="50"/>
      <c r="DPL4" s="50"/>
      <c r="DPM4" s="50"/>
      <c r="DPN4" s="50"/>
      <c r="DPO4" s="50"/>
      <c r="DPP4" s="50"/>
      <c r="DPQ4" s="50"/>
      <c r="DPR4" s="50"/>
      <c r="DPS4" s="50"/>
      <c r="DPT4" s="50"/>
      <c r="DPU4" s="50"/>
      <c r="DPV4" s="50"/>
      <c r="DPW4" s="50"/>
      <c r="DPX4" s="50"/>
      <c r="DPY4" s="50"/>
      <c r="DPZ4" s="50"/>
      <c r="DQA4" s="50"/>
      <c r="DQB4" s="50"/>
      <c r="DQC4" s="50"/>
      <c r="DQD4" s="50"/>
      <c r="DQE4" s="50"/>
      <c r="DQF4" s="50"/>
      <c r="DQG4" s="50"/>
      <c r="DQH4" s="50"/>
      <c r="DQI4" s="50"/>
      <c r="DQJ4" s="50"/>
      <c r="DQK4" s="50"/>
      <c r="DQL4" s="50"/>
      <c r="DQM4" s="50"/>
      <c r="DQN4" s="50"/>
      <c r="DQO4" s="50"/>
      <c r="DQP4" s="50"/>
      <c r="DQQ4" s="50"/>
      <c r="DQR4" s="50"/>
      <c r="DQS4" s="50"/>
      <c r="DQT4" s="50"/>
      <c r="DQU4" s="50"/>
      <c r="DQV4" s="50"/>
      <c r="DQW4" s="50"/>
      <c r="DQX4" s="50"/>
      <c r="DQY4" s="50"/>
      <c r="DQZ4" s="50"/>
      <c r="DRA4" s="50"/>
      <c r="DRB4" s="50"/>
      <c r="DRC4" s="50"/>
      <c r="DRD4" s="50"/>
      <c r="DRE4" s="50"/>
      <c r="DRF4" s="50"/>
      <c r="DRG4" s="50"/>
      <c r="DRH4" s="50"/>
      <c r="DRI4" s="50"/>
      <c r="DRJ4" s="50"/>
      <c r="DRK4" s="50"/>
      <c r="DRL4" s="50"/>
      <c r="DRM4" s="50"/>
      <c r="DRN4" s="50"/>
      <c r="DRO4" s="50"/>
      <c r="DRP4" s="50"/>
      <c r="DRQ4" s="50"/>
      <c r="DRR4" s="50"/>
      <c r="DRS4" s="50"/>
      <c r="DRT4" s="50"/>
      <c r="DRU4" s="50"/>
      <c r="DRV4" s="50"/>
      <c r="DRW4" s="50"/>
      <c r="DRX4" s="50"/>
      <c r="DRY4" s="50"/>
      <c r="DRZ4" s="50"/>
      <c r="DSA4" s="50"/>
      <c r="DSB4" s="50"/>
      <c r="DSC4" s="50"/>
      <c r="DSD4" s="50"/>
      <c r="DSE4" s="50"/>
      <c r="DSF4" s="50"/>
      <c r="DSG4" s="50"/>
      <c r="DSH4" s="50"/>
      <c r="DSI4" s="50"/>
      <c r="DSJ4" s="50"/>
      <c r="DSK4" s="50"/>
      <c r="DSL4" s="50"/>
      <c r="DSM4" s="50"/>
      <c r="DSN4" s="50"/>
      <c r="DSO4" s="50"/>
      <c r="DSP4" s="50"/>
      <c r="DSQ4" s="50"/>
      <c r="DSR4" s="50"/>
      <c r="DSS4" s="50"/>
      <c r="DST4" s="50"/>
      <c r="DSU4" s="50"/>
      <c r="DSV4" s="50"/>
      <c r="DSW4" s="50"/>
      <c r="DSX4" s="50"/>
      <c r="DSY4" s="50"/>
      <c r="DSZ4" s="50"/>
      <c r="DTA4" s="50"/>
      <c r="DTB4" s="50"/>
      <c r="DTC4" s="50"/>
      <c r="DTD4" s="50"/>
      <c r="DTE4" s="50"/>
      <c r="DTF4" s="50"/>
      <c r="DTG4" s="50"/>
      <c r="DTH4" s="50"/>
      <c r="DTI4" s="50"/>
      <c r="DTJ4" s="50"/>
      <c r="DTK4" s="50"/>
      <c r="DTL4" s="50"/>
      <c r="DTM4" s="50"/>
      <c r="DTN4" s="50"/>
      <c r="DTO4" s="50"/>
      <c r="DTP4" s="50"/>
      <c r="DTQ4" s="50"/>
      <c r="DTR4" s="50"/>
      <c r="DTS4" s="50"/>
      <c r="DTT4" s="50"/>
      <c r="DTU4" s="50"/>
      <c r="DTV4" s="50"/>
      <c r="DTW4" s="50"/>
      <c r="DTX4" s="50"/>
      <c r="DTY4" s="50"/>
      <c r="DTZ4" s="50"/>
      <c r="DUA4" s="50"/>
      <c r="DUB4" s="50"/>
      <c r="DUC4" s="50"/>
      <c r="DUD4" s="50"/>
      <c r="DUE4" s="50"/>
      <c r="DUF4" s="50"/>
      <c r="DUG4" s="50"/>
      <c r="DUH4" s="50"/>
      <c r="DUI4" s="50"/>
      <c r="DUJ4" s="50"/>
      <c r="DUK4" s="50"/>
      <c r="DUL4" s="50"/>
      <c r="DUM4" s="50"/>
      <c r="DUN4" s="50"/>
      <c r="DUO4" s="50"/>
      <c r="DUP4" s="50"/>
      <c r="DUQ4" s="50"/>
      <c r="DUR4" s="50"/>
      <c r="DUS4" s="50"/>
      <c r="DUT4" s="50"/>
      <c r="DUU4" s="50"/>
      <c r="DUV4" s="50"/>
      <c r="DUW4" s="50"/>
      <c r="DUX4" s="50"/>
      <c r="DUY4" s="50"/>
      <c r="DUZ4" s="50"/>
      <c r="DVA4" s="50"/>
      <c r="DVB4" s="50"/>
      <c r="DVC4" s="50"/>
      <c r="DVD4" s="50"/>
      <c r="DVE4" s="50"/>
      <c r="DVF4" s="50"/>
      <c r="DVG4" s="50"/>
      <c r="DVH4" s="50"/>
      <c r="DVI4" s="50"/>
      <c r="DVJ4" s="50"/>
      <c r="DVK4" s="50"/>
      <c r="DVL4" s="50"/>
      <c r="DVM4" s="50"/>
      <c r="DVN4" s="50"/>
      <c r="DVO4" s="50"/>
      <c r="DVP4" s="50"/>
      <c r="DVQ4" s="50"/>
      <c r="DVR4" s="50"/>
      <c r="DVS4" s="50"/>
      <c r="DVT4" s="50"/>
      <c r="DVU4" s="50"/>
      <c r="DVV4" s="50"/>
      <c r="DVW4" s="50"/>
      <c r="DVX4" s="50"/>
      <c r="DVY4" s="50"/>
      <c r="DVZ4" s="50"/>
      <c r="DWA4" s="50"/>
      <c r="DWB4" s="50"/>
      <c r="DWC4" s="50"/>
      <c r="DWD4" s="50"/>
      <c r="DWE4" s="50"/>
      <c r="DWF4" s="50"/>
      <c r="DWG4" s="50"/>
      <c r="DWH4" s="50"/>
      <c r="DWI4" s="50"/>
      <c r="DWJ4" s="50"/>
      <c r="DWK4" s="50"/>
      <c r="DWL4" s="50"/>
      <c r="DWM4" s="50"/>
      <c r="DWN4" s="50"/>
      <c r="DWO4" s="50"/>
      <c r="DWP4" s="50"/>
      <c r="DWQ4" s="50"/>
      <c r="DWR4" s="50"/>
      <c r="DWS4" s="50"/>
      <c r="DWT4" s="50"/>
      <c r="DWU4" s="50"/>
      <c r="DWV4" s="50"/>
      <c r="DWW4" s="50"/>
      <c r="DWX4" s="50"/>
      <c r="DWY4" s="50"/>
      <c r="DWZ4" s="50"/>
      <c r="DXA4" s="50"/>
      <c r="DXB4" s="50"/>
      <c r="DXC4" s="50"/>
      <c r="DXD4" s="50"/>
      <c r="DXE4" s="50"/>
      <c r="DXF4" s="50"/>
      <c r="DXG4" s="50"/>
      <c r="DXH4" s="50"/>
      <c r="DXI4" s="50"/>
      <c r="DXJ4" s="50"/>
      <c r="DXK4" s="50"/>
      <c r="DXL4" s="50"/>
      <c r="DXM4" s="50"/>
      <c r="DXN4" s="50"/>
      <c r="DXO4" s="50"/>
      <c r="DXP4" s="50"/>
      <c r="DXQ4" s="50"/>
      <c r="DXR4" s="50"/>
      <c r="DXS4" s="50"/>
      <c r="DXT4" s="50"/>
      <c r="DXU4" s="50"/>
      <c r="DXV4" s="50"/>
      <c r="DXW4" s="50"/>
      <c r="DXX4" s="50"/>
      <c r="DXY4" s="50"/>
      <c r="DXZ4" s="50"/>
      <c r="DYA4" s="50"/>
      <c r="DYB4" s="50"/>
      <c r="DYC4" s="50"/>
      <c r="DYD4" s="50"/>
      <c r="DYE4" s="50"/>
      <c r="DYF4" s="50"/>
      <c r="DYG4" s="50"/>
      <c r="DYH4" s="50"/>
      <c r="DYI4" s="50"/>
      <c r="DYJ4" s="50"/>
      <c r="DYK4" s="50"/>
      <c r="DYL4" s="50"/>
      <c r="DYM4" s="50"/>
      <c r="DYN4" s="50"/>
      <c r="DYO4" s="50"/>
      <c r="DYP4" s="50"/>
      <c r="DYQ4" s="50"/>
      <c r="DYR4" s="50"/>
      <c r="DYS4" s="50"/>
      <c r="DYT4" s="50"/>
      <c r="DYU4" s="50"/>
      <c r="DYV4" s="50"/>
      <c r="DYW4" s="50"/>
      <c r="DYX4" s="50"/>
      <c r="DYY4" s="50"/>
      <c r="DYZ4" s="50"/>
      <c r="DZA4" s="50"/>
      <c r="DZB4" s="50"/>
      <c r="DZC4" s="50"/>
      <c r="DZD4" s="50"/>
      <c r="DZE4" s="50"/>
      <c r="DZF4" s="50"/>
      <c r="DZG4" s="50"/>
      <c r="DZH4" s="50"/>
      <c r="DZI4" s="50"/>
      <c r="DZJ4" s="50"/>
      <c r="DZK4" s="50"/>
      <c r="DZL4" s="50"/>
      <c r="DZM4" s="50"/>
      <c r="DZN4" s="50"/>
      <c r="DZO4" s="50"/>
      <c r="DZP4" s="50"/>
      <c r="DZQ4" s="50"/>
      <c r="DZR4" s="50"/>
      <c r="DZS4" s="50"/>
      <c r="DZT4" s="50"/>
      <c r="DZU4" s="50"/>
      <c r="DZV4" s="50"/>
      <c r="DZW4" s="50"/>
      <c r="DZX4" s="50"/>
      <c r="DZY4" s="50"/>
      <c r="DZZ4" s="50"/>
      <c r="EAA4" s="50"/>
      <c r="EAB4" s="50"/>
      <c r="EAC4" s="50"/>
      <c r="EAD4" s="50"/>
      <c r="EAE4" s="50"/>
      <c r="EAF4" s="50"/>
      <c r="EAG4" s="50"/>
      <c r="EAH4" s="50"/>
      <c r="EAI4" s="50"/>
      <c r="EAJ4" s="50"/>
      <c r="EAK4" s="50"/>
      <c r="EAL4" s="50"/>
      <c r="EAM4" s="50"/>
      <c r="EAN4" s="50"/>
      <c r="EAO4" s="50"/>
      <c r="EAP4" s="50"/>
      <c r="EAQ4" s="50"/>
      <c r="EAR4" s="50"/>
      <c r="EAS4" s="50"/>
      <c r="EAT4" s="50"/>
      <c r="EAU4" s="50"/>
      <c r="EAV4" s="50"/>
      <c r="EAW4" s="50"/>
      <c r="EAX4" s="50"/>
      <c r="EAY4" s="50"/>
      <c r="EAZ4" s="50"/>
      <c r="EBA4" s="50"/>
      <c r="EBB4" s="50"/>
      <c r="EBC4" s="50"/>
      <c r="EBD4" s="50"/>
      <c r="EBE4" s="50"/>
      <c r="EBF4" s="50"/>
      <c r="EBG4" s="50"/>
      <c r="EBH4" s="50"/>
      <c r="EBI4" s="50"/>
      <c r="EBJ4" s="50"/>
      <c r="EBK4" s="50"/>
      <c r="EBL4" s="50"/>
      <c r="EBM4" s="50"/>
      <c r="EBN4" s="50"/>
      <c r="EBO4" s="50"/>
      <c r="EBP4" s="50"/>
      <c r="EBQ4" s="50"/>
      <c r="EBR4" s="50"/>
      <c r="EBS4" s="50"/>
      <c r="EBT4" s="50"/>
      <c r="EBU4" s="50"/>
      <c r="EBV4" s="50"/>
      <c r="EBW4" s="50"/>
      <c r="EBX4" s="50"/>
      <c r="EBY4" s="50"/>
      <c r="EBZ4" s="50"/>
      <c r="ECA4" s="50"/>
      <c r="ECB4" s="50"/>
      <c r="ECC4" s="50"/>
      <c r="ECD4" s="50"/>
      <c r="ECE4" s="50"/>
      <c r="ECF4" s="50"/>
      <c r="ECG4" s="50"/>
      <c r="ECH4" s="50"/>
      <c r="ECI4" s="50"/>
      <c r="ECJ4" s="50"/>
      <c r="ECK4" s="50"/>
      <c r="ECL4" s="50"/>
      <c r="ECM4" s="50"/>
      <c r="ECN4" s="50"/>
      <c r="ECO4" s="50"/>
      <c r="ECP4" s="50"/>
      <c r="ECQ4" s="50"/>
      <c r="ECR4" s="50"/>
      <c r="ECS4" s="50"/>
      <c r="ECT4" s="50"/>
      <c r="ECU4" s="50"/>
      <c r="ECV4" s="50"/>
      <c r="ECW4" s="50"/>
      <c r="ECX4" s="50"/>
      <c r="ECY4" s="50"/>
      <c r="ECZ4" s="50"/>
      <c r="EDA4" s="50"/>
      <c r="EDB4" s="50"/>
      <c r="EDC4" s="50"/>
      <c r="EDD4" s="50"/>
      <c r="EDE4" s="50"/>
      <c r="EDF4" s="50"/>
      <c r="EDG4" s="50"/>
      <c r="EDH4" s="50"/>
      <c r="EDI4" s="50"/>
      <c r="EDJ4" s="50"/>
      <c r="EDK4" s="50"/>
      <c r="EDL4" s="50"/>
      <c r="EDM4" s="50"/>
      <c r="EDN4" s="50"/>
      <c r="EDO4" s="50"/>
      <c r="EDP4" s="50"/>
      <c r="EDQ4" s="50"/>
      <c r="EDR4" s="50"/>
      <c r="EDS4" s="50"/>
      <c r="EDT4" s="50"/>
      <c r="EDU4" s="50"/>
      <c r="EDV4" s="50"/>
      <c r="EDW4" s="50"/>
      <c r="EDX4" s="50"/>
      <c r="EDY4" s="50"/>
      <c r="EDZ4" s="50"/>
      <c r="EEA4" s="50"/>
      <c r="EEB4" s="50"/>
      <c r="EEC4" s="50"/>
      <c r="EED4" s="50"/>
      <c r="EEE4" s="50"/>
      <c r="EEF4" s="50"/>
      <c r="EEG4" s="50"/>
      <c r="EEH4" s="50"/>
      <c r="EEI4" s="50"/>
      <c r="EEJ4" s="50"/>
      <c r="EEK4" s="50"/>
      <c r="EEL4" s="50"/>
      <c r="EEM4" s="50"/>
      <c r="EEN4" s="50"/>
      <c r="EEO4" s="50"/>
      <c r="EEP4" s="50"/>
      <c r="EEQ4" s="50"/>
      <c r="EER4" s="50"/>
      <c r="EES4" s="50"/>
      <c r="EET4" s="50"/>
      <c r="EEU4" s="50"/>
      <c r="EEV4" s="50"/>
      <c r="EEW4" s="50"/>
      <c r="EEX4" s="50"/>
      <c r="EEY4" s="50"/>
      <c r="EEZ4" s="50"/>
      <c r="EFA4" s="50"/>
      <c r="EFB4" s="50"/>
      <c r="EFC4" s="50"/>
      <c r="EFD4" s="50"/>
      <c r="EFE4" s="50"/>
      <c r="EFF4" s="50"/>
      <c r="EFG4" s="50"/>
      <c r="EFH4" s="50"/>
      <c r="EFI4" s="50"/>
      <c r="EFJ4" s="50"/>
      <c r="EFK4" s="50"/>
      <c r="EFL4" s="50"/>
      <c r="EFM4" s="50"/>
      <c r="EFN4" s="50"/>
      <c r="EFO4" s="50"/>
      <c r="EFP4" s="50"/>
      <c r="EFQ4" s="50"/>
      <c r="EFR4" s="50"/>
      <c r="EFS4" s="50"/>
      <c r="EFT4" s="50"/>
      <c r="EFU4" s="50"/>
      <c r="EFV4" s="50"/>
      <c r="EFW4" s="50"/>
      <c r="EFX4" s="50"/>
      <c r="EFY4" s="50"/>
      <c r="EFZ4" s="50"/>
      <c r="EGA4" s="50"/>
      <c r="EGB4" s="50"/>
      <c r="EGC4" s="50"/>
      <c r="EGD4" s="50"/>
      <c r="EGE4" s="50"/>
      <c r="EGF4" s="50"/>
      <c r="EGG4" s="50"/>
      <c r="EGH4" s="50"/>
      <c r="EGI4" s="50"/>
      <c r="EGJ4" s="50"/>
      <c r="EGK4" s="50"/>
      <c r="EGL4" s="50"/>
      <c r="EGM4" s="50"/>
      <c r="EGN4" s="50"/>
      <c r="EGO4" s="50"/>
      <c r="EGP4" s="50"/>
      <c r="EGQ4" s="50"/>
      <c r="EGR4" s="50"/>
      <c r="EGS4" s="50"/>
      <c r="EGT4" s="50"/>
      <c r="EGU4" s="50"/>
      <c r="EGV4" s="50"/>
      <c r="EGW4" s="50"/>
      <c r="EGX4" s="50"/>
      <c r="EGY4" s="50"/>
      <c r="EGZ4" s="50"/>
      <c r="EHA4" s="50"/>
      <c r="EHB4" s="50"/>
      <c r="EHC4" s="50"/>
      <c r="EHD4" s="50"/>
      <c r="EHE4" s="50"/>
      <c r="EHF4" s="50"/>
      <c r="EHG4" s="50"/>
      <c r="EHH4" s="50"/>
      <c r="EHI4" s="50"/>
      <c r="EHJ4" s="50"/>
      <c r="EHK4" s="50"/>
      <c r="EHL4" s="50"/>
      <c r="EHM4" s="50"/>
      <c r="EHN4" s="50"/>
      <c r="EHO4" s="50"/>
      <c r="EHP4" s="50"/>
      <c r="EHQ4" s="50"/>
      <c r="EHR4" s="50"/>
      <c r="EHS4" s="50"/>
      <c r="EHT4" s="50"/>
      <c r="EHU4" s="50"/>
      <c r="EHV4" s="50"/>
      <c r="EHW4" s="50"/>
      <c r="EHX4" s="50"/>
      <c r="EHY4" s="50"/>
      <c r="EHZ4" s="50"/>
      <c r="EIA4" s="50"/>
      <c r="EIB4" s="50"/>
      <c r="EIC4" s="50"/>
      <c r="EID4" s="50"/>
      <c r="EIE4" s="50"/>
      <c r="EIF4" s="50"/>
      <c r="EIG4" s="50"/>
      <c r="EIH4" s="50"/>
      <c r="EII4" s="50"/>
      <c r="EIJ4" s="50"/>
      <c r="EIK4" s="50"/>
      <c r="EIL4" s="50"/>
      <c r="EIM4" s="50"/>
      <c r="EIN4" s="50"/>
      <c r="EIO4" s="50"/>
      <c r="EIP4" s="50"/>
      <c r="EIQ4" s="50"/>
      <c r="EIR4" s="50"/>
      <c r="EIS4" s="50"/>
      <c r="EIT4" s="50"/>
      <c r="EIU4" s="50"/>
      <c r="EIV4" s="50"/>
      <c r="EIW4" s="50"/>
      <c r="EIX4" s="50"/>
      <c r="EIY4" s="50"/>
      <c r="EIZ4" s="50"/>
      <c r="EJA4" s="50"/>
      <c r="EJB4" s="50"/>
      <c r="EJC4" s="50"/>
      <c r="EJD4" s="50"/>
      <c r="EJE4" s="50"/>
      <c r="EJF4" s="50"/>
      <c r="EJG4" s="50"/>
      <c r="EJH4" s="50"/>
      <c r="EJI4" s="50"/>
      <c r="EJJ4" s="50"/>
      <c r="EJK4" s="50"/>
      <c r="EJL4" s="50"/>
      <c r="EJM4" s="50"/>
      <c r="EJN4" s="50"/>
      <c r="EJO4" s="50"/>
      <c r="EJP4" s="50"/>
      <c r="EJQ4" s="50"/>
      <c r="EJR4" s="50"/>
      <c r="EJS4" s="50"/>
      <c r="EJT4" s="50"/>
      <c r="EJU4" s="50"/>
      <c r="EJV4" s="50"/>
      <c r="EJW4" s="50"/>
      <c r="EJX4" s="50"/>
      <c r="EJY4" s="50"/>
      <c r="EJZ4" s="50"/>
      <c r="EKA4" s="50"/>
      <c r="EKB4" s="50"/>
      <c r="EKC4" s="50"/>
      <c r="EKD4" s="50"/>
      <c r="EKE4" s="50"/>
      <c r="EKF4" s="50"/>
      <c r="EKG4" s="50"/>
      <c r="EKH4" s="50"/>
      <c r="EKI4" s="50"/>
      <c r="EKJ4" s="50"/>
      <c r="EKK4" s="50"/>
      <c r="EKL4" s="50"/>
      <c r="EKM4" s="50"/>
      <c r="EKN4" s="50"/>
      <c r="EKO4" s="50"/>
      <c r="EKP4" s="50"/>
      <c r="EKQ4" s="50"/>
      <c r="EKR4" s="50"/>
      <c r="EKS4" s="50"/>
      <c r="EKT4" s="50"/>
      <c r="EKU4" s="50"/>
      <c r="EKV4" s="50"/>
      <c r="EKW4" s="50"/>
      <c r="EKX4" s="50"/>
      <c r="EKY4" s="50"/>
      <c r="EKZ4" s="50"/>
      <c r="ELA4" s="50"/>
      <c r="ELB4" s="50"/>
      <c r="ELC4" s="50"/>
      <c r="ELD4" s="50"/>
      <c r="ELE4" s="50"/>
      <c r="ELF4" s="50"/>
      <c r="ELG4" s="50"/>
      <c r="ELH4" s="50"/>
      <c r="ELI4" s="50"/>
      <c r="ELJ4" s="50"/>
      <c r="ELK4" s="50"/>
      <c r="ELL4" s="50"/>
      <c r="ELM4" s="50"/>
      <c r="ELN4" s="50"/>
      <c r="ELO4" s="50"/>
      <c r="ELP4" s="50"/>
      <c r="ELQ4" s="50"/>
      <c r="ELR4" s="50"/>
      <c r="ELS4" s="50"/>
      <c r="ELT4" s="50"/>
      <c r="ELU4" s="50"/>
      <c r="ELV4" s="50"/>
      <c r="ELW4" s="50"/>
      <c r="ELX4" s="50"/>
      <c r="ELY4" s="50"/>
      <c r="ELZ4" s="50"/>
      <c r="EMA4" s="50"/>
      <c r="EMB4" s="50"/>
      <c r="EMC4" s="50"/>
      <c r="EMD4" s="50"/>
      <c r="EME4" s="50"/>
      <c r="EMF4" s="50"/>
      <c r="EMG4" s="50"/>
      <c r="EMH4" s="50"/>
      <c r="EMI4" s="50"/>
      <c r="EMJ4" s="50"/>
      <c r="EMK4" s="50"/>
      <c r="EML4" s="50"/>
      <c r="EMM4" s="50"/>
      <c r="EMN4" s="50"/>
      <c r="EMO4" s="50"/>
      <c r="EMP4" s="50"/>
      <c r="EMQ4" s="50"/>
      <c r="EMR4" s="50"/>
      <c r="EMS4" s="50"/>
      <c r="EMT4" s="50"/>
      <c r="EMU4" s="50"/>
      <c r="EMV4" s="50"/>
      <c r="EMW4" s="50"/>
      <c r="EMX4" s="50"/>
      <c r="EMY4" s="50"/>
      <c r="EMZ4" s="50"/>
      <c r="ENA4" s="50"/>
      <c r="ENB4" s="50"/>
      <c r="ENC4" s="50"/>
      <c r="END4" s="50"/>
      <c r="ENE4" s="50"/>
      <c r="ENF4" s="50"/>
      <c r="ENG4" s="50"/>
      <c r="ENH4" s="50"/>
      <c r="ENI4" s="50"/>
      <c r="ENJ4" s="50"/>
      <c r="ENK4" s="50"/>
      <c r="ENL4" s="50"/>
      <c r="ENM4" s="50"/>
      <c r="ENN4" s="50"/>
      <c r="ENO4" s="50"/>
      <c r="ENP4" s="50"/>
      <c r="ENQ4" s="50"/>
      <c r="ENR4" s="50"/>
      <c r="ENS4" s="50"/>
      <c r="ENT4" s="50"/>
      <c r="ENU4" s="50"/>
      <c r="ENV4" s="50"/>
      <c r="ENW4" s="50"/>
      <c r="ENX4" s="50"/>
      <c r="ENY4" s="50"/>
      <c r="ENZ4" s="50"/>
      <c r="EOA4" s="50"/>
      <c r="EOB4" s="50"/>
      <c r="EOC4" s="50"/>
      <c r="EOD4" s="50"/>
      <c r="EOE4" s="50"/>
      <c r="EOF4" s="50"/>
      <c r="EOG4" s="50"/>
      <c r="EOH4" s="50"/>
      <c r="EOI4" s="50"/>
      <c r="EOJ4" s="50"/>
      <c r="EOK4" s="50"/>
      <c r="EOL4" s="50"/>
      <c r="EOM4" s="50"/>
      <c r="EON4" s="50"/>
      <c r="EOO4" s="50"/>
      <c r="EOP4" s="50"/>
      <c r="EOQ4" s="50"/>
      <c r="EOR4" s="50"/>
      <c r="EOS4" s="50"/>
      <c r="EOT4" s="50"/>
      <c r="EOU4" s="50"/>
      <c r="EOV4" s="50"/>
      <c r="EOW4" s="50"/>
      <c r="EOX4" s="50"/>
      <c r="EOY4" s="50"/>
      <c r="EOZ4" s="50"/>
      <c r="EPA4" s="50"/>
      <c r="EPB4" s="50"/>
      <c r="EPC4" s="50"/>
      <c r="EPD4" s="50"/>
      <c r="EPE4" s="50"/>
      <c r="EPF4" s="50"/>
      <c r="EPG4" s="50"/>
      <c r="EPH4" s="50"/>
      <c r="EPI4" s="50"/>
      <c r="EPJ4" s="50"/>
      <c r="EPK4" s="50"/>
      <c r="EPL4" s="50"/>
      <c r="EPM4" s="50"/>
      <c r="EPN4" s="50"/>
      <c r="EPO4" s="50"/>
      <c r="EPP4" s="50"/>
      <c r="EPQ4" s="50"/>
      <c r="EPR4" s="50"/>
      <c r="EPS4" s="50"/>
      <c r="EPT4" s="50"/>
      <c r="EPU4" s="50"/>
      <c r="EPV4" s="50"/>
      <c r="EPW4" s="50"/>
      <c r="EPX4" s="50"/>
      <c r="EPY4" s="50"/>
      <c r="EPZ4" s="50"/>
      <c r="EQA4" s="50"/>
      <c r="EQB4" s="50"/>
      <c r="EQC4" s="50"/>
      <c r="EQD4" s="50"/>
      <c r="EQE4" s="50"/>
      <c r="EQF4" s="50"/>
      <c r="EQG4" s="50"/>
      <c r="EQH4" s="50"/>
      <c r="EQI4" s="50"/>
      <c r="EQJ4" s="50"/>
      <c r="EQK4" s="50"/>
      <c r="EQL4" s="50"/>
      <c r="EQM4" s="50"/>
      <c r="EQN4" s="50"/>
      <c r="EQO4" s="50"/>
      <c r="EQP4" s="50"/>
      <c r="EQQ4" s="50"/>
      <c r="EQR4" s="50"/>
      <c r="EQS4" s="50"/>
      <c r="EQT4" s="50"/>
      <c r="EQU4" s="50"/>
      <c r="EQV4" s="50"/>
      <c r="EQW4" s="50"/>
      <c r="EQX4" s="50"/>
      <c r="EQY4" s="50"/>
      <c r="EQZ4" s="50"/>
      <c r="ERA4" s="50"/>
      <c r="ERB4" s="50"/>
      <c r="ERC4" s="50"/>
      <c r="ERD4" s="50"/>
      <c r="ERE4" s="50"/>
      <c r="ERF4" s="50"/>
      <c r="ERG4" s="50"/>
      <c r="ERH4" s="50"/>
      <c r="ERI4" s="50"/>
      <c r="ERJ4" s="50"/>
      <c r="ERK4" s="50"/>
      <c r="ERL4" s="50"/>
      <c r="ERM4" s="50"/>
      <c r="ERN4" s="50"/>
      <c r="ERO4" s="50"/>
      <c r="ERP4" s="50"/>
      <c r="ERQ4" s="50"/>
      <c r="ERR4" s="50"/>
      <c r="ERS4" s="50"/>
      <c r="ERT4" s="50"/>
      <c r="ERU4" s="50"/>
      <c r="ERV4" s="50"/>
      <c r="ERW4" s="50"/>
      <c r="ERX4" s="50"/>
      <c r="ERY4" s="50"/>
      <c r="ERZ4" s="50"/>
      <c r="ESA4" s="50"/>
      <c r="ESB4" s="50"/>
      <c r="ESC4" s="50"/>
      <c r="ESD4" s="50"/>
      <c r="ESE4" s="50"/>
      <c r="ESF4" s="50"/>
      <c r="ESG4" s="50"/>
      <c r="ESH4" s="50"/>
      <c r="ESI4" s="50"/>
      <c r="ESJ4" s="50"/>
      <c r="ESK4" s="50"/>
      <c r="ESL4" s="50"/>
      <c r="ESM4" s="50"/>
      <c r="ESN4" s="50"/>
      <c r="ESO4" s="50"/>
      <c r="ESP4" s="50"/>
      <c r="ESQ4" s="50"/>
      <c r="ESR4" s="50"/>
      <c r="ESS4" s="50"/>
      <c r="EST4" s="50"/>
      <c r="ESU4" s="50"/>
      <c r="ESV4" s="50"/>
      <c r="ESW4" s="50"/>
      <c r="ESX4" s="50"/>
      <c r="ESY4" s="50"/>
      <c r="ESZ4" s="50"/>
      <c r="ETA4" s="50"/>
      <c r="ETB4" s="50"/>
      <c r="ETC4" s="50"/>
      <c r="ETD4" s="50"/>
      <c r="ETE4" s="50"/>
      <c r="ETF4" s="50"/>
      <c r="ETG4" s="50"/>
      <c r="ETH4" s="50"/>
      <c r="ETI4" s="50"/>
      <c r="ETJ4" s="50"/>
      <c r="ETK4" s="50"/>
      <c r="ETL4" s="50"/>
      <c r="ETM4" s="50"/>
      <c r="ETN4" s="50"/>
      <c r="ETO4" s="50"/>
      <c r="ETP4" s="50"/>
      <c r="ETQ4" s="50"/>
      <c r="ETR4" s="50"/>
      <c r="ETS4" s="50"/>
      <c r="ETT4" s="50"/>
      <c r="ETU4" s="50"/>
      <c r="ETV4" s="50"/>
      <c r="ETW4" s="50"/>
      <c r="ETX4" s="50"/>
      <c r="ETY4" s="50"/>
      <c r="ETZ4" s="50"/>
      <c r="EUA4" s="50"/>
      <c r="EUB4" s="50"/>
      <c r="EUC4" s="50"/>
      <c r="EUD4" s="50"/>
      <c r="EUE4" s="50"/>
      <c r="EUF4" s="50"/>
      <c r="EUG4" s="50"/>
      <c r="EUH4" s="50"/>
      <c r="EUI4" s="50"/>
      <c r="EUJ4" s="50"/>
      <c r="EUK4" s="50"/>
      <c r="EUL4" s="50"/>
      <c r="EUM4" s="50"/>
      <c r="EUN4" s="50"/>
      <c r="EUO4" s="50"/>
      <c r="EUP4" s="50"/>
      <c r="EUQ4" s="50"/>
      <c r="EUR4" s="50"/>
      <c r="EUS4" s="50"/>
      <c r="EUT4" s="50"/>
      <c r="EUU4" s="50"/>
      <c r="EUV4" s="50"/>
      <c r="EUW4" s="50"/>
      <c r="EUX4" s="50"/>
      <c r="EUY4" s="50"/>
      <c r="EUZ4" s="50"/>
      <c r="EVA4" s="50"/>
      <c r="EVB4" s="50"/>
      <c r="EVC4" s="50"/>
      <c r="EVD4" s="50"/>
      <c r="EVE4" s="50"/>
      <c r="EVF4" s="50"/>
      <c r="EVG4" s="50"/>
      <c r="EVH4" s="50"/>
      <c r="EVI4" s="50"/>
      <c r="EVJ4" s="50"/>
      <c r="EVK4" s="50"/>
      <c r="EVL4" s="50"/>
      <c r="EVM4" s="50"/>
      <c r="EVN4" s="50"/>
      <c r="EVO4" s="50"/>
      <c r="EVP4" s="50"/>
      <c r="EVQ4" s="50"/>
      <c r="EVR4" s="50"/>
      <c r="EVS4" s="50"/>
      <c r="EVT4" s="50"/>
      <c r="EVU4" s="50"/>
      <c r="EVV4" s="50"/>
      <c r="EVW4" s="50"/>
      <c r="EVX4" s="50"/>
      <c r="EVY4" s="50"/>
      <c r="EVZ4" s="50"/>
      <c r="EWA4" s="50"/>
      <c r="EWB4" s="50"/>
      <c r="EWC4" s="50"/>
      <c r="EWD4" s="50"/>
      <c r="EWE4" s="50"/>
      <c r="EWF4" s="50"/>
      <c r="EWG4" s="50"/>
      <c r="EWH4" s="50"/>
      <c r="EWI4" s="50"/>
      <c r="EWJ4" s="50"/>
      <c r="EWK4" s="50"/>
      <c r="EWL4" s="50"/>
      <c r="EWM4" s="50"/>
      <c r="EWN4" s="50"/>
      <c r="EWO4" s="50"/>
      <c r="EWP4" s="50"/>
      <c r="EWQ4" s="50"/>
      <c r="EWR4" s="50"/>
      <c r="EWS4" s="50"/>
      <c r="EWT4" s="50"/>
      <c r="EWU4" s="50"/>
      <c r="EWV4" s="50"/>
      <c r="EWW4" s="50"/>
      <c r="EWX4" s="50"/>
      <c r="EWY4" s="50"/>
      <c r="EWZ4" s="50"/>
      <c r="EXA4" s="50"/>
      <c r="EXB4" s="50"/>
      <c r="EXC4" s="50"/>
      <c r="EXD4" s="50"/>
      <c r="EXE4" s="50"/>
      <c r="EXF4" s="50"/>
      <c r="EXG4" s="50"/>
      <c r="EXH4" s="50"/>
      <c r="EXI4" s="50"/>
      <c r="EXJ4" s="50"/>
      <c r="EXK4" s="50"/>
      <c r="EXL4" s="50"/>
      <c r="EXM4" s="50"/>
      <c r="EXN4" s="50"/>
      <c r="EXO4" s="50"/>
      <c r="EXP4" s="50"/>
      <c r="EXQ4" s="50"/>
      <c r="EXR4" s="50"/>
      <c r="EXS4" s="50"/>
      <c r="EXT4" s="50"/>
      <c r="EXU4" s="50"/>
      <c r="EXV4" s="50"/>
      <c r="EXW4" s="50"/>
      <c r="EXX4" s="50"/>
      <c r="EXY4" s="50"/>
      <c r="EXZ4" s="50"/>
      <c r="EYA4" s="50"/>
      <c r="EYB4" s="50"/>
      <c r="EYC4" s="50"/>
      <c r="EYD4" s="50"/>
      <c r="EYE4" s="50"/>
      <c r="EYF4" s="50"/>
      <c r="EYG4" s="50"/>
      <c r="EYH4" s="50"/>
      <c r="EYI4" s="50"/>
      <c r="EYJ4" s="50"/>
      <c r="EYK4" s="50"/>
      <c r="EYL4" s="50"/>
      <c r="EYM4" s="50"/>
      <c r="EYN4" s="50"/>
      <c r="EYO4" s="50"/>
      <c r="EYP4" s="50"/>
      <c r="EYQ4" s="50"/>
      <c r="EYR4" s="50"/>
      <c r="EYS4" s="50"/>
      <c r="EYT4" s="50"/>
      <c r="EYU4" s="50"/>
      <c r="EYV4" s="50"/>
      <c r="EYW4" s="50"/>
      <c r="EYX4" s="50"/>
      <c r="EYY4" s="50"/>
      <c r="EYZ4" s="50"/>
      <c r="EZA4" s="50"/>
      <c r="EZB4" s="50"/>
      <c r="EZC4" s="50"/>
      <c r="EZD4" s="50"/>
      <c r="EZE4" s="50"/>
      <c r="EZF4" s="50"/>
      <c r="EZG4" s="50"/>
      <c r="EZH4" s="50"/>
      <c r="EZI4" s="50"/>
      <c r="EZJ4" s="50"/>
      <c r="EZK4" s="50"/>
      <c r="EZL4" s="50"/>
      <c r="EZM4" s="50"/>
      <c r="EZN4" s="50"/>
      <c r="EZO4" s="50"/>
      <c r="EZP4" s="50"/>
      <c r="EZQ4" s="50"/>
      <c r="EZR4" s="50"/>
      <c r="EZS4" s="50"/>
      <c r="EZT4" s="50"/>
      <c r="EZU4" s="50"/>
      <c r="EZV4" s="50"/>
      <c r="EZW4" s="50"/>
      <c r="EZX4" s="50"/>
      <c r="EZY4" s="50"/>
      <c r="EZZ4" s="50"/>
      <c r="FAA4" s="50"/>
      <c r="FAB4" s="50"/>
      <c r="FAC4" s="50"/>
      <c r="FAD4" s="50"/>
      <c r="FAE4" s="50"/>
      <c r="FAF4" s="50"/>
      <c r="FAG4" s="50"/>
      <c r="FAH4" s="50"/>
      <c r="FAI4" s="50"/>
      <c r="FAJ4" s="50"/>
      <c r="FAK4" s="50"/>
      <c r="FAL4" s="50"/>
      <c r="FAM4" s="50"/>
      <c r="FAN4" s="50"/>
      <c r="FAO4" s="50"/>
      <c r="FAP4" s="50"/>
      <c r="FAQ4" s="50"/>
      <c r="FAR4" s="50"/>
      <c r="FAS4" s="50"/>
      <c r="FAT4" s="50"/>
      <c r="FAU4" s="50"/>
      <c r="FAV4" s="50"/>
      <c r="FAW4" s="50"/>
      <c r="FAX4" s="50"/>
      <c r="FAY4" s="50"/>
      <c r="FAZ4" s="50"/>
      <c r="FBA4" s="50"/>
      <c r="FBB4" s="50"/>
      <c r="FBC4" s="50"/>
      <c r="FBD4" s="50"/>
      <c r="FBE4" s="50"/>
      <c r="FBF4" s="50"/>
      <c r="FBG4" s="50"/>
      <c r="FBH4" s="50"/>
      <c r="FBI4" s="50"/>
      <c r="FBJ4" s="50"/>
      <c r="FBK4" s="50"/>
      <c r="FBL4" s="50"/>
      <c r="FBM4" s="50"/>
      <c r="FBN4" s="50"/>
      <c r="FBO4" s="50"/>
      <c r="FBP4" s="50"/>
      <c r="FBQ4" s="50"/>
      <c r="FBR4" s="50"/>
      <c r="FBS4" s="50"/>
      <c r="FBT4" s="50"/>
      <c r="FBU4" s="50"/>
      <c r="FBV4" s="50"/>
      <c r="FBW4" s="50"/>
      <c r="FBX4" s="50"/>
      <c r="FBY4" s="50"/>
      <c r="FBZ4" s="50"/>
      <c r="FCA4" s="50"/>
      <c r="FCB4" s="50"/>
      <c r="FCC4" s="50"/>
      <c r="FCD4" s="50"/>
      <c r="FCE4" s="50"/>
      <c r="FCF4" s="50"/>
      <c r="FCG4" s="50"/>
      <c r="FCH4" s="50"/>
      <c r="FCI4" s="50"/>
      <c r="FCJ4" s="50"/>
      <c r="FCK4" s="50"/>
      <c r="FCL4" s="50"/>
      <c r="FCM4" s="50"/>
      <c r="FCN4" s="50"/>
      <c r="FCO4" s="50"/>
      <c r="FCP4" s="50"/>
      <c r="FCQ4" s="50"/>
      <c r="FCR4" s="50"/>
      <c r="FCS4" s="50"/>
      <c r="FCT4" s="50"/>
      <c r="FCU4" s="50"/>
      <c r="FCV4" s="50"/>
      <c r="FCW4" s="50"/>
      <c r="FCX4" s="50"/>
      <c r="FCY4" s="50"/>
      <c r="FCZ4" s="50"/>
      <c r="FDA4" s="50"/>
      <c r="FDB4" s="50"/>
      <c r="FDC4" s="50"/>
      <c r="FDD4" s="50"/>
      <c r="FDE4" s="50"/>
      <c r="FDF4" s="50"/>
      <c r="FDG4" s="50"/>
      <c r="FDH4" s="50"/>
      <c r="FDI4" s="50"/>
      <c r="FDJ4" s="50"/>
      <c r="FDK4" s="50"/>
      <c r="FDL4" s="50"/>
      <c r="FDM4" s="50"/>
      <c r="FDN4" s="50"/>
      <c r="FDO4" s="50"/>
      <c r="FDP4" s="50"/>
      <c r="FDQ4" s="50"/>
      <c r="FDR4" s="50"/>
      <c r="FDS4" s="50"/>
      <c r="FDT4" s="50"/>
      <c r="FDU4" s="50"/>
      <c r="FDV4" s="50"/>
      <c r="FDW4" s="50"/>
      <c r="FDX4" s="50"/>
      <c r="FDY4" s="50"/>
      <c r="FDZ4" s="50"/>
      <c r="FEA4" s="50"/>
      <c r="FEB4" s="50"/>
      <c r="FEC4" s="50"/>
      <c r="FED4" s="50"/>
      <c r="FEE4" s="50"/>
      <c r="FEF4" s="50"/>
      <c r="FEG4" s="50"/>
      <c r="FEH4" s="50"/>
      <c r="FEI4" s="50"/>
      <c r="FEJ4" s="50"/>
      <c r="FEK4" s="50"/>
      <c r="FEL4" s="50"/>
      <c r="FEM4" s="50"/>
      <c r="FEN4" s="50"/>
      <c r="FEO4" s="50"/>
      <c r="FEP4" s="50"/>
      <c r="FEQ4" s="50"/>
      <c r="FER4" s="50"/>
      <c r="FES4" s="50"/>
      <c r="FET4" s="50"/>
      <c r="FEU4" s="50"/>
      <c r="FEV4" s="50"/>
      <c r="FEW4" s="50"/>
      <c r="FEX4" s="50"/>
      <c r="FEY4" s="50"/>
      <c r="FEZ4" s="50"/>
      <c r="FFA4" s="50"/>
      <c r="FFB4" s="50"/>
      <c r="FFC4" s="50"/>
      <c r="FFD4" s="50"/>
      <c r="FFE4" s="50"/>
      <c r="FFF4" s="50"/>
      <c r="FFG4" s="50"/>
      <c r="FFH4" s="50"/>
      <c r="FFI4" s="50"/>
      <c r="FFJ4" s="50"/>
      <c r="FFK4" s="50"/>
      <c r="FFL4" s="50"/>
      <c r="FFM4" s="50"/>
      <c r="FFN4" s="50"/>
      <c r="FFO4" s="50"/>
      <c r="FFP4" s="50"/>
      <c r="FFQ4" s="50"/>
      <c r="FFR4" s="50"/>
      <c r="FFS4" s="50"/>
      <c r="FFT4" s="50"/>
      <c r="FFU4" s="50"/>
      <c r="FFV4" s="50"/>
      <c r="FFW4" s="50"/>
      <c r="FFX4" s="50"/>
      <c r="FFY4" s="50"/>
      <c r="FFZ4" s="50"/>
      <c r="FGA4" s="50"/>
      <c r="FGB4" s="50"/>
      <c r="FGC4" s="50"/>
      <c r="FGD4" s="50"/>
      <c r="FGE4" s="50"/>
      <c r="FGF4" s="50"/>
      <c r="FGG4" s="50"/>
      <c r="FGH4" s="50"/>
      <c r="FGI4" s="50"/>
      <c r="FGJ4" s="50"/>
      <c r="FGK4" s="50"/>
      <c r="FGL4" s="50"/>
      <c r="FGM4" s="50"/>
      <c r="FGN4" s="50"/>
      <c r="FGO4" s="50"/>
      <c r="FGP4" s="50"/>
      <c r="FGQ4" s="50"/>
      <c r="FGR4" s="50"/>
      <c r="FGS4" s="50"/>
      <c r="FGT4" s="50"/>
      <c r="FGU4" s="50"/>
      <c r="FGV4" s="50"/>
      <c r="FGW4" s="50"/>
      <c r="FGX4" s="50"/>
      <c r="FGY4" s="50"/>
      <c r="FGZ4" s="50"/>
      <c r="FHA4" s="50"/>
      <c r="FHB4" s="50"/>
      <c r="FHC4" s="50"/>
      <c r="FHD4" s="50"/>
      <c r="FHE4" s="50"/>
      <c r="FHF4" s="50"/>
      <c r="FHG4" s="50"/>
      <c r="FHH4" s="50"/>
      <c r="FHI4" s="50"/>
      <c r="FHJ4" s="50"/>
      <c r="FHK4" s="50"/>
      <c r="FHL4" s="50"/>
      <c r="FHM4" s="50"/>
      <c r="FHN4" s="50"/>
      <c r="FHO4" s="50"/>
      <c r="FHP4" s="50"/>
      <c r="FHQ4" s="50"/>
      <c r="FHR4" s="50"/>
      <c r="FHS4" s="50"/>
      <c r="FHT4" s="50"/>
      <c r="FHU4" s="50"/>
      <c r="FHV4" s="50"/>
      <c r="FHW4" s="50"/>
      <c r="FHX4" s="50"/>
      <c r="FHY4" s="50"/>
      <c r="FHZ4" s="50"/>
      <c r="FIA4" s="50"/>
      <c r="FIB4" s="50"/>
      <c r="FIC4" s="50"/>
      <c r="FID4" s="50"/>
      <c r="FIE4" s="50"/>
      <c r="FIF4" s="50"/>
      <c r="FIG4" s="50"/>
      <c r="FIH4" s="50"/>
      <c r="FII4" s="50"/>
      <c r="FIJ4" s="50"/>
      <c r="FIK4" s="50"/>
      <c r="FIL4" s="50"/>
      <c r="FIM4" s="50"/>
      <c r="FIN4" s="50"/>
      <c r="FIO4" s="50"/>
      <c r="FIP4" s="50"/>
      <c r="FIQ4" s="50"/>
      <c r="FIR4" s="50"/>
      <c r="FIS4" s="50"/>
      <c r="FIT4" s="50"/>
      <c r="FIU4" s="50"/>
      <c r="FIV4" s="50"/>
      <c r="FIW4" s="50"/>
      <c r="FIX4" s="50"/>
      <c r="FIY4" s="50"/>
      <c r="FIZ4" s="50"/>
      <c r="FJA4" s="50"/>
      <c r="FJB4" s="50"/>
      <c r="FJC4" s="50"/>
      <c r="FJD4" s="50"/>
      <c r="FJE4" s="50"/>
      <c r="FJF4" s="50"/>
      <c r="FJG4" s="50"/>
      <c r="FJH4" s="50"/>
      <c r="FJI4" s="50"/>
      <c r="FJJ4" s="50"/>
      <c r="FJK4" s="50"/>
      <c r="FJL4" s="50"/>
      <c r="FJM4" s="50"/>
      <c r="FJN4" s="50"/>
      <c r="FJO4" s="50"/>
      <c r="FJP4" s="50"/>
      <c r="FJQ4" s="50"/>
      <c r="FJR4" s="50"/>
      <c r="FJS4" s="50"/>
      <c r="FJT4" s="50"/>
      <c r="FJU4" s="50"/>
      <c r="FJV4" s="50"/>
      <c r="FJW4" s="50"/>
      <c r="FJX4" s="50"/>
      <c r="FJY4" s="50"/>
      <c r="FJZ4" s="50"/>
      <c r="FKA4" s="50"/>
      <c r="FKB4" s="50"/>
      <c r="FKC4" s="50"/>
      <c r="FKD4" s="50"/>
      <c r="FKE4" s="50"/>
      <c r="FKF4" s="50"/>
      <c r="FKG4" s="50"/>
      <c r="FKH4" s="50"/>
      <c r="FKI4" s="50"/>
      <c r="FKJ4" s="50"/>
      <c r="FKK4" s="50"/>
      <c r="FKL4" s="50"/>
      <c r="FKM4" s="50"/>
      <c r="FKN4" s="50"/>
      <c r="FKO4" s="50"/>
      <c r="FKP4" s="50"/>
      <c r="FKQ4" s="50"/>
      <c r="FKR4" s="50"/>
      <c r="FKS4" s="50"/>
      <c r="FKT4" s="50"/>
      <c r="FKU4" s="50"/>
      <c r="FKV4" s="50"/>
      <c r="FKW4" s="50"/>
      <c r="FKX4" s="50"/>
      <c r="FKY4" s="50"/>
      <c r="FKZ4" s="50"/>
      <c r="FLA4" s="50"/>
      <c r="FLB4" s="50"/>
      <c r="FLC4" s="50"/>
      <c r="FLD4" s="50"/>
      <c r="FLE4" s="50"/>
      <c r="FLF4" s="50"/>
      <c r="FLG4" s="50"/>
      <c r="FLH4" s="50"/>
      <c r="FLI4" s="50"/>
      <c r="FLJ4" s="50"/>
      <c r="FLK4" s="50"/>
      <c r="FLL4" s="50"/>
      <c r="FLM4" s="50"/>
      <c r="FLN4" s="50"/>
      <c r="FLO4" s="50"/>
      <c r="FLP4" s="50"/>
      <c r="FLQ4" s="50"/>
      <c r="FLR4" s="50"/>
      <c r="FLS4" s="50"/>
      <c r="FLT4" s="50"/>
      <c r="FLU4" s="50"/>
      <c r="FLV4" s="50"/>
      <c r="FLW4" s="50"/>
      <c r="FLX4" s="50"/>
      <c r="FLY4" s="50"/>
      <c r="FLZ4" s="50"/>
      <c r="FMA4" s="50"/>
      <c r="FMB4" s="50"/>
      <c r="FMC4" s="50"/>
      <c r="FMD4" s="50"/>
      <c r="FME4" s="50"/>
      <c r="FMF4" s="50"/>
      <c r="FMG4" s="50"/>
      <c r="FMH4" s="50"/>
      <c r="FMI4" s="50"/>
      <c r="FMJ4" s="50"/>
      <c r="FMK4" s="50"/>
      <c r="FML4" s="50"/>
      <c r="FMM4" s="50"/>
      <c r="FMN4" s="50"/>
      <c r="FMO4" s="50"/>
      <c r="FMP4" s="50"/>
      <c r="FMQ4" s="50"/>
      <c r="FMR4" s="50"/>
      <c r="FMS4" s="50"/>
      <c r="FMT4" s="50"/>
      <c r="FMU4" s="50"/>
      <c r="FMV4" s="50"/>
      <c r="FMW4" s="50"/>
      <c r="FMX4" s="50"/>
      <c r="FMY4" s="50"/>
      <c r="FMZ4" s="50"/>
      <c r="FNA4" s="50"/>
      <c r="FNB4" s="50"/>
      <c r="FNC4" s="50"/>
      <c r="FND4" s="50"/>
      <c r="FNE4" s="50"/>
      <c r="FNF4" s="50"/>
      <c r="FNG4" s="50"/>
      <c r="FNH4" s="50"/>
      <c r="FNI4" s="50"/>
      <c r="FNJ4" s="50"/>
      <c r="FNK4" s="50"/>
      <c r="FNL4" s="50"/>
      <c r="FNM4" s="50"/>
      <c r="FNN4" s="50"/>
      <c r="FNO4" s="50"/>
      <c r="FNP4" s="50"/>
      <c r="FNQ4" s="50"/>
      <c r="FNR4" s="50"/>
      <c r="FNS4" s="50"/>
      <c r="FNT4" s="50"/>
      <c r="FNU4" s="50"/>
      <c r="FNV4" s="50"/>
      <c r="FNW4" s="50"/>
      <c r="FNX4" s="50"/>
      <c r="FNY4" s="50"/>
      <c r="FNZ4" s="50"/>
      <c r="FOA4" s="50"/>
      <c r="FOB4" s="50"/>
      <c r="FOC4" s="50"/>
      <c r="FOD4" s="50"/>
      <c r="FOE4" s="50"/>
      <c r="FOF4" s="50"/>
      <c r="FOG4" s="50"/>
      <c r="FOH4" s="50"/>
      <c r="FOI4" s="50"/>
      <c r="FOJ4" s="50"/>
      <c r="FOK4" s="50"/>
      <c r="FOL4" s="50"/>
      <c r="FOM4" s="50"/>
      <c r="FON4" s="50"/>
      <c r="FOO4" s="50"/>
      <c r="FOP4" s="50"/>
      <c r="FOQ4" s="50"/>
      <c r="FOR4" s="50"/>
      <c r="FOS4" s="50"/>
      <c r="FOT4" s="50"/>
      <c r="FOU4" s="50"/>
      <c r="FOV4" s="50"/>
      <c r="FOW4" s="50"/>
      <c r="FOX4" s="50"/>
      <c r="FOY4" s="50"/>
      <c r="FOZ4" s="50"/>
      <c r="FPA4" s="50"/>
      <c r="FPB4" s="50"/>
      <c r="FPC4" s="50"/>
      <c r="FPD4" s="50"/>
      <c r="FPE4" s="50"/>
      <c r="FPF4" s="50"/>
      <c r="FPG4" s="50"/>
      <c r="FPH4" s="50"/>
      <c r="FPI4" s="50"/>
      <c r="FPJ4" s="50"/>
      <c r="FPK4" s="50"/>
      <c r="FPL4" s="50"/>
      <c r="FPM4" s="50"/>
      <c r="FPN4" s="50"/>
      <c r="FPO4" s="50"/>
      <c r="FPP4" s="50"/>
      <c r="FPQ4" s="50"/>
      <c r="FPR4" s="50"/>
      <c r="FPS4" s="50"/>
      <c r="FPT4" s="50"/>
      <c r="FPU4" s="50"/>
      <c r="FPV4" s="50"/>
      <c r="FPW4" s="50"/>
      <c r="FPX4" s="50"/>
      <c r="FPY4" s="50"/>
      <c r="FPZ4" s="50"/>
      <c r="FQA4" s="50"/>
      <c r="FQB4" s="50"/>
      <c r="FQC4" s="50"/>
      <c r="FQD4" s="50"/>
      <c r="FQE4" s="50"/>
      <c r="FQF4" s="50"/>
      <c r="FQG4" s="50"/>
      <c r="FQH4" s="50"/>
      <c r="FQI4" s="50"/>
      <c r="FQJ4" s="50"/>
      <c r="FQK4" s="50"/>
      <c r="FQL4" s="50"/>
      <c r="FQM4" s="50"/>
      <c r="FQN4" s="50"/>
      <c r="FQO4" s="50"/>
      <c r="FQP4" s="50"/>
      <c r="FQQ4" s="50"/>
      <c r="FQR4" s="50"/>
      <c r="FQS4" s="50"/>
      <c r="FQT4" s="50"/>
      <c r="FQU4" s="50"/>
      <c r="FQV4" s="50"/>
      <c r="FQW4" s="50"/>
      <c r="FQX4" s="50"/>
      <c r="FQY4" s="50"/>
      <c r="FQZ4" s="50"/>
      <c r="FRA4" s="50"/>
      <c r="FRB4" s="50"/>
      <c r="FRC4" s="50"/>
      <c r="FRD4" s="50"/>
      <c r="FRE4" s="50"/>
      <c r="FRF4" s="50"/>
      <c r="FRG4" s="50"/>
      <c r="FRH4" s="50"/>
      <c r="FRI4" s="50"/>
      <c r="FRJ4" s="50"/>
      <c r="FRK4" s="50"/>
      <c r="FRL4" s="50"/>
      <c r="FRM4" s="50"/>
      <c r="FRN4" s="50"/>
      <c r="FRO4" s="50"/>
      <c r="FRP4" s="50"/>
      <c r="FRQ4" s="50"/>
      <c r="FRR4" s="50"/>
      <c r="FRS4" s="50"/>
      <c r="FRT4" s="50"/>
      <c r="FRU4" s="50"/>
      <c r="FRV4" s="50"/>
      <c r="FRW4" s="50"/>
      <c r="FRX4" s="50"/>
      <c r="FRY4" s="50"/>
      <c r="FRZ4" s="50"/>
      <c r="FSA4" s="50"/>
      <c r="FSB4" s="50"/>
      <c r="FSC4" s="50"/>
      <c r="FSD4" s="50"/>
      <c r="FSE4" s="50"/>
      <c r="FSF4" s="50"/>
      <c r="FSG4" s="50"/>
      <c r="FSH4" s="50"/>
      <c r="FSI4" s="50"/>
      <c r="FSJ4" s="50"/>
      <c r="FSK4" s="50"/>
      <c r="FSL4" s="50"/>
      <c r="FSM4" s="50"/>
      <c r="FSN4" s="50"/>
      <c r="FSO4" s="50"/>
      <c r="FSP4" s="50"/>
      <c r="FSQ4" s="50"/>
      <c r="FSR4" s="50"/>
      <c r="FSS4" s="50"/>
      <c r="FST4" s="50"/>
      <c r="FSU4" s="50"/>
      <c r="FSV4" s="50"/>
      <c r="FSW4" s="50"/>
      <c r="FSX4" s="50"/>
      <c r="FSY4" s="50"/>
      <c r="FSZ4" s="50"/>
      <c r="FTA4" s="50"/>
      <c r="FTB4" s="50"/>
      <c r="FTC4" s="50"/>
      <c r="FTD4" s="50"/>
      <c r="FTE4" s="50"/>
      <c r="FTF4" s="50"/>
      <c r="FTG4" s="50"/>
      <c r="FTH4" s="50"/>
      <c r="FTI4" s="50"/>
      <c r="FTJ4" s="50"/>
      <c r="FTK4" s="50"/>
      <c r="FTL4" s="50"/>
      <c r="FTM4" s="50"/>
      <c r="FTN4" s="50"/>
      <c r="FTO4" s="50"/>
      <c r="FTP4" s="50"/>
      <c r="FTQ4" s="50"/>
      <c r="FTR4" s="50"/>
      <c r="FTS4" s="50"/>
      <c r="FTT4" s="50"/>
      <c r="FTU4" s="50"/>
      <c r="FTV4" s="50"/>
      <c r="FTW4" s="50"/>
      <c r="FTX4" s="50"/>
      <c r="FTY4" s="50"/>
      <c r="FTZ4" s="50"/>
      <c r="FUA4" s="50"/>
      <c r="FUB4" s="50"/>
      <c r="FUC4" s="50"/>
      <c r="FUD4" s="50"/>
      <c r="FUE4" s="50"/>
      <c r="FUF4" s="50"/>
      <c r="FUG4" s="50"/>
      <c r="FUH4" s="50"/>
      <c r="FUI4" s="50"/>
      <c r="FUJ4" s="50"/>
      <c r="FUK4" s="50"/>
      <c r="FUL4" s="50"/>
      <c r="FUM4" s="50"/>
      <c r="FUN4" s="50"/>
      <c r="FUO4" s="50"/>
      <c r="FUP4" s="50"/>
      <c r="FUQ4" s="50"/>
      <c r="FUR4" s="50"/>
      <c r="FUS4" s="50"/>
      <c r="FUT4" s="50"/>
      <c r="FUU4" s="50"/>
      <c r="FUV4" s="50"/>
      <c r="FUW4" s="50"/>
      <c r="FUX4" s="50"/>
      <c r="FUY4" s="50"/>
      <c r="FUZ4" s="50"/>
      <c r="FVA4" s="50"/>
      <c r="FVB4" s="50"/>
      <c r="FVC4" s="50"/>
      <c r="FVD4" s="50"/>
      <c r="FVE4" s="50"/>
      <c r="FVF4" s="50"/>
      <c r="FVG4" s="50"/>
      <c r="FVH4" s="50"/>
      <c r="FVI4" s="50"/>
      <c r="FVJ4" s="50"/>
      <c r="FVK4" s="50"/>
      <c r="FVL4" s="50"/>
      <c r="FVM4" s="50"/>
      <c r="FVN4" s="50"/>
      <c r="FVO4" s="50"/>
      <c r="FVP4" s="50"/>
      <c r="FVQ4" s="50"/>
      <c r="FVR4" s="50"/>
      <c r="FVS4" s="50"/>
      <c r="FVT4" s="50"/>
      <c r="FVU4" s="50"/>
      <c r="FVV4" s="50"/>
      <c r="FVW4" s="50"/>
      <c r="FVX4" s="50"/>
      <c r="FVY4" s="50"/>
      <c r="FVZ4" s="50"/>
      <c r="FWA4" s="50"/>
      <c r="FWB4" s="50"/>
      <c r="FWC4" s="50"/>
      <c r="FWD4" s="50"/>
      <c r="FWE4" s="50"/>
      <c r="FWF4" s="50"/>
      <c r="FWG4" s="50"/>
      <c r="FWH4" s="50"/>
      <c r="FWI4" s="50"/>
      <c r="FWJ4" s="50"/>
      <c r="FWK4" s="50"/>
      <c r="FWL4" s="50"/>
      <c r="FWM4" s="50"/>
      <c r="FWN4" s="50"/>
      <c r="FWO4" s="50"/>
      <c r="FWP4" s="50"/>
      <c r="FWQ4" s="50"/>
      <c r="FWR4" s="50"/>
      <c r="FWS4" s="50"/>
      <c r="FWT4" s="50"/>
      <c r="FWU4" s="50"/>
      <c r="FWV4" s="50"/>
      <c r="FWW4" s="50"/>
      <c r="FWX4" s="50"/>
      <c r="FWY4" s="50"/>
      <c r="FWZ4" s="50"/>
      <c r="FXA4" s="50"/>
      <c r="FXB4" s="50"/>
      <c r="FXC4" s="50"/>
      <c r="FXD4" s="50"/>
      <c r="FXE4" s="50"/>
      <c r="FXF4" s="50"/>
      <c r="FXG4" s="50"/>
      <c r="FXH4" s="50"/>
      <c r="FXI4" s="50"/>
      <c r="FXJ4" s="50"/>
      <c r="FXK4" s="50"/>
      <c r="FXL4" s="50"/>
      <c r="FXM4" s="50"/>
      <c r="FXN4" s="50"/>
      <c r="FXO4" s="50"/>
      <c r="FXP4" s="50"/>
      <c r="FXQ4" s="50"/>
      <c r="FXR4" s="50"/>
      <c r="FXS4" s="50"/>
      <c r="FXT4" s="50"/>
      <c r="FXU4" s="50"/>
      <c r="FXV4" s="50"/>
      <c r="FXW4" s="50"/>
      <c r="FXX4" s="50"/>
      <c r="FXY4" s="50"/>
      <c r="FXZ4" s="50"/>
      <c r="FYA4" s="50"/>
      <c r="FYB4" s="50"/>
      <c r="FYC4" s="50"/>
      <c r="FYD4" s="50"/>
      <c r="FYE4" s="50"/>
      <c r="FYF4" s="50"/>
      <c r="FYG4" s="50"/>
      <c r="FYH4" s="50"/>
      <c r="FYI4" s="50"/>
      <c r="FYJ4" s="50"/>
      <c r="FYK4" s="50"/>
      <c r="FYL4" s="50"/>
      <c r="FYM4" s="50"/>
      <c r="FYN4" s="50"/>
      <c r="FYO4" s="50"/>
      <c r="FYP4" s="50"/>
      <c r="FYQ4" s="50"/>
      <c r="FYR4" s="50"/>
      <c r="FYS4" s="50"/>
      <c r="FYT4" s="50"/>
      <c r="FYU4" s="50"/>
      <c r="FYV4" s="50"/>
      <c r="FYW4" s="50"/>
      <c r="FYX4" s="50"/>
      <c r="FYY4" s="50"/>
      <c r="FYZ4" s="50"/>
      <c r="FZA4" s="50"/>
      <c r="FZB4" s="50"/>
      <c r="FZC4" s="50"/>
      <c r="FZD4" s="50"/>
      <c r="FZE4" s="50"/>
      <c r="FZF4" s="50"/>
      <c r="FZG4" s="50"/>
      <c r="FZH4" s="50"/>
      <c r="FZI4" s="50"/>
      <c r="FZJ4" s="50"/>
      <c r="FZK4" s="50"/>
      <c r="FZL4" s="50"/>
      <c r="FZM4" s="50"/>
      <c r="FZN4" s="50"/>
      <c r="FZO4" s="50"/>
      <c r="FZP4" s="50"/>
      <c r="FZQ4" s="50"/>
      <c r="FZR4" s="50"/>
      <c r="FZS4" s="50"/>
      <c r="FZT4" s="50"/>
      <c r="FZU4" s="50"/>
      <c r="FZV4" s="50"/>
      <c r="FZW4" s="50"/>
      <c r="FZX4" s="50"/>
      <c r="FZY4" s="50"/>
      <c r="FZZ4" s="50"/>
      <c r="GAA4" s="50"/>
      <c r="GAB4" s="50"/>
      <c r="GAC4" s="50"/>
      <c r="GAD4" s="50"/>
      <c r="GAE4" s="50"/>
      <c r="GAF4" s="50"/>
      <c r="GAG4" s="50"/>
      <c r="GAH4" s="50"/>
      <c r="GAI4" s="50"/>
      <c r="GAJ4" s="50"/>
      <c r="GAK4" s="50"/>
      <c r="GAL4" s="50"/>
      <c r="GAM4" s="50"/>
      <c r="GAN4" s="50"/>
      <c r="GAO4" s="50"/>
      <c r="GAP4" s="50"/>
      <c r="GAQ4" s="50"/>
      <c r="GAR4" s="50"/>
      <c r="GAS4" s="50"/>
      <c r="GAT4" s="50"/>
      <c r="GAU4" s="50"/>
      <c r="GAV4" s="50"/>
      <c r="GAW4" s="50"/>
      <c r="GAX4" s="50"/>
      <c r="GAY4" s="50"/>
      <c r="GAZ4" s="50"/>
      <c r="GBA4" s="50"/>
      <c r="GBB4" s="50"/>
      <c r="GBC4" s="50"/>
      <c r="GBD4" s="50"/>
      <c r="GBE4" s="50"/>
      <c r="GBF4" s="50"/>
      <c r="GBG4" s="50"/>
      <c r="GBH4" s="50"/>
      <c r="GBI4" s="50"/>
      <c r="GBJ4" s="50"/>
      <c r="GBK4" s="50"/>
      <c r="GBL4" s="50"/>
      <c r="GBM4" s="50"/>
      <c r="GBN4" s="50"/>
      <c r="GBO4" s="50"/>
      <c r="GBP4" s="50"/>
      <c r="GBQ4" s="50"/>
      <c r="GBR4" s="50"/>
      <c r="GBS4" s="50"/>
      <c r="GBT4" s="50"/>
      <c r="GBU4" s="50"/>
      <c r="GBV4" s="50"/>
      <c r="GBW4" s="50"/>
      <c r="GBX4" s="50"/>
      <c r="GBY4" s="50"/>
      <c r="GBZ4" s="50"/>
      <c r="GCA4" s="50"/>
      <c r="GCB4" s="50"/>
      <c r="GCC4" s="50"/>
      <c r="GCD4" s="50"/>
      <c r="GCE4" s="50"/>
      <c r="GCF4" s="50"/>
      <c r="GCG4" s="50"/>
      <c r="GCH4" s="50"/>
      <c r="GCI4" s="50"/>
      <c r="GCJ4" s="50"/>
      <c r="GCK4" s="50"/>
      <c r="GCL4" s="50"/>
      <c r="GCM4" s="50"/>
      <c r="GCN4" s="50"/>
      <c r="GCO4" s="50"/>
      <c r="GCP4" s="50"/>
      <c r="GCQ4" s="50"/>
      <c r="GCR4" s="50"/>
      <c r="GCS4" s="50"/>
      <c r="GCT4" s="50"/>
      <c r="GCU4" s="50"/>
      <c r="GCV4" s="50"/>
      <c r="GCW4" s="50"/>
      <c r="GCX4" s="50"/>
      <c r="GCY4" s="50"/>
      <c r="GCZ4" s="50"/>
      <c r="GDA4" s="50"/>
      <c r="GDB4" s="50"/>
      <c r="GDC4" s="50"/>
      <c r="GDD4" s="50"/>
      <c r="GDE4" s="50"/>
      <c r="GDF4" s="50"/>
      <c r="GDG4" s="50"/>
      <c r="GDH4" s="50"/>
      <c r="GDI4" s="50"/>
      <c r="GDJ4" s="50"/>
      <c r="GDK4" s="50"/>
      <c r="GDL4" s="50"/>
      <c r="GDM4" s="50"/>
      <c r="GDN4" s="50"/>
      <c r="GDO4" s="50"/>
      <c r="GDP4" s="50"/>
      <c r="GDQ4" s="50"/>
      <c r="GDR4" s="50"/>
      <c r="GDS4" s="50"/>
      <c r="GDT4" s="50"/>
      <c r="GDU4" s="50"/>
      <c r="GDV4" s="50"/>
      <c r="GDW4" s="50"/>
      <c r="GDX4" s="50"/>
      <c r="GDY4" s="50"/>
      <c r="GDZ4" s="50"/>
      <c r="GEA4" s="50"/>
      <c r="GEB4" s="50"/>
      <c r="GEC4" s="50"/>
      <c r="GED4" s="50"/>
      <c r="GEE4" s="50"/>
      <c r="GEF4" s="50"/>
      <c r="GEG4" s="50"/>
      <c r="GEH4" s="50"/>
      <c r="GEI4" s="50"/>
      <c r="GEJ4" s="50"/>
      <c r="GEK4" s="50"/>
      <c r="GEL4" s="50"/>
      <c r="GEM4" s="50"/>
      <c r="GEN4" s="50"/>
      <c r="GEO4" s="50"/>
      <c r="GEP4" s="50"/>
      <c r="GEQ4" s="50"/>
      <c r="GER4" s="50"/>
      <c r="GES4" s="50"/>
      <c r="GET4" s="50"/>
      <c r="GEU4" s="50"/>
      <c r="GEV4" s="50"/>
      <c r="GEW4" s="50"/>
      <c r="GEX4" s="50"/>
      <c r="GEY4" s="50"/>
      <c r="GEZ4" s="50"/>
      <c r="GFA4" s="50"/>
      <c r="GFB4" s="50"/>
      <c r="GFC4" s="50"/>
      <c r="GFD4" s="50"/>
      <c r="GFE4" s="50"/>
      <c r="GFF4" s="50"/>
      <c r="GFG4" s="50"/>
      <c r="GFH4" s="50"/>
      <c r="GFI4" s="50"/>
      <c r="GFJ4" s="50"/>
      <c r="GFK4" s="50"/>
      <c r="GFL4" s="50"/>
      <c r="GFM4" s="50"/>
      <c r="GFN4" s="50"/>
      <c r="GFO4" s="50"/>
      <c r="GFP4" s="50"/>
      <c r="GFQ4" s="50"/>
      <c r="GFR4" s="50"/>
      <c r="GFS4" s="50"/>
      <c r="GFT4" s="50"/>
      <c r="GFU4" s="50"/>
      <c r="GFV4" s="50"/>
      <c r="GFW4" s="50"/>
      <c r="GFX4" s="50"/>
      <c r="GFY4" s="50"/>
      <c r="GFZ4" s="50"/>
      <c r="GGA4" s="50"/>
      <c r="GGB4" s="50"/>
      <c r="GGC4" s="50"/>
      <c r="GGD4" s="50"/>
      <c r="GGE4" s="50"/>
      <c r="GGF4" s="50"/>
      <c r="GGG4" s="50"/>
      <c r="GGH4" s="50"/>
      <c r="GGI4" s="50"/>
      <c r="GGJ4" s="50"/>
      <c r="GGK4" s="50"/>
      <c r="GGL4" s="50"/>
      <c r="GGM4" s="50"/>
      <c r="GGN4" s="50"/>
      <c r="GGO4" s="50"/>
      <c r="GGP4" s="50"/>
      <c r="GGQ4" s="50"/>
      <c r="GGR4" s="50"/>
      <c r="GGS4" s="50"/>
      <c r="GGT4" s="50"/>
      <c r="GGU4" s="50"/>
      <c r="GGV4" s="50"/>
      <c r="GGW4" s="50"/>
      <c r="GGX4" s="50"/>
      <c r="GGY4" s="50"/>
      <c r="GGZ4" s="50"/>
      <c r="GHA4" s="50"/>
      <c r="GHB4" s="50"/>
      <c r="GHC4" s="50"/>
      <c r="GHD4" s="50"/>
      <c r="GHE4" s="50"/>
      <c r="GHF4" s="50"/>
      <c r="GHG4" s="50"/>
      <c r="GHH4" s="50"/>
      <c r="GHI4" s="50"/>
      <c r="GHJ4" s="50"/>
      <c r="GHK4" s="50"/>
      <c r="GHL4" s="50"/>
      <c r="GHM4" s="50"/>
      <c r="GHN4" s="50"/>
      <c r="GHO4" s="50"/>
      <c r="GHP4" s="50"/>
      <c r="GHQ4" s="50"/>
      <c r="GHR4" s="50"/>
      <c r="GHS4" s="50"/>
      <c r="GHT4" s="50"/>
      <c r="GHU4" s="50"/>
      <c r="GHV4" s="50"/>
      <c r="GHW4" s="50"/>
      <c r="GHX4" s="50"/>
      <c r="GHY4" s="50"/>
      <c r="GHZ4" s="50"/>
      <c r="GIA4" s="50"/>
      <c r="GIB4" s="50"/>
      <c r="GIC4" s="50"/>
      <c r="GID4" s="50"/>
      <c r="GIE4" s="50"/>
      <c r="GIF4" s="50"/>
      <c r="GIG4" s="50"/>
      <c r="GIH4" s="50"/>
      <c r="GII4" s="50"/>
      <c r="GIJ4" s="50"/>
      <c r="GIK4" s="50"/>
      <c r="GIL4" s="50"/>
      <c r="GIM4" s="50"/>
      <c r="GIN4" s="50"/>
      <c r="GIO4" s="50"/>
      <c r="GIP4" s="50"/>
      <c r="GIQ4" s="50"/>
      <c r="GIR4" s="50"/>
      <c r="GIS4" s="50"/>
      <c r="GIT4" s="50"/>
      <c r="GIU4" s="50"/>
      <c r="GIV4" s="50"/>
      <c r="GIW4" s="50"/>
      <c r="GIX4" s="50"/>
      <c r="GIY4" s="50"/>
      <c r="GIZ4" s="50"/>
      <c r="GJA4" s="50"/>
      <c r="GJB4" s="50"/>
      <c r="GJC4" s="50"/>
      <c r="GJD4" s="50"/>
      <c r="GJE4" s="50"/>
      <c r="GJF4" s="50"/>
      <c r="GJG4" s="50"/>
      <c r="GJH4" s="50"/>
      <c r="GJI4" s="50"/>
      <c r="GJJ4" s="50"/>
      <c r="GJK4" s="50"/>
      <c r="GJL4" s="50"/>
      <c r="GJM4" s="50"/>
      <c r="GJN4" s="50"/>
      <c r="GJO4" s="50"/>
      <c r="GJP4" s="50"/>
      <c r="GJQ4" s="50"/>
      <c r="GJR4" s="50"/>
      <c r="GJS4" s="50"/>
      <c r="GJT4" s="50"/>
      <c r="GJU4" s="50"/>
      <c r="GJV4" s="50"/>
      <c r="GJW4" s="50"/>
      <c r="GJX4" s="50"/>
      <c r="GJY4" s="50"/>
      <c r="GJZ4" s="50"/>
      <c r="GKA4" s="50"/>
      <c r="GKB4" s="50"/>
      <c r="GKC4" s="50"/>
      <c r="GKD4" s="50"/>
      <c r="GKE4" s="50"/>
      <c r="GKF4" s="50"/>
      <c r="GKG4" s="50"/>
      <c r="GKH4" s="50"/>
      <c r="GKI4" s="50"/>
      <c r="GKJ4" s="50"/>
      <c r="GKK4" s="50"/>
      <c r="GKL4" s="50"/>
      <c r="GKM4" s="50"/>
      <c r="GKN4" s="50"/>
      <c r="GKO4" s="50"/>
      <c r="GKP4" s="50"/>
      <c r="GKQ4" s="50"/>
      <c r="GKR4" s="50"/>
      <c r="GKS4" s="50"/>
      <c r="GKT4" s="50"/>
      <c r="GKU4" s="50"/>
      <c r="GKV4" s="50"/>
      <c r="GKW4" s="50"/>
      <c r="GKX4" s="50"/>
      <c r="GKY4" s="50"/>
      <c r="GKZ4" s="50"/>
      <c r="GLA4" s="50"/>
      <c r="GLB4" s="50"/>
      <c r="GLC4" s="50"/>
      <c r="GLD4" s="50"/>
      <c r="GLE4" s="50"/>
      <c r="GLF4" s="50"/>
      <c r="GLG4" s="50"/>
      <c r="GLH4" s="50"/>
      <c r="GLI4" s="50"/>
      <c r="GLJ4" s="50"/>
      <c r="GLK4" s="50"/>
      <c r="GLL4" s="50"/>
      <c r="GLM4" s="50"/>
      <c r="GLN4" s="50"/>
      <c r="GLO4" s="50"/>
      <c r="GLP4" s="50"/>
      <c r="GLQ4" s="50"/>
      <c r="GLR4" s="50"/>
      <c r="GLS4" s="50"/>
      <c r="GLT4" s="50"/>
      <c r="GLU4" s="50"/>
      <c r="GLV4" s="50"/>
      <c r="GLW4" s="50"/>
      <c r="GLX4" s="50"/>
      <c r="GLY4" s="50"/>
      <c r="GLZ4" s="50"/>
      <c r="GMA4" s="50"/>
      <c r="GMB4" s="50"/>
      <c r="GMC4" s="50"/>
      <c r="GMD4" s="50"/>
      <c r="GME4" s="50"/>
      <c r="GMF4" s="50"/>
      <c r="GMG4" s="50"/>
      <c r="GMH4" s="50"/>
      <c r="GMI4" s="50"/>
      <c r="GMJ4" s="50"/>
      <c r="GMK4" s="50"/>
      <c r="GML4" s="50"/>
      <c r="GMM4" s="50"/>
      <c r="GMN4" s="50"/>
      <c r="GMO4" s="50"/>
      <c r="GMP4" s="50"/>
      <c r="GMQ4" s="50"/>
      <c r="GMR4" s="50"/>
      <c r="GMS4" s="50"/>
      <c r="GMT4" s="50"/>
      <c r="GMU4" s="50"/>
      <c r="GMV4" s="50"/>
      <c r="GMW4" s="50"/>
      <c r="GMX4" s="50"/>
      <c r="GMY4" s="50"/>
      <c r="GMZ4" s="50"/>
      <c r="GNA4" s="50"/>
      <c r="GNB4" s="50"/>
      <c r="GNC4" s="50"/>
      <c r="GND4" s="50"/>
      <c r="GNE4" s="50"/>
      <c r="GNF4" s="50"/>
      <c r="GNG4" s="50"/>
      <c r="GNH4" s="50"/>
      <c r="GNI4" s="50"/>
      <c r="GNJ4" s="50"/>
      <c r="GNK4" s="50"/>
      <c r="GNL4" s="50"/>
      <c r="GNM4" s="50"/>
      <c r="GNN4" s="50"/>
      <c r="GNO4" s="50"/>
      <c r="GNP4" s="50"/>
      <c r="GNQ4" s="50"/>
      <c r="GNR4" s="50"/>
      <c r="GNS4" s="50"/>
      <c r="GNT4" s="50"/>
      <c r="GNU4" s="50"/>
      <c r="GNV4" s="50"/>
      <c r="GNW4" s="50"/>
      <c r="GNX4" s="50"/>
      <c r="GNY4" s="50"/>
      <c r="GNZ4" s="50"/>
      <c r="GOA4" s="50"/>
      <c r="GOB4" s="50"/>
      <c r="GOC4" s="50"/>
      <c r="GOD4" s="50"/>
      <c r="GOE4" s="50"/>
      <c r="GOF4" s="50"/>
      <c r="GOG4" s="50"/>
      <c r="GOH4" s="50"/>
      <c r="GOI4" s="50"/>
      <c r="GOJ4" s="50"/>
      <c r="GOK4" s="50"/>
      <c r="GOL4" s="50"/>
      <c r="GOM4" s="50"/>
      <c r="GON4" s="50"/>
      <c r="GOO4" s="50"/>
      <c r="GOP4" s="50"/>
      <c r="GOQ4" s="50"/>
      <c r="GOR4" s="50"/>
      <c r="GOS4" s="50"/>
      <c r="GOT4" s="50"/>
      <c r="GOU4" s="50"/>
      <c r="GOV4" s="50"/>
      <c r="GOW4" s="50"/>
      <c r="GOX4" s="50"/>
      <c r="GOY4" s="50"/>
      <c r="GOZ4" s="50"/>
      <c r="GPA4" s="50"/>
      <c r="GPB4" s="50"/>
      <c r="GPC4" s="50"/>
      <c r="GPD4" s="50"/>
      <c r="GPE4" s="50"/>
      <c r="GPF4" s="50"/>
      <c r="GPG4" s="50"/>
      <c r="GPH4" s="50"/>
      <c r="GPI4" s="50"/>
      <c r="GPJ4" s="50"/>
      <c r="GPK4" s="50"/>
      <c r="GPL4" s="50"/>
      <c r="GPM4" s="50"/>
      <c r="GPN4" s="50"/>
      <c r="GPO4" s="50"/>
      <c r="GPP4" s="50"/>
      <c r="GPQ4" s="50"/>
      <c r="GPR4" s="50"/>
      <c r="GPS4" s="50"/>
      <c r="GPT4" s="50"/>
      <c r="GPU4" s="50"/>
      <c r="GPV4" s="50"/>
      <c r="GPW4" s="50"/>
      <c r="GPX4" s="50"/>
      <c r="GPY4" s="50"/>
      <c r="GPZ4" s="50"/>
      <c r="GQA4" s="50"/>
      <c r="GQB4" s="50"/>
      <c r="GQC4" s="50"/>
      <c r="GQD4" s="50"/>
      <c r="GQE4" s="50"/>
      <c r="GQF4" s="50"/>
      <c r="GQG4" s="50"/>
      <c r="GQH4" s="50"/>
      <c r="GQI4" s="50"/>
      <c r="GQJ4" s="50"/>
      <c r="GQK4" s="50"/>
      <c r="GQL4" s="50"/>
      <c r="GQM4" s="50"/>
      <c r="GQN4" s="50"/>
      <c r="GQO4" s="50"/>
      <c r="GQP4" s="50"/>
      <c r="GQQ4" s="50"/>
      <c r="GQR4" s="50"/>
      <c r="GQS4" s="50"/>
      <c r="GQT4" s="50"/>
      <c r="GQU4" s="50"/>
      <c r="GQV4" s="50"/>
      <c r="GQW4" s="50"/>
      <c r="GQX4" s="50"/>
      <c r="GQY4" s="50"/>
      <c r="GQZ4" s="50"/>
      <c r="GRA4" s="50"/>
      <c r="GRB4" s="50"/>
      <c r="GRC4" s="50"/>
      <c r="GRD4" s="50"/>
      <c r="GRE4" s="50"/>
      <c r="GRF4" s="50"/>
      <c r="GRG4" s="50"/>
      <c r="GRH4" s="50"/>
      <c r="GRI4" s="50"/>
      <c r="GRJ4" s="50"/>
      <c r="GRK4" s="50"/>
      <c r="GRL4" s="50"/>
      <c r="GRM4" s="50"/>
      <c r="GRN4" s="50"/>
      <c r="GRO4" s="50"/>
      <c r="GRP4" s="50"/>
      <c r="GRQ4" s="50"/>
      <c r="GRR4" s="50"/>
      <c r="GRS4" s="50"/>
      <c r="GRT4" s="50"/>
      <c r="GRU4" s="50"/>
      <c r="GRV4" s="50"/>
      <c r="GRW4" s="50"/>
      <c r="GRX4" s="50"/>
      <c r="GRY4" s="50"/>
      <c r="GRZ4" s="50"/>
      <c r="GSA4" s="50"/>
      <c r="GSB4" s="50"/>
      <c r="GSC4" s="50"/>
      <c r="GSD4" s="50"/>
      <c r="GSE4" s="50"/>
      <c r="GSF4" s="50"/>
      <c r="GSG4" s="50"/>
      <c r="GSH4" s="50"/>
      <c r="GSI4" s="50"/>
      <c r="GSJ4" s="50"/>
      <c r="GSK4" s="50"/>
      <c r="GSL4" s="50"/>
      <c r="GSM4" s="50"/>
      <c r="GSN4" s="50"/>
      <c r="GSO4" s="50"/>
      <c r="GSP4" s="50"/>
      <c r="GSQ4" s="50"/>
      <c r="GSR4" s="50"/>
      <c r="GSS4" s="50"/>
      <c r="GST4" s="50"/>
      <c r="GSU4" s="50"/>
      <c r="GSV4" s="50"/>
      <c r="GSW4" s="50"/>
      <c r="GSX4" s="50"/>
      <c r="GSY4" s="50"/>
      <c r="GSZ4" s="50"/>
      <c r="GTA4" s="50"/>
      <c r="GTB4" s="50"/>
      <c r="GTC4" s="50"/>
      <c r="GTD4" s="50"/>
      <c r="GTE4" s="50"/>
      <c r="GTF4" s="50"/>
      <c r="GTG4" s="50"/>
      <c r="GTH4" s="50"/>
      <c r="GTI4" s="50"/>
      <c r="GTJ4" s="50"/>
      <c r="GTK4" s="50"/>
      <c r="GTL4" s="50"/>
      <c r="GTM4" s="50"/>
      <c r="GTN4" s="50"/>
      <c r="GTO4" s="50"/>
      <c r="GTP4" s="50"/>
      <c r="GTQ4" s="50"/>
      <c r="GTR4" s="50"/>
      <c r="GTS4" s="50"/>
      <c r="GTT4" s="50"/>
      <c r="GTU4" s="50"/>
      <c r="GTV4" s="50"/>
      <c r="GTW4" s="50"/>
      <c r="GTX4" s="50"/>
      <c r="GTY4" s="50"/>
      <c r="GTZ4" s="50"/>
      <c r="GUA4" s="50"/>
      <c r="GUB4" s="50"/>
      <c r="GUC4" s="50"/>
      <c r="GUD4" s="50"/>
      <c r="GUE4" s="50"/>
      <c r="GUF4" s="50"/>
      <c r="GUG4" s="50"/>
      <c r="GUH4" s="50"/>
      <c r="GUI4" s="50"/>
      <c r="GUJ4" s="50"/>
      <c r="GUK4" s="50"/>
      <c r="GUL4" s="50"/>
      <c r="GUM4" s="50"/>
      <c r="GUN4" s="50"/>
      <c r="GUO4" s="50"/>
      <c r="GUP4" s="50"/>
      <c r="GUQ4" s="50"/>
      <c r="GUR4" s="50"/>
      <c r="GUS4" s="50"/>
      <c r="GUT4" s="50"/>
      <c r="GUU4" s="50"/>
      <c r="GUV4" s="50"/>
      <c r="GUW4" s="50"/>
      <c r="GUX4" s="50"/>
      <c r="GUY4" s="50"/>
      <c r="GUZ4" s="50"/>
      <c r="GVA4" s="50"/>
      <c r="GVB4" s="50"/>
      <c r="GVC4" s="50"/>
      <c r="GVD4" s="50"/>
      <c r="GVE4" s="50"/>
      <c r="GVF4" s="50"/>
      <c r="GVG4" s="50"/>
      <c r="GVH4" s="50"/>
      <c r="GVI4" s="50"/>
      <c r="GVJ4" s="50"/>
      <c r="GVK4" s="50"/>
      <c r="GVL4" s="50"/>
      <c r="GVM4" s="50"/>
      <c r="GVN4" s="50"/>
      <c r="GVO4" s="50"/>
      <c r="GVP4" s="50"/>
      <c r="GVQ4" s="50"/>
      <c r="GVR4" s="50"/>
      <c r="GVS4" s="50"/>
      <c r="GVT4" s="50"/>
      <c r="GVU4" s="50"/>
      <c r="GVV4" s="50"/>
      <c r="GVW4" s="50"/>
      <c r="GVX4" s="50"/>
      <c r="GVY4" s="50"/>
      <c r="GVZ4" s="50"/>
      <c r="GWA4" s="50"/>
      <c r="GWB4" s="50"/>
      <c r="GWC4" s="50"/>
      <c r="GWD4" s="50"/>
      <c r="GWE4" s="50"/>
      <c r="GWF4" s="50"/>
      <c r="GWG4" s="50"/>
      <c r="GWH4" s="50"/>
      <c r="GWI4" s="50"/>
      <c r="GWJ4" s="50"/>
      <c r="GWK4" s="50"/>
      <c r="GWL4" s="50"/>
      <c r="GWM4" s="50"/>
      <c r="GWN4" s="50"/>
      <c r="GWO4" s="50"/>
      <c r="GWP4" s="50"/>
      <c r="GWQ4" s="50"/>
      <c r="GWR4" s="50"/>
      <c r="GWS4" s="50"/>
      <c r="GWT4" s="50"/>
      <c r="GWU4" s="50"/>
      <c r="GWV4" s="50"/>
      <c r="GWW4" s="50"/>
      <c r="GWX4" s="50"/>
      <c r="GWY4" s="50"/>
      <c r="GWZ4" s="50"/>
      <c r="GXA4" s="50"/>
      <c r="GXB4" s="50"/>
      <c r="GXC4" s="50"/>
      <c r="GXD4" s="50"/>
      <c r="GXE4" s="50"/>
      <c r="GXF4" s="50"/>
      <c r="GXG4" s="50"/>
      <c r="GXH4" s="50"/>
      <c r="GXI4" s="50"/>
      <c r="GXJ4" s="50"/>
      <c r="GXK4" s="50"/>
      <c r="GXL4" s="50"/>
      <c r="GXM4" s="50"/>
      <c r="GXN4" s="50"/>
      <c r="GXO4" s="50"/>
      <c r="GXP4" s="50"/>
      <c r="GXQ4" s="50"/>
      <c r="GXR4" s="50"/>
      <c r="GXS4" s="50"/>
      <c r="GXT4" s="50"/>
      <c r="GXU4" s="50"/>
      <c r="GXV4" s="50"/>
      <c r="GXW4" s="50"/>
      <c r="GXX4" s="50"/>
      <c r="GXY4" s="50"/>
      <c r="GXZ4" s="50"/>
      <c r="GYA4" s="50"/>
      <c r="GYB4" s="50"/>
      <c r="GYC4" s="50"/>
      <c r="GYD4" s="50"/>
      <c r="GYE4" s="50"/>
      <c r="GYF4" s="50"/>
      <c r="GYG4" s="50"/>
      <c r="GYH4" s="50"/>
      <c r="GYI4" s="50"/>
      <c r="GYJ4" s="50"/>
      <c r="GYK4" s="50"/>
      <c r="GYL4" s="50"/>
      <c r="GYM4" s="50"/>
      <c r="GYN4" s="50"/>
      <c r="GYO4" s="50"/>
      <c r="GYP4" s="50"/>
      <c r="GYQ4" s="50"/>
      <c r="GYR4" s="50"/>
      <c r="GYS4" s="50"/>
      <c r="GYT4" s="50"/>
      <c r="GYU4" s="50"/>
      <c r="GYV4" s="50"/>
      <c r="GYW4" s="50"/>
      <c r="GYX4" s="50"/>
      <c r="GYY4" s="50"/>
      <c r="GYZ4" s="50"/>
      <c r="GZA4" s="50"/>
      <c r="GZB4" s="50"/>
      <c r="GZC4" s="50"/>
      <c r="GZD4" s="50"/>
      <c r="GZE4" s="50"/>
      <c r="GZF4" s="50"/>
      <c r="GZG4" s="50"/>
      <c r="GZH4" s="50"/>
      <c r="GZI4" s="50"/>
      <c r="GZJ4" s="50"/>
      <c r="GZK4" s="50"/>
      <c r="GZL4" s="50"/>
      <c r="GZM4" s="50"/>
      <c r="GZN4" s="50"/>
      <c r="GZO4" s="50"/>
      <c r="GZP4" s="50"/>
      <c r="GZQ4" s="50"/>
      <c r="GZR4" s="50"/>
      <c r="GZS4" s="50"/>
      <c r="GZT4" s="50"/>
      <c r="GZU4" s="50"/>
      <c r="GZV4" s="50"/>
      <c r="GZW4" s="50"/>
      <c r="GZX4" s="50"/>
      <c r="GZY4" s="50"/>
      <c r="GZZ4" s="50"/>
      <c r="HAA4" s="50"/>
      <c r="HAB4" s="50"/>
      <c r="HAC4" s="50"/>
      <c r="HAD4" s="50"/>
      <c r="HAE4" s="50"/>
      <c r="HAF4" s="50"/>
      <c r="HAG4" s="50"/>
      <c r="HAH4" s="50"/>
      <c r="HAI4" s="50"/>
      <c r="HAJ4" s="50"/>
      <c r="HAK4" s="50"/>
      <c r="HAL4" s="50"/>
      <c r="HAM4" s="50"/>
      <c r="HAN4" s="50"/>
      <c r="HAO4" s="50"/>
      <c r="HAP4" s="50"/>
      <c r="HAQ4" s="50"/>
      <c r="HAR4" s="50"/>
      <c r="HAS4" s="50"/>
      <c r="HAT4" s="50"/>
      <c r="HAU4" s="50"/>
      <c r="HAV4" s="50"/>
      <c r="HAW4" s="50"/>
      <c r="HAX4" s="50"/>
      <c r="HAY4" s="50"/>
      <c r="HAZ4" s="50"/>
      <c r="HBA4" s="50"/>
      <c r="HBB4" s="50"/>
      <c r="HBC4" s="50"/>
      <c r="HBD4" s="50"/>
      <c r="HBE4" s="50"/>
      <c r="HBF4" s="50"/>
      <c r="HBG4" s="50"/>
      <c r="HBH4" s="50"/>
      <c r="HBI4" s="50"/>
      <c r="HBJ4" s="50"/>
      <c r="HBK4" s="50"/>
      <c r="HBL4" s="50"/>
      <c r="HBM4" s="50"/>
      <c r="HBN4" s="50"/>
      <c r="HBO4" s="50"/>
      <c r="HBP4" s="50"/>
      <c r="HBQ4" s="50"/>
      <c r="HBR4" s="50"/>
      <c r="HBS4" s="50"/>
      <c r="HBT4" s="50"/>
      <c r="HBU4" s="50"/>
      <c r="HBV4" s="50"/>
      <c r="HBW4" s="50"/>
      <c r="HBX4" s="50"/>
      <c r="HBY4" s="50"/>
      <c r="HBZ4" s="50"/>
      <c r="HCA4" s="50"/>
      <c r="HCB4" s="50"/>
      <c r="HCC4" s="50"/>
      <c r="HCD4" s="50"/>
      <c r="HCE4" s="50"/>
      <c r="HCF4" s="50"/>
      <c r="HCG4" s="50"/>
      <c r="HCH4" s="50"/>
      <c r="HCI4" s="50"/>
      <c r="HCJ4" s="50"/>
      <c r="HCK4" s="50"/>
      <c r="HCL4" s="50"/>
      <c r="HCM4" s="50"/>
      <c r="HCN4" s="50"/>
      <c r="HCO4" s="50"/>
      <c r="HCP4" s="50"/>
      <c r="HCQ4" s="50"/>
      <c r="HCR4" s="50"/>
      <c r="HCS4" s="50"/>
      <c r="HCT4" s="50"/>
      <c r="HCU4" s="50"/>
      <c r="HCV4" s="50"/>
      <c r="HCW4" s="50"/>
      <c r="HCX4" s="50"/>
      <c r="HCY4" s="50"/>
      <c r="HCZ4" s="50"/>
      <c r="HDA4" s="50"/>
      <c r="HDB4" s="50"/>
      <c r="HDC4" s="50"/>
      <c r="HDD4" s="50"/>
      <c r="HDE4" s="50"/>
      <c r="HDF4" s="50"/>
      <c r="HDG4" s="50"/>
      <c r="HDH4" s="50"/>
      <c r="HDI4" s="50"/>
      <c r="HDJ4" s="50"/>
      <c r="HDK4" s="50"/>
      <c r="HDL4" s="50"/>
      <c r="HDM4" s="50"/>
      <c r="HDN4" s="50"/>
      <c r="HDO4" s="50"/>
      <c r="HDP4" s="50"/>
      <c r="HDQ4" s="50"/>
      <c r="HDR4" s="50"/>
      <c r="HDS4" s="50"/>
      <c r="HDT4" s="50"/>
      <c r="HDU4" s="50"/>
      <c r="HDV4" s="50"/>
      <c r="HDW4" s="50"/>
      <c r="HDX4" s="50"/>
      <c r="HDY4" s="50"/>
      <c r="HDZ4" s="50"/>
      <c r="HEA4" s="50"/>
      <c r="HEB4" s="50"/>
      <c r="HEC4" s="50"/>
      <c r="HED4" s="50"/>
      <c r="HEE4" s="50"/>
      <c r="HEF4" s="50"/>
      <c r="HEG4" s="50"/>
      <c r="HEH4" s="50"/>
      <c r="HEI4" s="50"/>
      <c r="HEJ4" s="50"/>
      <c r="HEK4" s="50"/>
      <c r="HEL4" s="50"/>
      <c r="HEM4" s="50"/>
      <c r="HEN4" s="50"/>
      <c r="HEO4" s="50"/>
      <c r="HEP4" s="50"/>
      <c r="HEQ4" s="50"/>
      <c r="HER4" s="50"/>
      <c r="HES4" s="50"/>
      <c r="HET4" s="50"/>
      <c r="HEU4" s="50"/>
      <c r="HEV4" s="50"/>
      <c r="HEW4" s="50"/>
      <c r="HEX4" s="50"/>
      <c r="HEY4" s="50"/>
      <c r="HEZ4" s="50"/>
      <c r="HFA4" s="50"/>
      <c r="HFB4" s="50"/>
      <c r="HFC4" s="50"/>
      <c r="HFD4" s="50"/>
      <c r="HFE4" s="50"/>
      <c r="HFF4" s="50"/>
      <c r="HFG4" s="50"/>
      <c r="HFH4" s="50"/>
      <c r="HFI4" s="50"/>
      <c r="HFJ4" s="50"/>
      <c r="HFK4" s="50"/>
      <c r="HFL4" s="50"/>
      <c r="HFM4" s="50"/>
      <c r="HFN4" s="50"/>
      <c r="HFO4" s="50"/>
      <c r="HFP4" s="50"/>
      <c r="HFQ4" s="50"/>
      <c r="HFR4" s="50"/>
      <c r="HFS4" s="50"/>
      <c r="HFT4" s="50"/>
      <c r="HFU4" s="50"/>
      <c r="HFV4" s="50"/>
      <c r="HFW4" s="50"/>
      <c r="HFX4" s="50"/>
      <c r="HFY4" s="50"/>
      <c r="HFZ4" s="50"/>
      <c r="HGA4" s="50"/>
      <c r="HGB4" s="50"/>
      <c r="HGC4" s="50"/>
      <c r="HGD4" s="50"/>
      <c r="HGE4" s="50"/>
      <c r="HGF4" s="50"/>
      <c r="HGG4" s="50"/>
      <c r="HGH4" s="50"/>
      <c r="HGI4" s="50"/>
      <c r="HGJ4" s="50"/>
      <c r="HGK4" s="50"/>
      <c r="HGL4" s="50"/>
      <c r="HGM4" s="50"/>
      <c r="HGN4" s="50"/>
      <c r="HGO4" s="50"/>
      <c r="HGP4" s="50"/>
      <c r="HGQ4" s="50"/>
      <c r="HGR4" s="50"/>
      <c r="HGS4" s="50"/>
      <c r="HGT4" s="50"/>
      <c r="HGU4" s="50"/>
      <c r="HGV4" s="50"/>
      <c r="HGW4" s="50"/>
      <c r="HGX4" s="50"/>
      <c r="HGY4" s="50"/>
      <c r="HGZ4" s="50"/>
      <c r="HHA4" s="50"/>
      <c r="HHB4" s="50"/>
      <c r="HHC4" s="50"/>
      <c r="HHD4" s="50"/>
      <c r="HHE4" s="50"/>
      <c r="HHF4" s="50"/>
      <c r="HHG4" s="50"/>
      <c r="HHH4" s="50"/>
      <c r="HHI4" s="50"/>
      <c r="HHJ4" s="50"/>
      <c r="HHK4" s="50"/>
      <c r="HHL4" s="50"/>
      <c r="HHM4" s="50"/>
      <c r="HHN4" s="50"/>
      <c r="HHO4" s="50"/>
      <c r="HHP4" s="50"/>
      <c r="HHQ4" s="50"/>
      <c r="HHR4" s="50"/>
      <c r="HHS4" s="50"/>
      <c r="HHT4" s="50"/>
      <c r="HHU4" s="50"/>
      <c r="HHV4" s="50"/>
      <c r="HHW4" s="50"/>
      <c r="HHX4" s="50"/>
      <c r="HHY4" s="50"/>
      <c r="HHZ4" s="50"/>
      <c r="HIA4" s="50"/>
      <c r="HIB4" s="50"/>
      <c r="HIC4" s="50"/>
      <c r="HID4" s="50"/>
      <c r="HIE4" s="50"/>
      <c r="HIF4" s="50"/>
      <c r="HIG4" s="50"/>
      <c r="HIH4" s="50"/>
      <c r="HII4" s="50"/>
      <c r="HIJ4" s="50"/>
      <c r="HIK4" s="50"/>
      <c r="HIL4" s="50"/>
      <c r="HIM4" s="50"/>
      <c r="HIN4" s="50"/>
      <c r="HIO4" s="50"/>
      <c r="HIP4" s="50"/>
      <c r="HIQ4" s="50"/>
      <c r="HIR4" s="50"/>
      <c r="HIS4" s="50"/>
      <c r="HIT4" s="50"/>
      <c r="HIU4" s="50"/>
      <c r="HIV4" s="50"/>
      <c r="HIW4" s="50"/>
      <c r="HIX4" s="50"/>
      <c r="HIY4" s="50"/>
      <c r="HIZ4" s="50"/>
      <c r="HJA4" s="50"/>
      <c r="HJB4" s="50"/>
      <c r="HJC4" s="50"/>
      <c r="HJD4" s="50"/>
      <c r="HJE4" s="50"/>
      <c r="HJF4" s="50"/>
      <c r="HJG4" s="50"/>
      <c r="HJH4" s="50"/>
      <c r="HJI4" s="50"/>
      <c r="HJJ4" s="50"/>
      <c r="HJK4" s="50"/>
      <c r="HJL4" s="50"/>
      <c r="HJM4" s="50"/>
      <c r="HJN4" s="50"/>
      <c r="HJO4" s="50"/>
      <c r="HJP4" s="50"/>
      <c r="HJQ4" s="50"/>
      <c r="HJR4" s="50"/>
      <c r="HJS4" s="50"/>
      <c r="HJT4" s="50"/>
      <c r="HJU4" s="50"/>
      <c r="HJV4" s="50"/>
      <c r="HJW4" s="50"/>
      <c r="HJX4" s="50"/>
      <c r="HJY4" s="50"/>
      <c r="HJZ4" s="50"/>
      <c r="HKA4" s="50"/>
      <c r="HKB4" s="50"/>
      <c r="HKC4" s="50"/>
      <c r="HKD4" s="50"/>
      <c r="HKE4" s="50"/>
      <c r="HKF4" s="50"/>
      <c r="HKG4" s="50"/>
      <c r="HKH4" s="50"/>
      <c r="HKI4" s="50"/>
      <c r="HKJ4" s="50"/>
      <c r="HKK4" s="50"/>
      <c r="HKL4" s="50"/>
      <c r="HKM4" s="50"/>
      <c r="HKN4" s="50"/>
      <c r="HKO4" s="50"/>
      <c r="HKP4" s="50"/>
      <c r="HKQ4" s="50"/>
      <c r="HKR4" s="50"/>
      <c r="HKS4" s="50"/>
      <c r="HKT4" s="50"/>
      <c r="HKU4" s="50"/>
      <c r="HKV4" s="50"/>
      <c r="HKW4" s="50"/>
      <c r="HKX4" s="50"/>
      <c r="HKY4" s="50"/>
      <c r="HKZ4" s="50"/>
      <c r="HLA4" s="50"/>
      <c r="HLB4" s="50"/>
      <c r="HLC4" s="50"/>
      <c r="HLD4" s="50"/>
      <c r="HLE4" s="50"/>
      <c r="HLF4" s="50"/>
      <c r="HLG4" s="50"/>
      <c r="HLH4" s="50"/>
      <c r="HLI4" s="50"/>
      <c r="HLJ4" s="50"/>
      <c r="HLK4" s="50"/>
      <c r="HLL4" s="50"/>
      <c r="HLM4" s="50"/>
      <c r="HLN4" s="50"/>
      <c r="HLO4" s="50"/>
      <c r="HLP4" s="50"/>
      <c r="HLQ4" s="50"/>
      <c r="HLR4" s="50"/>
      <c r="HLS4" s="50"/>
      <c r="HLT4" s="50"/>
      <c r="HLU4" s="50"/>
      <c r="HLV4" s="50"/>
      <c r="HLW4" s="50"/>
      <c r="HLX4" s="50"/>
      <c r="HLY4" s="50"/>
      <c r="HLZ4" s="50"/>
      <c r="HMA4" s="50"/>
      <c r="HMB4" s="50"/>
      <c r="HMC4" s="50"/>
      <c r="HMD4" s="50"/>
      <c r="HME4" s="50"/>
      <c r="HMF4" s="50"/>
      <c r="HMG4" s="50"/>
      <c r="HMH4" s="50"/>
      <c r="HMI4" s="50"/>
      <c r="HMJ4" s="50"/>
      <c r="HMK4" s="50"/>
      <c r="HML4" s="50"/>
      <c r="HMM4" s="50"/>
      <c r="HMN4" s="50"/>
      <c r="HMO4" s="50"/>
      <c r="HMP4" s="50"/>
      <c r="HMQ4" s="50"/>
      <c r="HMR4" s="50"/>
      <c r="HMS4" s="50"/>
      <c r="HMT4" s="50"/>
      <c r="HMU4" s="50"/>
      <c r="HMV4" s="50"/>
      <c r="HMW4" s="50"/>
      <c r="HMX4" s="50"/>
      <c r="HMY4" s="50"/>
      <c r="HMZ4" s="50"/>
      <c r="HNA4" s="50"/>
      <c r="HNB4" s="50"/>
      <c r="HNC4" s="50"/>
      <c r="HND4" s="50"/>
      <c r="HNE4" s="50"/>
      <c r="HNF4" s="50"/>
      <c r="HNG4" s="50"/>
      <c r="HNH4" s="50"/>
      <c r="HNI4" s="50"/>
      <c r="HNJ4" s="50"/>
      <c r="HNK4" s="50"/>
      <c r="HNL4" s="50"/>
      <c r="HNM4" s="50"/>
      <c r="HNN4" s="50"/>
      <c r="HNO4" s="50"/>
      <c r="HNP4" s="50"/>
      <c r="HNQ4" s="50"/>
      <c r="HNR4" s="50"/>
      <c r="HNS4" s="50"/>
      <c r="HNT4" s="50"/>
      <c r="HNU4" s="50"/>
      <c r="HNV4" s="50"/>
      <c r="HNW4" s="50"/>
      <c r="HNX4" s="50"/>
      <c r="HNY4" s="50"/>
      <c r="HNZ4" s="50"/>
      <c r="HOA4" s="50"/>
      <c r="HOB4" s="50"/>
      <c r="HOC4" s="50"/>
      <c r="HOD4" s="50"/>
      <c r="HOE4" s="50"/>
      <c r="HOF4" s="50"/>
      <c r="HOG4" s="50"/>
      <c r="HOH4" s="50"/>
      <c r="HOI4" s="50"/>
      <c r="HOJ4" s="50"/>
      <c r="HOK4" s="50"/>
      <c r="HOL4" s="50"/>
      <c r="HOM4" s="50"/>
      <c r="HON4" s="50"/>
      <c r="HOO4" s="50"/>
      <c r="HOP4" s="50"/>
      <c r="HOQ4" s="50"/>
      <c r="HOR4" s="50"/>
      <c r="HOS4" s="50"/>
      <c r="HOT4" s="50"/>
      <c r="HOU4" s="50"/>
      <c r="HOV4" s="50"/>
      <c r="HOW4" s="50"/>
      <c r="HOX4" s="50"/>
      <c r="HOY4" s="50"/>
      <c r="HOZ4" s="50"/>
      <c r="HPA4" s="50"/>
      <c r="HPB4" s="50"/>
      <c r="HPC4" s="50"/>
      <c r="HPD4" s="50"/>
      <c r="HPE4" s="50"/>
      <c r="HPF4" s="50"/>
      <c r="HPG4" s="50"/>
      <c r="HPH4" s="50"/>
      <c r="HPI4" s="50"/>
      <c r="HPJ4" s="50"/>
      <c r="HPK4" s="50"/>
      <c r="HPL4" s="50"/>
      <c r="HPM4" s="50"/>
      <c r="HPN4" s="50"/>
      <c r="HPO4" s="50"/>
      <c r="HPP4" s="50"/>
      <c r="HPQ4" s="50"/>
      <c r="HPR4" s="50"/>
      <c r="HPS4" s="50"/>
      <c r="HPT4" s="50"/>
      <c r="HPU4" s="50"/>
      <c r="HPV4" s="50"/>
      <c r="HPW4" s="50"/>
      <c r="HPX4" s="50"/>
      <c r="HPY4" s="50"/>
      <c r="HPZ4" s="50"/>
      <c r="HQA4" s="50"/>
      <c r="HQB4" s="50"/>
      <c r="HQC4" s="50"/>
      <c r="HQD4" s="50"/>
      <c r="HQE4" s="50"/>
      <c r="HQF4" s="50"/>
      <c r="HQG4" s="50"/>
      <c r="HQH4" s="50"/>
      <c r="HQI4" s="50"/>
      <c r="HQJ4" s="50"/>
      <c r="HQK4" s="50"/>
      <c r="HQL4" s="50"/>
      <c r="HQM4" s="50"/>
      <c r="HQN4" s="50"/>
      <c r="HQO4" s="50"/>
      <c r="HQP4" s="50"/>
      <c r="HQQ4" s="50"/>
      <c r="HQR4" s="50"/>
      <c r="HQS4" s="50"/>
      <c r="HQT4" s="50"/>
      <c r="HQU4" s="50"/>
      <c r="HQV4" s="50"/>
      <c r="HQW4" s="50"/>
      <c r="HQX4" s="50"/>
      <c r="HQY4" s="50"/>
      <c r="HQZ4" s="50"/>
      <c r="HRA4" s="50"/>
      <c r="HRB4" s="50"/>
      <c r="HRC4" s="50"/>
      <c r="HRD4" s="50"/>
      <c r="HRE4" s="50"/>
      <c r="HRF4" s="50"/>
      <c r="HRG4" s="50"/>
      <c r="HRH4" s="50"/>
      <c r="HRI4" s="50"/>
      <c r="HRJ4" s="50"/>
      <c r="HRK4" s="50"/>
      <c r="HRL4" s="50"/>
      <c r="HRM4" s="50"/>
      <c r="HRN4" s="50"/>
      <c r="HRO4" s="50"/>
      <c r="HRP4" s="50"/>
      <c r="HRQ4" s="50"/>
      <c r="HRR4" s="50"/>
      <c r="HRS4" s="50"/>
      <c r="HRT4" s="50"/>
      <c r="HRU4" s="50"/>
      <c r="HRV4" s="50"/>
      <c r="HRW4" s="50"/>
      <c r="HRX4" s="50"/>
      <c r="HRY4" s="50"/>
      <c r="HRZ4" s="50"/>
      <c r="HSA4" s="50"/>
      <c r="HSB4" s="50"/>
      <c r="HSC4" s="50"/>
      <c r="HSD4" s="50"/>
      <c r="HSE4" s="50"/>
      <c r="HSF4" s="50"/>
      <c r="HSG4" s="50"/>
      <c r="HSH4" s="50"/>
      <c r="HSI4" s="50"/>
      <c r="HSJ4" s="50"/>
      <c r="HSK4" s="50"/>
      <c r="HSL4" s="50"/>
      <c r="HSM4" s="50"/>
      <c r="HSN4" s="50"/>
      <c r="HSO4" s="50"/>
      <c r="HSP4" s="50"/>
      <c r="HSQ4" s="50"/>
      <c r="HSR4" s="50"/>
      <c r="HSS4" s="50"/>
      <c r="HST4" s="50"/>
      <c r="HSU4" s="50"/>
      <c r="HSV4" s="50"/>
      <c r="HSW4" s="50"/>
      <c r="HSX4" s="50"/>
      <c r="HSY4" s="50"/>
      <c r="HSZ4" s="50"/>
      <c r="HTA4" s="50"/>
      <c r="HTB4" s="50"/>
      <c r="HTC4" s="50"/>
      <c r="HTD4" s="50"/>
      <c r="HTE4" s="50"/>
      <c r="HTF4" s="50"/>
      <c r="HTG4" s="50"/>
      <c r="HTH4" s="50"/>
      <c r="HTI4" s="50"/>
      <c r="HTJ4" s="50"/>
      <c r="HTK4" s="50"/>
      <c r="HTL4" s="50"/>
      <c r="HTM4" s="50"/>
      <c r="HTN4" s="50"/>
      <c r="HTO4" s="50"/>
      <c r="HTP4" s="50"/>
      <c r="HTQ4" s="50"/>
      <c r="HTR4" s="50"/>
      <c r="HTS4" s="50"/>
      <c r="HTT4" s="50"/>
      <c r="HTU4" s="50"/>
      <c r="HTV4" s="50"/>
      <c r="HTW4" s="50"/>
      <c r="HTX4" s="50"/>
      <c r="HTY4" s="50"/>
      <c r="HTZ4" s="50"/>
      <c r="HUA4" s="50"/>
      <c r="HUB4" s="50"/>
      <c r="HUC4" s="50"/>
      <c r="HUD4" s="50"/>
      <c r="HUE4" s="50"/>
      <c r="HUF4" s="50"/>
      <c r="HUG4" s="50"/>
      <c r="HUH4" s="50"/>
      <c r="HUI4" s="50"/>
      <c r="HUJ4" s="50"/>
      <c r="HUK4" s="50"/>
      <c r="HUL4" s="50"/>
      <c r="HUM4" s="50"/>
      <c r="HUN4" s="50"/>
      <c r="HUO4" s="50"/>
      <c r="HUP4" s="50"/>
      <c r="HUQ4" s="50"/>
      <c r="HUR4" s="50"/>
      <c r="HUS4" s="50"/>
      <c r="HUT4" s="50"/>
      <c r="HUU4" s="50"/>
      <c r="HUV4" s="50"/>
      <c r="HUW4" s="50"/>
      <c r="HUX4" s="50"/>
      <c r="HUY4" s="50"/>
      <c r="HUZ4" s="50"/>
      <c r="HVA4" s="50"/>
      <c r="HVB4" s="50"/>
      <c r="HVC4" s="50"/>
      <c r="HVD4" s="50"/>
      <c r="HVE4" s="50"/>
      <c r="HVF4" s="50"/>
      <c r="HVG4" s="50"/>
      <c r="HVH4" s="50"/>
      <c r="HVI4" s="50"/>
      <c r="HVJ4" s="50"/>
      <c r="HVK4" s="50"/>
      <c r="HVL4" s="50"/>
      <c r="HVM4" s="50"/>
      <c r="HVN4" s="50"/>
      <c r="HVO4" s="50"/>
      <c r="HVP4" s="50"/>
      <c r="HVQ4" s="50"/>
      <c r="HVR4" s="50"/>
      <c r="HVS4" s="50"/>
      <c r="HVT4" s="50"/>
      <c r="HVU4" s="50"/>
      <c r="HVV4" s="50"/>
      <c r="HVW4" s="50"/>
      <c r="HVX4" s="50"/>
      <c r="HVY4" s="50"/>
      <c r="HVZ4" s="50"/>
      <c r="HWA4" s="50"/>
      <c r="HWB4" s="50"/>
      <c r="HWC4" s="50"/>
      <c r="HWD4" s="50"/>
      <c r="HWE4" s="50"/>
      <c r="HWF4" s="50"/>
      <c r="HWG4" s="50"/>
      <c r="HWH4" s="50"/>
      <c r="HWI4" s="50"/>
      <c r="HWJ4" s="50"/>
      <c r="HWK4" s="50"/>
      <c r="HWL4" s="50"/>
      <c r="HWM4" s="50"/>
      <c r="HWN4" s="50"/>
      <c r="HWO4" s="50"/>
      <c r="HWP4" s="50"/>
      <c r="HWQ4" s="50"/>
      <c r="HWR4" s="50"/>
      <c r="HWS4" s="50"/>
      <c r="HWT4" s="50"/>
      <c r="HWU4" s="50"/>
      <c r="HWV4" s="50"/>
      <c r="HWW4" s="50"/>
      <c r="HWX4" s="50"/>
      <c r="HWY4" s="50"/>
      <c r="HWZ4" s="50"/>
      <c r="HXA4" s="50"/>
      <c r="HXB4" s="50"/>
      <c r="HXC4" s="50"/>
      <c r="HXD4" s="50"/>
      <c r="HXE4" s="50"/>
      <c r="HXF4" s="50"/>
      <c r="HXG4" s="50"/>
      <c r="HXH4" s="50"/>
      <c r="HXI4" s="50"/>
      <c r="HXJ4" s="50"/>
      <c r="HXK4" s="50"/>
      <c r="HXL4" s="50"/>
      <c r="HXM4" s="50"/>
      <c r="HXN4" s="50"/>
      <c r="HXO4" s="50"/>
      <c r="HXP4" s="50"/>
      <c r="HXQ4" s="50"/>
      <c r="HXR4" s="50"/>
      <c r="HXS4" s="50"/>
      <c r="HXT4" s="50"/>
      <c r="HXU4" s="50"/>
      <c r="HXV4" s="50"/>
      <c r="HXW4" s="50"/>
      <c r="HXX4" s="50"/>
      <c r="HXY4" s="50"/>
      <c r="HXZ4" s="50"/>
      <c r="HYA4" s="50"/>
      <c r="HYB4" s="50"/>
      <c r="HYC4" s="50"/>
      <c r="HYD4" s="50"/>
      <c r="HYE4" s="50"/>
      <c r="HYF4" s="50"/>
      <c r="HYG4" s="50"/>
      <c r="HYH4" s="50"/>
      <c r="HYI4" s="50"/>
      <c r="HYJ4" s="50"/>
      <c r="HYK4" s="50"/>
      <c r="HYL4" s="50"/>
      <c r="HYM4" s="50"/>
      <c r="HYN4" s="50"/>
      <c r="HYO4" s="50"/>
      <c r="HYP4" s="50"/>
      <c r="HYQ4" s="50"/>
      <c r="HYR4" s="50"/>
      <c r="HYS4" s="50"/>
      <c r="HYT4" s="50"/>
      <c r="HYU4" s="50"/>
      <c r="HYV4" s="50"/>
      <c r="HYW4" s="50"/>
      <c r="HYX4" s="50"/>
      <c r="HYY4" s="50"/>
      <c r="HYZ4" s="50"/>
      <c r="HZA4" s="50"/>
      <c r="HZB4" s="50"/>
      <c r="HZC4" s="50"/>
      <c r="HZD4" s="50"/>
      <c r="HZE4" s="50"/>
      <c r="HZF4" s="50"/>
      <c r="HZG4" s="50"/>
      <c r="HZH4" s="50"/>
      <c r="HZI4" s="50"/>
      <c r="HZJ4" s="50"/>
      <c r="HZK4" s="50"/>
      <c r="HZL4" s="50"/>
      <c r="HZM4" s="50"/>
      <c r="HZN4" s="50"/>
      <c r="HZO4" s="50"/>
      <c r="HZP4" s="50"/>
      <c r="HZQ4" s="50"/>
      <c r="HZR4" s="50"/>
      <c r="HZS4" s="50"/>
      <c r="HZT4" s="50"/>
      <c r="HZU4" s="50"/>
      <c r="HZV4" s="50"/>
      <c r="HZW4" s="50"/>
      <c r="HZX4" s="50"/>
      <c r="HZY4" s="50"/>
      <c r="HZZ4" s="50"/>
      <c r="IAA4" s="50"/>
      <c r="IAB4" s="50"/>
      <c r="IAC4" s="50"/>
      <c r="IAD4" s="50"/>
      <c r="IAE4" s="50"/>
      <c r="IAF4" s="50"/>
      <c r="IAG4" s="50"/>
      <c r="IAH4" s="50"/>
      <c r="IAI4" s="50"/>
      <c r="IAJ4" s="50"/>
      <c r="IAK4" s="50"/>
      <c r="IAL4" s="50"/>
      <c r="IAM4" s="50"/>
      <c r="IAN4" s="50"/>
      <c r="IAO4" s="50"/>
      <c r="IAP4" s="50"/>
      <c r="IAQ4" s="50"/>
      <c r="IAR4" s="50"/>
      <c r="IAS4" s="50"/>
      <c r="IAT4" s="50"/>
      <c r="IAU4" s="50"/>
      <c r="IAV4" s="50"/>
      <c r="IAW4" s="50"/>
      <c r="IAX4" s="50"/>
      <c r="IAY4" s="50"/>
      <c r="IAZ4" s="50"/>
      <c r="IBA4" s="50"/>
      <c r="IBB4" s="50"/>
      <c r="IBC4" s="50"/>
      <c r="IBD4" s="50"/>
      <c r="IBE4" s="50"/>
      <c r="IBF4" s="50"/>
      <c r="IBG4" s="50"/>
      <c r="IBH4" s="50"/>
      <c r="IBI4" s="50"/>
      <c r="IBJ4" s="50"/>
      <c r="IBK4" s="50"/>
      <c r="IBL4" s="50"/>
      <c r="IBM4" s="50"/>
      <c r="IBN4" s="50"/>
      <c r="IBO4" s="50"/>
      <c r="IBP4" s="50"/>
      <c r="IBQ4" s="50"/>
      <c r="IBR4" s="50"/>
      <c r="IBS4" s="50"/>
      <c r="IBT4" s="50"/>
      <c r="IBU4" s="50"/>
      <c r="IBV4" s="50"/>
      <c r="IBW4" s="50"/>
      <c r="IBX4" s="50"/>
      <c r="IBY4" s="50"/>
      <c r="IBZ4" s="50"/>
      <c r="ICA4" s="50"/>
      <c r="ICB4" s="50"/>
      <c r="ICC4" s="50"/>
      <c r="ICD4" s="50"/>
      <c r="ICE4" s="50"/>
      <c r="ICF4" s="50"/>
      <c r="ICG4" s="50"/>
      <c r="ICH4" s="50"/>
      <c r="ICI4" s="50"/>
      <c r="ICJ4" s="50"/>
      <c r="ICK4" s="50"/>
      <c r="ICL4" s="50"/>
      <c r="ICM4" s="50"/>
      <c r="ICN4" s="50"/>
      <c r="ICO4" s="50"/>
      <c r="ICP4" s="50"/>
      <c r="ICQ4" s="50"/>
      <c r="ICR4" s="50"/>
      <c r="ICS4" s="50"/>
      <c r="ICT4" s="50"/>
      <c r="ICU4" s="50"/>
      <c r="ICV4" s="50"/>
      <c r="ICW4" s="50"/>
      <c r="ICX4" s="50"/>
      <c r="ICY4" s="50"/>
      <c r="ICZ4" s="50"/>
      <c r="IDA4" s="50"/>
      <c r="IDB4" s="50"/>
      <c r="IDC4" s="50"/>
      <c r="IDD4" s="50"/>
      <c r="IDE4" s="50"/>
      <c r="IDF4" s="50"/>
      <c r="IDG4" s="50"/>
      <c r="IDH4" s="50"/>
      <c r="IDI4" s="50"/>
      <c r="IDJ4" s="50"/>
      <c r="IDK4" s="50"/>
      <c r="IDL4" s="50"/>
      <c r="IDM4" s="50"/>
      <c r="IDN4" s="50"/>
      <c r="IDO4" s="50"/>
      <c r="IDP4" s="50"/>
      <c r="IDQ4" s="50"/>
      <c r="IDR4" s="50"/>
      <c r="IDS4" s="50"/>
      <c r="IDT4" s="50"/>
      <c r="IDU4" s="50"/>
      <c r="IDV4" s="50"/>
      <c r="IDW4" s="50"/>
      <c r="IDX4" s="50"/>
      <c r="IDY4" s="50"/>
      <c r="IDZ4" s="50"/>
      <c r="IEA4" s="50"/>
      <c r="IEB4" s="50"/>
      <c r="IEC4" s="50"/>
      <c r="IED4" s="50"/>
      <c r="IEE4" s="50"/>
      <c r="IEF4" s="50"/>
      <c r="IEG4" s="50"/>
      <c r="IEH4" s="50"/>
      <c r="IEI4" s="50"/>
      <c r="IEJ4" s="50"/>
      <c r="IEK4" s="50"/>
      <c r="IEL4" s="50"/>
      <c r="IEM4" s="50"/>
      <c r="IEN4" s="50"/>
      <c r="IEO4" s="50"/>
      <c r="IEP4" s="50"/>
      <c r="IEQ4" s="50"/>
      <c r="IER4" s="50"/>
      <c r="IES4" s="50"/>
      <c r="IET4" s="50"/>
      <c r="IEU4" s="50"/>
      <c r="IEV4" s="50"/>
      <c r="IEW4" s="50"/>
      <c r="IEX4" s="50"/>
      <c r="IEY4" s="50"/>
      <c r="IEZ4" s="50"/>
      <c r="IFA4" s="50"/>
      <c r="IFB4" s="50"/>
      <c r="IFC4" s="50"/>
      <c r="IFD4" s="50"/>
      <c r="IFE4" s="50"/>
      <c r="IFF4" s="50"/>
      <c r="IFG4" s="50"/>
      <c r="IFH4" s="50"/>
      <c r="IFI4" s="50"/>
      <c r="IFJ4" s="50"/>
      <c r="IFK4" s="50"/>
      <c r="IFL4" s="50"/>
      <c r="IFM4" s="50"/>
      <c r="IFN4" s="50"/>
      <c r="IFO4" s="50"/>
      <c r="IFP4" s="50"/>
      <c r="IFQ4" s="50"/>
      <c r="IFR4" s="50"/>
      <c r="IFS4" s="50"/>
      <c r="IFT4" s="50"/>
      <c r="IFU4" s="50"/>
      <c r="IFV4" s="50"/>
      <c r="IFW4" s="50"/>
      <c r="IFX4" s="50"/>
      <c r="IFY4" s="50"/>
      <c r="IFZ4" s="50"/>
      <c r="IGA4" s="50"/>
      <c r="IGB4" s="50"/>
      <c r="IGC4" s="50"/>
      <c r="IGD4" s="50"/>
      <c r="IGE4" s="50"/>
      <c r="IGF4" s="50"/>
      <c r="IGG4" s="50"/>
      <c r="IGH4" s="50"/>
      <c r="IGI4" s="50"/>
      <c r="IGJ4" s="50"/>
      <c r="IGK4" s="50"/>
      <c r="IGL4" s="50"/>
      <c r="IGM4" s="50"/>
      <c r="IGN4" s="50"/>
      <c r="IGO4" s="50"/>
      <c r="IGP4" s="50"/>
      <c r="IGQ4" s="50"/>
      <c r="IGR4" s="50"/>
      <c r="IGS4" s="50"/>
      <c r="IGT4" s="50"/>
      <c r="IGU4" s="50"/>
      <c r="IGV4" s="50"/>
      <c r="IGW4" s="50"/>
      <c r="IGX4" s="50"/>
      <c r="IGY4" s="50"/>
      <c r="IGZ4" s="50"/>
      <c r="IHA4" s="50"/>
      <c r="IHB4" s="50"/>
      <c r="IHC4" s="50"/>
      <c r="IHD4" s="50"/>
      <c r="IHE4" s="50"/>
      <c r="IHF4" s="50"/>
      <c r="IHG4" s="50"/>
      <c r="IHH4" s="50"/>
      <c r="IHI4" s="50"/>
      <c r="IHJ4" s="50"/>
      <c r="IHK4" s="50"/>
      <c r="IHL4" s="50"/>
      <c r="IHM4" s="50"/>
      <c r="IHN4" s="50"/>
      <c r="IHO4" s="50"/>
      <c r="IHP4" s="50"/>
      <c r="IHQ4" s="50"/>
      <c r="IHR4" s="50"/>
      <c r="IHS4" s="50"/>
      <c r="IHT4" s="50"/>
      <c r="IHU4" s="50"/>
      <c r="IHV4" s="50"/>
      <c r="IHW4" s="50"/>
      <c r="IHX4" s="50"/>
      <c r="IHY4" s="50"/>
      <c r="IHZ4" s="50"/>
      <c r="IIA4" s="50"/>
      <c r="IIB4" s="50"/>
      <c r="IIC4" s="50"/>
      <c r="IID4" s="50"/>
      <c r="IIE4" s="50"/>
      <c r="IIF4" s="50"/>
      <c r="IIG4" s="50"/>
      <c r="IIH4" s="50"/>
      <c r="III4" s="50"/>
      <c r="IIJ4" s="50"/>
      <c r="IIK4" s="50"/>
      <c r="IIL4" s="50"/>
      <c r="IIM4" s="50"/>
      <c r="IIN4" s="50"/>
      <c r="IIO4" s="50"/>
      <c r="IIP4" s="50"/>
      <c r="IIQ4" s="50"/>
      <c r="IIR4" s="50"/>
      <c r="IIS4" s="50"/>
      <c r="IIT4" s="50"/>
      <c r="IIU4" s="50"/>
      <c r="IIV4" s="50"/>
      <c r="IIW4" s="50"/>
      <c r="IIX4" s="50"/>
      <c r="IIY4" s="50"/>
      <c r="IIZ4" s="50"/>
      <c r="IJA4" s="50"/>
      <c r="IJB4" s="50"/>
      <c r="IJC4" s="50"/>
      <c r="IJD4" s="50"/>
      <c r="IJE4" s="50"/>
      <c r="IJF4" s="50"/>
      <c r="IJG4" s="50"/>
      <c r="IJH4" s="50"/>
      <c r="IJI4" s="50"/>
      <c r="IJJ4" s="50"/>
      <c r="IJK4" s="50"/>
      <c r="IJL4" s="50"/>
      <c r="IJM4" s="50"/>
      <c r="IJN4" s="50"/>
      <c r="IJO4" s="50"/>
      <c r="IJP4" s="50"/>
      <c r="IJQ4" s="50"/>
      <c r="IJR4" s="50"/>
      <c r="IJS4" s="50"/>
      <c r="IJT4" s="50"/>
      <c r="IJU4" s="50"/>
      <c r="IJV4" s="50"/>
      <c r="IJW4" s="50"/>
      <c r="IJX4" s="50"/>
      <c r="IJY4" s="50"/>
      <c r="IJZ4" s="50"/>
      <c r="IKA4" s="50"/>
      <c r="IKB4" s="50"/>
      <c r="IKC4" s="50"/>
      <c r="IKD4" s="50"/>
      <c r="IKE4" s="50"/>
      <c r="IKF4" s="50"/>
      <c r="IKG4" s="50"/>
      <c r="IKH4" s="50"/>
      <c r="IKI4" s="50"/>
      <c r="IKJ4" s="50"/>
      <c r="IKK4" s="50"/>
      <c r="IKL4" s="50"/>
      <c r="IKM4" s="50"/>
      <c r="IKN4" s="50"/>
      <c r="IKO4" s="50"/>
      <c r="IKP4" s="50"/>
      <c r="IKQ4" s="50"/>
      <c r="IKR4" s="50"/>
      <c r="IKS4" s="50"/>
      <c r="IKT4" s="50"/>
      <c r="IKU4" s="50"/>
      <c r="IKV4" s="50"/>
      <c r="IKW4" s="50"/>
      <c r="IKX4" s="50"/>
      <c r="IKY4" s="50"/>
      <c r="IKZ4" s="50"/>
      <c r="ILA4" s="50"/>
      <c r="ILB4" s="50"/>
      <c r="ILC4" s="50"/>
      <c r="ILD4" s="50"/>
      <c r="ILE4" s="50"/>
      <c r="ILF4" s="50"/>
      <c r="ILG4" s="50"/>
      <c r="ILH4" s="50"/>
      <c r="ILI4" s="50"/>
      <c r="ILJ4" s="50"/>
      <c r="ILK4" s="50"/>
      <c r="ILL4" s="50"/>
      <c r="ILM4" s="50"/>
      <c r="ILN4" s="50"/>
      <c r="ILO4" s="50"/>
      <c r="ILP4" s="50"/>
      <c r="ILQ4" s="50"/>
      <c r="ILR4" s="50"/>
      <c r="ILS4" s="50"/>
      <c r="ILT4" s="50"/>
      <c r="ILU4" s="50"/>
      <c r="ILV4" s="50"/>
      <c r="ILW4" s="50"/>
      <c r="ILX4" s="50"/>
      <c r="ILY4" s="50"/>
      <c r="ILZ4" s="50"/>
      <c r="IMA4" s="50"/>
      <c r="IMB4" s="50"/>
      <c r="IMC4" s="50"/>
      <c r="IMD4" s="50"/>
      <c r="IME4" s="50"/>
      <c r="IMF4" s="50"/>
      <c r="IMG4" s="50"/>
      <c r="IMH4" s="50"/>
      <c r="IMI4" s="50"/>
      <c r="IMJ4" s="50"/>
      <c r="IMK4" s="50"/>
      <c r="IML4" s="50"/>
      <c r="IMM4" s="50"/>
      <c r="IMN4" s="50"/>
      <c r="IMO4" s="50"/>
      <c r="IMP4" s="50"/>
      <c r="IMQ4" s="50"/>
      <c r="IMR4" s="50"/>
      <c r="IMS4" s="50"/>
      <c r="IMT4" s="50"/>
      <c r="IMU4" s="50"/>
      <c r="IMV4" s="50"/>
      <c r="IMW4" s="50"/>
      <c r="IMX4" s="50"/>
      <c r="IMY4" s="50"/>
      <c r="IMZ4" s="50"/>
      <c r="INA4" s="50"/>
      <c r="INB4" s="50"/>
      <c r="INC4" s="50"/>
      <c r="IND4" s="50"/>
      <c r="INE4" s="50"/>
      <c r="INF4" s="50"/>
      <c r="ING4" s="50"/>
      <c r="INH4" s="50"/>
      <c r="INI4" s="50"/>
      <c r="INJ4" s="50"/>
      <c r="INK4" s="50"/>
      <c r="INL4" s="50"/>
      <c r="INM4" s="50"/>
      <c r="INN4" s="50"/>
      <c r="INO4" s="50"/>
      <c r="INP4" s="50"/>
      <c r="INQ4" s="50"/>
      <c r="INR4" s="50"/>
      <c r="INS4" s="50"/>
      <c r="INT4" s="50"/>
      <c r="INU4" s="50"/>
      <c r="INV4" s="50"/>
      <c r="INW4" s="50"/>
      <c r="INX4" s="50"/>
      <c r="INY4" s="50"/>
      <c r="INZ4" s="50"/>
      <c r="IOA4" s="50"/>
      <c r="IOB4" s="50"/>
      <c r="IOC4" s="50"/>
      <c r="IOD4" s="50"/>
      <c r="IOE4" s="50"/>
      <c r="IOF4" s="50"/>
      <c r="IOG4" s="50"/>
      <c r="IOH4" s="50"/>
      <c r="IOI4" s="50"/>
      <c r="IOJ4" s="50"/>
      <c r="IOK4" s="50"/>
      <c r="IOL4" s="50"/>
      <c r="IOM4" s="50"/>
      <c r="ION4" s="50"/>
      <c r="IOO4" s="50"/>
      <c r="IOP4" s="50"/>
      <c r="IOQ4" s="50"/>
      <c r="IOR4" s="50"/>
      <c r="IOS4" s="50"/>
      <c r="IOT4" s="50"/>
      <c r="IOU4" s="50"/>
      <c r="IOV4" s="50"/>
      <c r="IOW4" s="50"/>
      <c r="IOX4" s="50"/>
      <c r="IOY4" s="50"/>
      <c r="IOZ4" s="50"/>
      <c r="IPA4" s="50"/>
      <c r="IPB4" s="50"/>
      <c r="IPC4" s="50"/>
      <c r="IPD4" s="50"/>
      <c r="IPE4" s="50"/>
      <c r="IPF4" s="50"/>
      <c r="IPG4" s="50"/>
      <c r="IPH4" s="50"/>
      <c r="IPI4" s="50"/>
      <c r="IPJ4" s="50"/>
      <c r="IPK4" s="50"/>
      <c r="IPL4" s="50"/>
      <c r="IPM4" s="50"/>
      <c r="IPN4" s="50"/>
      <c r="IPO4" s="50"/>
      <c r="IPP4" s="50"/>
      <c r="IPQ4" s="50"/>
      <c r="IPR4" s="50"/>
      <c r="IPS4" s="50"/>
      <c r="IPT4" s="50"/>
      <c r="IPU4" s="50"/>
      <c r="IPV4" s="50"/>
      <c r="IPW4" s="50"/>
      <c r="IPX4" s="50"/>
      <c r="IPY4" s="50"/>
      <c r="IPZ4" s="50"/>
      <c r="IQA4" s="50"/>
      <c r="IQB4" s="50"/>
      <c r="IQC4" s="50"/>
      <c r="IQD4" s="50"/>
      <c r="IQE4" s="50"/>
      <c r="IQF4" s="50"/>
      <c r="IQG4" s="50"/>
      <c r="IQH4" s="50"/>
      <c r="IQI4" s="50"/>
      <c r="IQJ4" s="50"/>
      <c r="IQK4" s="50"/>
      <c r="IQL4" s="50"/>
      <c r="IQM4" s="50"/>
      <c r="IQN4" s="50"/>
      <c r="IQO4" s="50"/>
      <c r="IQP4" s="50"/>
      <c r="IQQ4" s="50"/>
      <c r="IQR4" s="50"/>
      <c r="IQS4" s="50"/>
      <c r="IQT4" s="50"/>
      <c r="IQU4" s="50"/>
      <c r="IQV4" s="50"/>
      <c r="IQW4" s="50"/>
      <c r="IQX4" s="50"/>
      <c r="IQY4" s="50"/>
      <c r="IQZ4" s="50"/>
      <c r="IRA4" s="50"/>
      <c r="IRB4" s="50"/>
      <c r="IRC4" s="50"/>
      <c r="IRD4" s="50"/>
      <c r="IRE4" s="50"/>
      <c r="IRF4" s="50"/>
      <c r="IRG4" s="50"/>
      <c r="IRH4" s="50"/>
      <c r="IRI4" s="50"/>
      <c r="IRJ4" s="50"/>
      <c r="IRK4" s="50"/>
      <c r="IRL4" s="50"/>
      <c r="IRM4" s="50"/>
      <c r="IRN4" s="50"/>
      <c r="IRO4" s="50"/>
      <c r="IRP4" s="50"/>
      <c r="IRQ4" s="50"/>
      <c r="IRR4" s="50"/>
      <c r="IRS4" s="50"/>
      <c r="IRT4" s="50"/>
      <c r="IRU4" s="50"/>
      <c r="IRV4" s="50"/>
      <c r="IRW4" s="50"/>
      <c r="IRX4" s="50"/>
      <c r="IRY4" s="50"/>
      <c r="IRZ4" s="50"/>
      <c r="ISA4" s="50"/>
      <c r="ISB4" s="50"/>
      <c r="ISC4" s="50"/>
      <c r="ISD4" s="50"/>
      <c r="ISE4" s="50"/>
      <c r="ISF4" s="50"/>
      <c r="ISG4" s="50"/>
      <c r="ISH4" s="50"/>
      <c r="ISI4" s="50"/>
      <c r="ISJ4" s="50"/>
      <c r="ISK4" s="50"/>
      <c r="ISL4" s="50"/>
      <c r="ISM4" s="50"/>
      <c r="ISN4" s="50"/>
      <c r="ISO4" s="50"/>
      <c r="ISP4" s="50"/>
      <c r="ISQ4" s="50"/>
      <c r="ISR4" s="50"/>
      <c r="ISS4" s="50"/>
      <c r="IST4" s="50"/>
      <c r="ISU4" s="50"/>
      <c r="ISV4" s="50"/>
      <c r="ISW4" s="50"/>
      <c r="ISX4" s="50"/>
      <c r="ISY4" s="50"/>
      <c r="ISZ4" s="50"/>
      <c r="ITA4" s="50"/>
      <c r="ITB4" s="50"/>
      <c r="ITC4" s="50"/>
      <c r="ITD4" s="50"/>
      <c r="ITE4" s="50"/>
      <c r="ITF4" s="50"/>
      <c r="ITG4" s="50"/>
      <c r="ITH4" s="50"/>
      <c r="ITI4" s="50"/>
      <c r="ITJ4" s="50"/>
      <c r="ITK4" s="50"/>
      <c r="ITL4" s="50"/>
      <c r="ITM4" s="50"/>
      <c r="ITN4" s="50"/>
      <c r="ITO4" s="50"/>
      <c r="ITP4" s="50"/>
      <c r="ITQ4" s="50"/>
      <c r="ITR4" s="50"/>
      <c r="ITS4" s="50"/>
      <c r="ITT4" s="50"/>
      <c r="ITU4" s="50"/>
      <c r="ITV4" s="50"/>
      <c r="ITW4" s="50"/>
      <c r="ITX4" s="50"/>
      <c r="ITY4" s="50"/>
      <c r="ITZ4" s="50"/>
      <c r="IUA4" s="50"/>
      <c r="IUB4" s="50"/>
      <c r="IUC4" s="50"/>
      <c r="IUD4" s="50"/>
      <c r="IUE4" s="50"/>
      <c r="IUF4" s="50"/>
      <c r="IUG4" s="50"/>
      <c r="IUH4" s="50"/>
      <c r="IUI4" s="50"/>
      <c r="IUJ4" s="50"/>
      <c r="IUK4" s="50"/>
      <c r="IUL4" s="50"/>
      <c r="IUM4" s="50"/>
      <c r="IUN4" s="50"/>
      <c r="IUO4" s="50"/>
      <c r="IUP4" s="50"/>
      <c r="IUQ4" s="50"/>
      <c r="IUR4" s="50"/>
      <c r="IUS4" s="50"/>
      <c r="IUT4" s="50"/>
      <c r="IUU4" s="50"/>
      <c r="IUV4" s="50"/>
      <c r="IUW4" s="50"/>
      <c r="IUX4" s="50"/>
      <c r="IUY4" s="50"/>
      <c r="IUZ4" s="50"/>
      <c r="IVA4" s="50"/>
      <c r="IVB4" s="50"/>
      <c r="IVC4" s="50"/>
      <c r="IVD4" s="50"/>
      <c r="IVE4" s="50"/>
      <c r="IVF4" s="50"/>
      <c r="IVG4" s="50"/>
      <c r="IVH4" s="50"/>
      <c r="IVI4" s="50"/>
      <c r="IVJ4" s="50"/>
      <c r="IVK4" s="50"/>
      <c r="IVL4" s="50"/>
      <c r="IVM4" s="50"/>
      <c r="IVN4" s="50"/>
      <c r="IVO4" s="50"/>
      <c r="IVP4" s="50"/>
      <c r="IVQ4" s="50"/>
      <c r="IVR4" s="50"/>
      <c r="IVS4" s="50"/>
      <c r="IVT4" s="50"/>
      <c r="IVU4" s="50"/>
      <c r="IVV4" s="50"/>
      <c r="IVW4" s="50"/>
      <c r="IVX4" s="50"/>
      <c r="IVY4" s="50"/>
      <c r="IVZ4" s="50"/>
      <c r="IWA4" s="50"/>
      <c r="IWB4" s="50"/>
      <c r="IWC4" s="50"/>
      <c r="IWD4" s="50"/>
      <c r="IWE4" s="50"/>
      <c r="IWF4" s="50"/>
      <c r="IWG4" s="50"/>
      <c r="IWH4" s="50"/>
      <c r="IWI4" s="50"/>
      <c r="IWJ4" s="50"/>
      <c r="IWK4" s="50"/>
      <c r="IWL4" s="50"/>
      <c r="IWM4" s="50"/>
      <c r="IWN4" s="50"/>
      <c r="IWO4" s="50"/>
      <c r="IWP4" s="50"/>
      <c r="IWQ4" s="50"/>
      <c r="IWR4" s="50"/>
      <c r="IWS4" s="50"/>
      <c r="IWT4" s="50"/>
      <c r="IWU4" s="50"/>
      <c r="IWV4" s="50"/>
      <c r="IWW4" s="50"/>
      <c r="IWX4" s="50"/>
      <c r="IWY4" s="50"/>
      <c r="IWZ4" s="50"/>
      <c r="IXA4" s="50"/>
      <c r="IXB4" s="50"/>
      <c r="IXC4" s="50"/>
      <c r="IXD4" s="50"/>
      <c r="IXE4" s="50"/>
      <c r="IXF4" s="50"/>
      <c r="IXG4" s="50"/>
      <c r="IXH4" s="50"/>
      <c r="IXI4" s="50"/>
      <c r="IXJ4" s="50"/>
      <c r="IXK4" s="50"/>
      <c r="IXL4" s="50"/>
      <c r="IXM4" s="50"/>
      <c r="IXN4" s="50"/>
      <c r="IXO4" s="50"/>
      <c r="IXP4" s="50"/>
      <c r="IXQ4" s="50"/>
      <c r="IXR4" s="50"/>
      <c r="IXS4" s="50"/>
      <c r="IXT4" s="50"/>
      <c r="IXU4" s="50"/>
      <c r="IXV4" s="50"/>
      <c r="IXW4" s="50"/>
      <c r="IXX4" s="50"/>
      <c r="IXY4" s="50"/>
      <c r="IXZ4" s="50"/>
      <c r="IYA4" s="50"/>
      <c r="IYB4" s="50"/>
      <c r="IYC4" s="50"/>
      <c r="IYD4" s="50"/>
      <c r="IYE4" s="50"/>
      <c r="IYF4" s="50"/>
      <c r="IYG4" s="50"/>
      <c r="IYH4" s="50"/>
      <c r="IYI4" s="50"/>
      <c r="IYJ4" s="50"/>
      <c r="IYK4" s="50"/>
      <c r="IYL4" s="50"/>
      <c r="IYM4" s="50"/>
      <c r="IYN4" s="50"/>
      <c r="IYO4" s="50"/>
      <c r="IYP4" s="50"/>
      <c r="IYQ4" s="50"/>
      <c r="IYR4" s="50"/>
      <c r="IYS4" s="50"/>
      <c r="IYT4" s="50"/>
      <c r="IYU4" s="50"/>
      <c r="IYV4" s="50"/>
      <c r="IYW4" s="50"/>
      <c r="IYX4" s="50"/>
      <c r="IYY4" s="50"/>
      <c r="IYZ4" s="50"/>
      <c r="IZA4" s="50"/>
      <c r="IZB4" s="50"/>
      <c r="IZC4" s="50"/>
      <c r="IZD4" s="50"/>
      <c r="IZE4" s="50"/>
      <c r="IZF4" s="50"/>
      <c r="IZG4" s="50"/>
      <c r="IZH4" s="50"/>
      <c r="IZI4" s="50"/>
      <c r="IZJ4" s="50"/>
      <c r="IZK4" s="50"/>
      <c r="IZL4" s="50"/>
      <c r="IZM4" s="50"/>
      <c r="IZN4" s="50"/>
      <c r="IZO4" s="50"/>
      <c r="IZP4" s="50"/>
      <c r="IZQ4" s="50"/>
      <c r="IZR4" s="50"/>
      <c r="IZS4" s="50"/>
      <c r="IZT4" s="50"/>
      <c r="IZU4" s="50"/>
      <c r="IZV4" s="50"/>
      <c r="IZW4" s="50"/>
      <c r="IZX4" s="50"/>
      <c r="IZY4" s="50"/>
      <c r="IZZ4" s="50"/>
      <c r="JAA4" s="50"/>
      <c r="JAB4" s="50"/>
      <c r="JAC4" s="50"/>
      <c r="JAD4" s="50"/>
      <c r="JAE4" s="50"/>
      <c r="JAF4" s="50"/>
      <c r="JAG4" s="50"/>
      <c r="JAH4" s="50"/>
      <c r="JAI4" s="50"/>
      <c r="JAJ4" s="50"/>
      <c r="JAK4" s="50"/>
      <c r="JAL4" s="50"/>
      <c r="JAM4" s="50"/>
      <c r="JAN4" s="50"/>
      <c r="JAO4" s="50"/>
      <c r="JAP4" s="50"/>
      <c r="JAQ4" s="50"/>
      <c r="JAR4" s="50"/>
      <c r="JAS4" s="50"/>
      <c r="JAT4" s="50"/>
      <c r="JAU4" s="50"/>
      <c r="JAV4" s="50"/>
      <c r="JAW4" s="50"/>
      <c r="JAX4" s="50"/>
      <c r="JAY4" s="50"/>
      <c r="JAZ4" s="50"/>
      <c r="JBA4" s="50"/>
      <c r="JBB4" s="50"/>
      <c r="JBC4" s="50"/>
      <c r="JBD4" s="50"/>
      <c r="JBE4" s="50"/>
      <c r="JBF4" s="50"/>
      <c r="JBG4" s="50"/>
      <c r="JBH4" s="50"/>
      <c r="JBI4" s="50"/>
      <c r="JBJ4" s="50"/>
      <c r="JBK4" s="50"/>
      <c r="JBL4" s="50"/>
      <c r="JBM4" s="50"/>
      <c r="JBN4" s="50"/>
      <c r="JBO4" s="50"/>
      <c r="JBP4" s="50"/>
      <c r="JBQ4" s="50"/>
      <c r="JBR4" s="50"/>
      <c r="JBS4" s="50"/>
      <c r="JBT4" s="50"/>
      <c r="JBU4" s="50"/>
      <c r="JBV4" s="50"/>
      <c r="JBW4" s="50"/>
      <c r="JBX4" s="50"/>
      <c r="JBY4" s="50"/>
      <c r="JBZ4" s="50"/>
      <c r="JCA4" s="50"/>
      <c r="JCB4" s="50"/>
      <c r="JCC4" s="50"/>
      <c r="JCD4" s="50"/>
      <c r="JCE4" s="50"/>
      <c r="JCF4" s="50"/>
      <c r="JCG4" s="50"/>
      <c r="JCH4" s="50"/>
      <c r="JCI4" s="50"/>
      <c r="JCJ4" s="50"/>
      <c r="JCK4" s="50"/>
      <c r="JCL4" s="50"/>
      <c r="JCM4" s="50"/>
      <c r="JCN4" s="50"/>
      <c r="JCO4" s="50"/>
      <c r="JCP4" s="50"/>
      <c r="JCQ4" s="50"/>
      <c r="JCR4" s="50"/>
      <c r="JCS4" s="50"/>
      <c r="JCT4" s="50"/>
      <c r="JCU4" s="50"/>
      <c r="JCV4" s="50"/>
      <c r="JCW4" s="50"/>
      <c r="JCX4" s="50"/>
      <c r="JCY4" s="50"/>
      <c r="JCZ4" s="50"/>
      <c r="JDA4" s="50"/>
      <c r="JDB4" s="50"/>
      <c r="JDC4" s="50"/>
      <c r="JDD4" s="50"/>
      <c r="JDE4" s="50"/>
      <c r="JDF4" s="50"/>
      <c r="JDG4" s="50"/>
      <c r="JDH4" s="50"/>
      <c r="JDI4" s="50"/>
      <c r="JDJ4" s="50"/>
      <c r="JDK4" s="50"/>
      <c r="JDL4" s="50"/>
      <c r="JDM4" s="50"/>
      <c r="JDN4" s="50"/>
      <c r="JDO4" s="50"/>
      <c r="JDP4" s="50"/>
      <c r="JDQ4" s="50"/>
      <c r="JDR4" s="50"/>
      <c r="JDS4" s="50"/>
      <c r="JDT4" s="50"/>
      <c r="JDU4" s="50"/>
      <c r="JDV4" s="50"/>
      <c r="JDW4" s="50"/>
      <c r="JDX4" s="50"/>
      <c r="JDY4" s="50"/>
      <c r="JDZ4" s="50"/>
      <c r="JEA4" s="50"/>
      <c r="JEB4" s="50"/>
      <c r="JEC4" s="50"/>
      <c r="JED4" s="50"/>
      <c r="JEE4" s="50"/>
      <c r="JEF4" s="50"/>
      <c r="JEG4" s="50"/>
      <c r="JEH4" s="50"/>
      <c r="JEI4" s="50"/>
      <c r="JEJ4" s="50"/>
      <c r="JEK4" s="50"/>
      <c r="JEL4" s="50"/>
      <c r="JEM4" s="50"/>
      <c r="JEN4" s="50"/>
      <c r="JEO4" s="50"/>
      <c r="JEP4" s="50"/>
      <c r="JEQ4" s="50"/>
      <c r="JER4" s="50"/>
      <c r="JES4" s="50"/>
      <c r="JET4" s="50"/>
      <c r="JEU4" s="50"/>
      <c r="JEV4" s="50"/>
      <c r="JEW4" s="50"/>
      <c r="JEX4" s="50"/>
      <c r="JEY4" s="50"/>
      <c r="JEZ4" s="50"/>
      <c r="JFA4" s="50"/>
      <c r="JFB4" s="50"/>
      <c r="JFC4" s="50"/>
      <c r="JFD4" s="50"/>
      <c r="JFE4" s="50"/>
      <c r="JFF4" s="50"/>
      <c r="JFG4" s="50"/>
      <c r="JFH4" s="50"/>
      <c r="JFI4" s="50"/>
      <c r="JFJ4" s="50"/>
      <c r="JFK4" s="50"/>
      <c r="JFL4" s="50"/>
      <c r="JFM4" s="50"/>
      <c r="JFN4" s="50"/>
      <c r="JFO4" s="50"/>
      <c r="JFP4" s="50"/>
      <c r="JFQ4" s="50"/>
      <c r="JFR4" s="50"/>
      <c r="JFS4" s="50"/>
      <c r="JFT4" s="50"/>
      <c r="JFU4" s="50"/>
      <c r="JFV4" s="50"/>
      <c r="JFW4" s="50"/>
      <c r="JFX4" s="50"/>
      <c r="JFY4" s="50"/>
      <c r="JFZ4" s="50"/>
      <c r="JGA4" s="50"/>
      <c r="JGB4" s="50"/>
      <c r="JGC4" s="50"/>
      <c r="JGD4" s="50"/>
      <c r="JGE4" s="50"/>
      <c r="JGF4" s="50"/>
      <c r="JGG4" s="50"/>
      <c r="JGH4" s="50"/>
      <c r="JGI4" s="50"/>
      <c r="JGJ4" s="50"/>
      <c r="JGK4" s="50"/>
      <c r="JGL4" s="50"/>
      <c r="JGM4" s="50"/>
      <c r="JGN4" s="50"/>
      <c r="JGO4" s="50"/>
      <c r="JGP4" s="50"/>
      <c r="JGQ4" s="50"/>
      <c r="JGR4" s="50"/>
      <c r="JGS4" s="50"/>
      <c r="JGT4" s="50"/>
      <c r="JGU4" s="50"/>
      <c r="JGV4" s="50"/>
      <c r="JGW4" s="50"/>
      <c r="JGX4" s="50"/>
      <c r="JGY4" s="50"/>
      <c r="JGZ4" s="50"/>
      <c r="JHA4" s="50"/>
      <c r="JHB4" s="50"/>
      <c r="JHC4" s="50"/>
      <c r="JHD4" s="50"/>
      <c r="JHE4" s="50"/>
      <c r="JHF4" s="50"/>
      <c r="JHG4" s="50"/>
      <c r="JHH4" s="50"/>
      <c r="JHI4" s="50"/>
      <c r="JHJ4" s="50"/>
      <c r="JHK4" s="50"/>
      <c r="JHL4" s="50"/>
      <c r="JHM4" s="50"/>
      <c r="JHN4" s="50"/>
      <c r="JHO4" s="50"/>
      <c r="JHP4" s="50"/>
      <c r="JHQ4" s="50"/>
      <c r="JHR4" s="50"/>
      <c r="JHS4" s="50"/>
      <c r="JHT4" s="50"/>
      <c r="JHU4" s="50"/>
      <c r="JHV4" s="50"/>
      <c r="JHW4" s="50"/>
      <c r="JHX4" s="50"/>
      <c r="JHY4" s="50"/>
      <c r="JHZ4" s="50"/>
      <c r="JIA4" s="50"/>
      <c r="JIB4" s="50"/>
      <c r="JIC4" s="50"/>
      <c r="JID4" s="50"/>
      <c r="JIE4" s="50"/>
      <c r="JIF4" s="50"/>
      <c r="JIG4" s="50"/>
      <c r="JIH4" s="50"/>
      <c r="JII4" s="50"/>
      <c r="JIJ4" s="50"/>
      <c r="JIK4" s="50"/>
      <c r="JIL4" s="50"/>
      <c r="JIM4" s="50"/>
      <c r="JIN4" s="50"/>
      <c r="JIO4" s="50"/>
      <c r="JIP4" s="50"/>
      <c r="JIQ4" s="50"/>
      <c r="JIR4" s="50"/>
      <c r="JIS4" s="50"/>
      <c r="JIT4" s="50"/>
      <c r="JIU4" s="50"/>
      <c r="JIV4" s="50"/>
      <c r="JIW4" s="50"/>
      <c r="JIX4" s="50"/>
      <c r="JIY4" s="50"/>
      <c r="JIZ4" s="50"/>
      <c r="JJA4" s="50"/>
      <c r="JJB4" s="50"/>
      <c r="JJC4" s="50"/>
      <c r="JJD4" s="50"/>
      <c r="JJE4" s="50"/>
      <c r="JJF4" s="50"/>
      <c r="JJG4" s="50"/>
      <c r="JJH4" s="50"/>
      <c r="JJI4" s="50"/>
      <c r="JJJ4" s="50"/>
      <c r="JJK4" s="50"/>
      <c r="JJL4" s="50"/>
      <c r="JJM4" s="50"/>
      <c r="JJN4" s="50"/>
      <c r="JJO4" s="50"/>
      <c r="JJP4" s="50"/>
      <c r="JJQ4" s="50"/>
      <c r="JJR4" s="50"/>
      <c r="JJS4" s="50"/>
      <c r="JJT4" s="50"/>
      <c r="JJU4" s="50"/>
      <c r="JJV4" s="50"/>
      <c r="JJW4" s="50"/>
      <c r="JJX4" s="50"/>
      <c r="JJY4" s="50"/>
      <c r="JJZ4" s="50"/>
      <c r="JKA4" s="50"/>
      <c r="JKB4" s="50"/>
      <c r="JKC4" s="50"/>
      <c r="JKD4" s="50"/>
      <c r="JKE4" s="50"/>
      <c r="JKF4" s="50"/>
      <c r="JKG4" s="50"/>
      <c r="JKH4" s="50"/>
      <c r="JKI4" s="50"/>
      <c r="JKJ4" s="50"/>
      <c r="JKK4" s="50"/>
      <c r="JKL4" s="50"/>
      <c r="JKM4" s="50"/>
      <c r="JKN4" s="50"/>
      <c r="JKO4" s="50"/>
      <c r="JKP4" s="50"/>
      <c r="JKQ4" s="50"/>
      <c r="JKR4" s="50"/>
      <c r="JKS4" s="50"/>
      <c r="JKT4" s="50"/>
      <c r="JKU4" s="50"/>
      <c r="JKV4" s="50"/>
      <c r="JKW4" s="50"/>
      <c r="JKX4" s="50"/>
      <c r="JKY4" s="50"/>
      <c r="JKZ4" s="50"/>
      <c r="JLA4" s="50"/>
      <c r="JLB4" s="50"/>
      <c r="JLC4" s="50"/>
      <c r="JLD4" s="50"/>
      <c r="JLE4" s="50"/>
      <c r="JLF4" s="50"/>
      <c r="JLG4" s="50"/>
      <c r="JLH4" s="50"/>
      <c r="JLI4" s="50"/>
      <c r="JLJ4" s="50"/>
      <c r="JLK4" s="50"/>
      <c r="JLL4" s="50"/>
      <c r="JLM4" s="50"/>
      <c r="JLN4" s="50"/>
      <c r="JLO4" s="50"/>
      <c r="JLP4" s="50"/>
      <c r="JLQ4" s="50"/>
      <c r="JLR4" s="50"/>
      <c r="JLS4" s="50"/>
      <c r="JLT4" s="50"/>
      <c r="JLU4" s="50"/>
      <c r="JLV4" s="50"/>
      <c r="JLW4" s="50"/>
      <c r="JLX4" s="50"/>
      <c r="JLY4" s="50"/>
      <c r="JLZ4" s="50"/>
      <c r="JMA4" s="50"/>
      <c r="JMB4" s="50"/>
      <c r="JMC4" s="50"/>
      <c r="JMD4" s="50"/>
      <c r="JME4" s="50"/>
      <c r="JMF4" s="50"/>
      <c r="JMG4" s="50"/>
      <c r="JMH4" s="50"/>
      <c r="JMI4" s="50"/>
      <c r="JMJ4" s="50"/>
      <c r="JMK4" s="50"/>
      <c r="JML4" s="50"/>
      <c r="JMM4" s="50"/>
      <c r="JMN4" s="50"/>
      <c r="JMO4" s="50"/>
      <c r="JMP4" s="50"/>
      <c r="JMQ4" s="50"/>
      <c r="JMR4" s="50"/>
      <c r="JMS4" s="50"/>
      <c r="JMT4" s="50"/>
      <c r="JMU4" s="50"/>
      <c r="JMV4" s="50"/>
      <c r="JMW4" s="50"/>
      <c r="JMX4" s="50"/>
      <c r="JMY4" s="50"/>
      <c r="JMZ4" s="50"/>
      <c r="JNA4" s="50"/>
      <c r="JNB4" s="50"/>
      <c r="JNC4" s="50"/>
      <c r="JND4" s="50"/>
      <c r="JNE4" s="50"/>
      <c r="JNF4" s="50"/>
      <c r="JNG4" s="50"/>
      <c r="JNH4" s="50"/>
      <c r="JNI4" s="50"/>
      <c r="JNJ4" s="50"/>
      <c r="JNK4" s="50"/>
      <c r="JNL4" s="50"/>
      <c r="JNM4" s="50"/>
      <c r="JNN4" s="50"/>
      <c r="JNO4" s="50"/>
      <c r="JNP4" s="50"/>
      <c r="JNQ4" s="50"/>
      <c r="JNR4" s="50"/>
      <c r="JNS4" s="50"/>
      <c r="JNT4" s="50"/>
      <c r="JNU4" s="50"/>
      <c r="JNV4" s="50"/>
      <c r="JNW4" s="50"/>
      <c r="JNX4" s="50"/>
      <c r="JNY4" s="50"/>
      <c r="JNZ4" s="50"/>
      <c r="JOA4" s="50"/>
      <c r="JOB4" s="50"/>
      <c r="JOC4" s="50"/>
      <c r="JOD4" s="50"/>
      <c r="JOE4" s="50"/>
      <c r="JOF4" s="50"/>
      <c r="JOG4" s="50"/>
      <c r="JOH4" s="50"/>
      <c r="JOI4" s="50"/>
      <c r="JOJ4" s="50"/>
      <c r="JOK4" s="50"/>
      <c r="JOL4" s="50"/>
      <c r="JOM4" s="50"/>
      <c r="JON4" s="50"/>
      <c r="JOO4" s="50"/>
      <c r="JOP4" s="50"/>
      <c r="JOQ4" s="50"/>
      <c r="JOR4" s="50"/>
      <c r="JOS4" s="50"/>
      <c r="JOT4" s="50"/>
      <c r="JOU4" s="50"/>
      <c r="JOV4" s="50"/>
      <c r="JOW4" s="50"/>
      <c r="JOX4" s="50"/>
      <c r="JOY4" s="50"/>
      <c r="JOZ4" s="50"/>
      <c r="JPA4" s="50"/>
      <c r="JPB4" s="50"/>
      <c r="JPC4" s="50"/>
      <c r="JPD4" s="50"/>
      <c r="JPE4" s="50"/>
      <c r="JPF4" s="50"/>
      <c r="JPG4" s="50"/>
      <c r="JPH4" s="50"/>
      <c r="JPI4" s="50"/>
      <c r="JPJ4" s="50"/>
      <c r="JPK4" s="50"/>
      <c r="JPL4" s="50"/>
      <c r="JPM4" s="50"/>
      <c r="JPN4" s="50"/>
      <c r="JPO4" s="50"/>
      <c r="JPP4" s="50"/>
      <c r="JPQ4" s="50"/>
      <c r="JPR4" s="50"/>
      <c r="JPS4" s="50"/>
      <c r="JPT4" s="50"/>
      <c r="JPU4" s="50"/>
      <c r="JPV4" s="50"/>
      <c r="JPW4" s="50"/>
      <c r="JPX4" s="50"/>
      <c r="JPY4" s="50"/>
      <c r="JPZ4" s="50"/>
      <c r="JQA4" s="50"/>
      <c r="JQB4" s="50"/>
      <c r="JQC4" s="50"/>
      <c r="JQD4" s="50"/>
      <c r="JQE4" s="50"/>
      <c r="JQF4" s="50"/>
      <c r="JQG4" s="50"/>
      <c r="JQH4" s="50"/>
      <c r="JQI4" s="50"/>
      <c r="JQJ4" s="50"/>
      <c r="JQK4" s="50"/>
      <c r="JQL4" s="50"/>
      <c r="JQM4" s="50"/>
      <c r="JQN4" s="50"/>
      <c r="JQO4" s="50"/>
      <c r="JQP4" s="50"/>
      <c r="JQQ4" s="50"/>
      <c r="JQR4" s="50"/>
      <c r="JQS4" s="50"/>
      <c r="JQT4" s="50"/>
      <c r="JQU4" s="50"/>
      <c r="JQV4" s="50"/>
      <c r="JQW4" s="50"/>
      <c r="JQX4" s="50"/>
      <c r="JQY4" s="50"/>
      <c r="JQZ4" s="50"/>
      <c r="JRA4" s="50"/>
      <c r="JRB4" s="50"/>
      <c r="JRC4" s="50"/>
      <c r="JRD4" s="50"/>
      <c r="JRE4" s="50"/>
      <c r="JRF4" s="50"/>
      <c r="JRG4" s="50"/>
      <c r="JRH4" s="50"/>
      <c r="JRI4" s="50"/>
      <c r="JRJ4" s="50"/>
      <c r="JRK4" s="50"/>
      <c r="JRL4" s="50"/>
      <c r="JRM4" s="50"/>
      <c r="JRN4" s="50"/>
      <c r="JRO4" s="50"/>
      <c r="JRP4" s="50"/>
      <c r="JRQ4" s="50"/>
      <c r="JRR4" s="50"/>
      <c r="JRS4" s="50"/>
      <c r="JRT4" s="50"/>
      <c r="JRU4" s="50"/>
      <c r="JRV4" s="50"/>
      <c r="JRW4" s="50"/>
      <c r="JRX4" s="50"/>
      <c r="JRY4" s="50"/>
      <c r="JRZ4" s="50"/>
      <c r="JSA4" s="50"/>
      <c r="JSB4" s="50"/>
      <c r="JSC4" s="50"/>
      <c r="JSD4" s="50"/>
      <c r="JSE4" s="50"/>
      <c r="JSF4" s="50"/>
      <c r="JSG4" s="50"/>
      <c r="JSH4" s="50"/>
      <c r="JSI4" s="50"/>
      <c r="JSJ4" s="50"/>
      <c r="JSK4" s="50"/>
      <c r="JSL4" s="50"/>
      <c r="JSM4" s="50"/>
      <c r="JSN4" s="50"/>
      <c r="JSO4" s="50"/>
      <c r="JSP4" s="50"/>
      <c r="JSQ4" s="50"/>
      <c r="JSR4" s="50"/>
      <c r="JSS4" s="50"/>
      <c r="JST4" s="50"/>
      <c r="JSU4" s="50"/>
      <c r="JSV4" s="50"/>
      <c r="JSW4" s="50"/>
      <c r="JSX4" s="50"/>
      <c r="JSY4" s="50"/>
      <c r="JSZ4" s="50"/>
      <c r="JTA4" s="50"/>
      <c r="JTB4" s="50"/>
      <c r="JTC4" s="50"/>
      <c r="JTD4" s="50"/>
      <c r="JTE4" s="50"/>
      <c r="JTF4" s="50"/>
      <c r="JTG4" s="50"/>
      <c r="JTH4" s="50"/>
      <c r="JTI4" s="50"/>
      <c r="JTJ4" s="50"/>
      <c r="JTK4" s="50"/>
      <c r="JTL4" s="50"/>
      <c r="JTM4" s="50"/>
      <c r="JTN4" s="50"/>
      <c r="JTO4" s="50"/>
      <c r="JTP4" s="50"/>
      <c r="JTQ4" s="50"/>
      <c r="JTR4" s="50"/>
      <c r="JTS4" s="50"/>
      <c r="JTT4" s="50"/>
      <c r="JTU4" s="50"/>
      <c r="JTV4" s="50"/>
      <c r="JTW4" s="50"/>
      <c r="JTX4" s="50"/>
      <c r="JTY4" s="50"/>
      <c r="JTZ4" s="50"/>
      <c r="JUA4" s="50"/>
      <c r="JUB4" s="50"/>
      <c r="JUC4" s="50"/>
      <c r="JUD4" s="50"/>
      <c r="JUE4" s="50"/>
      <c r="JUF4" s="50"/>
      <c r="JUG4" s="50"/>
      <c r="JUH4" s="50"/>
      <c r="JUI4" s="50"/>
      <c r="JUJ4" s="50"/>
      <c r="JUK4" s="50"/>
      <c r="JUL4" s="50"/>
      <c r="JUM4" s="50"/>
      <c r="JUN4" s="50"/>
      <c r="JUO4" s="50"/>
      <c r="JUP4" s="50"/>
      <c r="JUQ4" s="50"/>
      <c r="JUR4" s="50"/>
      <c r="JUS4" s="50"/>
      <c r="JUT4" s="50"/>
      <c r="JUU4" s="50"/>
      <c r="JUV4" s="50"/>
      <c r="JUW4" s="50"/>
      <c r="JUX4" s="50"/>
      <c r="JUY4" s="50"/>
      <c r="JUZ4" s="50"/>
      <c r="JVA4" s="50"/>
      <c r="JVB4" s="50"/>
      <c r="JVC4" s="50"/>
      <c r="JVD4" s="50"/>
      <c r="JVE4" s="50"/>
      <c r="JVF4" s="50"/>
      <c r="JVG4" s="50"/>
      <c r="JVH4" s="50"/>
      <c r="JVI4" s="50"/>
      <c r="JVJ4" s="50"/>
      <c r="JVK4" s="50"/>
      <c r="JVL4" s="50"/>
      <c r="JVM4" s="50"/>
      <c r="JVN4" s="50"/>
      <c r="JVO4" s="50"/>
      <c r="JVP4" s="50"/>
      <c r="JVQ4" s="50"/>
      <c r="JVR4" s="50"/>
      <c r="JVS4" s="50"/>
      <c r="JVT4" s="50"/>
      <c r="JVU4" s="50"/>
      <c r="JVV4" s="50"/>
      <c r="JVW4" s="50"/>
      <c r="JVX4" s="50"/>
      <c r="JVY4" s="50"/>
      <c r="JVZ4" s="50"/>
      <c r="JWA4" s="50"/>
      <c r="JWB4" s="50"/>
      <c r="JWC4" s="50"/>
      <c r="JWD4" s="50"/>
      <c r="JWE4" s="50"/>
      <c r="JWF4" s="50"/>
      <c r="JWG4" s="50"/>
      <c r="JWH4" s="50"/>
      <c r="JWI4" s="50"/>
      <c r="JWJ4" s="50"/>
      <c r="JWK4" s="50"/>
      <c r="JWL4" s="50"/>
      <c r="JWM4" s="50"/>
      <c r="JWN4" s="50"/>
      <c r="JWO4" s="50"/>
      <c r="JWP4" s="50"/>
      <c r="JWQ4" s="50"/>
      <c r="JWR4" s="50"/>
      <c r="JWS4" s="50"/>
      <c r="JWT4" s="50"/>
      <c r="JWU4" s="50"/>
      <c r="JWV4" s="50"/>
      <c r="JWW4" s="50"/>
      <c r="JWX4" s="50"/>
      <c r="JWY4" s="50"/>
      <c r="JWZ4" s="50"/>
      <c r="JXA4" s="50"/>
      <c r="JXB4" s="50"/>
      <c r="JXC4" s="50"/>
      <c r="JXD4" s="50"/>
      <c r="JXE4" s="50"/>
      <c r="JXF4" s="50"/>
      <c r="JXG4" s="50"/>
      <c r="JXH4" s="50"/>
      <c r="JXI4" s="50"/>
      <c r="JXJ4" s="50"/>
      <c r="JXK4" s="50"/>
      <c r="JXL4" s="50"/>
      <c r="JXM4" s="50"/>
      <c r="JXN4" s="50"/>
      <c r="JXO4" s="50"/>
      <c r="JXP4" s="50"/>
      <c r="JXQ4" s="50"/>
      <c r="JXR4" s="50"/>
      <c r="JXS4" s="50"/>
      <c r="JXT4" s="50"/>
      <c r="JXU4" s="50"/>
      <c r="JXV4" s="50"/>
      <c r="JXW4" s="50"/>
      <c r="JXX4" s="50"/>
      <c r="JXY4" s="50"/>
      <c r="JXZ4" s="50"/>
      <c r="JYA4" s="50"/>
      <c r="JYB4" s="50"/>
      <c r="JYC4" s="50"/>
      <c r="JYD4" s="50"/>
      <c r="JYE4" s="50"/>
      <c r="JYF4" s="50"/>
      <c r="JYG4" s="50"/>
      <c r="JYH4" s="50"/>
      <c r="JYI4" s="50"/>
      <c r="JYJ4" s="50"/>
      <c r="JYK4" s="50"/>
      <c r="JYL4" s="50"/>
      <c r="JYM4" s="50"/>
      <c r="JYN4" s="50"/>
      <c r="JYO4" s="50"/>
      <c r="JYP4" s="50"/>
      <c r="JYQ4" s="50"/>
      <c r="JYR4" s="50"/>
      <c r="JYS4" s="50"/>
      <c r="JYT4" s="50"/>
      <c r="JYU4" s="50"/>
      <c r="JYV4" s="50"/>
      <c r="JYW4" s="50"/>
      <c r="JYX4" s="50"/>
      <c r="JYY4" s="50"/>
      <c r="JYZ4" s="50"/>
      <c r="JZA4" s="50"/>
      <c r="JZB4" s="50"/>
      <c r="JZC4" s="50"/>
      <c r="JZD4" s="50"/>
      <c r="JZE4" s="50"/>
      <c r="JZF4" s="50"/>
      <c r="JZG4" s="50"/>
      <c r="JZH4" s="50"/>
      <c r="JZI4" s="50"/>
      <c r="JZJ4" s="50"/>
      <c r="JZK4" s="50"/>
      <c r="JZL4" s="50"/>
      <c r="JZM4" s="50"/>
      <c r="JZN4" s="50"/>
      <c r="JZO4" s="50"/>
      <c r="JZP4" s="50"/>
      <c r="JZQ4" s="50"/>
      <c r="JZR4" s="50"/>
      <c r="JZS4" s="50"/>
      <c r="JZT4" s="50"/>
      <c r="JZU4" s="50"/>
      <c r="JZV4" s="50"/>
      <c r="JZW4" s="50"/>
      <c r="JZX4" s="50"/>
      <c r="JZY4" s="50"/>
      <c r="JZZ4" s="50"/>
      <c r="KAA4" s="50"/>
      <c r="KAB4" s="50"/>
      <c r="KAC4" s="50"/>
      <c r="KAD4" s="50"/>
      <c r="KAE4" s="50"/>
      <c r="KAF4" s="50"/>
      <c r="KAG4" s="50"/>
      <c r="KAH4" s="50"/>
      <c r="KAI4" s="50"/>
      <c r="KAJ4" s="50"/>
      <c r="KAK4" s="50"/>
      <c r="KAL4" s="50"/>
      <c r="KAM4" s="50"/>
      <c r="KAN4" s="50"/>
      <c r="KAO4" s="50"/>
      <c r="KAP4" s="50"/>
      <c r="KAQ4" s="50"/>
      <c r="KAR4" s="50"/>
      <c r="KAS4" s="50"/>
      <c r="KAT4" s="50"/>
      <c r="KAU4" s="50"/>
      <c r="KAV4" s="50"/>
      <c r="KAW4" s="50"/>
      <c r="KAX4" s="50"/>
      <c r="KAY4" s="50"/>
      <c r="KAZ4" s="50"/>
      <c r="KBA4" s="50"/>
      <c r="KBB4" s="50"/>
      <c r="KBC4" s="50"/>
      <c r="KBD4" s="50"/>
      <c r="KBE4" s="50"/>
      <c r="KBF4" s="50"/>
      <c r="KBG4" s="50"/>
      <c r="KBH4" s="50"/>
      <c r="KBI4" s="50"/>
      <c r="KBJ4" s="50"/>
      <c r="KBK4" s="50"/>
      <c r="KBL4" s="50"/>
      <c r="KBM4" s="50"/>
      <c r="KBN4" s="50"/>
      <c r="KBO4" s="50"/>
      <c r="KBP4" s="50"/>
      <c r="KBQ4" s="50"/>
      <c r="KBR4" s="50"/>
      <c r="KBS4" s="50"/>
      <c r="KBT4" s="50"/>
      <c r="KBU4" s="50"/>
      <c r="KBV4" s="50"/>
      <c r="KBW4" s="50"/>
      <c r="KBX4" s="50"/>
      <c r="KBY4" s="50"/>
      <c r="KBZ4" s="50"/>
      <c r="KCA4" s="50"/>
      <c r="KCB4" s="50"/>
      <c r="KCC4" s="50"/>
      <c r="KCD4" s="50"/>
      <c r="KCE4" s="50"/>
      <c r="KCF4" s="50"/>
      <c r="KCG4" s="50"/>
      <c r="KCH4" s="50"/>
      <c r="KCI4" s="50"/>
      <c r="KCJ4" s="50"/>
      <c r="KCK4" s="50"/>
      <c r="KCL4" s="50"/>
      <c r="KCM4" s="50"/>
      <c r="KCN4" s="50"/>
      <c r="KCO4" s="50"/>
      <c r="KCP4" s="50"/>
      <c r="KCQ4" s="50"/>
      <c r="KCR4" s="50"/>
      <c r="KCS4" s="50"/>
      <c r="KCT4" s="50"/>
      <c r="KCU4" s="50"/>
      <c r="KCV4" s="50"/>
      <c r="KCW4" s="50"/>
      <c r="KCX4" s="50"/>
      <c r="KCY4" s="50"/>
      <c r="KCZ4" s="50"/>
      <c r="KDA4" s="50"/>
      <c r="KDB4" s="50"/>
      <c r="KDC4" s="50"/>
      <c r="KDD4" s="50"/>
      <c r="KDE4" s="50"/>
      <c r="KDF4" s="50"/>
      <c r="KDG4" s="50"/>
      <c r="KDH4" s="50"/>
      <c r="KDI4" s="50"/>
      <c r="KDJ4" s="50"/>
      <c r="KDK4" s="50"/>
      <c r="KDL4" s="50"/>
      <c r="KDM4" s="50"/>
      <c r="KDN4" s="50"/>
      <c r="KDO4" s="50"/>
      <c r="KDP4" s="50"/>
      <c r="KDQ4" s="50"/>
      <c r="KDR4" s="50"/>
      <c r="KDS4" s="50"/>
      <c r="KDT4" s="50"/>
      <c r="KDU4" s="50"/>
      <c r="KDV4" s="50"/>
      <c r="KDW4" s="50"/>
      <c r="KDX4" s="50"/>
      <c r="KDY4" s="50"/>
      <c r="KDZ4" s="50"/>
      <c r="KEA4" s="50"/>
      <c r="KEB4" s="50"/>
      <c r="KEC4" s="50"/>
      <c r="KED4" s="50"/>
      <c r="KEE4" s="50"/>
      <c r="KEF4" s="50"/>
      <c r="KEG4" s="50"/>
      <c r="KEH4" s="50"/>
      <c r="KEI4" s="50"/>
      <c r="KEJ4" s="50"/>
      <c r="KEK4" s="50"/>
      <c r="KEL4" s="50"/>
      <c r="KEM4" s="50"/>
      <c r="KEN4" s="50"/>
      <c r="KEO4" s="50"/>
      <c r="KEP4" s="50"/>
      <c r="KEQ4" s="50"/>
      <c r="KER4" s="50"/>
      <c r="KES4" s="50"/>
      <c r="KET4" s="50"/>
      <c r="KEU4" s="50"/>
      <c r="KEV4" s="50"/>
      <c r="KEW4" s="50"/>
      <c r="KEX4" s="50"/>
      <c r="KEY4" s="50"/>
      <c r="KEZ4" s="50"/>
      <c r="KFA4" s="50"/>
      <c r="KFB4" s="50"/>
      <c r="KFC4" s="50"/>
      <c r="KFD4" s="50"/>
      <c r="KFE4" s="50"/>
      <c r="KFF4" s="50"/>
      <c r="KFG4" s="50"/>
      <c r="KFH4" s="50"/>
      <c r="KFI4" s="50"/>
      <c r="KFJ4" s="50"/>
      <c r="KFK4" s="50"/>
      <c r="KFL4" s="50"/>
      <c r="KFM4" s="50"/>
      <c r="KFN4" s="50"/>
      <c r="KFO4" s="50"/>
      <c r="KFP4" s="50"/>
      <c r="KFQ4" s="50"/>
      <c r="KFR4" s="50"/>
      <c r="KFS4" s="50"/>
      <c r="KFT4" s="50"/>
      <c r="KFU4" s="50"/>
      <c r="KFV4" s="50"/>
      <c r="KFW4" s="50"/>
      <c r="KFX4" s="50"/>
      <c r="KFY4" s="50"/>
      <c r="KFZ4" s="50"/>
      <c r="KGA4" s="50"/>
      <c r="KGB4" s="50"/>
      <c r="KGC4" s="50"/>
      <c r="KGD4" s="50"/>
      <c r="KGE4" s="50"/>
      <c r="KGF4" s="50"/>
      <c r="KGG4" s="50"/>
      <c r="KGH4" s="50"/>
      <c r="KGI4" s="50"/>
      <c r="KGJ4" s="50"/>
      <c r="KGK4" s="50"/>
      <c r="KGL4" s="50"/>
      <c r="KGM4" s="50"/>
      <c r="KGN4" s="50"/>
      <c r="KGO4" s="50"/>
      <c r="KGP4" s="50"/>
      <c r="KGQ4" s="50"/>
      <c r="KGR4" s="50"/>
      <c r="KGS4" s="50"/>
      <c r="KGT4" s="50"/>
      <c r="KGU4" s="50"/>
      <c r="KGV4" s="50"/>
      <c r="KGW4" s="50"/>
      <c r="KGX4" s="50"/>
      <c r="KGY4" s="50"/>
      <c r="KGZ4" s="50"/>
      <c r="KHA4" s="50"/>
      <c r="KHB4" s="50"/>
      <c r="KHC4" s="50"/>
      <c r="KHD4" s="50"/>
      <c r="KHE4" s="50"/>
      <c r="KHF4" s="50"/>
      <c r="KHG4" s="50"/>
      <c r="KHH4" s="50"/>
      <c r="KHI4" s="50"/>
      <c r="KHJ4" s="50"/>
      <c r="KHK4" s="50"/>
      <c r="KHL4" s="50"/>
      <c r="KHM4" s="50"/>
      <c r="KHN4" s="50"/>
      <c r="KHO4" s="50"/>
      <c r="KHP4" s="50"/>
      <c r="KHQ4" s="50"/>
      <c r="KHR4" s="50"/>
      <c r="KHS4" s="50"/>
      <c r="KHT4" s="50"/>
      <c r="KHU4" s="50"/>
      <c r="KHV4" s="50"/>
      <c r="KHW4" s="50"/>
      <c r="KHX4" s="50"/>
      <c r="KHY4" s="50"/>
      <c r="KHZ4" s="50"/>
      <c r="KIA4" s="50"/>
      <c r="KIB4" s="50"/>
      <c r="KIC4" s="50"/>
      <c r="KID4" s="50"/>
      <c r="KIE4" s="50"/>
      <c r="KIF4" s="50"/>
      <c r="KIG4" s="50"/>
      <c r="KIH4" s="50"/>
      <c r="KII4" s="50"/>
      <c r="KIJ4" s="50"/>
      <c r="KIK4" s="50"/>
      <c r="KIL4" s="50"/>
      <c r="KIM4" s="50"/>
      <c r="KIN4" s="50"/>
      <c r="KIO4" s="50"/>
      <c r="KIP4" s="50"/>
      <c r="KIQ4" s="50"/>
      <c r="KIR4" s="50"/>
      <c r="KIS4" s="50"/>
      <c r="KIT4" s="50"/>
      <c r="KIU4" s="50"/>
      <c r="KIV4" s="50"/>
      <c r="KIW4" s="50"/>
      <c r="KIX4" s="50"/>
      <c r="KIY4" s="50"/>
      <c r="KIZ4" s="50"/>
      <c r="KJA4" s="50"/>
      <c r="KJB4" s="50"/>
      <c r="KJC4" s="50"/>
      <c r="KJD4" s="50"/>
      <c r="KJE4" s="50"/>
      <c r="KJF4" s="50"/>
      <c r="KJG4" s="50"/>
      <c r="KJH4" s="50"/>
      <c r="KJI4" s="50"/>
      <c r="KJJ4" s="50"/>
      <c r="KJK4" s="50"/>
      <c r="KJL4" s="50"/>
      <c r="KJM4" s="50"/>
      <c r="KJN4" s="50"/>
      <c r="KJO4" s="50"/>
      <c r="KJP4" s="50"/>
      <c r="KJQ4" s="50"/>
      <c r="KJR4" s="50"/>
      <c r="KJS4" s="50"/>
      <c r="KJT4" s="50"/>
      <c r="KJU4" s="50"/>
      <c r="KJV4" s="50"/>
      <c r="KJW4" s="50"/>
      <c r="KJX4" s="50"/>
      <c r="KJY4" s="50"/>
      <c r="KJZ4" s="50"/>
      <c r="KKA4" s="50"/>
      <c r="KKB4" s="50"/>
      <c r="KKC4" s="50"/>
      <c r="KKD4" s="50"/>
      <c r="KKE4" s="50"/>
      <c r="KKF4" s="50"/>
      <c r="KKG4" s="50"/>
      <c r="KKH4" s="50"/>
      <c r="KKI4" s="50"/>
      <c r="KKJ4" s="50"/>
      <c r="KKK4" s="50"/>
      <c r="KKL4" s="50"/>
      <c r="KKM4" s="50"/>
      <c r="KKN4" s="50"/>
      <c r="KKO4" s="50"/>
      <c r="KKP4" s="50"/>
      <c r="KKQ4" s="50"/>
      <c r="KKR4" s="50"/>
      <c r="KKS4" s="50"/>
      <c r="KKT4" s="50"/>
      <c r="KKU4" s="50"/>
      <c r="KKV4" s="50"/>
      <c r="KKW4" s="50"/>
      <c r="KKX4" s="50"/>
      <c r="KKY4" s="50"/>
      <c r="KKZ4" s="50"/>
      <c r="KLA4" s="50"/>
      <c r="KLB4" s="50"/>
      <c r="KLC4" s="50"/>
      <c r="KLD4" s="50"/>
      <c r="KLE4" s="50"/>
      <c r="KLF4" s="50"/>
      <c r="KLG4" s="50"/>
      <c r="KLH4" s="50"/>
      <c r="KLI4" s="50"/>
      <c r="KLJ4" s="50"/>
      <c r="KLK4" s="50"/>
      <c r="KLL4" s="50"/>
      <c r="KLM4" s="50"/>
      <c r="KLN4" s="50"/>
      <c r="KLO4" s="50"/>
      <c r="KLP4" s="50"/>
      <c r="KLQ4" s="50"/>
      <c r="KLR4" s="50"/>
      <c r="KLS4" s="50"/>
      <c r="KLT4" s="50"/>
      <c r="KLU4" s="50"/>
      <c r="KLV4" s="50"/>
      <c r="KLW4" s="50"/>
      <c r="KLX4" s="50"/>
      <c r="KLY4" s="50"/>
      <c r="KLZ4" s="50"/>
      <c r="KMA4" s="50"/>
      <c r="KMB4" s="50"/>
      <c r="KMC4" s="50"/>
      <c r="KMD4" s="50"/>
      <c r="KME4" s="50"/>
      <c r="KMF4" s="50"/>
      <c r="KMG4" s="50"/>
      <c r="KMH4" s="50"/>
      <c r="KMI4" s="50"/>
      <c r="KMJ4" s="50"/>
      <c r="KMK4" s="50"/>
      <c r="KML4" s="50"/>
      <c r="KMM4" s="50"/>
      <c r="KMN4" s="50"/>
      <c r="KMO4" s="50"/>
      <c r="KMP4" s="50"/>
      <c r="KMQ4" s="50"/>
      <c r="KMR4" s="50"/>
      <c r="KMS4" s="50"/>
      <c r="KMT4" s="50"/>
      <c r="KMU4" s="50"/>
      <c r="KMV4" s="50"/>
      <c r="KMW4" s="50"/>
      <c r="KMX4" s="50"/>
      <c r="KMY4" s="50"/>
      <c r="KMZ4" s="50"/>
      <c r="KNA4" s="50"/>
      <c r="KNB4" s="50"/>
      <c r="KNC4" s="50"/>
      <c r="KND4" s="50"/>
      <c r="KNE4" s="50"/>
      <c r="KNF4" s="50"/>
      <c r="KNG4" s="50"/>
      <c r="KNH4" s="50"/>
      <c r="KNI4" s="50"/>
      <c r="KNJ4" s="50"/>
      <c r="KNK4" s="50"/>
      <c r="KNL4" s="50"/>
      <c r="KNM4" s="50"/>
      <c r="KNN4" s="50"/>
      <c r="KNO4" s="50"/>
      <c r="KNP4" s="50"/>
      <c r="KNQ4" s="50"/>
      <c r="KNR4" s="50"/>
      <c r="KNS4" s="50"/>
      <c r="KNT4" s="50"/>
      <c r="KNU4" s="50"/>
      <c r="KNV4" s="50"/>
      <c r="KNW4" s="50"/>
      <c r="KNX4" s="50"/>
      <c r="KNY4" s="50"/>
      <c r="KNZ4" s="50"/>
      <c r="KOA4" s="50"/>
      <c r="KOB4" s="50"/>
      <c r="KOC4" s="50"/>
      <c r="KOD4" s="50"/>
      <c r="KOE4" s="50"/>
      <c r="KOF4" s="50"/>
      <c r="KOG4" s="50"/>
      <c r="KOH4" s="50"/>
      <c r="KOI4" s="50"/>
      <c r="KOJ4" s="50"/>
      <c r="KOK4" s="50"/>
      <c r="KOL4" s="50"/>
      <c r="KOM4" s="50"/>
      <c r="KON4" s="50"/>
      <c r="KOO4" s="50"/>
      <c r="KOP4" s="50"/>
      <c r="KOQ4" s="50"/>
      <c r="KOR4" s="50"/>
      <c r="KOS4" s="50"/>
      <c r="KOT4" s="50"/>
      <c r="KOU4" s="50"/>
      <c r="KOV4" s="50"/>
      <c r="KOW4" s="50"/>
      <c r="KOX4" s="50"/>
      <c r="KOY4" s="50"/>
      <c r="KOZ4" s="50"/>
      <c r="KPA4" s="50"/>
      <c r="KPB4" s="50"/>
      <c r="KPC4" s="50"/>
      <c r="KPD4" s="50"/>
      <c r="KPE4" s="50"/>
      <c r="KPF4" s="50"/>
      <c r="KPG4" s="50"/>
      <c r="KPH4" s="50"/>
      <c r="KPI4" s="50"/>
      <c r="KPJ4" s="50"/>
      <c r="KPK4" s="50"/>
      <c r="KPL4" s="50"/>
      <c r="KPM4" s="50"/>
      <c r="KPN4" s="50"/>
      <c r="KPO4" s="50"/>
      <c r="KPP4" s="50"/>
      <c r="KPQ4" s="50"/>
      <c r="KPR4" s="50"/>
      <c r="KPS4" s="50"/>
      <c r="KPT4" s="50"/>
      <c r="KPU4" s="50"/>
      <c r="KPV4" s="50"/>
      <c r="KPW4" s="50"/>
      <c r="KPX4" s="50"/>
      <c r="KPY4" s="50"/>
      <c r="KPZ4" s="50"/>
      <c r="KQA4" s="50"/>
      <c r="KQB4" s="50"/>
      <c r="KQC4" s="50"/>
      <c r="KQD4" s="50"/>
      <c r="KQE4" s="50"/>
      <c r="KQF4" s="50"/>
      <c r="KQG4" s="50"/>
      <c r="KQH4" s="50"/>
      <c r="KQI4" s="50"/>
      <c r="KQJ4" s="50"/>
      <c r="KQK4" s="50"/>
      <c r="KQL4" s="50"/>
      <c r="KQM4" s="50"/>
      <c r="KQN4" s="50"/>
      <c r="KQO4" s="50"/>
      <c r="KQP4" s="50"/>
      <c r="KQQ4" s="50"/>
      <c r="KQR4" s="50"/>
      <c r="KQS4" s="50"/>
      <c r="KQT4" s="50"/>
      <c r="KQU4" s="50"/>
      <c r="KQV4" s="50"/>
      <c r="KQW4" s="50"/>
      <c r="KQX4" s="50"/>
      <c r="KQY4" s="50"/>
      <c r="KQZ4" s="50"/>
      <c r="KRA4" s="50"/>
      <c r="KRB4" s="50"/>
      <c r="KRC4" s="50"/>
      <c r="KRD4" s="50"/>
      <c r="KRE4" s="50"/>
      <c r="KRF4" s="50"/>
      <c r="KRG4" s="50"/>
      <c r="KRH4" s="50"/>
      <c r="KRI4" s="50"/>
      <c r="KRJ4" s="50"/>
      <c r="KRK4" s="50"/>
      <c r="KRL4" s="50"/>
      <c r="KRM4" s="50"/>
      <c r="KRN4" s="50"/>
      <c r="KRO4" s="50"/>
      <c r="KRP4" s="50"/>
      <c r="KRQ4" s="50"/>
      <c r="KRR4" s="50"/>
      <c r="KRS4" s="50"/>
      <c r="KRT4" s="50"/>
      <c r="KRU4" s="50"/>
      <c r="KRV4" s="50"/>
      <c r="KRW4" s="50"/>
      <c r="KRX4" s="50"/>
      <c r="KRY4" s="50"/>
      <c r="KRZ4" s="50"/>
      <c r="KSA4" s="50"/>
      <c r="KSB4" s="50"/>
      <c r="KSC4" s="50"/>
      <c r="KSD4" s="50"/>
      <c r="KSE4" s="50"/>
      <c r="KSF4" s="50"/>
      <c r="KSG4" s="50"/>
      <c r="KSH4" s="50"/>
      <c r="KSI4" s="50"/>
      <c r="KSJ4" s="50"/>
      <c r="KSK4" s="50"/>
      <c r="KSL4" s="50"/>
      <c r="KSM4" s="50"/>
      <c r="KSN4" s="50"/>
      <c r="KSO4" s="50"/>
      <c r="KSP4" s="50"/>
      <c r="KSQ4" s="50"/>
      <c r="KSR4" s="50"/>
      <c r="KSS4" s="50"/>
      <c r="KST4" s="50"/>
      <c r="KSU4" s="50"/>
      <c r="KSV4" s="50"/>
      <c r="KSW4" s="50"/>
      <c r="KSX4" s="50"/>
      <c r="KSY4" s="50"/>
      <c r="KSZ4" s="50"/>
      <c r="KTA4" s="50"/>
      <c r="KTB4" s="50"/>
      <c r="KTC4" s="50"/>
      <c r="KTD4" s="50"/>
      <c r="KTE4" s="50"/>
      <c r="KTF4" s="50"/>
      <c r="KTG4" s="50"/>
      <c r="KTH4" s="50"/>
      <c r="KTI4" s="50"/>
      <c r="KTJ4" s="50"/>
      <c r="KTK4" s="50"/>
      <c r="KTL4" s="50"/>
      <c r="KTM4" s="50"/>
      <c r="KTN4" s="50"/>
      <c r="KTO4" s="50"/>
      <c r="KTP4" s="50"/>
      <c r="KTQ4" s="50"/>
      <c r="KTR4" s="50"/>
      <c r="KTS4" s="50"/>
      <c r="KTT4" s="50"/>
      <c r="KTU4" s="50"/>
      <c r="KTV4" s="50"/>
      <c r="KTW4" s="50"/>
      <c r="KTX4" s="50"/>
      <c r="KTY4" s="50"/>
      <c r="KTZ4" s="50"/>
      <c r="KUA4" s="50"/>
      <c r="KUB4" s="50"/>
      <c r="KUC4" s="50"/>
      <c r="KUD4" s="50"/>
      <c r="KUE4" s="50"/>
      <c r="KUF4" s="50"/>
      <c r="KUG4" s="50"/>
      <c r="KUH4" s="50"/>
      <c r="KUI4" s="50"/>
      <c r="KUJ4" s="50"/>
      <c r="KUK4" s="50"/>
      <c r="KUL4" s="50"/>
      <c r="KUM4" s="50"/>
      <c r="KUN4" s="50"/>
      <c r="KUO4" s="50"/>
      <c r="KUP4" s="50"/>
      <c r="KUQ4" s="50"/>
      <c r="KUR4" s="50"/>
      <c r="KUS4" s="50"/>
      <c r="KUT4" s="50"/>
      <c r="KUU4" s="50"/>
      <c r="KUV4" s="50"/>
      <c r="KUW4" s="50"/>
      <c r="KUX4" s="50"/>
      <c r="KUY4" s="50"/>
      <c r="KUZ4" s="50"/>
      <c r="KVA4" s="50"/>
      <c r="KVB4" s="50"/>
      <c r="KVC4" s="50"/>
      <c r="KVD4" s="50"/>
      <c r="KVE4" s="50"/>
      <c r="KVF4" s="50"/>
      <c r="KVG4" s="50"/>
      <c r="KVH4" s="50"/>
      <c r="KVI4" s="50"/>
      <c r="KVJ4" s="50"/>
      <c r="KVK4" s="50"/>
      <c r="KVL4" s="50"/>
      <c r="KVM4" s="50"/>
      <c r="KVN4" s="50"/>
      <c r="KVO4" s="50"/>
      <c r="KVP4" s="50"/>
      <c r="KVQ4" s="50"/>
      <c r="KVR4" s="50"/>
      <c r="KVS4" s="50"/>
      <c r="KVT4" s="50"/>
      <c r="KVU4" s="50"/>
      <c r="KVV4" s="50"/>
      <c r="KVW4" s="50"/>
      <c r="KVX4" s="50"/>
      <c r="KVY4" s="50"/>
      <c r="KVZ4" s="50"/>
      <c r="KWA4" s="50"/>
      <c r="KWB4" s="50"/>
      <c r="KWC4" s="50"/>
      <c r="KWD4" s="50"/>
      <c r="KWE4" s="50"/>
      <c r="KWF4" s="50"/>
      <c r="KWG4" s="50"/>
      <c r="KWH4" s="50"/>
      <c r="KWI4" s="50"/>
      <c r="KWJ4" s="50"/>
      <c r="KWK4" s="50"/>
      <c r="KWL4" s="50"/>
      <c r="KWM4" s="50"/>
      <c r="KWN4" s="50"/>
      <c r="KWO4" s="50"/>
      <c r="KWP4" s="50"/>
      <c r="KWQ4" s="50"/>
      <c r="KWR4" s="50"/>
      <c r="KWS4" s="50"/>
      <c r="KWT4" s="50"/>
      <c r="KWU4" s="50"/>
      <c r="KWV4" s="50"/>
      <c r="KWW4" s="50"/>
      <c r="KWX4" s="50"/>
      <c r="KWY4" s="50"/>
      <c r="KWZ4" s="50"/>
      <c r="KXA4" s="50"/>
      <c r="KXB4" s="50"/>
      <c r="KXC4" s="50"/>
      <c r="KXD4" s="50"/>
      <c r="KXE4" s="50"/>
      <c r="KXF4" s="50"/>
      <c r="KXG4" s="50"/>
      <c r="KXH4" s="50"/>
      <c r="KXI4" s="50"/>
      <c r="KXJ4" s="50"/>
      <c r="KXK4" s="50"/>
      <c r="KXL4" s="50"/>
      <c r="KXM4" s="50"/>
      <c r="KXN4" s="50"/>
      <c r="KXO4" s="50"/>
      <c r="KXP4" s="50"/>
      <c r="KXQ4" s="50"/>
      <c r="KXR4" s="50"/>
      <c r="KXS4" s="50"/>
      <c r="KXT4" s="50"/>
      <c r="KXU4" s="50"/>
      <c r="KXV4" s="50"/>
      <c r="KXW4" s="50"/>
      <c r="KXX4" s="50"/>
      <c r="KXY4" s="50"/>
      <c r="KXZ4" s="50"/>
      <c r="KYA4" s="50"/>
      <c r="KYB4" s="50"/>
      <c r="KYC4" s="50"/>
      <c r="KYD4" s="50"/>
      <c r="KYE4" s="50"/>
      <c r="KYF4" s="50"/>
      <c r="KYG4" s="50"/>
      <c r="KYH4" s="50"/>
      <c r="KYI4" s="50"/>
      <c r="KYJ4" s="50"/>
      <c r="KYK4" s="50"/>
      <c r="KYL4" s="50"/>
      <c r="KYM4" s="50"/>
      <c r="KYN4" s="50"/>
      <c r="KYO4" s="50"/>
      <c r="KYP4" s="50"/>
      <c r="KYQ4" s="50"/>
      <c r="KYR4" s="50"/>
      <c r="KYS4" s="50"/>
      <c r="KYT4" s="50"/>
      <c r="KYU4" s="50"/>
      <c r="KYV4" s="50"/>
      <c r="KYW4" s="50"/>
      <c r="KYX4" s="50"/>
      <c r="KYY4" s="50"/>
      <c r="KYZ4" s="50"/>
      <c r="KZA4" s="50"/>
      <c r="KZB4" s="50"/>
      <c r="KZC4" s="50"/>
      <c r="KZD4" s="50"/>
      <c r="KZE4" s="50"/>
      <c r="KZF4" s="50"/>
      <c r="KZG4" s="50"/>
      <c r="KZH4" s="50"/>
      <c r="KZI4" s="50"/>
      <c r="KZJ4" s="50"/>
      <c r="KZK4" s="50"/>
      <c r="KZL4" s="50"/>
      <c r="KZM4" s="50"/>
      <c r="KZN4" s="50"/>
      <c r="KZO4" s="50"/>
      <c r="KZP4" s="50"/>
      <c r="KZQ4" s="50"/>
      <c r="KZR4" s="50"/>
      <c r="KZS4" s="50"/>
      <c r="KZT4" s="50"/>
      <c r="KZU4" s="50"/>
      <c r="KZV4" s="50"/>
      <c r="KZW4" s="50"/>
      <c r="KZX4" s="50"/>
      <c r="KZY4" s="50"/>
      <c r="KZZ4" s="50"/>
      <c r="LAA4" s="50"/>
      <c r="LAB4" s="50"/>
      <c r="LAC4" s="50"/>
      <c r="LAD4" s="50"/>
      <c r="LAE4" s="50"/>
      <c r="LAF4" s="50"/>
      <c r="LAG4" s="50"/>
      <c r="LAH4" s="50"/>
      <c r="LAI4" s="50"/>
      <c r="LAJ4" s="50"/>
      <c r="LAK4" s="50"/>
      <c r="LAL4" s="50"/>
      <c r="LAM4" s="50"/>
      <c r="LAN4" s="50"/>
      <c r="LAO4" s="50"/>
      <c r="LAP4" s="50"/>
      <c r="LAQ4" s="50"/>
      <c r="LAR4" s="50"/>
      <c r="LAS4" s="50"/>
      <c r="LAT4" s="50"/>
      <c r="LAU4" s="50"/>
      <c r="LAV4" s="50"/>
      <c r="LAW4" s="50"/>
      <c r="LAX4" s="50"/>
      <c r="LAY4" s="50"/>
      <c r="LAZ4" s="50"/>
      <c r="LBA4" s="50"/>
      <c r="LBB4" s="50"/>
      <c r="LBC4" s="50"/>
      <c r="LBD4" s="50"/>
      <c r="LBE4" s="50"/>
      <c r="LBF4" s="50"/>
      <c r="LBG4" s="50"/>
      <c r="LBH4" s="50"/>
      <c r="LBI4" s="50"/>
      <c r="LBJ4" s="50"/>
      <c r="LBK4" s="50"/>
      <c r="LBL4" s="50"/>
      <c r="LBM4" s="50"/>
      <c r="LBN4" s="50"/>
      <c r="LBO4" s="50"/>
      <c r="LBP4" s="50"/>
      <c r="LBQ4" s="50"/>
      <c r="LBR4" s="50"/>
      <c r="LBS4" s="50"/>
      <c r="LBT4" s="50"/>
      <c r="LBU4" s="50"/>
      <c r="LBV4" s="50"/>
      <c r="LBW4" s="50"/>
      <c r="LBX4" s="50"/>
      <c r="LBY4" s="50"/>
      <c r="LBZ4" s="50"/>
      <c r="LCA4" s="50"/>
      <c r="LCB4" s="50"/>
      <c r="LCC4" s="50"/>
      <c r="LCD4" s="50"/>
      <c r="LCE4" s="50"/>
      <c r="LCF4" s="50"/>
      <c r="LCG4" s="50"/>
      <c r="LCH4" s="50"/>
      <c r="LCI4" s="50"/>
      <c r="LCJ4" s="50"/>
      <c r="LCK4" s="50"/>
      <c r="LCL4" s="50"/>
      <c r="LCM4" s="50"/>
      <c r="LCN4" s="50"/>
      <c r="LCO4" s="50"/>
      <c r="LCP4" s="50"/>
      <c r="LCQ4" s="50"/>
      <c r="LCR4" s="50"/>
      <c r="LCS4" s="50"/>
      <c r="LCT4" s="50"/>
      <c r="LCU4" s="50"/>
      <c r="LCV4" s="50"/>
      <c r="LCW4" s="50"/>
      <c r="LCX4" s="50"/>
      <c r="LCY4" s="50"/>
      <c r="LCZ4" s="50"/>
      <c r="LDA4" s="50"/>
      <c r="LDB4" s="50"/>
      <c r="LDC4" s="50"/>
      <c r="LDD4" s="50"/>
      <c r="LDE4" s="50"/>
      <c r="LDF4" s="50"/>
      <c r="LDG4" s="50"/>
      <c r="LDH4" s="50"/>
      <c r="LDI4" s="50"/>
      <c r="LDJ4" s="50"/>
      <c r="LDK4" s="50"/>
      <c r="LDL4" s="50"/>
      <c r="LDM4" s="50"/>
      <c r="LDN4" s="50"/>
      <c r="LDO4" s="50"/>
      <c r="LDP4" s="50"/>
      <c r="LDQ4" s="50"/>
      <c r="LDR4" s="50"/>
      <c r="LDS4" s="50"/>
      <c r="LDT4" s="50"/>
      <c r="LDU4" s="50"/>
      <c r="LDV4" s="50"/>
      <c r="LDW4" s="50"/>
      <c r="LDX4" s="50"/>
      <c r="LDY4" s="50"/>
      <c r="LDZ4" s="50"/>
      <c r="LEA4" s="50"/>
      <c r="LEB4" s="50"/>
      <c r="LEC4" s="50"/>
      <c r="LED4" s="50"/>
      <c r="LEE4" s="50"/>
      <c r="LEF4" s="50"/>
      <c r="LEG4" s="50"/>
      <c r="LEH4" s="50"/>
      <c r="LEI4" s="50"/>
      <c r="LEJ4" s="50"/>
      <c r="LEK4" s="50"/>
      <c r="LEL4" s="50"/>
      <c r="LEM4" s="50"/>
      <c r="LEN4" s="50"/>
      <c r="LEO4" s="50"/>
      <c r="LEP4" s="50"/>
      <c r="LEQ4" s="50"/>
      <c r="LER4" s="50"/>
      <c r="LES4" s="50"/>
      <c r="LET4" s="50"/>
      <c r="LEU4" s="50"/>
      <c r="LEV4" s="50"/>
      <c r="LEW4" s="50"/>
      <c r="LEX4" s="50"/>
      <c r="LEY4" s="50"/>
      <c r="LEZ4" s="50"/>
      <c r="LFA4" s="50"/>
      <c r="LFB4" s="50"/>
      <c r="LFC4" s="50"/>
      <c r="LFD4" s="50"/>
      <c r="LFE4" s="50"/>
      <c r="LFF4" s="50"/>
      <c r="LFG4" s="50"/>
      <c r="LFH4" s="50"/>
      <c r="LFI4" s="50"/>
      <c r="LFJ4" s="50"/>
      <c r="LFK4" s="50"/>
      <c r="LFL4" s="50"/>
      <c r="LFM4" s="50"/>
      <c r="LFN4" s="50"/>
      <c r="LFO4" s="50"/>
      <c r="LFP4" s="50"/>
      <c r="LFQ4" s="50"/>
      <c r="LFR4" s="50"/>
      <c r="LFS4" s="50"/>
      <c r="LFT4" s="50"/>
      <c r="LFU4" s="50"/>
      <c r="LFV4" s="50"/>
      <c r="LFW4" s="50"/>
      <c r="LFX4" s="50"/>
      <c r="LFY4" s="50"/>
      <c r="LFZ4" s="50"/>
      <c r="LGA4" s="50"/>
      <c r="LGB4" s="50"/>
      <c r="LGC4" s="50"/>
      <c r="LGD4" s="50"/>
      <c r="LGE4" s="50"/>
      <c r="LGF4" s="50"/>
      <c r="LGG4" s="50"/>
      <c r="LGH4" s="50"/>
      <c r="LGI4" s="50"/>
      <c r="LGJ4" s="50"/>
      <c r="LGK4" s="50"/>
      <c r="LGL4" s="50"/>
      <c r="LGM4" s="50"/>
      <c r="LGN4" s="50"/>
      <c r="LGO4" s="50"/>
      <c r="LGP4" s="50"/>
      <c r="LGQ4" s="50"/>
      <c r="LGR4" s="50"/>
      <c r="LGS4" s="50"/>
      <c r="LGT4" s="50"/>
      <c r="LGU4" s="50"/>
      <c r="LGV4" s="50"/>
      <c r="LGW4" s="50"/>
      <c r="LGX4" s="50"/>
      <c r="LGY4" s="50"/>
      <c r="LGZ4" s="50"/>
      <c r="LHA4" s="50"/>
      <c r="LHB4" s="50"/>
      <c r="LHC4" s="50"/>
      <c r="LHD4" s="50"/>
      <c r="LHE4" s="50"/>
      <c r="LHF4" s="50"/>
      <c r="LHG4" s="50"/>
      <c r="LHH4" s="50"/>
      <c r="LHI4" s="50"/>
      <c r="LHJ4" s="50"/>
      <c r="LHK4" s="50"/>
      <c r="LHL4" s="50"/>
      <c r="LHM4" s="50"/>
      <c r="LHN4" s="50"/>
      <c r="LHO4" s="50"/>
      <c r="LHP4" s="50"/>
      <c r="LHQ4" s="50"/>
      <c r="LHR4" s="50"/>
      <c r="LHS4" s="50"/>
      <c r="LHT4" s="50"/>
      <c r="LHU4" s="50"/>
      <c r="LHV4" s="50"/>
      <c r="LHW4" s="50"/>
      <c r="LHX4" s="50"/>
      <c r="LHY4" s="50"/>
      <c r="LHZ4" s="50"/>
      <c r="LIA4" s="50"/>
      <c r="LIB4" s="50"/>
      <c r="LIC4" s="50"/>
      <c r="LID4" s="50"/>
      <c r="LIE4" s="50"/>
      <c r="LIF4" s="50"/>
      <c r="LIG4" s="50"/>
      <c r="LIH4" s="50"/>
      <c r="LII4" s="50"/>
      <c r="LIJ4" s="50"/>
      <c r="LIK4" s="50"/>
      <c r="LIL4" s="50"/>
      <c r="LIM4" s="50"/>
      <c r="LIN4" s="50"/>
      <c r="LIO4" s="50"/>
      <c r="LIP4" s="50"/>
      <c r="LIQ4" s="50"/>
      <c r="LIR4" s="50"/>
      <c r="LIS4" s="50"/>
      <c r="LIT4" s="50"/>
      <c r="LIU4" s="50"/>
      <c r="LIV4" s="50"/>
      <c r="LIW4" s="50"/>
      <c r="LIX4" s="50"/>
      <c r="LIY4" s="50"/>
      <c r="LIZ4" s="50"/>
      <c r="LJA4" s="50"/>
      <c r="LJB4" s="50"/>
      <c r="LJC4" s="50"/>
      <c r="LJD4" s="50"/>
      <c r="LJE4" s="50"/>
      <c r="LJF4" s="50"/>
      <c r="LJG4" s="50"/>
      <c r="LJH4" s="50"/>
      <c r="LJI4" s="50"/>
      <c r="LJJ4" s="50"/>
      <c r="LJK4" s="50"/>
      <c r="LJL4" s="50"/>
      <c r="LJM4" s="50"/>
      <c r="LJN4" s="50"/>
      <c r="LJO4" s="50"/>
      <c r="LJP4" s="50"/>
      <c r="LJQ4" s="50"/>
      <c r="LJR4" s="50"/>
      <c r="LJS4" s="50"/>
      <c r="LJT4" s="50"/>
      <c r="LJU4" s="50"/>
      <c r="LJV4" s="50"/>
      <c r="LJW4" s="50"/>
      <c r="LJX4" s="50"/>
      <c r="LJY4" s="50"/>
      <c r="LJZ4" s="50"/>
      <c r="LKA4" s="50"/>
      <c r="LKB4" s="50"/>
      <c r="LKC4" s="50"/>
      <c r="LKD4" s="50"/>
      <c r="LKE4" s="50"/>
      <c r="LKF4" s="50"/>
      <c r="LKG4" s="50"/>
      <c r="LKH4" s="50"/>
      <c r="LKI4" s="50"/>
      <c r="LKJ4" s="50"/>
      <c r="LKK4" s="50"/>
      <c r="LKL4" s="50"/>
      <c r="LKM4" s="50"/>
      <c r="LKN4" s="50"/>
      <c r="LKO4" s="50"/>
      <c r="LKP4" s="50"/>
      <c r="LKQ4" s="50"/>
      <c r="LKR4" s="50"/>
      <c r="LKS4" s="50"/>
      <c r="LKT4" s="50"/>
      <c r="LKU4" s="50"/>
      <c r="LKV4" s="50"/>
      <c r="LKW4" s="50"/>
      <c r="LKX4" s="50"/>
      <c r="LKY4" s="50"/>
      <c r="LKZ4" s="50"/>
      <c r="LLA4" s="50"/>
      <c r="LLB4" s="50"/>
      <c r="LLC4" s="50"/>
      <c r="LLD4" s="50"/>
      <c r="LLE4" s="50"/>
      <c r="LLF4" s="50"/>
      <c r="LLG4" s="50"/>
      <c r="LLH4" s="50"/>
      <c r="LLI4" s="50"/>
      <c r="LLJ4" s="50"/>
      <c r="LLK4" s="50"/>
      <c r="LLL4" s="50"/>
      <c r="LLM4" s="50"/>
      <c r="LLN4" s="50"/>
      <c r="LLO4" s="50"/>
      <c r="LLP4" s="50"/>
      <c r="LLQ4" s="50"/>
      <c r="LLR4" s="50"/>
      <c r="LLS4" s="50"/>
      <c r="LLT4" s="50"/>
      <c r="LLU4" s="50"/>
      <c r="LLV4" s="50"/>
      <c r="LLW4" s="50"/>
      <c r="LLX4" s="50"/>
      <c r="LLY4" s="50"/>
      <c r="LLZ4" s="50"/>
      <c r="LMA4" s="50"/>
      <c r="LMB4" s="50"/>
      <c r="LMC4" s="50"/>
      <c r="LMD4" s="50"/>
      <c r="LME4" s="50"/>
      <c r="LMF4" s="50"/>
      <c r="LMG4" s="50"/>
      <c r="LMH4" s="50"/>
      <c r="LMI4" s="50"/>
      <c r="LMJ4" s="50"/>
      <c r="LMK4" s="50"/>
      <c r="LML4" s="50"/>
      <c r="LMM4" s="50"/>
      <c r="LMN4" s="50"/>
      <c r="LMO4" s="50"/>
      <c r="LMP4" s="50"/>
      <c r="LMQ4" s="50"/>
      <c r="LMR4" s="50"/>
      <c r="LMS4" s="50"/>
      <c r="LMT4" s="50"/>
      <c r="LMU4" s="50"/>
      <c r="LMV4" s="50"/>
      <c r="LMW4" s="50"/>
      <c r="LMX4" s="50"/>
      <c r="LMY4" s="50"/>
      <c r="LMZ4" s="50"/>
      <c r="LNA4" s="50"/>
      <c r="LNB4" s="50"/>
      <c r="LNC4" s="50"/>
      <c r="LND4" s="50"/>
      <c r="LNE4" s="50"/>
      <c r="LNF4" s="50"/>
      <c r="LNG4" s="50"/>
      <c r="LNH4" s="50"/>
      <c r="LNI4" s="50"/>
      <c r="LNJ4" s="50"/>
      <c r="LNK4" s="50"/>
      <c r="LNL4" s="50"/>
      <c r="LNM4" s="50"/>
      <c r="LNN4" s="50"/>
      <c r="LNO4" s="50"/>
      <c r="LNP4" s="50"/>
      <c r="LNQ4" s="50"/>
      <c r="LNR4" s="50"/>
      <c r="LNS4" s="50"/>
      <c r="LNT4" s="50"/>
      <c r="LNU4" s="50"/>
      <c r="LNV4" s="50"/>
      <c r="LNW4" s="50"/>
      <c r="LNX4" s="50"/>
      <c r="LNY4" s="50"/>
      <c r="LNZ4" s="50"/>
      <c r="LOA4" s="50"/>
      <c r="LOB4" s="50"/>
      <c r="LOC4" s="50"/>
      <c r="LOD4" s="50"/>
      <c r="LOE4" s="50"/>
      <c r="LOF4" s="50"/>
      <c r="LOG4" s="50"/>
      <c r="LOH4" s="50"/>
      <c r="LOI4" s="50"/>
      <c r="LOJ4" s="50"/>
      <c r="LOK4" s="50"/>
      <c r="LOL4" s="50"/>
      <c r="LOM4" s="50"/>
      <c r="LON4" s="50"/>
      <c r="LOO4" s="50"/>
      <c r="LOP4" s="50"/>
      <c r="LOQ4" s="50"/>
      <c r="LOR4" s="50"/>
      <c r="LOS4" s="50"/>
      <c r="LOT4" s="50"/>
      <c r="LOU4" s="50"/>
      <c r="LOV4" s="50"/>
      <c r="LOW4" s="50"/>
      <c r="LOX4" s="50"/>
      <c r="LOY4" s="50"/>
      <c r="LOZ4" s="50"/>
      <c r="LPA4" s="50"/>
      <c r="LPB4" s="50"/>
      <c r="LPC4" s="50"/>
      <c r="LPD4" s="50"/>
      <c r="LPE4" s="50"/>
      <c r="LPF4" s="50"/>
      <c r="LPG4" s="50"/>
      <c r="LPH4" s="50"/>
      <c r="LPI4" s="50"/>
      <c r="LPJ4" s="50"/>
      <c r="LPK4" s="50"/>
      <c r="LPL4" s="50"/>
      <c r="LPM4" s="50"/>
      <c r="LPN4" s="50"/>
      <c r="LPO4" s="50"/>
      <c r="LPP4" s="50"/>
      <c r="LPQ4" s="50"/>
      <c r="LPR4" s="50"/>
      <c r="LPS4" s="50"/>
      <c r="LPT4" s="50"/>
      <c r="LPU4" s="50"/>
      <c r="LPV4" s="50"/>
      <c r="LPW4" s="50"/>
      <c r="LPX4" s="50"/>
      <c r="LPY4" s="50"/>
      <c r="LPZ4" s="50"/>
      <c r="LQA4" s="50"/>
      <c r="LQB4" s="50"/>
      <c r="LQC4" s="50"/>
      <c r="LQD4" s="50"/>
      <c r="LQE4" s="50"/>
      <c r="LQF4" s="50"/>
      <c r="LQG4" s="50"/>
      <c r="LQH4" s="50"/>
      <c r="LQI4" s="50"/>
      <c r="LQJ4" s="50"/>
      <c r="LQK4" s="50"/>
      <c r="LQL4" s="50"/>
      <c r="LQM4" s="50"/>
      <c r="LQN4" s="50"/>
      <c r="LQO4" s="50"/>
      <c r="LQP4" s="50"/>
      <c r="LQQ4" s="50"/>
      <c r="LQR4" s="50"/>
      <c r="LQS4" s="50"/>
      <c r="LQT4" s="50"/>
      <c r="LQU4" s="50"/>
      <c r="LQV4" s="50"/>
      <c r="LQW4" s="50"/>
      <c r="LQX4" s="50"/>
      <c r="LQY4" s="50"/>
      <c r="LQZ4" s="50"/>
      <c r="LRA4" s="50"/>
      <c r="LRB4" s="50"/>
      <c r="LRC4" s="50"/>
      <c r="LRD4" s="50"/>
      <c r="LRE4" s="50"/>
      <c r="LRF4" s="50"/>
      <c r="LRG4" s="50"/>
      <c r="LRH4" s="50"/>
      <c r="LRI4" s="50"/>
      <c r="LRJ4" s="50"/>
      <c r="LRK4" s="50"/>
      <c r="LRL4" s="50"/>
      <c r="LRM4" s="50"/>
      <c r="LRN4" s="50"/>
      <c r="LRO4" s="50"/>
      <c r="LRP4" s="50"/>
      <c r="LRQ4" s="50"/>
      <c r="LRR4" s="50"/>
      <c r="LRS4" s="50"/>
      <c r="LRT4" s="50"/>
      <c r="LRU4" s="50"/>
      <c r="LRV4" s="50"/>
      <c r="LRW4" s="50"/>
      <c r="LRX4" s="50"/>
      <c r="LRY4" s="50"/>
      <c r="LRZ4" s="50"/>
      <c r="LSA4" s="50"/>
      <c r="LSB4" s="50"/>
      <c r="LSC4" s="50"/>
      <c r="LSD4" s="50"/>
      <c r="LSE4" s="50"/>
      <c r="LSF4" s="50"/>
      <c r="LSG4" s="50"/>
      <c r="LSH4" s="50"/>
      <c r="LSI4" s="50"/>
      <c r="LSJ4" s="50"/>
      <c r="LSK4" s="50"/>
      <c r="LSL4" s="50"/>
      <c r="LSM4" s="50"/>
      <c r="LSN4" s="50"/>
      <c r="LSO4" s="50"/>
      <c r="LSP4" s="50"/>
      <c r="LSQ4" s="50"/>
      <c r="LSR4" s="50"/>
      <c r="LSS4" s="50"/>
      <c r="LST4" s="50"/>
      <c r="LSU4" s="50"/>
      <c r="LSV4" s="50"/>
      <c r="LSW4" s="50"/>
      <c r="LSX4" s="50"/>
      <c r="LSY4" s="50"/>
      <c r="LSZ4" s="50"/>
      <c r="LTA4" s="50"/>
      <c r="LTB4" s="50"/>
      <c r="LTC4" s="50"/>
      <c r="LTD4" s="50"/>
      <c r="LTE4" s="50"/>
      <c r="LTF4" s="50"/>
      <c r="LTG4" s="50"/>
      <c r="LTH4" s="50"/>
      <c r="LTI4" s="50"/>
      <c r="LTJ4" s="50"/>
      <c r="LTK4" s="50"/>
      <c r="LTL4" s="50"/>
      <c r="LTM4" s="50"/>
      <c r="LTN4" s="50"/>
      <c r="LTO4" s="50"/>
      <c r="LTP4" s="50"/>
      <c r="LTQ4" s="50"/>
      <c r="LTR4" s="50"/>
      <c r="LTS4" s="50"/>
      <c r="LTT4" s="50"/>
      <c r="LTU4" s="50"/>
      <c r="LTV4" s="50"/>
      <c r="LTW4" s="50"/>
      <c r="LTX4" s="50"/>
      <c r="LTY4" s="50"/>
      <c r="LTZ4" s="50"/>
      <c r="LUA4" s="50"/>
      <c r="LUB4" s="50"/>
      <c r="LUC4" s="50"/>
      <c r="LUD4" s="50"/>
      <c r="LUE4" s="50"/>
      <c r="LUF4" s="50"/>
      <c r="LUG4" s="50"/>
      <c r="LUH4" s="50"/>
      <c r="LUI4" s="50"/>
      <c r="LUJ4" s="50"/>
      <c r="LUK4" s="50"/>
      <c r="LUL4" s="50"/>
      <c r="LUM4" s="50"/>
      <c r="LUN4" s="50"/>
      <c r="LUO4" s="50"/>
      <c r="LUP4" s="50"/>
      <c r="LUQ4" s="50"/>
      <c r="LUR4" s="50"/>
      <c r="LUS4" s="50"/>
      <c r="LUT4" s="50"/>
      <c r="LUU4" s="50"/>
      <c r="LUV4" s="50"/>
      <c r="LUW4" s="50"/>
      <c r="LUX4" s="50"/>
      <c r="LUY4" s="50"/>
      <c r="LUZ4" s="50"/>
      <c r="LVA4" s="50"/>
      <c r="LVB4" s="50"/>
      <c r="LVC4" s="50"/>
      <c r="LVD4" s="50"/>
      <c r="LVE4" s="50"/>
      <c r="LVF4" s="50"/>
      <c r="LVG4" s="50"/>
      <c r="LVH4" s="50"/>
      <c r="LVI4" s="50"/>
      <c r="LVJ4" s="50"/>
      <c r="LVK4" s="50"/>
      <c r="LVL4" s="50"/>
      <c r="LVM4" s="50"/>
      <c r="LVN4" s="50"/>
      <c r="LVO4" s="50"/>
      <c r="LVP4" s="50"/>
      <c r="LVQ4" s="50"/>
      <c r="LVR4" s="50"/>
      <c r="LVS4" s="50"/>
      <c r="LVT4" s="50"/>
      <c r="LVU4" s="50"/>
      <c r="LVV4" s="50"/>
      <c r="LVW4" s="50"/>
      <c r="LVX4" s="50"/>
      <c r="LVY4" s="50"/>
      <c r="LVZ4" s="50"/>
      <c r="LWA4" s="50"/>
      <c r="LWB4" s="50"/>
      <c r="LWC4" s="50"/>
      <c r="LWD4" s="50"/>
      <c r="LWE4" s="50"/>
      <c r="LWF4" s="50"/>
      <c r="LWG4" s="50"/>
      <c r="LWH4" s="50"/>
      <c r="LWI4" s="50"/>
      <c r="LWJ4" s="50"/>
      <c r="LWK4" s="50"/>
      <c r="LWL4" s="50"/>
      <c r="LWM4" s="50"/>
      <c r="LWN4" s="50"/>
      <c r="LWO4" s="50"/>
      <c r="LWP4" s="50"/>
      <c r="LWQ4" s="50"/>
      <c r="LWR4" s="50"/>
      <c r="LWS4" s="50"/>
      <c r="LWT4" s="50"/>
      <c r="LWU4" s="50"/>
      <c r="LWV4" s="50"/>
      <c r="LWW4" s="50"/>
      <c r="LWX4" s="50"/>
      <c r="LWY4" s="50"/>
      <c r="LWZ4" s="50"/>
      <c r="LXA4" s="50"/>
      <c r="LXB4" s="50"/>
      <c r="LXC4" s="50"/>
      <c r="LXD4" s="50"/>
      <c r="LXE4" s="50"/>
      <c r="LXF4" s="50"/>
      <c r="LXG4" s="50"/>
      <c r="LXH4" s="50"/>
      <c r="LXI4" s="50"/>
      <c r="LXJ4" s="50"/>
      <c r="LXK4" s="50"/>
      <c r="LXL4" s="50"/>
      <c r="LXM4" s="50"/>
      <c r="LXN4" s="50"/>
      <c r="LXO4" s="50"/>
      <c r="LXP4" s="50"/>
      <c r="LXQ4" s="50"/>
      <c r="LXR4" s="50"/>
      <c r="LXS4" s="50"/>
      <c r="LXT4" s="50"/>
      <c r="LXU4" s="50"/>
      <c r="LXV4" s="50"/>
      <c r="LXW4" s="50"/>
      <c r="LXX4" s="50"/>
      <c r="LXY4" s="50"/>
      <c r="LXZ4" s="50"/>
      <c r="LYA4" s="50"/>
      <c r="LYB4" s="50"/>
      <c r="LYC4" s="50"/>
      <c r="LYD4" s="50"/>
      <c r="LYE4" s="50"/>
      <c r="LYF4" s="50"/>
      <c r="LYG4" s="50"/>
      <c r="LYH4" s="50"/>
      <c r="LYI4" s="50"/>
      <c r="LYJ4" s="50"/>
      <c r="LYK4" s="50"/>
      <c r="LYL4" s="50"/>
      <c r="LYM4" s="50"/>
      <c r="LYN4" s="50"/>
      <c r="LYO4" s="50"/>
      <c r="LYP4" s="50"/>
      <c r="LYQ4" s="50"/>
      <c r="LYR4" s="50"/>
      <c r="LYS4" s="50"/>
      <c r="LYT4" s="50"/>
      <c r="LYU4" s="50"/>
      <c r="LYV4" s="50"/>
      <c r="LYW4" s="50"/>
      <c r="LYX4" s="50"/>
      <c r="LYY4" s="50"/>
      <c r="LYZ4" s="50"/>
      <c r="LZA4" s="50"/>
      <c r="LZB4" s="50"/>
      <c r="LZC4" s="50"/>
      <c r="LZD4" s="50"/>
      <c r="LZE4" s="50"/>
      <c r="LZF4" s="50"/>
      <c r="LZG4" s="50"/>
      <c r="LZH4" s="50"/>
      <c r="LZI4" s="50"/>
      <c r="LZJ4" s="50"/>
      <c r="LZK4" s="50"/>
      <c r="LZL4" s="50"/>
      <c r="LZM4" s="50"/>
      <c r="LZN4" s="50"/>
      <c r="LZO4" s="50"/>
      <c r="LZP4" s="50"/>
      <c r="LZQ4" s="50"/>
      <c r="LZR4" s="50"/>
      <c r="LZS4" s="50"/>
      <c r="LZT4" s="50"/>
      <c r="LZU4" s="50"/>
      <c r="LZV4" s="50"/>
      <c r="LZW4" s="50"/>
      <c r="LZX4" s="50"/>
      <c r="LZY4" s="50"/>
      <c r="LZZ4" s="50"/>
      <c r="MAA4" s="50"/>
      <c r="MAB4" s="50"/>
      <c r="MAC4" s="50"/>
      <c r="MAD4" s="50"/>
      <c r="MAE4" s="50"/>
      <c r="MAF4" s="50"/>
      <c r="MAG4" s="50"/>
      <c r="MAH4" s="50"/>
      <c r="MAI4" s="50"/>
      <c r="MAJ4" s="50"/>
      <c r="MAK4" s="50"/>
      <c r="MAL4" s="50"/>
      <c r="MAM4" s="50"/>
      <c r="MAN4" s="50"/>
      <c r="MAO4" s="50"/>
      <c r="MAP4" s="50"/>
      <c r="MAQ4" s="50"/>
      <c r="MAR4" s="50"/>
      <c r="MAS4" s="50"/>
      <c r="MAT4" s="50"/>
      <c r="MAU4" s="50"/>
      <c r="MAV4" s="50"/>
      <c r="MAW4" s="50"/>
      <c r="MAX4" s="50"/>
      <c r="MAY4" s="50"/>
      <c r="MAZ4" s="50"/>
      <c r="MBA4" s="50"/>
      <c r="MBB4" s="50"/>
      <c r="MBC4" s="50"/>
      <c r="MBD4" s="50"/>
      <c r="MBE4" s="50"/>
      <c r="MBF4" s="50"/>
      <c r="MBG4" s="50"/>
      <c r="MBH4" s="50"/>
      <c r="MBI4" s="50"/>
      <c r="MBJ4" s="50"/>
      <c r="MBK4" s="50"/>
      <c r="MBL4" s="50"/>
      <c r="MBM4" s="50"/>
      <c r="MBN4" s="50"/>
      <c r="MBO4" s="50"/>
      <c r="MBP4" s="50"/>
      <c r="MBQ4" s="50"/>
      <c r="MBR4" s="50"/>
      <c r="MBS4" s="50"/>
      <c r="MBT4" s="50"/>
      <c r="MBU4" s="50"/>
      <c r="MBV4" s="50"/>
      <c r="MBW4" s="50"/>
      <c r="MBX4" s="50"/>
      <c r="MBY4" s="50"/>
      <c r="MBZ4" s="50"/>
      <c r="MCA4" s="50"/>
      <c r="MCB4" s="50"/>
      <c r="MCC4" s="50"/>
      <c r="MCD4" s="50"/>
      <c r="MCE4" s="50"/>
      <c r="MCF4" s="50"/>
      <c r="MCG4" s="50"/>
      <c r="MCH4" s="50"/>
      <c r="MCI4" s="50"/>
      <c r="MCJ4" s="50"/>
      <c r="MCK4" s="50"/>
      <c r="MCL4" s="50"/>
      <c r="MCM4" s="50"/>
      <c r="MCN4" s="50"/>
      <c r="MCO4" s="50"/>
      <c r="MCP4" s="50"/>
      <c r="MCQ4" s="50"/>
      <c r="MCR4" s="50"/>
      <c r="MCS4" s="50"/>
      <c r="MCT4" s="50"/>
      <c r="MCU4" s="50"/>
      <c r="MCV4" s="50"/>
      <c r="MCW4" s="50"/>
      <c r="MCX4" s="50"/>
      <c r="MCY4" s="50"/>
      <c r="MCZ4" s="50"/>
      <c r="MDA4" s="50"/>
      <c r="MDB4" s="50"/>
      <c r="MDC4" s="50"/>
      <c r="MDD4" s="50"/>
      <c r="MDE4" s="50"/>
      <c r="MDF4" s="50"/>
      <c r="MDG4" s="50"/>
      <c r="MDH4" s="50"/>
      <c r="MDI4" s="50"/>
      <c r="MDJ4" s="50"/>
      <c r="MDK4" s="50"/>
      <c r="MDL4" s="50"/>
      <c r="MDM4" s="50"/>
      <c r="MDN4" s="50"/>
      <c r="MDO4" s="50"/>
      <c r="MDP4" s="50"/>
      <c r="MDQ4" s="50"/>
      <c r="MDR4" s="50"/>
      <c r="MDS4" s="50"/>
      <c r="MDT4" s="50"/>
      <c r="MDU4" s="50"/>
      <c r="MDV4" s="50"/>
      <c r="MDW4" s="50"/>
      <c r="MDX4" s="50"/>
      <c r="MDY4" s="50"/>
      <c r="MDZ4" s="50"/>
      <c r="MEA4" s="50"/>
      <c r="MEB4" s="50"/>
      <c r="MEC4" s="50"/>
      <c r="MED4" s="50"/>
      <c r="MEE4" s="50"/>
      <c r="MEF4" s="50"/>
      <c r="MEG4" s="50"/>
      <c r="MEH4" s="50"/>
      <c r="MEI4" s="50"/>
      <c r="MEJ4" s="50"/>
      <c r="MEK4" s="50"/>
      <c r="MEL4" s="50"/>
      <c r="MEM4" s="50"/>
      <c r="MEN4" s="50"/>
      <c r="MEO4" s="50"/>
      <c r="MEP4" s="50"/>
      <c r="MEQ4" s="50"/>
      <c r="MER4" s="50"/>
      <c r="MES4" s="50"/>
      <c r="MET4" s="50"/>
      <c r="MEU4" s="50"/>
      <c r="MEV4" s="50"/>
      <c r="MEW4" s="50"/>
      <c r="MEX4" s="50"/>
      <c r="MEY4" s="50"/>
      <c r="MEZ4" s="50"/>
      <c r="MFA4" s="50"/>
      <c r="MFB4" s="50"/>
      <c r="MFC4" s="50"/>
      <c r="MFD4" s="50"/>
      <c r="MFE4" s="50"/>
      <c r="MFF4" s="50"/>
      <c r="MFG4" s="50"/>
      <c r="MFH4" s="50"/>
      <c r="MFI4" s="50"/>
      <c r="MFJ4" s="50"/>
      <c r="MFK4" s="50"/>
      <c r="MFL4" s="50"/>
      <c r="MFM4" s="50"/>
      <c r="MFN4" s="50"/>
      <c r="MFO4" s="50"/>
      <c r="MFP4" s="50"/>
      <c r="MFQ4" s="50"/>
      <c r="MFR4" s="50"/>
      <c r="MFS4" s="50"/>
      <c r="MFT4" s="50"/>
      <c r="MFU4" s="50"/>
      <c r="MFV4" s="50"/>
      <c r="MFW4" s="50"/>
      <c r="MFX4" s="50"/>
      <c r="MFY4" s="50"/>
      <c r="MFZ4" s="50"/>
      <c r="MGA4" s="50"/>
      <c r="MGB4" s="50"/>
      <c r="MGC4" s="50"/>
      <c r="MGD4" s="50"/>
      <c r="MGE4" s="50"/>
      <c r="MGF4" s="50"/>
      <c r="MGG4" s="50"/>
      <c r="MGH4" s="50"/>
      <c r="MGI4" s="50"/>
      <c r="MGJ4" s="50"/>
      <c r="MGK4" s="50"/>
      <c r="MGL4" s="50"/>
      <c r="MGM4" s="50"/>
      <c r="MGN4" s="50"/>
      <c r="MGO4" s="50"/>
      <c r="MGP4" s="50"/>
      <c r="MGQ4" s="50"/>
      <c r="MGR4" s="50"/>
      <c r="MGS4" s="50"/>
      <c r="MGT4" s="50"/>
      <c r="MGU4" s="50"/>
      <c r="MGV4" s="50"/>
      <c r="MGW4" s="50"/>
      <c r="MGX4" s="50"/>
      <c r="MGY4" s="50"/>
      <c r="MGZ4" s="50"/>
      <c r="MHA4" s="50"/>
      <c r="MHB4" s="50"/>
      <c r="MHC4" s="50"/>
      <c r="MHD4" s="50"/>
      <c r="MHE4" s="50"/>
      <c r="MHF4" s="50"/>
      <c r="MHG4" s="50"/>
      <c r="MHH4" s="50"/>
      <c r="MHI4" s="50"/>
      <c r="MHJ4" s="50"/>
      <c r="MHK4" s="50"/>
      <c r="MHL4" s="50"/>
      <c r="MHM4" s="50"/>
      <c r="MHN4" s="50"/>
      <c r="MHO4" s="50"/>
      <c r="MHP4" s="50"/>
      <c r="MHQ4" s="50"/>
      <c r="MHR4" s="50"/>
      <c r="MHS4" s="50"/>
      <c r="MHT4" s="50"/>
      <c r="MHU4" s="50"/>
      <c r="MHV4" s="50"/>
      <c r="MHW4" s="50"/>
      <c r="MHX4" s="50"/>
      <c r="MHY4" s="50"/>
      <c r="MHZ4" s="50"/>
      <c r="MIA4" s="50"/>
      <c r="MIB4" s="50"/>
      <c r="MIC4" s="50"/>
      <c r="MID4" s="50"/>
      <c r="MIE4" s="50"/>
      <c r="MIF4" s="50"/>
      <c r="MIG4" s="50"/>
      <c r="MIH4" s="50"/>
      <c r="MII4" s="50"/>
      <c r="MIJ4" s="50"/>
      <c r="MIK4" s="50"/>
      <c r="MIL4" s="50"/>
      <c r="MIM4" s="50"/>
      <c r="MIN4" s="50"/>
      <c r="MIO4" s="50"/>
      <c r="MIP4" s="50"/>
      <c r="MIQ4" s="50"/>
      <c r="MIR4" s="50"/>
      <c r="MIS4" s="50"/>
      <c r="MIT4" s="50"/>
      <c r="MIU4" s="50"/>
      <c r="MIV4" s="50"/>
      <c r="MIW4" s="50"/>
      <c r="MIX4" s="50"/>
      <c r="MIY4" s="50"/>
      <c r="MIZ4" s="50"/>
      <c r="MJA4" s="50"/>
      <c r="MJB4" s="50"/>
      <c r="MJC4" s="50"/>
      <c r="MJD4" s="50"/>
      <c r="MJE4" s="50"/>
      <c r="MJF4" s="50"/>
      <c r="MJG4" s="50"/>
      <c r="MJH4" s="50"/>
      <c r="MJI4" s="50"/>
      <c r="MJJ4" s="50"/>
      <c r="MJK4" s="50"/>
      <c r="MJL4" s="50"/>
      <c r="MJM4" s="50"/>
      <c r="MJN4" s="50"/>
      <c r="MJO4" s="50"/>
      <c r="MJP4" s="50"/>
      <c r="MJQ4" s="50"/>
      <c r="MJR4" s="50"/>
      <c r="MJS4" s="50"/>
      <c r="MJT4" s="50"/>
      <c r="MJU4" s="50"/>
      <c r="MJV4" s="50"/>
      <c r="MJW4" s="50"/>
      <c r="MJX4" s="50"/>
      <c r="MJY4" s="50"/>
      <c r="MJZ4" s="50"/>
      <c r="MKA4" s="50"/>
      <c r="MKB4" s="50"/>
      <c r="MKC4" s="50"/>
      <c r="MKD4" s="50"/>
      <c r="MKE4" s="50"/>
      <c r="MKF4" s="50"/>
      <c r="MKG4" s="50"/>
      <c r="MKH4" s="50"/>
      <c r="MKI4" s="50"/>
      <c r="MKJ4" s="50"/>
      <c r="MKK4" s="50"/>
      <c r="MKL4" s="50"/>
      <c r="MKM4" s="50"/>
      <c r="MKN4" s="50"/>
      <c r="MKO4" s="50"/>
      <c r="MKP4" s="50"/>
      <c r="MKQ4" s="50"/>
      <c r="MKR4" s="50"/>
      <c r="MKS4" s="50"/>
      <c r="MKT4" s="50"/>
      <c r="MKU4" s="50"/>
      <c r="MKV4" s="50"/>
      <c r="MKW4" s="50"/>
      <c r="MKX4" s="50"/>
      <c r="MKY4" s="50"/>
      <c r="MKZ4" s="50"/>
      <c r="MLA4" s="50"/>
      <c r="MLB4" s="50"/>
      <c r="MLC4" s="50"/>
      <c r="MLD4" s="50"/>
      <c r="MLE4" s="50"/>
      <c r="MLF4" s="50"/>
      <c r="MLG4" s="50"/>
      <c r="MLH4" s="50"/>
      <c r="MLI4" s="50"/>
      <c r="MLJ4" s="50"/>
      <c r="MLK4" s="50"/>
      <c r="MLL4" s="50"/>
      <c r="MLM4" s="50"/>
      <c r="MLN4" s="50"/>
      <c r="MLO4" s="50"/>
      <c r="MLP4" s="50"/>
      <c r="MLQ4" s="50"/>
      <c r="MLR4" s="50"/>
      <c r="MLS4" s="50"/>
      <c r="MLT4" s="50"/>
      <c r="MLU4" s="50"/>
      <c r="MLV4" s="50"/>
      <c r="MLW4" s="50"/>
      <c r="MLX4" s="50"/>
      <c r="MLY4" s="50"/>
      <c r="MLZ4" s="50"/>
      <c r="MMA4" s="50"/>
      <c r="MMB4" s="50"/>
      <c r="MMC4" s="50"/>
      <c r="MMD4" s="50"/>
      <c r="MME4" s="50"/>
      <c r="MMF4" s="50"/>
      <c r="MMG4" s="50"/>
      <c r="MMH4" s="50"/>
      <c r="MMI4" s="50"/>
      <c r="MMJ4" s="50"/>
      <c r="MMK4" s="50"/>
      <c r="MML4" s="50"/>
      <c r="MMM4" s="50"/>
      <c r="MMN4" s="50"/>
      <c r="MMO4" s="50"/>
      <c r="MMP4" s="50"/>
      <c r="MMQ4" s="50"/>
      <c r="MMR4" s="50"/>
      <c r="MMS4" s="50"/>
      <c r="MMT4" s="50"/>
      <c r="MMU4" s="50"/>
      <c r="MMV4" s="50"/>
      <c r="MMW4" s="50"/>
      <c r="MMX4" s="50"/>
      <c r="MMY4" s="50"/>
      <c r="MMZ4" s="50"/>
      <c r="MNA4" s="50"/>
      <c r="MNB4" s="50"/>
      <c r="MNC4" s="50"/>
      <c r="MND4" s="50"/>
      <c r="MNE4" s="50"/>
      <c r="MNF4" s="50"/>
      <c r="MNG4" s="50"/>
      <c r="MNH4" s="50"/>
      <c r="MNI4" s="50"/>
      <c r="MNJ4" s="50"/>
      <c r="MNK4" s="50"/>
      <c r="MNL4" s="50"/>
      <c r="MNM4" s="50"/>
      <c r="MNN4" s="50"/>
      <c r="MNO4" s="50"/>
      <c r="MNP4" s="50"/>
      <c r="MNQ4" s="50"/>
      <c r="MNR4" s="50"/>
      <c r="MNS4" s="50"/>
      <c r="MNT4" s="50"/>
      <c r="MNU4" s="50"/>
      <c r="MNV4" s="50"/>
      <c r="MNW4" s="50"/>
      <c r="MNX4" s="50"/>
      <c r="MNY4" s="50"/>
      <c r="MNZ4" s="50"/>
      <c r="MOA4" s="50"/>
      <c r="MOB4" s="50"/>
      <c r="MOC4" s="50"/>
      <c r="MOD4" s="50"/>
      <c r="MOE4" s="50"/>
      <c r="MOF4" s="50"/>
      <c r="MOG4" s="50"/>
      <c r="MOH4" s="50"/>
      <c r="MOI4" s="50"/>
      <c r="MOJ4" s="50"/>
      <c r="MOK4" s="50"/>
      <c r="MOL4" s="50"/>
      <c r="MOM4" s="50"/>
      <c r="MON4" s="50"/>
      <c r="MOO4" s="50"/>
      <c r="MOP4" s="50"/>
      <c r="MOQ4" s="50"/>
      <c r="MOR4" s="50"/>
      <c r="MOS4" s="50"/>
      <c r="MOT4" s="50"/>
      <c r="MOU4" s="50"/>
      <c r="MOV4" s="50"/>
      <c r="MOW4" s="50"/>
      <c r="MOX4" s="50"/>
      <c r="MOY4" s="50"/>
      <c r="MOZ4" s="50"/>
      <c r="MPA4" s="50"/>
      <c r="MPB4" s="50"/>
      <c r="MPC4" s="50"/>
      <c r="MPD4" s="50"/>
      <c r="MPE4" s="50"/>
      <c r="MPF4" s="50"/>
      <c r="MPG4" s="50"/>
      <c r="MPH4" s="50"/>
      <c r="MPI4" s="50"/>
      <c r="MPJ4" s="50"/>
      <c r="MPK4" s="50"/>
      <c r="MPL4" s="50"/>
      <c r="MPM4" s="50"/>
      <c r="MPN4" s="50"/>
      <c r="MPO4" s="50"/>
      <c r="MPP4" s="50"/>
      <c r="MPQ4" s="50"/>
      <c r="MPR4" s="50"/>
      <c r="MPS4" s="50"/>
      <c r="MPT4" s="50"/>
      <c r="MPU4" s="50"/>
      <c r="MPV4" s="50"/>
      <c r="MPW4" s="50"/>
      <c r="MPX4" s="50"/>
      <c r="MPY4" s="50"/>
      <c r="MPZ4" s="50"/>
      <c r="MQA4" s="50"/>
      <c r="MQB4" s="50"/>
      <c r="MQC4" s="50"/>
      <c r="MQD4" s="50"/>
      <c r="MQE4" s="50"/>
      <c r="MQF4" s="50"/>
      <c r="MQG4" s="50"/>
      <c r="MQH4" s="50"/>
      <c r="MQI4" s="50"/>
      <c r="MQJ4" s="50"/>
      <c r="MQK4" s="50"/>
      <c r="MQL4" s="50"/>
      <c r="MQM4" s="50"/>
      <c r="MQN4" s="50"/>
      <c r="MQO4" s="50"/>
      <c r="MQP4" s="50"/>
      <c r="MQQ4" s="50"/>
      <c r="MQR4" s="50"/>
      <c r="MQS4" s="50"/>
      <c r="MQT4" s="50"/>
      <c r="MQU4" s="50"/>
      <c r="MQV4" s="50"/>
      <c r="MQW4" s="50"/>
      <c r="MQX4" s="50"/>
      <c r="MQY4" s="50"/>
      <c r="MQZ4" s="50"/>
      <c r="MRA4" s="50"/>
      <c r="MRB4" s="50"/>
      <c r="MRC4" s="50"/>
      <c r="MRD4" s="50"/>
      <c r="MRE4" s="50"/>
      <c r="MRF4" s="50"/>
      <c r="MRG4" s="50"/>
      <c r="MRH4" s="50"/>
      <c r="MRI4" s="50"/>
      <c r="MRJ4" s="50"/>
      <c r="MRK4" s="50"/>
      <c r="MRL4" s="50"/>
      <c r="MRM4" s="50"/>
      <c r="MRN4" s="50"/>
      <c r="MRO4" s="50"/>
      <c r="MRP4" s="50"/>
      <c r="MRQ4" s="50"/>
      <c r="MRR4" s="50"/>
      <c r="MRS4" s="50"/>
      <c r="MRT4" s="50"/>
      <c r="MRU4" s="50"/>
      <c r="MRV4" s="50"/>
      <c r="MRW4" s="50"/>
      <c r="MRX4" s="50"/>
      <c r="MRY4" s="50"/>
      <c r="MRZ4" s="50"/>
      <c r="MSA4" s="50"/>
      <c r="MSB4" s="50"/>
      <c r="MSC4" s="50"/>
      <c r="MSD4" s="50"/>
      <c r="MSE4" s="50"/>
      <c r="MSF4" s="50"/>
      <c r="MSG4" s="50"/>
      <c r="MSH4" s="50"/>
      <c r="MSI4" s="50"/>
      <c r="MSJ4" s="50"/>
      <c r="MSK4" s="50"/>
      <c r="MSL4" s="50"/>
      <c r="MSM4" s="50"/>
      <c r="MSN4" s="50"/>
      <c r="MSO4" s="50"/>
      <c r="MSP4" s="50"/>
      <c r="MSQ4" s="50"/>
      <c r="MSR4" s="50"/>
      <c r="MSS4" s="50"/>
      <c r="MST4" s="50"/>
      <c r="MSU4" s="50"/>
      <c r="MSV4" s="50"/>
      <c r="MSW4" s="50"/>
      <c r="MSX4" s="50"/>
      <c r="MSY4" s="50"/>
      <c r="MSZ4" s="50"/>
      <c r="MTA4" s="50"/>
      <c r="MTB4" s="50"/>
      <c r="MTC4" s="50"/>
      <c r="MTD4" s="50"/>
      <c r="MTE4" s="50"/>
      <c r="MTF4" s="50"/>
      <c r="MTG4" s="50"/>
      <c r="MTH4" s="50"/>
      <c r="MTI4" s="50"/>
      <c r="MTJ4" s="50"/>
      <c r="MTK4" s="50"/>
      <c r="MTL4" s="50"/>
      <c r="MTM4" s="50"/>
      <c r="MTN4" s="50"/>
      <c r="MTO4" s="50"/>
      <c r="MTP4" s="50"/>
      <c r="MTQ4" s="50"/>
      <c r="MTR4" s="50"/>
      <c r="MTS4" s="50"/>
      <c r="MTT4" s="50"/>
      <c r="MTU4" s="50"/>
      <c r="MTV4" s="50"/>
      <c r="MTW4" s="50"/>
      <c r="MTX4" s="50"/>
      <c r="MTY4" s="50"/>
      <c r="MTZ4" s="50"/>
      <c r="MUA4" s="50"/>
      <c r="MUB4" s="50"/>
      <c r="MUC4" s="50"/>
      <c r="MUD4" s="50"/>
      <c r="MUE4" s="50"/>
      <c r="MUF4" s="50"/>
      <c r="MUG4" s="50"/>
      <c r="MUH4" s="50"/>
      <c r="MUI4" s="50"/>
      <c r="MUJ4" s="50"/>
      <c r="MUK4" s="50"/>
      <c r="MUL4" s="50"/>
      <c r="MUM4" s="50"/>
      <c r="MUN4" s="50"/>
      <c r="MUO4" s="50"/>
      <c r="MUP4" s="50"/>
      <c r="MUQ4" s="50"/>
      <c r="MUR4" s="50"/>
      <c r="MUS4" s="50"/>
      <c r="MUT4" s="50"/>
      <c r="MUU4" s="50"/>
      <c r="MUV4" s="50"/>
      <c r="MUW4" s="50"/>
      <c r="MUX4" s="50"/>
      <c r="MUY4" s="50"/>
      <c r="MUZ4" s="50"/>
      <c r="MVA4" s="50"/>
      <c r="MVB4" s="50"/>
      <c r="MVC4" s="50"/>
      <c r="MVD4" s="50"/>
      <c r="MVE4" s="50"/>
      <c r="MVF4" s="50"/>
      <c r="MVG4" s="50"/>
      <c r="MVH4" s="50"/>
      <c r="MVI4" s="50"/>
      <c r="MVJ4" s="50"/>
      <c r="MVK4" s="50"/>
      <c r="MVL4" s="50"/>
      <c r="MVM4" s="50"/>
      <c r="MVN4" s="50"/>
      <c r="MVO4" s="50"/>
      <c r="MVP4" s="50"/>
      <c r="MVQ4" s="50"/>
      <c r="MVR4" s="50"/>
      <c r="MVS4" s="50"/>
      <c r="MVT4" s="50"/>
      <c r="MVU4" s="50"/>
      <c r="MVV4" s="50"/>
      <c r="MVW4" s="50"/>
      <c r="MVX4" s="50"/>
      <c r="MVY4" s="50"/>
      <c r="MVZ4" s="50"/>
      <c r="MWA4" s="50"/>
      <c r="MWB4" s="50"/>
      <c r="MWC4" s="50"/>
      <c r="MWD4" s="50"/>
      <c r="MWE4" s="50"/>
      <c r="MWF4" s="50"/>
      <c r="MWG4" s="50"/>
      <c r="MWH4" s="50"/>
      <c r="MWI4" s="50"/>
      <c r="MWJ4" s="50"/>
      <c r="MWK4" s="50"/>
      <c r="MWL4" s="50"/>
      <c r="MWM4" s="50"/>
      <c r="MWN4" s="50"/>
      <c r="MWO4" s="50"/>
      <c r="MWP4" s="50"/>
      <c r="MWQ4" s="50"/>
      <c r="MWR4" s="50"/>
      <c r="MWS4" s="50"/>
      <c r="MWT4" s="50"/>
      <c r="MWU4" s="50"/>
      <c r="MWV4" s="50"/>
      <c r="MWW4" s="50"/>
      <c r="MWX4" s="50"/>
      <c r="MWY4" s="50"/>
      <c r="MWZ4" s="50"/>
      <c r="MXA4" s="50"/>
      <c r="MXB4" s="50"/>
      <c r="MXC4" s="50"/>
      <c r="MXD4" s="50"/>
      <c r="MXE4" s="50"/>
      <c r="MXF4" s="50"/>
      <c r="MXG4" s="50"/>
      <c r="MXH4" s="50"/>
      <c r="MXI4" s="50"/>
      <c r="MXJ4" s="50"/>
      <c r="MXK4" s="50"/>
      <c r="MXL4" s="50"/>
      <c r="MXM4" s="50"/>
      <c r="MXN4" s="50"/>
      <c r="MXO4" s="50"/>
      <c r="MXP4" s="50"/>
      <c r="MXQ4" s="50"/>
      <c r="MXR4" s="50"/>
      <c r="MXS4" s="50"/>
      <c r="MXT4" s="50"/>
      <c r="MXU4" s="50"/>
      <c r="MXV4" s="50"/>
      <c r="MXW4" s="50"/>
      <c r="MXX4" s="50"/>
      <c r="MXY4" s="50"/>
      <c r="MXZ4" s="50"/>
      <c r="MYA4" s="50"/>
      <c r="MYB4" s="50"/>
      <c r="MYC4" s="50"/>
      <c r="MYD4" s="50"/>
      <c r="MYE4" s="50"/>
      <c r="MYF4" s="50"/>
      <c r="MYG4" s="50"/>
      <c r="MYH4" s="50"/>
      <c r="MYI4" s="50"/>
      <c r="MYJ4" s="50"/>
      <c r="MYK4" s="50"/>
      <c r="MYL4" s="50"/>
      <c r="MYM4" s="50"/>
      <c r="MYN4" s="50"/>
      <c r="MYO4" s="50"/>
      <c r="MYP4" s="50"/>
      <c r="MYQ4" s="50"/>
      <c r="MYR4" s="50"/>
      <c r="MYS4" s="50"/>
      <c r="MYT4" s="50"/>
      <c r="MYU4" s="50"/>
      <c r="MYV4" s="50"/>
      <c r="MYW4" s="50"/>
      <c r="MYX4" s="50"/>
      <c r="MYY4" s="50"/>
      <c r="MYZ4" s="50"/>
      <c r="MZA4" s="50"/>
      <c r="MZB4" s="50"/>
      <c r="MZC4" s="50"/>
      <c r="MZD4" s="50"/>
      <c r="MZE4" s="50"/>
      <c r="MZF4" s="50"/>
      <c r="MZG4" s="50"/>
      <c r="MZH4" s="50"/>
      <c r="MZI4" s="50"/>
      <c r="MZJ4" s="50"/>
      <c r="MZK4" s="50"/>
      <c r="MZL4" s="50"/>
      <c r="MZM4" s="50"/>
      <c r="MZN4" s="50"/>
      <c r="MZO4" s="50"/>
      <c r="MZP4" s="50"/>
      <c r="MZQ4" s="50"/>
      <c r="MZR4" s="50"/>
      <c r="MZS4" s="50"/>
      <c r="MZT4" s="50"/>
      <c r="MZU4" s="50"/>
      <c r="MZV4" s="50"/>
      <c r="MZW4" s="50"/>
      <c r="MZX4" s="50"/>
      <c r="MZY4" s="50"/>
      <c r="MZZ4" s="50"/>
      <c r="NAA4" s="50"/>
      <c r="NAB4" s="50"/>
      <c r="NAC4" s="50"/>
      <c r="NAD4" s="50"/>
      <c r="NAE4" s="50"/>
      <c r="NAF4" s="50"/>
      <c r="NAG4" s="50"/>
      <c r="NAH4" s="50"/>
      <c r="NAI4" s="50"/>
      <c r="NAJ4" s="50"/>
      <c r="NAK4" s="50"/>
      <c r="NAL4" s="50"/>
      <c r="NAM4" s="50"/>
      <c r="NAN4" s="50"/>
      <c r="NAO4" s="50"/>
      <c r="NAP4" s="50"/>
      <c r="NAQ4" s="50"/>
      <c r="NAR4" s="50"/>
      <c r="NAS4" s="50"/>
      <c r="NAT4" s="50"/>
      <c r="NAU4" s="50"/>
      <c r="NAV4" s="50"/>
      <c r="NAW4" s="50"/>
      <c r="NAX4" s="50"/>
      <c r="NAY4" s="50"/>
      <c r="NAZ4" s="50"/>
      <c r="NBA4" s="50"/>
      <c r="NBB4" s="50"/>
      <c r="NBC4" s="50"/>
      <c r="NBD4" s="50"/>
      <c r="NBE4" s="50"/>
      <c r="NBF4" s="50"/>
      <c r="NBG4" s="50"/>
      <c r="NBH4" s="50"/>
      <c r="NBI4" s="50"/>
      <c r="NBJ4" s="50"/>
      <c r="NBK4" s="50"/>
      <c r="NBL4" s="50"/>
      <c r="NBM4" s="50"/>
      <c r="NBN4" s="50"/>
      <c r="NBO4" s="50"/>
      <c r="NBP4" s="50"/>
      <c r="NBQ4" s="50"/>
      <c r="NBR4" s="50"/>
      <c r="NBS4" s="50"/>
      <c r="NBT4" s="50"/>
      <c r="NBU4" s="50"/>
      <c r="NBV4" s="50"/>
      <c r="NBW4" s="50"/>
      <c r="NBX4" s="50"/>
      <c r="NBY4" s="50"/>
      <c r="NBZ4" s="50"/>
      <c r="NCA4" s="50"/>
      <c r="NCB4" s="50"/>
      <c r="NCC4" s="50"/>
      <c r="NCD4" s="50"/>
      <c r="NCE4" s="50"/>
      <c r="NCF4" s="50"/>
      <c r="NCG4" s="50"/>
      <c r="NCH4" s="50"/>
      <c r="NCI4" s="50"/>
      <c r="NCJ4" s="50"/>
      <c r="NCK4" s="50"/>
      <c r="NCL4" s="50"/>
      <c r="NCM4" s="50"/>
      <c r="NCN4" s="50"/>
      <c r="NCO4" s="50"/>
      <c r="NCP4" s="50"/>
      <c r="NCQ4" s="50"/>
      <c r="NCR4" s="50"/>
      <c r="NCS4" s="50"/>
      <c r="NCT4" s="50"/>
      <c r="NCU4" s="50"/>
      <c r="NCV4" s="50"/>
      <c r="NCW4" s="50"/>
      <c r="NCX4" s="50"/>
      <c r="NCY4" s="50"/>
      <c r="NCZ4" s="50"/>
      <c r="NDA4" s="50"/>
      <c r="NDB4" s="50"/>
      <c r="NDC4" s="50"/>
      <c r="NDD4" s="50"/>
      <c r="NDE4" s="50"/>
      <c r="NDF4" s="50"/>
      <c r="NDG4" s="50"/>
      <c r="NDH4" s="50"/>
      <c r="NDI4" s="50"/>
      <c r="NDJ4" s="50"/>
      <c r="NDK4" s="50"/>
      <c r="NDL4" s="50"/>
      <c r="NDM4" s="50"/>
      <c r="NDN4" s="50"/>
      <c r="NDO4" s="50"/>
      <c r="NDP4" s="50"/>
      <c r="NDQ4" s="50"/>
      <c r="NDR4" s="50"/>
      <c r="NDS4" s="50"/>
      <c r="NDT4" s="50"/>
      <c r="NDU4" s="50"/>
      <c r="NDV4" s="50"/>
      <c r="NDW4" s="50"/>
      <c r="NDX4" s="50"/>
      <c r="NDY4" s="50"/>
      <c r="NDZ4" s="50"/>
      <c r="NEA4" s="50"/>
      <c r="NEB4" s="50"/>
      <c r="NEC4" s="50"/>
      <c r="NED4" s="50"/>
      <c r="NEE4" s="50"/>
      <c r="NEF4" s="50"/>
      <c r="NEG4" s="50"/>
      <c r="NEH4" s="50"/>
      <c r="NEI4" s="50"/>
      <c r="NEJ4" s="50"/>
      <c r="NEK4" s="50"/>
      <c r="NEL4" s="50"/>
      <c r="NEM4" s="50"/>
      <c r="NEN4" s="50"/>
      <c r="NEO4" s="50"/>
      <c r="NEP4" s="50"/>
      <c r="NEQ4" s="50"/>
      <c r="NER4" s="50"/>
      <c r="NES4" s="50"/>
      <c r="NET4" s="50"/>
      <c r="NEU4" s="50"/>
      <c r="NEV4" s="50"/>
      <c r="NEW4" s="50"/>
      <c r="NEX4" s="50"/>
      <c r="NEY4" s="50"/>
      <c r="NEZ4" s="50"/>
      <c r="NFA4" s="50"/>
      <c r="NFB4" s="50"/>
      <c r="NFC4" s="50"/>
      <c r="NFD4" s="50"/>
      <c r="NFE4" s="50"/>
      <c r="NFF4" s="50"/>
      <c r="NFG4" s="50"/>
      <c r="NFH4" s="50"/>
      <c r="NFI4" s="50"/>
      <c r="NFJ4" s="50"/>
      <c r="NFK4" s="50"/>
      <c r="NFL4" s="50"/>
      <c r="NFM4" s="50"/>
      <c r="NFN4" s="50"/>
      <c r="NFO4" s="50"/>
      <c r="NFP4" s="50"/>
      <c r="NFQ4" s="50"/>
      <c r="NFR4" s="50"/>
      <c r="NFS4" s="50"/>
      <c r="NFT4" s="50"/>
      <c r="NFU4" s="50"/>
      <c r="NFV4" s="50"/>
      <c r="NFW4" s="50"/>
      <c r="NFX4" s="50"/>
      <c r="NFY4" s="50"/>
      <c r="NFZ4" s="50"/>
      <c r="NGA4" s="50"/>
      <c r="NGB4" s="50"/>
      <c r="NGC4" s="50"/>
      <c r="NGD4" s="50"/>
      <c r="NGE4" s="50"/>
      <c r="NGF4" s="50"/>
      <c r="NGG4" s="50"/>
      <c r="NGH4" s="50"/>
      <c r="NGI4" s="50"/>
      <c r="NGJ4" s="50"/>
      <c r="NGK4" s="50"/>
      <c r="NGL4" s="50"/>
      <c r="NGM4" s="50"/>
      <c r="NGN4" s="50"/>
      <c r="NGO4" s="50"/>
      <c r="NGP4" s="50"/>
      <c r="NGQ4" s="50"/>
      <c r="NGR4" s="50"/>
      <c r="NGS4" s="50"/>
      <c r="NGT4" s="50"/>
      <c r="NGU4" s="50"/>
      <c r="NGV4" s="50"/>
      <c r="NGW4" s="50"/>
      <c r="NGX4" s="50"/>
      <c r="NGY4" s="50"/>
      <c r="NGZ4" s="50"/>
      <c r="NHA4" s="50"/>
      <c r="NHB4" s="50"/>
      <c r="NHC4" s="50"/>
      <c r="NHD4" s="50"/>
      <c r="NHE4" s="50"/>
      <c r="NHF4" s="50"/>
      <c r="NHG4" s="50"/>
      <c r="NHH4" s="50"/>
      <c r="NHI4" s="50"/>
      <c r="NHJ4" s="50"/>
      <c r="NHK4" s="50"/>
      <c r="NHL4" s="50"/>
      <c r="NHM4" s="50"/>
      <c r="NHN4" s="50"/>
      <c r="NHO4" s="50"/>
      <c r="NHP4" s="50"/>
      <c r="NHQ4" s="50"/>
      <c r="NHR4" s="50"/>
      <c r="NHS4" s="50"/>
      <c r="NHT4" s="50"/>
      <c r="NHU4" s="50"/>
      <c r="NHV4" s="50"/>
      <c r="NHW4" s="50"/>
      <c r="NHX4" s="50"/>
      <c r="NHY4" s="50"/>
      <c r="NHZ4" s="50"/>
      <c r="NIA4" s="50"/>
      <c r="NIB4" s="50"/>
      <c r="NIC4" s="50"/>
      <c r="NID4" s="50"/>
      <c r="NIE4" s="50"/>
      <c r="NIF4" s="50"/>
      <c r="NIG4" s="50"/>
      <c r="NIH4" s="50"/>
      <c r="NII4" s="50"/>
      <c r="NIJ4" s="50"/>
      <c r="NIK4" s="50"/>
      <c r="NIL4" s="50"/>
      <c r="NIM4" s="50"/>
      <c r="NIN4" s="50"/>
      <c r="NIO4" s="50"/>
      <c r="NIP4" s="50"/>
      <c r="NIQ4" s="50"/>
      <c r="NIR4" s="50"/>
      <c r="NIS4" s="50"/>
      <c r="NIT4" s="50"/>
      <c r="NIU4" s="50"/>
      <c r="NIV4" s="50"/>
      <c r="NIW4" s="50"/>
      <c r="NIX4" s="50"/>
      <c r="NIY4" s="50"/>
      <c r="NIZ4" s="50"/>
      <c r="NJA4" s="50"/>
      <c r="NJB4" s="50"/>
      <c r="NJC4" s="50"/>
      <c r="NJD4" s="50"/>
      <c r="NJE4" s="50"/>
      <c r="NJF4" s="50"/>
      <c r="NJG4" s="50"/>
      <c r="NJH4" s="50"/>
      <c r="NJI4" s="50"/>
      <c r="NJJ4" s="50"/>
      <c r="NJK4" s="50"/>
      <c r="NJL4" s="50"/>
      <c r="NJM4" s="50"/>
      <c r="NJN4" s="50"/>
      <c r="NJO4" s="50"/>
      <c r="NJP4" s="50"/>
      <c r="NJQ4" s="50"/>
      <c r="NJR4" s="50"/>
      <c r="NJS4" s="50"/>
      <c r="NJT4" s="50"/>
      <c r="NJU4" s="50"/>
      <c r="NJV4" s="50"/>
      <c r="NJW4" s="50"/>
      <c r="NJX4" s="50"/>
      <c r="NJY4" s="50"/>
      <c r="NJZ4" s="50"/>
      <c r="NKA4" s="50"/>
      <c r="NKB4" s="50"/>
      <c r="NKC4" s="50"/>
      <c r="NKD4" s="50"/>
      <c r="NKE4" s="50"/>
      <c r="NKF4" s="50"/>
      <c r="NKG4" s="50"/>
      <c r="NKH4" s="50"/>
      <c r="NKI4" s="50"/>
      <c r="NKJ4" s="50"/>
      <c r="NKK4" s="50"/>
      <c r="NKL4" s="50"/>
      <c r="NKM4" s="50"/>
      <c r="NKN4" s="50"/>
      <c r="NKO4" s="50"/>
      <c r="NKP4" s="50"/>
      <c r="NKQ4" s="50"/>
      <c r="NKR4" s="50"/>
      <c r="NKS4" s="50"/>
      <c r="NKT4" s="50"/>
      <c r="NKU4" s="50"/>
      <c r="NKV4" s="50"/>
      <c r="NKW4" s="50"/>
      <c r="NKX4" s="50"/>
      <c r="NKY4" s="50"/>
      <c r="NKZ4" s="50"/>
      <c r="NLA4" s="50"/>
      <c r="NLB4" s="50"/>
      <c r="NLC4" s="50"/>
      <c r="NLD4" s="50"/>
      <c r="NLE4" s="50"/>
      <c r="NLF4" s="50"/>
      <c r="NLG4" s="50"/>
      <c r="NLH4" s="50"/>
      <c r="NLI4" s="50"/>
      <c r="NLJ4" s="50"/>
      <c r="NLK4" s="50"/>
      <c r="NLL4" s="50"/>
      <c r="NLM4" s="50"/>
      <c r="NLN4" s="50"/>
      <c r="NLO4" s="50"/>
      <c r="NLP4" s="50"/>
      <c r="NLQ4" s="50"/>
      <c r="NLR4" s="50"/>
      <c r="NLS4" s="50"/>
      <c r="NLT4" s="50"/>
      <c r="NLU4" s="50"/>
      <c r="NLV4" s="50"/>
      <c r="NLW4" s="50"/>
      <c r="NLX4" s="50"/>
      <c r="NLY4" s="50"/>
      <c r="NLZ4" s="50"/>
      <c r="NMA4" s="50"/>
      <c r="NMB4" s="50"/>
      <c r="NMC4" s="50"/>
      <c r="NMD4" s="50"/>
      <c r="NME4" s="50"/>
      <c r="NMF4" s="50"/>
      <c r="NMG4" s="50"/>
      <c r="NMH4" s="50"/>
      <c r="NMI4" s="50"/>
      <c r="NMJ4" s="50"/>
      <c r="NMK4" s="50"/>
      <c r="NML4" s="50"/>
      <c r="NMM4" s="50"/>
      <c r="NMN4" s="50"/>
      <c r="NMO4" s="50"/>
      <c r="NMP4" s="50"/>
      <c r="NMQ4" s="50"/>
      <c r="NMR4" s="50"/>
      <c r="NMS4" s="50"/>
      <c r="NMT4" s="50"/>
      <c r="NMU4" s="50"/>
      <c r="NMV4" s="50"/>
      <c r="NMW4" s="50"/>
      <c r="NMX4" s="50"/>
      <c r="NMY4" s="50"/>
      <c r="NMZ4" s="50"/>
      <c r="NNA4" s="50"/>
      <c r="NNB4" s="50"/>
      <c r="NNC4" s="50"/>
      <c r="NND4" s="50"/>
      <c r="NNE4" s="50"/>
      <c r="NNF4" s="50"/>
      <c r="NNG4" s="50"/>
      <c r="NNH4" s="50"/>
      <c r="NNI4" s="50"/>
      <c r="NNJ4" s="50"/>
      <c r="NNK4" s="50"/>
      <c r="NNL4" s="50"/>
      <c r="NNM4" s="50"/>
      <c r="NNN4" s="50"/>
      <c r="NNO4" s="50"/>
      <c r="NNP4" s="50"/>
      <c r="NNQ4" s="50"/>
      <c r="NNR4" s="50"/>
      <c r="NNS4" s="50"/>
      <c r="NNT4" s="50"/>
      <c r="NNU4" s="50"/>
      <c r="NNV4" s="50"/>
      <c r="NNW4" s="50"/>
      <c r="NNX4" s="50"/>
      <c r="NNY4" s="50"/>
      <c r="NNZ4" s="50"/>
      <c r="NOA4" s="50"/>
      <c r="NOB4" s="50"/>
      <c r="NOC4" s="50"/>
      <c r="NOD4" s="50"/>
      <c r="NOE4" s="50"/>
      <c r="NOF4" s="50"/>
      <c r="NOG4" s="50"/>
      <c r="NOH4" s="50"/>
      <c r="NOI4" s="50"/>
      <c r="NOJ4" s="50"/>
      <c r="NOK4" s="50"/>
      <c r="NOL4" s="50"/>
      <c r="NOM4" s="50"/>
      <c r="NON4" s="50"/>
      <c r="NOO4" s="50"/>
      <c r="NOP4" s="50"/>
      <c r="NOQ4" s="50"/>
      <c r="NOR4" s="50"/>
      <c r="NOS4" s="50"/>
      <c r="NOT4" s="50"/>
      <c r="NOU4" s="50"/>
      <c r="NOV4" s="50"/>
      <c r="NOW4" s="50"/>
      <c r="NOX4" s="50"/>
      <c r="NOY4" s="50"/>
      <c r="NOZ4" s="50"/>
      <c r="NPA4" s="50"/>
      <c r="NPB4" s="50"/>
      <c r="NPC4" s="50"/>
      <c r="NPD4" s="50"/>
      <c r="NPE4" s="50"/>
      <c r="NPF4" s="50"/>
      <c r="NPG4" s="50"/>
      <c r="NPH4" s="50"/>
      <c r="NPI4" s="50"/>
      <c r="NPJ4" s="50"/>
      <c r="NPK4" s="50"/>
      <c r="NPL4" s="50"/>
      <c r="NPM4" s="50"/>
      <c r="NPN4" s="50"/>
      <c r="NPO4" s="50"/>
      <c r="NPP4" s="50"/>
      <c r="NPQ4" s="50"/>
      <c r="NPR4" s="50"/>
      <c r="NPS4" s="50"/>
      <c r="NPT4" s="50"/>
      <c r="NPU4" s="50"/>
      <c r="NPV4" s="50"/>
      <c r="NPW4" s="50"/>
      <c r="NPX4" s="50"/>
      <c r="NPY4" s="50"/>
      <c r="NPZ4" s="50"/>
      <c r="NQA4" s="50"/>
      <c r="NQB4" s="50"/>
      <c r="NQC4" s="50"/>
      <c r="NQD4" s="50"/>
      <c r="NQE4" s="50"/>
      <c r="NQF4" s="50"/>
      <c r="NQG4" s="50"/>
      <c r="NQH4" s="50"/>
      <c r="NQI4" s="50"/>
      <c r="NQJ4" s="50"/>
      <c r="NQK4" s="50"/>
      <c r="NQL4" s="50"/>
      <c r="NQM4" s="50"/>
      <c r="NQN4" s="50"/>
      <c r="NQO4" s="50"/>
      <c r="NQP4" s="50"/>
      <c r="NQQ4" s="50"/>
      <c r="NQR4" s="50"/>
      <c r="NQS4" s="50"/>
      <c r="NQT4" s="50"/>
      <c r="NQU4" s="50"/>
      <c r="NQV4" s="50"/>
      <c r="NQW4" s="50"/>
      <c r="NQX4" s="50"/>
      <c r="NQY4" s="50"/>
      <c r="NQZ4" s="50"/>
      <c r="NRA4" s="50"/>
      <c r="NRB4" s="50"/>
      <c r="NRC4" s="50"/>
      <c r="NRD4" s="50"/>
      <c r="NRE4" s="50"/>
      <c r="NRF4" s="50"/>
      <c r="NRG4" s="50"/>
      <c r="NRH4" s="50"/>
      <c r="NRI4" s="50"/>
      <c r="NRJ4" s="50"/>
      <c r="NRK4" s="50"/>
      <c r="NRL4" s="50"/>
      <c r="NRM4" s="50"/>
      <c r="NRN4" s="50"/>
      <c r="NRO4" s="50"/>
      <c r="NRP4" s="50"/>
      <c r="NRQ4" s="50"/>
      <c r="NRR4" s="50"/>
      <c r="NRS4" s="50"/>
      <c r="NRT4" s="50"/>
      <c r="NRU4" s="50"/>
      <c r="NRV4" s="50"/>
      <c r="NRW4" s="50"/>
      <c r="NRX4" s="50"/>
      <c r="NRY4" s="50"/>
      <c r="NRZ4" s="50"/>
      <c r="NSA4" s="50"/>
      <c r="NSB4" s="50"/>
      <c r="NSC4" s="50"/>
      <c r="NSD4" s="50"/>
      <c r="NSE4" s="50"/>
      <c r="NSF4" s="50"/>
      <c r="NSG4" s="50"/>
      <c r="NSH4" s="50"/>
      <c r="NSI4" s="50"/>
      <c r="NSJ4" s="50"/>
      <c r="NSK4" s="50"/>
      <c r="NSL4" s="50"/>
      <c r="NSM4" s="50"/>
      <c r="NSN4" s="50"/>
      <c r="NSO4" s="50"/>
      <c r="NSP4" s="50"/>
      <c r="NSQ4" s="50"/>
      <c r="NSR4" s="50"/>
      <c r="NSS4" s="50"/>
      <c r="NST4" s="50"/>
      <c r="NSU4" s="50"/>
      <c r="NSV4" s="50"/>
      <c r="NSW4" s="50"/>
      <c r="NSX4" s="50"/>
      <c r="NSY4" s="50"/>
      <c r="NSZ4" s="50"/>
      <c r="NTA4" s="50"/>
      <c r="NTB4" s="50"/>
      <c r="NTC4" s="50"/>
      <c r="NTD4" s="50"/>
      <c r="NTE4" s="50"/>
      <c r="NTF4" s="50"/>
      <c r="NTG4" s="50"/>
      <c r="NTH4" s="50"/>
      <c r="NTI4" s="50"/>
      <c r="NTJ4" s="50"/>
      <c r="NTK4" s="50"/>
      <c r="NTL4" s="50"/>
      <c r="NTM4" s="50"/>
      <c r="NTN4" s="50"/>
      <c r="NTO4" s="50"/>
      <c r="NTP4" s="50"/>
      <c r="NTQ4" s="50"/>
      <c r="NTR4" s="50"/>
      <c r="NTS4" s="50"/>
      <c r="NTT4" s="50"/>
      <c r="NTU4" s="50"/>
      <c r="NTV4" s="50"/>
      <c r="NTW4" s="50"/>
      <c r="NTX4" s="50"/>
      <c r="NTY4" s="50"/>
      <c r="NTZ4" s="50"/>
      <c r="NUA4" s="50"/>
      <c r="NUB4" s="50"/>
      <c r="NUC4" s="50"/>
      <c r="NUD4" s="50"/>
      <c r="NUE4" s="50"/>
      <c r="NUF4" s="50"/>
      <c r="NUG4" s="50"/>
      <c r="NUH4" s="50"/>
      <c r="NUI4" s="50"/>
      <c r="NUJ4" s="50"/>
      <c r="NUK4" s="50"/>
      <c r="NUL4" s="50"/>
      <c r="NUM4" s="50"/>
      <c r="NUN4" s="50"/>
      <c r="NUO4" s="50"/>
      <c r="NUP4" s="50"/>
      <c r="NUQ4" s="50"/>
      <c r="NUR4" s="50"/>
      <c r="NUS4" s="50"/>
      <c r="NUT4" s="50"/>
      <c r="NUU4" s="50"/>
      <c r="NUV4" s="50"/>
      <c r="NUW4" s="50"/>
      <c r="NUX4" s="50"/>
      <c r="NUY4" s="50"/>
      <c r="NUZ4" s="50"/>
      <c r="NVA4" s="50"/>
      <c r="NVB4" s="50"/>
      <c r="NVC4" s="50"/>
      <c r="NVD4" s="50"/>
      <c r="NVE4" s="50"/>
      <c r="NVF4" s="50"/>
      <c r="NVG4" s="50"/>
      <c r="NVH4" s="50"/>
      <c r="NVI4" s="50"/>
      <c r="NVJ4" s="50"/>
      <c r="NVK4" s="50"/>
      <c r="NVL4" s="50"/>
      <c r="NVM4" s="50"/>
      <c r="NVN4" s="50"/>
      <c r="NVO4" s="50"/>
      <c r="NVP4" s="50"/>
      <c r="NVQ4" s="50"/>
      <c r="NVR4" s="50"/>
      <c r="NVS4" s="50"/>
      <c r="NVT4" s="50"/>
      <c r="NVU4" s="50"/>
      <c r="NVV4" s="50"/>
      <c r="NVW4" s="50"/>
      <c r="NVX4" s="50"/>
      <c r="NVY4" s="50"/>
      <c r="NVZ4" s="50"/>
      <c r="NWA4" s="50"/>
      <c r="NWB4" s="50"/>
      <c r="NWC4" s="50"/>
      <c r="NWD4" s="50"/>
      <c r="NWE4" s="50"/>
      <c r="NWF4" s="50"/>
      <c r="NWG4" s="50"/>
      <c r="NWH4" s="50"/>
      <c r="NWI4" s="50"/>
      <c r="NWJ4" s="50"/>
      <c r="NWK4" s="50"/>
      <c r="NWL4" s="50"/>
      <c r="NWM4" s="50"/>
      <c r="NWN4" s="50"/>
      <c r="NWO4" s="50"/>
      <c r="NWP4" s="50"/>
      <c r="NWQ4" s="50"/>
      <c r="NWR4" s="50"/>
      <c r="NWS4" s="50"/>
      <c r="NWT4" s="50"/>
      <c r="NWU4" s="50"/>
      <c r="NWV4" s="50"/>
      <c r="NWW4" s="50"/>
      <c r="NWX4" s="50"/>
      <c r="NWY4" s="50"/>
      <c r="NWZ4" s="50"/>
      <c r="NXA4" s="50"/>
      <c r="NXB4" s="50"/>
      <c r="NXC4" s="50"/>
      <c r="NXD4" s="50"/>
      <c r="NXE4" s="50"/>
      <c r="NXF4" s="50"/>
      <c r="NXG4" s="50"/>
      <c r="NXH4" s="50"/>
      <c r="NXI4" s="50"/>
      <c r="NXJ4" s="50"/>
      <c r="NXK4" s="50"/>
      <c r="NXL4" s="50"/>
      <c r="NXM4" s="50"/>
      <c r="NXN4" s="50"/>
      <c r="NXO4" s="50"/>
      <c r="NXP4" s="50"/>
      <c r="NXQ4" s="50"/>
      <c r="NXR4" s="50"/>
      <c r="NXS4" s="50"/>
      <c r="NXT4" s="50"/>
      <c r="NXU4" s="50"/>
      <c r="NXV4" s="50"/>
      <c r="NXW4" s="50"/>
      <c r="NXX4" s="50"/>
      <c r="NXY4" s="50"/>
      <c r="NXZ4" s="50"/>
      <c r="NYA4" s="50"/>
      <c r="NYB4" s="50"/>
      <c r="NYC4" s="50"/>
      <c r="NYD4" s="50"/>
      <c r="NYE4" s="50"/>
      <c r="NYF4" s="50"/>
      <c r="NYG4" s="50"/>
      <c r="NYH4" s="50"/>
      <c r="NYI4" s="50"/>
      <c r="NYJ4" s="50"/>
      <c r="NYK4" s="50"/>
      <c r="NYL4" s="50"/>
      <c r="NYM4" s="50"/>
      <c r="NYN4" s="50"/>
      <c r="NYO4" s="50"/>
      <c r="NYP4" s="50"/>
      <c r="NYQ4" s="50"/>
      <c r="NYR4" s="50"/>
      <c r="NYS4" s="50"/>
      <c r="NYT4" s="50"/>
      <c r="NYU4" s="50"/>
      <c r="NYV4" s="50"/>
      <c r="NYW4" s="50"/>
      <c r="NYX4" s="50"/>
      <c r="NYY4" s="50"/>
      <c r="NYZ4" s="50"/>
      <c r="NZA4" s="50"/>
      <c r="NZB4" s="50"/>
      <c r="NZC4" s="50"/>
      <c r="NZD4" s="50"/>
      <c r="NZE4" s="50"/>
      <c r="NZF4" s="50"/>
      <c r="NZG4" s="50"/>
      <c r="NZH4" s="50"/>
      <c r="NZI4" s="50"/>
      <c r="NZJ4" s="50"/>
      <c r="NZK4" s="50"/>
      <c r="NZL4" s="50"/>
      <c r="NZM4" s="50"/>
      <c r="NZN4" s="50"/>
      <c r="NZO4" s="50"/>
      <c r="NZP4" s="50"/>
      <c r="NZQ4" s="50"/>
      <c r="NZR4" s="50"/>
      <c r="NZS4" s="50"/>
      <c r="NZT4" s="50"/>
      <c r="NZU4" s="50"/>
      <c r="NZV4" s="50"/>
      <c r="NZW4" s="50"/>
      <c r="NZX4" s="50"/>
      <c r="NZY4" s="50"/>
      <c r="NZZ4" s="50"/>
      <c r="OAA4" s="50"/>
      <c r="OAB4" s="50"/>
      <c r="OAC4" s="50"/>
      <c r="OAD4" s="50"/>
      <c r="OAE4" s="50"/>
      <c r="OAF4" s="50"/>
      <c r="OAG4" s="50"/>
      <c r="OAH4" s="50"/>
      <c r="OAI4" s="50"/>
      <c r="OAJ4" s="50"/>
      <c r="OAK4" s="50"/>
      <c r="OAL4" s="50"/>
      <c r="OAM4" s="50"/>
      <c r="OAN4" s="50"/>
      <c r="OAO4" s="50"/>
      <c r="OAP4" s="50"/>
      <c r="OAQ4" s="50"/>
      <c r="OAR4" s="50"/>
      <c r="OAS4" s="50"/>
      <c r="OAT4" s="50"/>
      <c r="OAU4" s="50"/>
      <c r="OAV4" s="50"/>
      <c r="OAW4" s="50"/>
      <c r="OAX4" s="50"/>
      <c r="OAY4" s="50"/>
      <c r="OAZ4" s="50"/>
      <c r="OBA4" s="50"/>
      <c r="OBB4" s="50"/>
      <c r="OBC4" s="50"/>
      <c r="OBD4" s="50"/>
      <c r="OBE4" s="50"/>
      <c r="OBF4" s="50"/>
      <c r="OBG4" s="50"/>
      <c r="OBH4" s="50"/>
      <c r="OBI4" s="50"/>
      <c r="OBJ4" s="50"/>
      <c r="OBK4" s="50"/>
      <c r="OBL4" s="50"/>
      <c r="OBM4" s="50"/>
      <c r="OBN4" s="50"/>
      <c r="OBO4" s="50"/>
      <c r="OBP4" s="50"/>
      <c r="OBQ4" s="50"/>
      <c r="OBR4" s="50"/>
      <c r="OBS4" s="50"/>
      <c r="OBT4" s="50"/>
      <c r="OBU4" s="50"/>
      <c r="OBV4" s="50"/>
      <c r="OBW4" s="50"/>
      <c r="OBX4" s="50"/>
      <c r="OBY4" s="50"/>
      <c r="OBZ4" s="50"/>
      <c r="OCA4" s="50"/>
      <c r="OCB4" s="50"/>
      <c r="OCC4" s="50"/>
      <c r="OCD4" s="50"/>
      <c r="OCE4" s="50"/>
      <c r="OCF4" s="50"/>
      <c r="OCG4" s="50"/>
      <c r="OCH4" s="50"/>
      <c r="OCI4" s="50"/>
      <c r="OCJ4" s="50"/>
      <c r="OCK4" s="50"/>
      <c r="OCL4" s="50"/>
      <c r="OCM4" s="50"/>
      <c r="OCN4" s="50"/>
      <c r="OCO4" s="50"/>
      <c r="OCP4" s="50"/>
      <c r="OCQ4" s="50"/>
      <c r="OCR4" s="50"/>
      <c r="OCS4" s="50"/>
      <c r="OCT4" s="50"/>
      <c r="OCU4" s="50"/>
      <c r="OCV4" s="50"/>
      <c r="OCW4" s="50"/>
      <c r="OCX4" s="50"/>
      <c r="OCY4" s="50"/>
      <c r="OCZ4" s="50"/>
      <c r="ODA4" s="50"/>
      <c r="ODB4" s="50"/>
      <c r="ODC4" s="50"/>
      <c r="ODD4" s="50"/>
      <c r="ODE4" s="50"/>
      <c r="ODF4" s="50"/>
      <c r="ODG4" s="50"/>
      <c r="ODH4" s="50"/>
      <c r="ODI4" s="50"/>
      <c r="ODJ4" s="50"/>
      <c r="ODK4" s="50"/>
      <c r="ODL4" s="50"/>
      <c r="ODM4" s="50"/>
      <c r="ODN4" s="50"/>
      <c r="ODO4" s="50"/>
      <c r="ODP4" s="50"/>
      <c r="ODQ4" s="50"/>
      <c r="ODR4" s="50"/>
      <c r="ODS4" s="50"/>
      <c r="ODT4" s="50"/>
      <c r="ODU4" s="50"/>
      <c r="ODV4" s="50"/>
      <c r="ODW4" s="50"/>
      <c r="ODX4" s="50"/>
      <c r="ODY4" s="50"/>
      <c r="ODZ4" s="50"/>
      <c r="OEA4" s="50"/>
      <c r="OEB4" s="50"/>
      <c r="OEC4" s="50"/>
      <c r="OED4" s="50"/>
      <c r="OEE4" s="50"/>
      <c r="OEF4" s="50"/>
      <c r="OEG4" s="50"/>
      <c r="OEH4" s="50"/>
      <c r="OEI4" s="50"/>
      <c r="OEJ4" s="50"/>
      <c r="OEK4" s="50"/>
      <c r="OEL4" s="50"/>
      <c r="OEM4" s="50"/>
      <c r="OEN4" s="50"/>
      <c r="OEO4" s="50"/>
      <c r="OEP4" s="50"/>
      <c r="OEQ4" s="50"/>
      <c r="OER4" s="50"/>
      <c r="OES4" s="50"/>
      <c r="OET4" s="50"/>
      <c r="OEU4" s="50"/>
      <c r="OEV4" s="50"/>
      <c r="OEW4" s="50"/>
      <c r="OEX4" s="50"/>
      <c r="OEY4" s="50"/>
      <c r="OEZ4" s="50"/>
      <c r="OFA4" s="50"/>
      <c r="OFB4" s="50"/>
      <c r="OFC4" s="50"/>
      <c r="OFD4" s="50"/>
      <c r="OFE4" s="50"/>
      <c r="OFF4" s="50"/>
      <c r="OFG4" s="50"/>
      <c r="OFH4" s="50"/>
      <c r="OFI4" s="50"/>
      <c r="OFJ4" s="50"/>
      <c r="OFK4" s="50"/>
      <c r="OFL4" s="50"/>
      <c r="OFM4" s="50"/>
      <c r="OFN4" s="50"/>
      <c r="OFO4" s="50"/>
      <c r="OFP4" s="50"/>
      <c r="OFQ4" s="50"/>
      <c r="OFR4" s="50"/>
      <c r="OFS4" s="50"/>
      <c r="OFT4" s="50"/>
      <c r="OFU4" s="50"/>
      <c r="OFV4" s="50"/>
      <c r="OFW4" s="50"/>
      <c r="OFX4" s="50"/>
      <c r="OFY4" s="50"/>
      <c r="OFZ4" s="50"/>
      <c r="OGA4" s="50"/>
      <c r="OGB4" s="50"/>
      <c r="OGC4" s="50"/>
      <c r="OGD4" s="50"/>
      <c r="OGE4" s="50"/>
      <c r="OGF4" s="50"/>
      <c r="OGG4" s="50"/>
      <c r="OGH4" s="50"/>
      <c r="OGI4" s="50"/>
      <c r="OGJ4" s="50"/>
      <c r="OGK4" s="50"/>
      <c r="OGL4" s="50"/>
      <c r="OGM4" s="50"/>
      <c r="OGN4" s="50"/>
      <c r="OGO4" s="50"/>
      <c r="OGP4" s="50"/>
      <c r="OGQ4" s="50"/>
      <c r="OGR4" s="50"/>
      <c r="OGS4" s="50"/>
      <c r="OGT4" s="50"/>
      <c r="OGU4" s="50"/>
      <c r="OGV4" s="50"/>
      <c r="OGW4" s="50"/>
      <c r="OGX4" s="50"/>
      <c r="OGY4" s="50"/>
      <c r="OGZ4" s="50"/>
      <c r="OHA4" s="50"/>
      <c r="OHB4" s="50"/>
      <c r="OHC4" s="50"/>
      <c r="OHD4" s="50"/>
      <c r="OHE4" s="50"/>
      <c r="OHF4" s="50"/>
      <c r="OHG4" s="50"/>
      <c r="OHH4" s="50"/>
      <c r="OHI4" s="50"/>
      <c r="OHJ4" s="50"/>
      <c r="OHK4" s="50"/>
      <c r="OHL4" s="50"/>
      <c r="OHM4" s="50"/>
      <c r="OHN4" s="50"/>
      <c r="OHO4" s="50"/>
      <c r="OHP4" s="50"/>
      <c r="OHQ4" s="50"/>
      <c r="OHR4" s="50"/>
      <c r="OHS4" s="50"/>
      <c r="OHT4" s="50"/>
      <c r="OHU4" s="50"/>
      <c r="OHV4" s="50"/>
      <c r="OHW4" s="50"/>
      <c r="OHX4" s="50"/>
      <c r="OHY4" s="50"/>
      <c r="OHZ4" s="50"/>
      <c r="OIA4" s="50"/>
      <c r="OIB4" s="50"/>
      <c r="OIC4" s="50"/>
      <c r="OID4" s="50"/>
      <c r="OIE4" s="50"/>
      <c r="OIF4" s="50"/>
      <c r="OIG4" s="50"/>
      <c r="OIH4" s="50"/>
      <c r="OII4" s="50"/>
      <c r="OIJ4" s="50"/>
      <c r="OIK4" s="50"/>
      <c r="OIL4" s="50"/>
      <c r="OIM4" s="50"/>
      <c r="OIN4" s="50"/>
      <c r="OIO4" s="50"/>
      <c r="OIP4" s="50"/>
      <c r="OIQ4" s="50"/>
      <c r="OIR4" s="50"/>
      <c r="OIS4" s="50"/>
      <c r="OIT4" s="50"/>
      <c r="OIU4" s="50"/>
      <c r="OIV4" s="50"/>
      <c r="OIW4" s="50"/>
      <c r="OIX4" s="50"/>
      <c r="OIY4" s="50"/>
      <c r="OIZ4" s="50"/>
      <c r="OJA4" s="50"/>
      <c r="OJB4" s="50"/>
      <c r="OJC4" s="50"/>
      <c r="OJD4" s="50"/>
      <c r="OJE4" s="50"/>
      <c r="OJF4" s="50"/>
      <c r="OJG4" s="50"/>
      <c r="OJH4" s="50"/>
      <c r="OJI4" s="50"/>
      <c r="OJJ4" s="50"/>
      <c r="OJK4" s="50"/>
      <c r="OJL4" s="50"/>
      <c r="OJM4" s="50"/>
      <c r="OJN4" s="50"/>
      <c r="OJO4" s="50"/>
      <c r="OJP4" s="50"/>
      <c r="OJQ4" s="50"/>
      <c r="OJR4" s="50"/>
      <c r="OJS4" s="50"/>
      <c r="OJT4" s="50"/>
      <c r="OJU4" s="50"/>
      <c r="OJV4" s="50"/>
      <c r="OJW4" s="50"/>
      <c r="OJX4" s="50"/>
      <c r="OJY4" s="50"/>
      <c r="OJZ4" s="50"/>
      <c r="OKA4" s="50"/>
      <c r="OKB4" s="50"/>
      <c r="OKC4" s="50"/>
      <c r="OKD4" s="50"/>
      <c r="OKE4" s="50"/>
      <c r="OKF4" s="50"/>
      <c r="OKG4" s="50"/>
      <c r="OKH4" s="50"/>
      <c r="OKI4" s="50"/>
      <c r="OKJ4" s="50"/>
      <c r="OKK4" s="50"/>
      <c r="OKL4" s="50"/>
      <c r="OKM4" s="50"/>
      <c r="OKN4" s="50"/>
      <c r="OKO4" s="50"/>
      <c r="OKP4" s="50"/>
      <c r="OKQ4" s="50"/>
      <c r="OKR4" s="50"/>
      <c r="OKS4" s="50"/>
      <c r="OKT4" s="50"/>
      <c r="OKU4" s="50"/>
      <c r="OKV4" s="50"/>
      <c r="OKW4" s="50"/>
      <c r="OKX4" s="50"/>
      <c r="OKY4" s="50"/>
      <c r="OKZ4" s="50"/>
      <c r="OLA4" s="50"/>
      <c r="OLB4" s="50"/>
      <c r="OLC4" s="50"/>
      <c r="OLD4" s="50"/>
      <c r="OLE4" s="50"/>
      <c r="OLF4" s="50"/>
      <c r="OLG4" s="50"/>
      <c r="OLH4" s="50"/>
      <c r="OLI4" s="50"/>
      <c r="OLJ4" s="50"/>
      <c r="OLK4" s="50"/>
      <c r="OLL4" s="50"/>
      <c r="OLM4" s="50"/>
      <c r="OLN4" s="50"/>
      <c r="OLO4" s="50"/>
      <c r="OLP4" s="50"/>
      <c r="OLQ4" s="50"/>
      <c r="OLR4" s="50"/>
      <c r="OLS4" s="50"/>
      <c r="OLT4" s="50"/>
      <c r="OLU4" s="50"/>
      <c r="OLV4" s="50"/>
      <c r="OLW4" s="50"/>
      <c r="OLX4" s="50"/>
      <c r="OLY4" s="50"/>
      <c r="OLZ4" s="50"/>
      <c r="OMA4" s="50"/>
      <c r="OMB4" s="50"/>
      <c r="OMC4" s="50"/>
      <c r="OMD4" s="50"/>
      <c r="OME4" s="50"/>
      <c r="OMF4" s="50"/>
      <c r="OMG4" s="50"/>
      <c r="OMH4" s="50"/>
      <c r="OMI4" s="50"/>
      <c r="OMJ4" s="50"/>
      <c r="OMK4" s="50"/>
      <c r="OML4" s="50"/>
      <c r="OMM4" s="50"/>
      <c r="OMN4" s="50"/>
      <c r="OMO4" s="50"/>
      <c r="OMP4" s="50"/>
      <c r="OMQ4" s="50"/>
      <c r="OMR4" s="50"/>
      <c r="OMS4" s="50"/>
      <c r="OMT4" s="50"/>
      <c r="OMU4" s="50"/>
      <c r="OMV4" s="50"/>
      <c r="OMW4" s="50"/>
      <c r="OMX4" s="50"/>
      <c r="OMY4" s="50"/>
      <c r="OMZ4" s="50"/>
      <c r="ONA4" s="50"/>
      <c r="ONB4" s="50"/>
      <c r="ONC4" s="50"/>
      <c r="OND4" s="50"/>
      <c r="ONE4" s="50"/>
      <c r="ONF4" s="50"/>
      <c r="ONG4" s="50"/>
      <c r="ONH4" s="50"/>
      <c r="ONI4" s="50"/>
      <c r="ONJ4" s="50"/>
      <c r="ONK4" s="50"/>
      <c r="ONL4" s="50"/>
      <c r="ONM4" s="50"/>
      <c r="ONN4" s="50"/>
      <c r="ONO4" s="50"/>
      <c r="ONP4" s="50"/>
      <c r="ONQ4" s="50"/>
      <c r="ONR4" s="50"/>
      <c r="ONS4" s="50"/>
      <c r="ONT4" s="50"/>
      <c r="ONU4" s="50"/>
      <c r="ONV4" s="50"/>
      <c r="ONW4" s="50"/>
      <c r="ONX4" s="50"/>
      <c r="ONY4" s="50"/>
      <c r="ONZ4" s="50"/>
      <c r="OOA4" s="50"/>
      <c r="OOB4" s="50"/>
      <c r="OOC4" s="50"/>
      <c r="OOD4" s="50"/>
      <c r="OOE4" s="50"/>
      <c r="OOF4" s="50"/>
      <c r="OOG4" s="50"/>
      <c r="OOH4" s="50"/>
      <c r="OOI4" s="50"/>
      <c r="OOJ4" s="50"/>
      <c r="OOK4" s="50"/>
      <c r="OOL4" s="50"/>
      <c r="OOM4" s="50"/>
      <c r="OON4" s="50"/>
      <c r="OOO4" s="50"/>
      <c r="OOP4" s="50"/>
      <c r="OOQ4" s="50"/>
      <c r="OOR4" s="50"/>
      <c r="OOS4" s="50"/>
      <c r="OOT4" s="50"/>
      <c r="OOU4" s="50"/>
      <c r="OOV4" s="50"/>
      <c r="OOW4" s="50"/>
      <c r="OOX4" s="50"/>
      <c r="OOY4" s="50"/>
      <c r="OOZ4" s="50"/>
      <c r="OPA4" s="50"/>
      <c r="OPB4" s="50"/>
      <c r="OPC4" s="50"/>
      <c r="OPD4" s="50"/>
      <c r="OPE4" s="50"/>
      <c r="OPF4" s="50"/>
      <c r="OPG4" s="50"/>
      <c r="OPH4" s="50"/>
      <c r="OPI4" s="50"/>
      <c r="OPJ4" s="50"/>
      <c r="OPK4" s="50"/>
      <c r="OPL4" s="50"/>
      <c r="OPM4" s="50"/>
      <c r="OPN4" s="50"/>
      <c r="OPO4" s="50"/>
      <c r="OPP4" s="50"/>
      <c r="OPQ4" s="50"/>
      <c r="OPR4" s="50"/>
      <c r="OPS4" s="50"/>
      <c r="OPT4" s="50"/>
      <c r="OPU4" s="50"/>
      <c r="OPV4" s="50"/>
      <c r="OPW4" s="50"/>
      <c r="OPX4" s="50"/>
      <c r="OPY4" s="50"/>
      <c r="OPZ4" s="50"/>
      <c r="OQA4" s="50"/>
      <c r="OQB4" s="50"/>
      <c r="OQC4" s="50"/>
      <c r="OQD4" s="50"/>
      <c r="OQE4" s="50"/>
      <c r="OQF4" s="50"/>
      <c r="OQG4" s="50"/>
      <c r="OQH4" s="50"/>
      <c r="OQI4" s="50"/>
      <c r="OQJ4" s="50"/>
      <c r="OQK4" s="50"/>
      <c r="OQL4" s="50"/>
      <c r="OQM4" s="50"/>
      <c r="OQN4" s="50"/>
      <c r="OQO4" s="50"/>
      <c r="OQP4" s="50"/>
      <c r="OQQ4" s="50"/>
      <c r="OQR4" s="50"/>
      <c r="OQS4" s="50"/>
      <c r="OQT4" s="50"/>
      <c r="OQU4" s="50"/>
      <c r="OQV4" s="50"/>
      <c r="OQW4" s="50"/>
      <c r="OQX4" s="50"/>
      <c r="OQY4" s="50"/>
      <c r="OQZ4" s="50"/>
      <c r="ORA4" s="50"/>
      <c r="ORB4" s="50"/>
      <c r="ORC4" s="50"/>
      <c r="ORD4" s="50"/>
      <c r="ORE4" s="50"/>
      <c r="ORF4" s="50"/>
      <c r="ORG4" s="50"/>
      <c r="ORH4" s="50"/>
      <c r="ORI4" s="50"/>
      <c r="ORJ4" s="50"/>
      <c r="ORK4" s="50"/>
      <c r="ORL4" s="50"/>
      <c r="ORM4" s="50"/>
      <c r="ORN4" s="50"/>
      <c r="ORO4" s="50"/>
      <c r="ORP4" s="50"/>
      <c r="ORQ4" s="50"/>
      <c r="ORR4" s="50"/>
      <c r="ORS4" s="50"/>
      <c r="ORT4" s="50"/>
      <c r="ORU4" s="50"/>
      <c r="ORV4" s="50"/>
      <c r="ORW4" s="50"/>
      <c r="ORX4" s="50"/>
      <c r="ORY4" s="50"/>
      <c r="ORZ4" s="50"/>
      <c r="OSA4" s="50"/>
      <c r="OSB4" s="50"/>
      <c r="OSC4" s="50"/>
      <c r="OSD4" s="50"/>
      <c r="OSE4" s="50"/>
      <c r="OSF4" s="50"/>
      <c r="OSG4" s="50"/>
      <c r="OSH4" s="50"/>
      <c r="OSI4" s="50"/>
      <c r="OSJ4" s="50"/>
      <c r="OSK4" s="50"/>
      <c r="OSL4" s="50"/>
      <c r="OSM4" s="50"/>
      <c r="OSN4" s="50"/>
      <c r="OSO4" s="50"/>
      <c r="OSP4" s="50"/>
      <c r="OSQ4" s="50"/>
      <c r="OSR4" s="50"/>
      <c r="OSS4" s="50"/>
      <c r="OST4" s="50"/>
      <c r="OSU4" s="50"/>
      <c r="OSV4" s="50"/>
      <c r="OSW4" s="50"/>
      <c r="OSX4" s="50"/>
      <c r="OSY4" s="50"/>
      <c r="OSZ4" s="50"/>
      <c r="OTA4" s="50"/>
      <c r="OTB4" s="50"/>
      <c r="OTC4" s="50"/>
      <c r="OTD4" s="50"/>
      <c r="OTE4" s="50"/>
      <c r="OTF4" s="50"/>
      <c r="OTG4" s="50"/>
      <c r="OTH4" s="50"/>
      <c r="OTI4" s="50"/>
      <c r="OTJ4" s="50"/>
      <c r="OTK4" s="50"/>
      <c r="OTL4" s="50"/>
      <c r="OTM4" s="50"/>
      <c r="OTN4" s="50"/>
      <c r="OTO4" s="50"/>
      <c r="OTP4" s="50"/>
      <c r="OTQ4" s="50"/>
      <c r="OTR4" s="50"/>
      <c r="OTS4" s="50"/>
      <c r="OTT4" s="50"/>
      <c r="OTU4" s="50"/>
      <c r="OTV4" s="50"/>
      <c r="OTW4" s="50"/>
      <c r="OTX4" s="50"/>
      <c r="OTY4" s="50"/>
      <c r="OTZ4" s="50"/>
      <c r="OUA4" s="50"/>
      <c r="OUB4" s="50"/>
      <c r="OUC4" s="50"/>
      <c r="OUD4" s="50"/>
      <c r="OUE4" s="50"/>
      <c r="OUF4" s="50"/>
      <c r="OUG4" s="50"/>
      <c r="OUH4" s="50"/>
      <c r="OUI4" s="50"/>
      <c r="OUJ4" s="50"/>
      <c r="OUK4" s="50"/>
      <c r="OUL4" s="50"/>
      <c r="OUM4" s="50"/>
      <c r="OUN4" s="50"/>
      <c r="OUO4" s="50"/>
      <c r="OUP4" s="50"/>
      <c r="OUQ4" s="50"/>
      <c r="OUR4" s="50"/>
      <c r="OUS4" s="50"/>
      <c r="OUT4" s="50"/>
      <c r="OUU4" s="50"/>
      <c r="OUV4" s="50"/>
      <c r="OUW4" s="50"/>
      <c r="OUX4" s="50"/>
      <c r="OUY4" s="50"/>
      <c r="OUZ4" s="50"/>
      <c r="OVA4" s="50"/>
      <c r="OVB4" s="50"/>
      <c r="OVC4" s="50"/>
      <c r="OVD4" s="50"/>
      <c r="OVE4" s="50"/>
      <c r="OVF4" s="50"/>
      <c r="OVG4" s="50"/>
      <c r="OVH4" s="50"/>
      <c r="OVI4" s="50"/>
      <c r="OVJ4" s="50"/>
      <c r="OVK4" s="50"/>
      <c r="OVL4" s="50"/>
      <c r="OVM4" s="50"/>
      <c r="OVN4" s="50"/>
      <c r="OVO4" s="50"/>
      <c r="OVP4" s="50"/>
      <c r="OVQ4" s="50"/>
      <c r="OVR4" s="50"/>
      <c r="OVS4" s="50"/>
      <c r="OVT4" s="50"/>
      <c r="OVU4" s="50"/>
      <c r="OVV4" s="50"/>
      <c r="OVW4" s="50"/>
      <c r="OVX4" s="50"/>
      <c r="OVY4" s="50"/>
      <c r="OVZ4" s="50"/>
      <c r="OWA4" s="50"/>
      <c r="OWB4" s="50"/>
      <c r="OWC4" s="50"/>
      <c r="OWD4" s="50"/>
      <c r="OWE4" s="50"/>
      <c r="OWF4" s="50"/>
      <c r="OWG4" s="50"/>
      <c r="OWH4" s="50"/>
      <c r="OWI4" s="50"/>
      <c r="OWJ4" s="50"/>
      <c r="OWK4" s="50"/>
      <c r="OWL4" s="50"/>
      <c r="OWM4" s="50"/>
      <c r="OWN4" s="50"/>
      <c r="OWO4" s="50"/>
      <c r="OWP4" s="50"/>
      <c r="OWQ4" s="50"/>
      <c r="OWR4" s="50"/>
      <c r="OWS4" s="50"/>
      <c r="OWT4" s="50"/>
      <c r="OWU4" s="50"/>
      <c r="OWV4" s="50"/>
      <c r="OWW4" s="50"/>
      <c r="OWX4" s="50"/>
      <c r="OWY4" s="50"/>
      <c r="OWZ4" s="50"/>
      <c r="OXA4" s="50"/>
      <c r="OXB4" s="50"/>
      <c r="OXC4" s="50"/>
      <c r="OXD4" s="50"/>
      <c r="OXE4" s="50"/>
      <c r="OXF4" s="50"/>
      <c r="OXG4" s="50"/>
      <c r="OXH4" s="50"/>
      <c r="OXI4" s="50"/>
      <c r="OXJ4" s="50"/>
      <c r="OXK4" s="50"/>
      <c r="OXL4" s="50"/>
      <c r="OXM4" s="50"/>
      <c r="OXN4" s="50"/>
      <c r="OXO4" s="50"/>
      <c r="OXP4" s="50"/>
      <c r="OXQ4" s="50"/>
      <c r="OXR4" s="50"/>
      <c r="OXS4" s="50"/>
      <c r="OXT4" s="50"/>
      <c r="OXU4" s="50"/>
      <c r="OXV4" s="50"/>
      <c r="OXW4" s="50"/>
      <c r="OXX4" s="50"/>
      <c r="OXY4" s="50"/>
      <c r="OXZ4" s="50"/>
      <c r="OYA4" s="50"/>
      <c r="OYB4" s="50"/>
      <c r="OYC4" s="50"/>
      <c r="OYD4" s="50"/>
      <c r="OYE4" s="50"/>
      <c r="OYF4" s="50"/>
      <c r="OYG4" s="50"/>
      <c r="OYH4" s="50"/>
      <c r="OYI4" s="50"/>
      <c r="OYJ4" s="50"/>
      <c r="OYK4" s="50"/>
      <c r="OYL4" s="50"/>
      <c r="OYM4" s="50"/>
      <c r="OYN4" s="50"/>
      <c r="OYO4" s="50"/>
      <c r="OYP4" s="50"/>
      <c r="OYQ4" s="50"/>
      <c r="OYR4" s="50"/>
      <c r="OYS4" s="50"/>
      <c r="OYT4" s="50"/>
      <c r="OYU4" s="50"/>
      <c r="OYV4" s="50"/>
      <c r="OYW4" s="50"/>
      <c r="OYX4" s="50"/>
      <c r="OYY4" s="50"/>
      <c r="OYZ4" s="50"/>
      <c r="OZA4" s="50"/>
      <c r="OZB4" s="50"/>
      <c r="OZC4" s="50"/>
      <c r="OZD4" s="50"/>
      <c r="OZE4" s="50"/>
      <c r="OZF4" s="50"/>
      <c r="OZG4" s="50"/>
      <c r="OZH4" s="50"/>
      <c r="OZI4" s="50"/>
      <c r="OZJ4" s="50"/>
      <c r="OZK4" s="50"/>
      <c r="OZL4" s="50"/>
      <c r="OZM4" s="50"/>
      <c r="OZN4" s="50"/>
      <c r="OZO4" s="50"/>
      <c r="OZP4" s="50"/>
      <c r="OZQ4" s="50"/>
      <c r="OZR4" s="50"/>
      <c r="OZS4" s="50"/>
      <c r="OZT4" s="50"/>
      <c r="OZU4" s="50"/>
      <c r="OZV4" s="50"/>
      <c r="OZW4" s="50"/>
      <c r="OZX4" s="50"/>
      <c r="OZY4" s="50"/>
      <c r="OZZ4" s="50"/>
      <c r="PAA4" s="50"/>
      <c r="PAB4" s="50"/>
      <c r="PAC4" s="50"/>
      <c r="PAD4" s="50"/>
      <c r="PAE4" s="50"/>
      <c r="PAF4" s="50"/>
      <c r="PAG4" s="50"/>
      <c r="PAH4" s="50"/>
      <c r="PAI4" s="50"/>
      <c r="PAJ4" s="50"/>
      <c r="PAK4" s="50"/>
      <c r="PAL4" s="50"/>
      <c r="PAM4" s="50"/>
      <c r="PAN4" s="50"/>
      <c r="PAO4" s="50"/>
      <c r="PAP4" s="50"/>
      <c r="PAQ4" s="50"/>
      <c r="PAR4" s="50"/>
      <c r="PAS4" s="50"/>
      <c r="PAT4" s="50"/>
      <c r="PAU4" s="50"/>
      <c r="PAV4" s="50"/>
      <c r="PAW4" s="50"/>
      <c r="PAX4" s="50"/>
      <c r="PAY4" s="50"/>
      <c r="PAZ4" s="50"/>
      <c r="PBA4" s="50"/>
      <c r="PBB4" s="50"/>
      <c r="PBC4" s="50"/>
      <c r="PBD4" s="50"/>
      <c r="PBE4" s="50"/>
      <c r="PBF4" s="50"/>
      <c r="PBG4" s="50"/>
      <c r="PBH4" s="50"/>
      <c r="PBI4" s="50"/>
      <c r="PBJ4" s="50"/>
      <c r="PBK4" s="50"/>
      <c r="PBL4" s="50"/>
      <c r="PBM4" s="50"/>
      <c r="PBN4" s="50"/>
      <c r="PBO4" s="50"/>
      <c r="PBP4" s="50"/>
      <c r="PBQ4" s="50"/>
      <c r="PBR4" s="50"/>
      <c r="PBS4" s="50"/>
      <c r="PBT4" s="50"/>
      <c r="PBU4" s="50"/>
      <c r="PBV4" s="50"/>
      <c r="PBW4" s="50"/>
      <c r="PBX4" s="50"/>
      <c r="PBY4" s="50"/>
      <c r="PBZ4" s="50"/>
      <c r="PCA4" s="50"/>
      <c r="PCB4" s="50"/>
      <c r="PCC4" s="50"/>
      <c r="PCD4" s="50"/>
      <c r="PCE4" s="50"/>
      <c r="PCF4" s="50"/>
      <c r="PCG4" s="50"/>
      <c r="PCH4" s="50"/>
      <c r="PCI4" s="50"/>
      <c r="PCJ4" s="50"/>
      <c r="PCK4" s="50"/>
      <c r="PCL4" s="50"/>
      <c r="PCM4" s="50"/>
      <c r="PCN4" s="50"/>
      <c r="PCO4" s="50"/>
      <c r="PCP4" s="50"/>
      <c r="PCQ4" s="50"/>
      <c r="PCR4" s="50"/>
      <c r="PCS4" s="50"/>
      <c r="PCT4" s="50"/>
      <c r="PCU4" s="50"/>
      <c r="PCV4" s="50"/>
      <c r="PCW4" s="50"/>
      <c r="PCX4" s="50"/>
      <c r="PCY4" s="50"/>
      <c r="PCZ4" s="50"/>
      <c r="PDA4" s="50"/>
      <c r="PDB4" s="50"/>
      <c r="PDC4" s="50"/>
      <c r="PDD4" s="50"/>
      <c r="PDE4" s="50"/>
      <c r="PDF4" s="50"/>
      <c r="PDG4" s="50"/>
      <c r="PDH4" s="50"/>
      <c r="PDI4" s="50"/>
      <c r="PDJ4" s="50"/>
      <c r="PDK4" s="50"/>
      <c r="PDL4" s="50"/>
      <c r="PDM4" s="50"/>
      <c r="PDN4" s="50"/>
      <c r="PDO4" s="50"/>
      <c r="PDP4" s="50"/>
      <c r="PDQ4" s="50"/>
      <c r="PDR4" s="50"/>
      <c r="PDS4" s="50"/>
      <c r="PDT4" s="50"/>
      <c r="PDU4" s="50"/>
      <c r="PDV4" s="50"/>
      <c r="PDW4" s="50"/>
      <c r="PDX4" s="50"/>
      <c r="PDY4" s="50"/>
      <c r="PDZ4" s="50"/>
      <c r="PEA4" s="50"/>
      <c r="PEB4" s="50"/>
      <c r="PEC4" s="50"/>
      <c r="PED4" s="50"/>
      <c r="PEE4" s="50"/>
      <c r="PEF4" s="50"/>
      <c r="PEG4" s="50"/>
      <c r="PEH4" s="50"/>
      <c r="PEI4" s="50"/>
      <c r="PEJ4" s="50"/>
      <c r="PEK4" s="50"/>
      <c r="PEL4" s="50"/>
      <c r="PEM4" s="50"/>
      <c r="PEN4" s="50"/>
      <c r="PEO4" s="50"/>
      <c r="PEP4" s="50"/>
      <c r="PEQ4" s="50"/>
      <c r="PER4" s="50"/>
      <c r="PES4" s="50"/>
      <c r="PET4" s="50"/>
      <c r="PEU4" s="50"/>
      <c r="PEV4" s="50"/>
      <c r="PEW4" s="50"/>
      <c r="PEX4" s="50"/>
      <c r="PEY4" s="50"/>
      <c r="PEZ4" s="50"/>
      <c r="PFA4" s="50"/>
      <c r="PFB4" s="50"/>
      <c r="PFC4" s="50"/>
      <c r="PFD4" s="50"/>
      <c r="PFE4" s="50"/>
      <c r="PFF4" s="50"/>
      <c r="PFG4" s="50"/>
      <c r="PFH4" s="50"/>
      <c r="PFI4" s="50"/>
      <c r="PFJ4" s="50"/>
      <c r="PFK4" s="50"/>
      <c r="PFL4" s="50"/>
      <c r="PFM4" s="50"/>
      <c r="PFN4" s="50"/>
      <c r="PFO4" s="50"/>
      <c r="PFP4" s="50"/>
      <c r="PFQ4" s="50"/>
      <c r="PFR4" s="50"/>
      <c r="PFS4" s="50"/>
      <c r="PFT4" s="50"/>
      <c r="PFU4" s="50"/>
      <c r="PFV4" s="50"/>
      <c r="PFW4" s="50"/>
      <c r="PFX4" s="50"/>
      <c r="PFY4" s="50"/>
      <c r="PFZ4" s="50"/>
      <c r="PGA4" s="50"/>
      <c r="PGB4" s="50"/>
      <c r="PGC4" s="50"/>
      <c r="PGD4" s="50"/>
      <c r="PGE4" s="50"/>
      <c r="PGF4" s="50"/>
      <c r="PGG4" s="50"/>
      <c r="PGH4" s="50"/>
      <c r="PGI4" s="50"/>
      <c r="PGJ4" s="50"/>
      <c r="PGK4" s="50"/>
      <c r="PGL4" s="50"/>
      <c r="PGM4" s="50"/>
      <c r="PGN4" s="50"/>
      <c r="PGO4" s="50"/>
      <c r="PGP4" s="50"/>
      <c r="PGQ4" s="50"/>
      <c r="PGR4" s="50"/>
      <c r="PGS4" s="50"/>
      <c r="PGT4" s="50"/>
      <c r="PGU4" s="50"/>
      <c r="PGV4" s="50"/>
      <c r="PGW4" s="50"/>
      <c r="PGX4" s="50"/>
      <c r="PGY4" s="50"/>
      <c r="PGZ4" s="50"/>
      <c r="PHA4" s="50"/>
      <c r="PHB4" s="50"/>
      <c r="PHC4" s="50"/>
      <c r="PHD4" s="50"/>
      <c r="PHE4" s="50"/>
      <c r="PHF4" s="50"/>
      <c r="PHG4" s="50"/>
      <c r="PHH4" s="50"/>
      <c r="PHI4" s="50"/>
      <c r="PHJ4" s="50"/>
      <c r="PHK4" s="50"/>
      <c r="PHL4" s="50"/>
      <c r="PHM4" s="50"/>
      <c r="PHN4" s="50"/>
      <c r="PHO4" s="50"/>
      <c r="PHP4" s="50"/>
      <c r="PHQ4" s="50"/>
      <c r="PHR4" s="50"/>
      <c r="PHS4" s="50"/>
      <c r="PHT4" s="50"/>
      <c r="PHU4" s="50"/>
      <c r="PHV4" s="50"/>
      <c r="PHW4" s="50"/>
      <c r="PHX4" s="50"/>
      <c r="PHY4" s="50"/>
      <c r="PHZ4" s="50"/>
      <c r="PIA4" s="50"/>
      <c r="PIB4" s="50"/>
      <c r="PIC4" s="50"/>
      <c r="PID4" s="50"/>
      <c r="PIE4" s="50"/>
      <c r="PIF4" s="50"/>
      <c r="PIG4" s="50"/>
      <c r="PIH4" s="50"/>
      <c r="PII4" s="50"/>
      <c r="PIJ4" s="50"/>
      <c r="PIK4" s="50"/>
      <c r="PIL4" s="50"/>
      <c r="PIM4" s="50"/>
      <c r="PIN4" s="50"/>
      <c r="PIO4" s="50"/>
      <c r="PIP4" s="50"/>
      <c r="PIQ4" s="50"/>
      <c r="PIR4" s="50"/>
      <c r="PIS4" s="50"/>
      <c r="PIT4" s="50"/>
      <c r="PIU4" s="50"/>
      <c r="PIV4" s="50"/>
      <c r="PIW4" s="50"/>
      <c r="PIX4" s="50"/>
      <c r="PIY4" s="50"/>
      <c r="PIZ4" s="50"/>
      <c r="PJA4" s="50"/>
      <c r="PJB4" s="50"/>
      <c r="PJC4" s="50"/>
      <c r="PJD4" s="50"/>
      <c r="PJE4" s="50"/>
      <c r="PJF4" s="50"/>
      <c r="PJG4" s="50"/>
      <c r="PJH4" s="50"/>
      <c r="PJI4" s="50"/>
      <c r="PJJ4" s="50"/>
      <c r="PJK4" s="50"/>
      <c r="PJL4" s="50"/>
      <c r="PJM4" s="50"/>
      <c r="PJN4" s="50"/>
      <c r="PJO4" s="50"/>
      <c r="PJP4" s="50"/>
      <c r="PJQ4" s="50"/>
      <c r="PJR4" s="50"/>
      <c r="PJS4" s="50"/>
      <c r="PJT4" s="50"/>
      <c r="PJU4" s="50"/>
      <c r="PJV4" s="50"/>
      <c r="PJW4" s="50"/>
      <c r="PJX4" s="50"/>
      <c r="PJY4" s="50"/>
      <c r="PJZ4" s="50"/>
      <c r="PKA4" s="50"/>
      <c r="PKB4" s="50"/>
      <c r="PKC4" s="50"/>
      <c r="PKD4" s="50"/>
      <c r="PKE4" s="50"/>
      <c r="PKF4" s="50"/>
      <c r="PKG4" s="50"/>
      <c r="PKH4" s="50"/>
      <c r="PKI4" s="50"/>
      <c r="PKJ4" s="50"/>
      <c r="PKK4" s="50"/>
      <c r="PKL4" s="50"/>
      <c r="PKM4" s="50"/>
      <c r="PKN4" s="50"/>
      <c r="PKO4" s="50"/>
      <c r="PKP4" s="50"/>
      <c r="PKQ4" s="50"/>
      <c r="PKR4" s="50"/>
      <c r="PKS4" s="50"/>
      <c r="PKT4" s="50"/>
      <c r="PKU4" s="50"/>
      <c r="PKV4" s="50"/>
      <c r="PKW4" s="50"/>
      <c r="PKX4" s="50"/>
      <c r="PKY4" s="50"/>
      <c r="PKZ4" s="50"/>
      <c r="PLA4" s="50"/>
      <c r="PLB4" s="50"/>
      <c r="PLC4" s="50"/>
      <c r="PLD4" s="50"/>
      <c r="PLE4" s="50"/>
      <c r="PLF4" s="50"/>
      <c r="PLG4" s="50"/>
      <c r="PLH4" s="50"/>
      <c r="PLI4" s="50"/>
      <c r="PLJ4" s="50"/>
      <c r="PLK4" s="50"/>
      <c r="PLL4" s="50"/>
      <c r="PLM4" s="50"/>
      <c r="PLN4" s="50"/>
      <c r="PLO4" s="50"/>
      <c r="PLP4" s="50"/>
      <c r="PLQ4" s="50"/>
      <c r="PLR4" s="50"/>
      <c r="PLS4" s="50"/>
      <c r="PLT4" s="50"/>
      <c r="PLU4" s="50"/>
      <c r="PLV4" s="50"/>
      <c r="PLW4" s="50"/>
      <c r="PLX4" s="50"/>
      <c r="PLY4" s="50"/>
      <c r="PLZ4" s="50"/>
      <c r="PMA4" s="50"/>
      <c r="PMB4" s="50"/>
      <c r="PMC4" s="50"/>
      <c r="PMD4" s="50"/>
      <c r="PME4" s="50"/>
      <c r="PMF4" s="50"/>
      <c r="PMG4" s="50"/>
      <c r="PMH4" s="50"/>
      <c r="PMI4" s="50"/>
      <c r="PMJ4" s="50"/>
      <c r="PMK4" s="50"/>
      <c r="PML4" s="50"/>
      <c r="PMM4" s="50"/>
      <c r="PMN4" s="50"/>
      <c r="PMO4" s="50"/>
      <c r="PMP4" s="50"/>
      <c r="PMQ4" s="50"/>
      <c r="PMR4" s="50"/>
      <c r="PMS4" s="50"/>
      <c r="PMT4" s="50"/>
      <c r="PMU4" s="50"/>
      <c r="PMV4" s="50"/>
      <c r="PMW4" s="50"/>
      <c r="PMX4" s="50"/>
      <c r="PMY4" s="50"/>
      <c r="PMZ4" s="50"/>
      <c r="PNA4" s="50"/>
      <c r="PNB4" s="50"/>
      <c r="PNC4" s="50"/>
      <c r="PND4" s="50"/>
      <c r="PNE4" s="50"/>
      <c r="PNF4" s="50"/>
      <c r="PNG4" s="50"/>
      <c r="PNH4" s="50"/>
      <c r="PNI4" s="50"/>
      <c r="PNJ4" s="50"/>
      <c r="PNK4" s="50"/>
      <c r="PNL4" s="50"/>
      <c r="PNM4" s="50"/>
      <c r="PNN4" s="50"/>
      <c r="PNO4" s="50"/>
      <c r="PNP4" s="50"/>
      <c r="PNQ4" s="50"/>
      <c r="PNR4" s="50"/>
      <c r="PNS4" s="50"/>
      <c r="PNT4" s="50"/>
      <c r="PNU4" s="50"/>
      <c r="PNV4" s="50"/>
      <c r="PNW4" s="50"/>
      <c r="PNX4" s="50"/>
      <c r="PNY4" s="50"/>
      <c r="PNZ4" s="50"/>
      <c r="POA4" s="50"/>
      <c r="POB4" s="50"/>
      <c r="POC4" s="50"/>
      <c r="POD4" s="50"/>
      <c r="POE4" s="50"/>
      <c r="POF4" s="50"/>
      <c r="POG4" s="50"/>
      <c r="POH4" s="50"/>
      <c r="POI4" s="50"/>
      <c r="POJ4" s="50"/>
      <c r="POK4" s="50"/>
      <c r="POL4" s="50"/>
      <c r="POM4" s="50"/>
      <c r="PON4" s="50"/>
      <c r="POO4" s="50"/>
      <c r="POP4" s="50"/>
      <c r="POQ4" s="50"/>
      <c r="POR4" s="50"/>
      <c r="POS4" s="50"/>
      <c r="POT4" s="50"/>
      <c r="POU4" s="50"/>
      <c r="POV4" s="50"/>
      <c r="POW4" s="50"/>
      <c r="POX4" s="50"/>
      <c r="POY4" s="50"/>
      <c r="POZ4" s="50"/>
      <c r="PPA4" s="50"/>
      <c r="PPB4" s="50"/>
      <c r="PPC4" s="50"/>
      <c r="PPD4" s="50"/>
      <c r="PPE4" s="50"/>
      <c r="PPF4" s="50"/>
      <c r="PPG4" s="50"/>
      <c r="PPH4" s="50"/>
      <c r="PPI4" s="50"/>
      <c r="PPJ4" s="50"/>
      <c r="PPK4" s="50"/>
      <c r="PPL4" s="50"/>
      <c r="PPM4" s="50"/>
      <c r="PPN4" s="50"/>
      <c r="PPO4" s="50"/>
      <c r="PPP4" s="50"/>
      <c r="PPQ4" s="50"/>
      <c r="PPR4" s="50"/>
      <c r="PPS4" s="50"/>
      <c r="PPT4" s="50"/>
      <c r="PPU4" s="50"/>
      <c r="PPV4" s="50"/>
      <c r="PPW4" s="50"/>
      <c r="PPX4" s="50"/>
      <c r="PPY4" s="50"/>
      <c r="PPZ4" s="50"/>
      <c r="PQA4" s="50"/>
      <c r="PQB4" s="50"/>
      <c r="PQC4" s="50"/>
      <c r="PQD4" s="50"/>
      <c r="PQE4" s="50"/>
      <c r="PQF4" s="50"/>
      <c r="PQG4" s="50"/>
      <c r="PQH4" s="50"/>
      <c r="PQI4" s="50"/>
      <c r="PQJ4" s="50"/>
      <c r="PQK4" s="50"/>
      <c r="PQL4" s="50"/>
      <c r="PQM4" s="50"/>
      <c r="PQN4" s="50"/>
      <c r="PQO4" s="50"/>
      <c r="PQP4" s="50"/>
      <c r="PQQ4" s="50"/>
      <c r="PQR4" s="50"/>
      <c r="PQS4" s="50"/>
      <c r="PQT4" s="50"/>
      <c r="PQU4" s="50"/>
      <c r="PQV4" s="50"/>
      <c r="PQW4" s="50"/>
      <c r="PQX4" s="50"/>
      <c r="PQY4" s="50"/>
      <c r="PQZ4" s="50"/>
      <c r="PRA4" s="50"/>
      <c r="PRB4" s="50"/>
      <c r="PRC4" s="50"/>
      <c r="PRD4" s="50"/>
      <c r="PRE4" s="50"/>
      <c r="PRF4" s="50"/>
      <c r="PRG4" s="50"/>
      <c r="PRH4" s="50"/>
      <c r="PRI4" s="50"/>
      <c r="PRJ4" s="50"/>
      <c r="PRK4" s="50"/>
      <c r="PRL4" s="50"/>
      <c r="PRM4" s="50"/>
      <c r="PRN4" s="50"/>
      <c r="PRO4" s="50"/>
      <c r="PRP4" s="50"/>
      <c r="PRQ4" s="50"/>
      <c r="PRR4" s="50"/>
      <c r="PRS4" s="50"/>
      <c r="PRT4" s="50"/>
      <c r="PRU4" s="50"/>
      <c r="PRV4" s="50"/>
      <c r="PRW4" s="50"/>
      <c r="PRX4" s="50"/>
      <c r="PRY4" s="50"/>
      <c r="PRZ4" s="50"/>
      <c r="PSA4" s="50"/>
      <c r="PSB4" s="50"/>
      <c r="PSC4" s="50"/>
      <c r="PSD4" s="50"/>
      <c r="PSE4" s="50"/>
      <c r="PSF4" s="50"/>
      <c r="PSG4" s="50"/>
      <c r="PSH4" s="50"/>
      <c r="PSI4" s="50"/>
      <c r="PSJ4" s="50"/>
      <c r="PSK4" s="50"/>
      <c r="PSL4" s="50"/>
      <c r="PSM4" s="50"/>
      <c r="PSN4" s="50"/>
      <c r="PSO4" s="50"/>
      <c r="PSP4" s="50"/>
      <c r="PSQ4" s="50"/>
      <c r="PSR4" s="50"/>
      <c r="PSS4" s="50"/>
      <c r="PST4" s="50"/>
      <c r="PSU4" s="50"/>
      <c r="PSV4" s="50"/>
      <c r="PSW4" s="50"/>
      <c r="PSX4" s="50"/>
      <c r="PSY4" s="50"/>
      <c r="PSZ4" s="50"/>
      <c r="PTA4" s="50"/>
      <c r="PTB4" s="50"/>
      <c r="PTC4" s="50"/>
      <c r="PTD4" s="50"/>
      <c r="PTE4" s="50"/>
      <c r="PTF4" s="50"/>
      <c r="PTG4" s="50"/>
      <c r="PTH4" s="50"/>
      <c r="PTI4" s="50"/>
      <c r="PTJ4" s="50"/>
      <c r="PTK4" s="50"/>
      <c r="PTL4" s="50"/>
      <c r="PTM4" s="50"/>
      <c r="PTN4" s="50"/>
      <c r="PTO4" s="50"/>
      <c r="PTP4" s="50"/>
      <c r="PTQ4" s="50"/>
      <c r="PTR4" s="50"/>
      <c r="PTS4" s="50"/>
      <c r="PTT4" s="50"/>
      <c r="PTU4" s="50"/>
      <c r="PTV4" s="50"/>
      <c r="PTW4" s="50"/>
      <c r="PTX4" s="50"/>
      <c r="PTY4" s="50"/>
      <c r="PTZ4" s="50"/>
      <c r="PUA4" s="50"/>
      <c r="PUB4" s="50"/>
      <c r="PUC4" s="50"/>
      <c r="PUD4" s="50"/>
      <c r="PUE4" s="50"/>
      <c r="PUF4" s="50"/>
      <c r="PUG4" s="50"/>
      <c r="PUH4" s="50"/>
      <c r="PUI4" s="50"/>
      <c r="PUJ4" s="50"/>
      <c r="PUK4" s="50"/>
      <c r="PUL4" s="50"/>
      <c r="PUM4" s="50"/>
      <c r="PUN4" s="50"/>
      <c r="PUO4" s="50"/>
      <c r="PUP4" s="50"/>
      <c r="PUQ4" s="50"/>
      <c r="PUR4" s="50"/>
      <c r="PUS4" s="50"/>
      <c r="PUT4" s="50"/>
      <c r="PUU4" s="50"/>
      <c r="PUV4" s="50"/>
      <c r="PUW4" s="50"/>
      <c r="PUX4" s="50"/>
      <c r="PUY4" s="50"/>
      <c r="PUZ4" s="50"/>
      <c r="PVA4" s="50"/>
      <c r="PVB4" s="50"/>
      <c r="PVC4" s="50"/>
      <c r="PVD4" s="50"/>
      <c r="PVE4" s="50"/>
      <c r="PVF4" s="50"/>
      <c r="PVG4" s="50"/>
      <c r="PVH4" s="50"/>
      <c r="PVI4" s="50"/>
      <c r="PVJ4" s="50"/>
      <c r="PVK4" s="50"/>
      <c r="PVL4" s="50"/>
      <c r="PVM4" s="50"/>
      <c r="PVN4" s="50"/>
      <c r="PVO4" s="50"/>
      <c r="PVP4" s="50"/>
      <c r="PVQ4" s="50"/>
      <c r="PVR4" s="50"/>
      <c r="PVS4" s="50"/>
      <c r="PVT4" s="50"/>
      <c r="PVU4" s="50"/>
      <c r="PVV4" s="50"/>
      <c r="PVW4" s="50"/>
      <c r="PVX4" s="50"/>
      <c r="PVY4" s="50"/>
      <c r="PVZ4" s="50"/>
      <c r="PWA4" s="50"/>
      <c r="PWB4" s="50"/>
      <c r="PWC4" s="50"/>
      <c r="PWD4" s="50"/>
      <c r="PWE4" s="50"/>
      <c r="PWF4" s="50"/>
      <c r="PWG4" s="50"/>
      <c r="PWH4" s="50"/>
      <c r="PWI4" s="50"/>
      <c r="PWJ4" s="50"/>
      <c r="PWK4" s="50"/>
      <c r="PWL4" s="50"/>
      <c r="PWM4" s="50"/>
      <c r="PWN4" s="50"/>
      <c r="PWO4" s="50"/>
      <c r="PWP4" s="50"/>
      <c r="PWQ4" s="50"/>
      <c r="PWR4" s="50"/>
      <c r="PWS4" s="50"/>
      <c r="PWT4" s="50"/>
      <c r="PWU4" s="50"/>
      <c r="PWV4" s="50"/>
      <c r="PWW4" s="50"/>
      <c r="PWX4" s="50"/>
      <c r="PWY4" s="50"/>
      <c r="PWZ4" s="50"/>
      <c r="PXA4" s="50"/>
      <c r="PXB4" s="50"/>
      <c r="PXC4" s="50"/>
      <c r="PXD4" s="50"/>
      <c r="PXE4" s="50"/>
      <c r="PXF4" s="50"/>
      <c r="PXG4" s="50"/>
      <c r="PXH4" s="50"/>
      <c r="PXI4" s="50"/>
      <c r="PXJ4" s="50"/>
      <c r="PXK4" s="50"/>
      <c r="PXL4" s="50"/>
      <c r="PXM4" s="50"/>
      <c r="PXN4" s="50"/>
      <c r="PXO4" s="50"/>
      <c r="PXP4" s="50"/>
      <c r="PXQ4" s="50"/>
      <c r="PXR4" s="50"/>
      <c r="PXS4" s="50"/>
      <c r="PXT4" s="50"/>
      <c r="PXU4" s="50"/>
      <c r="PXV4" s="50"/>
      <c r="PXW4" s="50"/>
      <c r="PXX4" s="50"/>
      <c r="PXY4" s="50"/>
      <c r="PXZ4" s="50"/>
      <c r="PYA4" s="50"/>
      <c r="PYB4" s="50"/>
      <c r="PYC4" s="50"/>
      <c r="PYD4" s="50"/>
      <c r="PYE4" s="50"/>
      <c r="PYF4" s="50"/>
      <c r="PYG4" s="50"/>
      <c r="PYH4" s="50"/>
      <c r="PYI4" s="50"/>
      <c r="PYJ4" s="50"/>
      <c r="PYK4" s="50"/>
      <c r="PYL4" s="50"/>
      <c r="PYM4" s="50"/>
      <c r="PYN4" s="50"/>
      <c r="PYO4" s="50"/>
      <c r="PYP4" s="50"/>
      <c r="PYQ4" s="50"/>
      <c r="PYR4" s="50"/>
      <c r="PYS4" s="50"/>
      <c r="PYT4" s="50"/>
      <c r="PYU4" s="50"/>
      <c r="PYV4" s="50"/>
      <c r="PYW4" s="50"/>
      <c r="PYX4" s="50"/>
      <c r="PYY4" s="50"/>
      <c r="PYZ4" s="50"/>
      <c r="PZA4" s="50"/>
      <c r="PZB4" s="50"/>
      <c r="PZC4" s="50"/>
      <c r="PZD4" s="50"/>
      <c r="PZE4" s="50"/>
      <c r="PZF4" s="50"/>
      <c r="PZG4" s="50"/>
      <c r="PZH4" s="50"/>
      <c r="PZI4" s="50"/>
      <c r="PZJ4" s="50"/>
      <c r="PZK4" s="50"/>
      <c r="PZL4" s="50"/>
      <c r="PZM4" s="50"/>
      <c r="PZN4" s="50"/>
      <c r="PZO4" s="50"/>
      <c r="PZP4" s="50"/>
      <c r="PZQ4" s="50"/>
      <c r="PZR4" s="50"/>
      <c r="PZS4" s="50"/>
      <c r="PZT4" s="50"/>
      <c r="PZU4" s="50"/>
      <c r="PZV4" s="50"/>
      <c r="PZW4" s="50"/>
      <c r="PZX4" s="50"/>
      <c r="PZY4" s="50"/>
      <c r="PZZ4" s="50"/>
      <c r="QAA4" s="50"/>
      <c r="QAB4" s="50"/>
      <c r="QAC4" s="50"/>
      <c r="QAD4" s="50"/>
      <c r="QAE4" s="50"/>
      <c r="QAF4" s="50"/>
      <c r="QAG4" s="50"/>
      <c r="QAH4" s="50"/>
      <c r="QAI4" s="50"/>
      <c r="QAJ4" s="50"/>
      <c r="QAK4" s="50"/>
      <c r="QAL4" s="50"/>
      <c r="QAM4" s="50"/>
      <c r="QAN4" s="50"/>
      <c r="QAO4" s="50"/>
      <c r="QAP4" s="50"/>
      <c r="QAQ4" s="50"/>
      <c r="QAR4" s="50"/>
      <c r="QAS4" s="50"/>
      <c r="QAT4" s="50"/>
      <c r="QAU4" s="50"/>
      <c r="QAV4" s="50"/>
      <c r="QAW4" s="50"/>
      <c r="QAX4" s="50"/>
      <c r="QAY4" s="50"/>
      <c r="QAZ4" s="50"/>
      <c r="QBA4" s="50"/>
      <c r="QBB4" s="50"/>
      <c r="QBC4" s="50"/>
      <c r="QBD4" s="50"/>
      <c r="QBE4" s="50"/>
      <c r="QBF4" s="50"/>
      <c r="QBG4" s="50"/>
      <c r="QBH4" s="50"/>
      <c r="QBI4" s="50"/>
      <c r="QBJ4" s="50"/>
      <c r="QBK4" s="50"/>
      <c r="QBL4" s="50"/>
      <c r="QBM4" s="50"/>
      <c r="QBN4" s="50"/>
      <c r="QBO4" s="50"/>
      <c r="QBP4" s="50"/>
      <c r="QBQ4" s="50"/>
      <c r="QBR4" s="50"/>
      <c r="QBS4" s="50"/>
      <c r="QBT4" s="50"/>
      <c r="QBU4" s="50"/>
      <c r="QBV4" s="50"/>
      <c r="QBW4" s="50"/>
      <c r="QBX4" s="50"/>
      <c r="QBY4" s="50"/>
      <c r="QBZ4" s="50"/>
      <c r="QCA4" s="50"/>
      <c r="QCB4" s="50"/>
      <c r="QCC4" s="50"/>
      <c r="QCD4" s="50"/>
      <c r="QCE4" s="50"/>
      <c r="QCF4" s="50"/>
      <c r="QCG4" s="50"/>
      <c r="QCH4" s="50"/>
      <c r="QCI4" s="50"/>
      <c r="QCJ4" s="50"/>
      <c r="QCK4" s="50"/>
      <c r="QCL4" s="50"/>
      <c r="QCM4" s="50"/>
      <c r="QCN4" s="50"/>
      <c r="QCO4" s="50"/>
      <c r="QCP4" s="50"/>
      <c r="QCQ4" s="50"/>
      <c r="QCR4" s="50"/>
      <c r="QCS4" s="50"/>
      <c r="QCT4" s="50"/>
      <c r="QCU4" s="50"/>
      <c r="QCV4" s="50"/>
      <c r="QCW4" s="50"/>
      <c r="QCX4" s="50"/>
      <c r="QCY4" s="50"/>
      <c r="QCZ4" s="50"/>
      <c r="QDA4" s="50"/>
      <c r="QDB4" s="50"/>
      <c r="QDC4" s="50"/>
      <c r="QDD4" s="50"/>
      <c r="QDE4" s="50"/>
      <c r="QDF4" s="50"/>
      <c r="QDG4" s="50"/>
      <c r="QDH4" s="50"/>
      <c r="QDI4" s="50"/>
      <c r="QDJ4" s="50"/>
      <c r="QDK4" s="50"/>
      <c r="QDL4" s="50"/>
      <c r="QDM4" s="50"/>
      <c r="QDN4" s="50"/>
      <c r="QDO4" s="50"/>
      <c r="QDP4" s="50"/>
      <c r="QDQ4" s="50"/>
      <c r="QDR4" s="50"/>
      <c r="QDS4" s="50"/>
      <c r="QDT4" s="50"/>
      <c r="QDU4" s="50"/>
      <c r="QDV4" s="50"/>
      <c r="QDW4" s="50"/>
      <c r="QDX4" s="50"/>
      <c r="QDY4" s="50"/>
      <c r="QDZ4" s="50"/>
      <c r="QEA4" s="50"/>
      <c r="QEB4" s="50"/>
      <c r="QEC4" s="50"/>
      <c r="QED4" s="50"/>
      <c r="QEE4" s="50"/>
      <c r="QEF4" s="50"/>
      <c r="QEG4" s="50"/>
      <c r="QEH4" s="50"/>
      <c r="QEI4" s="50"/>
      <c r="QEJ4" s="50"/>
      <c r="QEK4" s="50"/>
      <c r="QEL4" s="50"/>
      <c r="QEM4" s="50"/>
      <c r="QEN4" s="50"/>
      <c r="QEO4" s="50"/>
      <c r="QEP4" s="50"/>
      <c r="QEQ4" s="50"/>
      <c r="QER4" s="50"/>
      <c r="QES4" s="50"/>
      <c r="QET4" s="50"/>
      <c r="QEU4" s="50"/>
      <c r="QEV4" s="50"/>
      <c r="QEW4" s="50"/>
      <c r="QEX4" s="50"/>
      <c r="QEY4" s="50"/>
      <c r="QEZ4" s="50"/>
      <c r="QFA4" s="50"/>
      <c r="QFB4" s="50"/>
      <c r="QFC4" s="50"/>
      <c r="QFD4" s="50"/>
      <c r="QFE4" s="50"/>
      <c r="QFF4" s="50"/>
      <c r="QFG4" s="50"/>
      <c r="QFH4" s="50"/>
      <c r="QFI4" s="50"/>
      <c r="QFJ4" s="50"/>
      <c r="QFK4" s="50"/>
      <c r="QFL4" s="50"/>
      <c r="QFM4" s="50"/>
      <c r="QFN4" s="50"/>
      <c r="QFO4" s="50"/>
      <c r="QFP4" s="50"/>
      <c r="QFQ4" s="50"/>
      <c r="QFR4" s="50"/>
      <c r="QFS4" s="50"/>
      <c r="QFT4" s="50"/>
      <c r="QFU4" s="50"/>
      <c r="QFV4" s="50"/>
      <c r="QFW4" s="50"/>
      <c r="QFX4" s="50"/>
      <c r="QFY4" s="50"/>
      <c r="QFZ4" s="50"/>
      <c r="QGA4" s="50"/>
      <c r="QGB4" s="50"/>
      <c r="QGC4" s="50"/>
      <c r="QGD4" s="50"/>
      <c r="QGE4" s="50"/>
      <c r="QGF4" s="50"/>
      <c r="QGG4" s="50"/>
      <c r="QGH4" s="50"/>
      <c r="QGI4" s="50"/>
      <c r="QGJ4" s="50"/>
      <c r="QGK4" s="50"/>
      <c r="QGL4" s="50"/>
      <c r="QGM4" s="50"/>
      <c r="QGN4" s="50"/>
      <c r="QGO4" s="50"/>
      <c r="QGP4" s="50"/>
      <c r="QGQ4" s="50"/>
      <c r="QGR4" s="50"/>
      <c r="QGS4" s="50"/>
      <c r="QGT4" s="50"/>
      <c r="QGU4" s="50"/>
      <c r="QGV4" s="50"/>
      <c r="QGW4" s="50"/>
      <c r="QGX4" s="50"/>
      <c r="QGY4" s="50"/>
      <c r="QGZ4" s="50"/>
      <c r="QHA4" s="50"/>
      <c r="QHB4" s="50"/>
      <c r="QHC4" s="50"/>
      <c r="QHD4" s="50"/>
      <c r="QHE4" s="50"/>
      <c r="QHF4" s="50"/>
      <c r="QHG4" s="50"/>
      <c r="QHH4" s="50"/>
      <c r="QHI4" s="50"/>
      <c r="QHJ4" s="50"/>
      <c r="QHK4" s="50"/>
      <c r="QHL4" s="50"/>
      <c r="QHM4" s="50"/>
      <c r="QHN4" s="50"/>
      <c r="QHO4" s="50"/>
      <c r="QHP4" s="50"/>
      <c r="QHQ4" s="50"/>
      <c r="QHR4" s="50"/>
      <c r="QHS4" s="50"/>
      <c r="QHT4" s="50"/>
      <c r="QHU4" s="50"/>
      <c r="QHV4" s="50"/>
      <c r="QHW4" s="50"/>
      <c r="QHX4" s="50"/>
      <c r="QHY4" s="50"/>
      <c r="QHZ4" s="50"/>
      <c r="QIA4" s="50"/>
      <c r="QIB4" s="50"/>
      <c r="QIC4" s="50"/>
      <c r="QID4" s="50"/>
      <c r="QIE4" s="50"/>
      <c r="QIF4" s="50"/>
      <c r="QIG4" s="50"/>
      <c r="QIH4" s="50"/>
      <c r="QII4" s="50"/>
      <c r="QIJ4" s="50"/>
      <c r="QIK4" s="50"/>
      <c r="QIL4" s="50"/>
      <c r="QIM4" s="50"/>
      <c r="QIN4" s="50"/>
      <c r="QIO4" s="50"/>
      <c r="QIP4" s="50"/>
      <c r="QIQ4" s="50"/>
      <c r="QIR4" s="50"/>
      <c r="QIS4" s="50"/>
      <c r="QIT4" s="50"/>
      <c r="QIU4" s="50"/>
      <c r="QIV4" s="50"/>
      <c r="QIW4" s="50"/>
      <c r="QIX4" s="50"/>
      <c r="QIY4" s="50"/>
      <c r="QIZ4" s="50"/>
      <c r="QJA4" s="50"/>
      <c r="QJB4" s="50"/>
      <c r="QJC4" s="50"/>
      <c r="QJD4" s="50"/>
      <c r="QJE4" s="50"/>
      <c r="QJF4" s="50"/>
      <c r="QJG4" s="50"/>
      <c r="QJH4" s="50"/>
      <c r="QJI4" s="50"/>
      <c r="QJJ4" s="50"/>
      <c r="QJK4" s="50"/>
      <c r="QJL4" s="50"/>
      <c r="QJM4" s="50"/>
      <c r="QJN4" s="50"/>
      <c r="QJO4" s="50"/>
      <c r="QJP4" s="50"/>
      <c r="QJQ4" s="50"/>
      <c r="QJR4" s="50"/>
      <c r="QJS4" s="50"/>
      <c r="QJT4" s="50"/>
      <c r="QJU4" s="50"/>
      <c r="QJV4" s="50"/>
      <c r="QJW4" s="50"/>
      <c r="QJX4" s="50"/>
      <c r="QJY4" s="50"/>
      <c r="QJZ4" s="50"/>
      <c r="QKA4" s="50"/>
      <c r="QKB4" s="50"/>
      <c r="QKC4" s="50"/>
      <c r="QKD4" s="50"/>
      <c r="QKE4" s="50"/>
      <c r="QKF4" s="50"/>
      <c r="QKG4" s="50"/>
      <c r="QKH4" s="50"/>
      <c r="QKI4" s="50"/>
      <c r="QKJ4" s="50"/>
      <c r="QKK4" s="50"/>
      <c r="QKL4" s="50"/>
      <c r="QKM4" s="50"/>
      <c r="QKN4" s="50"/>
      <c r="QKO4" s="50"/>
      <c r="QKP4" s="50"/>
      <c r="QKQ4" s="50"/>
      <c r="QKR4" s="50"/>
      <c r="QKS4" s="50"/>
      <c r="QKT4" s="50"/>
      <c r="QKU4" s="50"/>
      <c r="QKV4" s="50"/>
      <c r="QKW4" s="50"/>
      <c r="QKX4" s="50"/>
      <c r="QKY4" s="50"/>
      <c r="QKZ4" s="50"/>
      <c r="QLA4" s="50"/>
      <c r="QLB4" s="50"/>
      <c r="QLC4" s="50"/>
      <c r="QLD4" s="50"/>
      <c r="QLE4" s="50"/>
      <c r="QLF4" s="50"/>
      <c r="QLG4" s="50"/>
      <c r="QLH4" s="50"/>
      <c r="QLI4" s="50"/>
      <c r="QLJ4" s="50"/>
      <c r="QLK4" s="50"/>
      <c r="QLL4" s="50"/>
      <c r="QLM4" s="50"/>
      <c r="QLN4" s="50"/>
      <c r="QLO4" s="50"/>
      <c r="QLP4" s="50"/>
      <c r="QLQ4" s="50"/>
      <c r="QLR4" s="50"/>
      <c r="QLS4" s="50"/>
      <c r="QLT4" s="50"/>
      <c r="QLU4" s="50"/>
      <c r="QLV4" s="50"/>
      <c r="QLW4" s="50"/>
      <c r="QLX4" s="50"/>
      <c r="QLY4" s="50"/>
      <c r="QLZ4" s="50"/>
      <c r="QMA4" s="50"/>
      <c r="QMB4" s="50"/>
      <c r="QMC4" s="50"/>
      <c r="QMD4" s="50"/>
      <c r="QME4" s="50"/>
      <c r="QMF4" s="50"/>
      <c r="QMG4" s="50"/>
      <c r="QMH4" s="50"/>
      <c r="QMI4" s="50"/>
      <c r="QMJ4" s="50"/>
      <c r="QMK4" s="50"/>
      <c r="QML4" s="50"/>
      <c r="QMM4" s="50"/>
      <c r="QMN4" s="50"/>
      <c r="QMO4" s="50"/>
      <c r="QMP4" s="50"/>
      <c r="QMQ4" s="50"/>
      <c r="QMR4" s="50"/>
      <c r="QMS4" s="50"/>
      <c r="QMT4" s="50"/>
      <c r="QMU4" s="50"/>
      <c r="QMV4" s="50"/>
      <c r="QMW4" s="50"/>
      <c r="QMX4" s="50"/>
      <c r="QMY4" s="50"/>
      <c r="QMZ4" s="50"/>
      <c r="QNA4" s="50"/>
      <c r="QNB4" s="50"/>
      <c r="QNC4" s="50"/>
      <c r="QND4" s="50"/>
      <c r="QNE4" s="50"/>
      <c r="QNF4" s="50"/>
      <c r="QNG4" s="50"/>
      <c r="QNH4" s="50"/>
      <c r="QNI4" s="50"/>
      <c r="QNJ4" s="50"/>
      <c r="QNK4" s="50"/>
      <c r="QNL4" s="50"/>
      <c r="QNM4" s="50"/>
      <c r="QNN4" s="50"/>
      <c r="QNO4" s="50"/>
      <c r="QNP4" s="50"/>
      <c r="QNQ4" s="50"/>
      <c r="QNR4" s="50"/>
      <c r="QNS4" s="50"/>
      <c r="QNT4" s="50"/>
      <c r="QNU4" s="50"/>
      <c r="QNV4" s="50"/>
      <c r="QNW4" s="50"/>
      <c r="QNX4" s="50"/>
      <c r="QNY4" s="50"/>
      <c r="QNZ4" s="50"/>
      <c r="QOA4" s="50"/>
      <c r="QOB4" s="50"/>
      <c r="QOC4" s="50"/>
      <c r="QOD4" s="50"/>
      <c r="QOE4" s="50"/>
      <c r="QOF4" s="50"/>
      <c r="QOG4" s="50"/>
      <c r="QOH4" s="50"/>
      <c r="QOI4" s="50"/>
      <c r="QOJ4" s="50"/>
      <c r="QOK4" s="50"/>
      <c r="QOL4" s="50"/>
      <c r="QOM4" s="50"/>
      <c r="QON4" s="50"/>
      <c r="QOO4" s="50"/>
      <c r="QOP4" s="50"/>
      <c r="QOQ4" s="50"/>
      <c r="QOR4" s="50"/>
      <c r="QOS4" s="50"/>
      <c r="QOT4" s="50"/>
      <c r="QOU4" s="50"/>
      <c r="QOV4" s="50"/>
      <c r="QOW4" s="50"/>
      <c r="QOX4" s="50"/>
      <c r="QOY4" s="50"/>
      <c r="QOZ4" s="50"/>
      <c r="QPA4" s="50"/>
      <c r="QPB4" s="50"/>
      <c r="QPC4" s="50"/>
      <c r="QPD4" s="50"/>
      <c r="QPE4" s="50"/>
      <c r="QPF4" s="50"/>
      <c r="QPG4" s="50"/>
      <c r="QPH4" s="50"/>
      <c r="QPI4" s="50"/>
      <c r="QPJ4" s="50"/>
      <c r="QPK4" s="50"/>
      <c r="QPL4" s="50"/>
      <c r="QPM4" s="50"/>
      <c r="QPN4" s="50"/>
      <c r="QPO4" s="50"/>
      <c r="QPP4" s="50"/>
      <c r="QPQ4" s="50"/>
      <c r="QPR4" s="50"/>
      <c r="QPS4" s="50"/>
      <c r="QPT4" s="50"/>
      <c r="QPU4" s="50"/>
      <c r="QPV4" s="50"/>
      <c r="QPW4" s="50"/>
      <c r="QPX4" s="50"/>
      <c r="QPY4" s="50"/>
      <c r="QPZ4" s="50"/>
      <c r="QQA4" s="50"/>
      <c r="QQB4" s="50"/>
      <c r="QQC4" s="50"/>
      <c r="QQD4" s="50"/>
      <c r="QQE4" s="50"/>
      <c r="QQF4" s="50"/>
      <c r="QQG4" s="50"/>
      <c r="QQH4" s="50"/>
      <c r="QQI4" s="50"/>
      <c r="QQJ4" s="50"/>
      <c r="QQK4" s="50"/>
      <c r="QQL4" s="50"/>
      <c r="QQM4" s="50"/>
      <c r="QQN4" s="50"/>
      <c r="QQO4" s="50"/>
      <c r="QQP4" s="50"/>
      <c r="QQQ4" s="50"/>
      <c r="QQR4" s="50"/>
      <c r="QQS4" s="50"/>
      <c r="QQT4" s="50"/>
      <c r="QQU4" s="50"/>
      <c r="QQV4" s="50"/>
      <c r="QQW4" s="50"/>
      <c r="QQX4" s="50"/>
      <c r="QQY4" s="50"/>
      <c r="QQZ4" s="50"/>
      <c r="QRA4" s="50"/>
      <c r="QRB4" s="50"/>
      <c r="QRC4" s="50"/>
      <c r="QRD4" s="50"/>
      <c r="QRE4" s="50"/>
      <c r="QRF4" s="50"/>
      <c r="QRG4" s="50"/>
      <c r="QRH4" s="50"/>
      <c r="QRI4" s="50"/>
      <c r="QRJ4" s="50"/>
      <c r="QRK4" s="50"/>
      <c r="QRL4" s="50"/>
      <c r="QRM4" s="50"/>
      <c r="QRN4" s="50"/>
      <c r="QRO4" s="50"/>
      <c r="QRP4" s="50"/>
      <c r="QRQ4" s="50"/>
      <c r="QRR4" s="50"/>
      <c r="QRS4" s="50"/>
      <c r="QRT4" s="50"/>
      <c r="QRU4" s="50"/>
      <c r="QRV4" s="50"/>
      <c r="QRW4" s="50"/>
      <c r="QRX4" s="50"/>
      <c r="QRY4" s="50"/>
      <c r="QRZ4" s="50"/>
      <c r="QSA4" s="50"/>
      <c r="QSB4" s="50"/>
      <c r="QSC4" s="50"/>
      <c r="QSD4" s="50"/>
      <c r="QSE4" s="50"/>
      <c r="QSF4" s="50"/>
      <c r="QSG4" s="50"/>
      <c r="QSH4" s="50"/>
      <c r="QSI4" s="50"/>
      <c r="QSJ4" s="50"/>
      <c r="QSK4" s="50"/>
      <c r="QSL4" s="50"/>
      <c r="QSM4" s="50"/>
      <c r="QSN4" s="50"/>
      <c r="QSO4" s="50"/>
      <c r="QSP4" s="50"/>
      <c r="QSQ4" s="50"/>
      <c r="QSR4" s="50"/>
      <c r="QSS4" s="50"/>
      <c r="QST4" s="50"/>
      <c r="QSU4" s="50"/>
      <c r="QSV4" s="50"/>
      <c r="QSW4" s="50"/>
      <c r="QSX4" s="50"/>
      <c r="QSY4" s="50"/>
      <c r="QSZ4" s="50"/>
      <c r="QTA4" s="50"/>
      <c r="QTB4" s="50"/>
      <c r="QTC4" s="50"/>
      <c r="QTD4" s="50"/>
      <c r="QTE4" s="50"/>
      <c r="QTF4" s="50"/>
      <c r="QTG4" s="50"/>
      <c r="QTH4" s="50"/>
      <c r="QTI4" s="50"/>
      <c r="QTJ4" s="50"/>
      <c r="QTK4" s="50"/>
      <c r="QTL4" s="50"/>
      <c r="QTM4" s="50"/>
      <c r="QTN4" s="50"/>
      <c r="QTO4" s="50"/>
      <c r="QTP4" s="50"/>
      <c r="QTQ4" s="50"/>
      <c r="QTR4" s="50"/>
      <c r="QTS4" s="50"/>
      <c r="QTT4" s="50"/>
      <c r="QTU4" s="50"/>
      <c r="QTV4" s="50"/>
      <c r="QTW4" s="50"/>
      <c r="QTX4" s="50"/>
      <c r="QTY4" s="50"/>
      <c r="QTZ4" s="50"/>
      <c r="QUA4" s="50"/>
      <c r="QUB4" s="50"/>
      <c r="QUC4" s="50"/>
      <c r="QUD4" s="50"/>
      <c r="QUE4" s="50"/>
      <c r="QUF4" s="50"/>
      <c r="QUG4" s="50"/>
      <c r="QUH4" s="50"/>
      <c r="QUI4" s="50"/>
      <c r="QUJ4" s="50"/>
      <c r="QUK4" s="50"/>
      <c r="QUL4" s="50"/>
      <c r="QUM4" s="50"/>
      <c r="QUN4" s="50"/>
      <c r="QUO4" s="50"/>
      <c r="QUP4" s="50"/>
      <c r="QUQ4" s="50"/>
      <c r="QUR4" s="50"/>
      <c r="QUS4" s="50"/>
      <c r="QUT4" s="50"/>
      <c r="QUU4" s="50"/>
      <c r="QUV4" s="50"/>
      <c r="QUW4" s="50"/>
      <c r="QUX4" s="50"/>
      <c r="QUY4" s="50"/>
      <c r="QUZ4" s="50"/>
      <c r="QVA4" s="50"/>
      <c r="QVB4" s="50"/>
      <c r="QVC4" s="50"/>
      <c r="QVD4" s="50"/>
      <c r="QVE4" s="50"/>
      <c r="QVF4" s="50"/>
      <c r="QVG4" s="50"/>
      <c r="QVH4" s="50"/>
      <c r="QVI4" s="50"/>
      <c r="QVJ4" s="50"/>
      <c r="QVK4" s="50"/>
      <c r="QVL4" s="50"/>
      <c r="QVM4" s="50"/>
      <c r="QVN4" s="50"/>
      <c r="QVO4" s="50"/>
      <c r="QVP4" s="50"/>
      <c r="QVQ4" s="50"/>
      <c r="QVR4" s="50"/>
      <c r="QVS4" s="50"/>
      <c r="QVT4" s="50"/>
      <c r="QVU4" s="50"/>
      <c r="QVV4" s="50"/>
      <c r="QVW4" s="50"/>
      <c r="QVX4" s="50"/>
      <c r="QVY4" s="50"/>
      <c r="QVZ4" s="50"/>
      <c r="QWA4" s="50"/>
      <c r="QWB4" s="50"/>
      <c r="QWC4" s="50"/>
      <c r="QWD4" s="50"/>
      <c r="QWE4" s="50"/>
      <c r="QWF4" s="50"/>
      <c r="QWG4" s="50"/>
      <c r="QWH4" s="50"/>
      <c r="QWI4" s="50"/>
      <c r="QWJ4" s="50"/>
      <c r="QWK4" s="50"/>
      <c r="QWL4" s="50"/>
      <c r="QWM4" s="50"/>
      <c r="QWN4" s="50"/>
      <c r="QWO4" s="50"/>
      <c r="QWP4" s="50"/>
      <c r="QWQ4" s="50"/>
      <c r="QWR4" s="50"/>
      <c r="QWS4" s="50"/>
      <c r="QWT4" s="50"/>
      <c r="QWU4" s="50"/>
      <c r="QWV4" s="50"/>
      <c r="QWW4" s="50"/>
      <c r="QWX4" s="50"/>
      <c r="QWY4" s="50"/>
      <c r="QWZ4" s="50"/>
      <c r="QXA4" s="50"/>
      <c r="QXB4" s="50"/>
      <c r="QXC4" s="50"/>
      <c r="QXD4" s="50"/>
      <c r="QXE4" s="50"/>
      <c r="QXF4" s="50"/>
      <c r="QXG4" s="50"/>
      <c r="QXH4" s="50"/>
      <c r="QXI4" s="50"/>
      <c r="QXJ4" s="50"/>
      <c r="QXK4" s="50"/>
      <c r="QXL4" s="50"/>
      <c r="QXM4" s="50"/>
      <c r="QXN4" s="50"/>
      <c r="QXO4" s="50"/>
      <c r="QXP4" s="50"/>
      <c r="QXQ4" s="50"/>
      <c r="QXR4" s="50"/>
      <c r="QXS4" s="50"/>
      <c r="QXT4" s="50"/>
      <c r="QXU4" s="50"/>
      <c r="QXV4" s="50"/>
      <c r="QXW4" s="50"/>
      <c r="QXX4" s="50"/>
      <c r="QXY4" s="50"/>
      <c r="QXZ4" s="50"/>
      <c r="QYA4" s="50"/>
      <c r="QYB4" s="50"/>
      <c r="QYC4" s="50"/>
      <c r="QYD4" s="50"/>
      <c r="QYE4" s="50"/>
      <c r="QYF4" s="50"/>
      <c r="QYG4" s="50"/>
      <c r="QYH4" s="50"/>
      <c r="QYI4" s="50"/>
      <c r="QYJ4" s="50"/>
      <c r="QYK4" s="50"/>
      <c r="QYL4" s="50"/>
      <c r="QYM4" s="50"/>
      <c r="QYN4" s="50"/>
      <c r="QYO4" s="50"/>
      <c r="QYP4" s="50"/>
      <c r="QYQ4" s="50"/>
      <c r="QYR4" s="50"/>
      <c r="QYS4" s="50"/>
      <c r="QYT4" s="50"/>
      <c r="QYU4" s="50"/>
      <c r="QYV4" s="50"/>
      <c r="QYW4" s="50"/>
      <c r="QYX4" s="50"/>
      <c r="QYY4" s="50"/>
      <c r="QYZ4" s="50"/>
      <c r="QZA4" s="50"/>
      <c r="QZB4" s="50"/>
      <c r="QZC4" s="50"/>
      <c r="QZD4" s="50"/>
      <c r="QZE4" s="50"/>
      <c r="QZF4" s="50"/>
      <c r="QZG4" s="50"/>
      <c r="QZH4" s="50"/>
      <c r="QZI4" s="50"/>
      <c r="QZJ4" s="50"/>
      <c r="QZK4" s="50"/>
      <c r="QZL4" s="50"/>
      <c r="QZM4" s="50"/>
      <c r="QZN4" s="50"/>
      <c r="QZO4" s="50"/>
      <c r="QZP4" s="50"/>
      <c r="QZQ4" s="50"/>
      <c r="QZR4" s="50"/>
      <c r="QZS4" s="50"/>
      <c r="QZT4" s="50"/>
      <c r="QZU4" s="50"/>
      <c r="QZV4" s="50"/>
      <c r="QZW4" s="50"/>
      <c r="QZX4" s="50"/>
      <c r="QZY4" s="50"/>
      <c r="QZZ4" s="50"/>
      <c r="RAA4" s="50"/>
      <c r="RAB4" s="50"/>
      <c r="RAC4" s="50"/>
      <c r="RAD4" s="50"/>
      <c r="RAE4" s="50"/>
      <c r="RAF4" s="50"/>
      <c r="RAG4" s="50"/>
      <c r="RAH4" s="50"/>
      <c r="RAI4" s="50"/>
      <c r="RAJ4" s="50"/>
      <c r="RAK4" s="50"/>
      <c r="RAL4" s="50"/>
      <c r="RAM4" s="50"/>
      <c r="RAN4" s="50"/>
      <c r="RAO4" s="50"/>
      <c r="RAP4" s="50"/>
      <c r="RAQ4" s="50"/>
      <c r="RAR4" s="50"/>
      <c r="RAS4" s="50"/>
      <c r="RAT4" s="50"/>
      <c r="RAU4" s="50"/>
      <c r="RAV4" s="50"/>
      <c r="RAW4" s="50"/>
      <c r="RAX4" s="50"/>
      <c r="RAY4" s="50"/>
      <c r="RAZ4" s="50"/>
      <c r="RBA4" s="50"/>
      <c r="RBB4" s="50"/>
      <c r="RBC4" s="50"/>
      <c r="RBD4" s="50"/>
      <c r="RBE4" s="50"/>
      <c r="RBF4" s="50"/>
      <c r="RBG4" s="50"/>
      <c r="RBH4" s="50"/>
      <c r="RBI4" s="50"/>
      <c r="RBJ4" s="50"/>
      <c r="RBK4" s="50"/>
      <c r="RBL4" s="50"/>
      <c r="RBM4" s="50"/>
      <c r="RBN4" s="50"/>
      <c r="RBO4" s="50"/>
      <c r="RBP4" s="50"/>
      <c r="RBQ4" s="50"/>
      <c r="RBR4" s="50"/>
      <c r="RBS4" s="50"/>
      <c r="RBT4" s="50"/>
      <c r="RBU4" s="50"/>
      <c r="RBV4" s="50"/>
      <c r="RBW4" s="50"/>
      <c r="RBX4" s="50"/>
      <c r="RBY4" s="50"/>
      <c r="RBZ4" s="50"/>
      <c r="RCA4" s="50"/>
      <c r="RCB4" s="50"/>
      <c r="RCC4" s="50"/>
      <c r="RCD4" s="50"/>
      <c r="RCE4" s="50"/>
      <c r="RCF4" s="50"/>
      <c r="RCG4" s="50"/>
      <c r="RCH4" s="50"/>
      <c r="RCI4" s="50"/>
      <c r="RCJ4" s="50"/>
      <c r="RCK4" s="50"/>
      <c r="RCL4" s="50"/>
      <c r="RCM4" s="50"/>
      <c r="RCN4" s="50"/>
      <c r="RCO4" s="50"/>
      <c r="RCP4" s="50"/>
      <c r="RCQ4" s="50"/>
      <c r="RCR4" s="50"/>
      <c r="RCS4" s="50"/>
      <c r="RCT4" s="50"/>
      <c r="RCU4" s="50"/>
      <c r="RCV4" s="50"/>
      <c r="RCW4" s="50"/>
      <c r="RCX4" s="50"/>
      <c r="RCY4" s="50"/>
      <c r="RCZ4" s="50"/>
      <c r="RDA4" s="50"/>
      <c r="RDB4" s="50"/>
      <c r="RDC4" s="50"/>
      <c r="RDD4" s="50"/>
      <c r="RDE4" s="50"/>
      <c r="RDF4" s="50"/>
      <c r="RDG4" s="50"/>
      <c r="RDH4" s="50"/>
      <c r="RDI4" s="50"/>
      <c r="RDJ4" s="50"/>
      <c r="RDK4" s="50"/>
      <c r="RDL4" s="50"/>
      <c r="RDM4" s="50"/>
      <c r="RDN4" s="50"/>
      <c r="RDO4" s="50"/>
      <c r="RDP4" s="50"/>
      <c r="RDQ4" s="50"/>
      <c r="RDR4" s="50"/>
      <c r="RDS4" s="50"/>
      <c r="RDT4" s="50"/>
      <c r="RDU4" s="50"/>
      <c r="RDV4" s="50"/>
      <c r="RDW4" s="50"/>
      <c r="RDX4" s="50"/>
      <c r="RDY4" s="50"/>
      <c r="RDZ4" s="50"/>
      <c r="REA4" s="50"/>
      <c r="REB4" s="50"/>
      <c r="REC4" s="50"/>
      <c r="RED4" s="50"/>
      <c r="REE4" s="50"/>
      <c r="REF4" s="50"/>
      <c r="REG4" s="50"/>
      <c r="REH4" s="50"/>
      <c r="REI4" s="50"/>
      <c r="REJ4" s="50"/>
      <c r="REK4" s="50"/>
      <c r="REL4" s="50"/>
      <c r="REM4" s="50"/>
      <c r="REN4" s="50"/>
      <c r="REO4" s="50"/>
      <c r="REP4" s="50"/>
      <c r="REQ4" s="50"/>
      <c r="RER4" s="50"/>
      <c r="RES4" s="50"/>
      <c r="RET4" s="50"/>
      <c r="REU4" s="50"/>
      <c r="REV4" s="50"/>
      <c r="REW4" s="50"/>
      <c r="REX4" s="50"/>
      <c r="REY4" s="50"/>
      <c r="REZ4" s="50"/>
      <c r="RFA4" s="50"/>
      <c r="RFB4" s="50"/>
      <c r="RFC4" s="50"/>
      <c r="RFD4" s="50"/>
      <c r="RFE4" s="50"/>
      <c r="RFF4" s="50"/>
      <c r="RFG4" s="50"/>
      <c r="RFH4" s="50"/>
      <c r="RFI4" s="50"/>
      <c r="RFJ4" s="50"/>
      <c r="RFK4" s="50"/>
      <c r="RFL4" s="50"/>
      <c r="RFM4" s="50"/>
      <c r="RFN4" s="50"/>
      <c r="RFO4" s="50"/>
      <c r="RFP4" s="50"/>
      <c r="RFQ4" s="50"/>
      <c r="RFR4" s="50"/>
      <c r="RFS4" s="50"/>
      <c r="RFT4" s="50"/>
      <c r="RFU4" s="50"/>
      <c r="RFV4" s="50"/>
      <c r="RFW4" s="50"/>
      <c r="RFX4" s="50"/>
      <c r="RFY4" s="50"/>
      <c r="RFZ4" s="50"/>
      <c r="RGA4" s="50"/>
      <c r="RGB4" s="50"/>
      <c r="RGC4" s="50"/>
      <c r="RGD4" s="50"/>
      <c r="RGE4" s="50"/>
      <c r="RGF4" s="50"/>
      <c r="RGG4" s="50"/>
      <c r="RGH4" s="50"/>
      <c r="RGI4" s="50"/>
      <c r="RGJ4" s="50"/>
      <c r="RGK4" s="50"/>
      <c r="RGL4" s="50"/>
      <c r="RGM4" s="50"/>
      <c r="RGN4" s="50"/>
      <c r="RGO4" s="50"/>
      <c r="RGP4" s="50"/>
      <c r="RGQ4" s="50"/>
      <c r="RGR4" s="50"/>
      <c r="RGS4" s="50"/>
      <c r="RGT4" s="50"/>
      <c r="RGU4" s="50"/>
      <c r="RGV4" s="50"/>
      <c r="RGW4" s="50"/>
      <c r="RGX4" s="50"/>
      <c r="RGY4" s="50"/>
      <c r="RGZ4" s="50"/>
      <c r="RHA4" s="50"/>
      <c r="RHB4" s="50"/>
      <c r="RHC4" s="50"/>
      <c r="RHD4" s="50"/>
      <c r="RHE4" s="50"/>
      <c r="RHF4" s="50"/>
      <c r="RHG4" s="50"/>
      <c r="RHH4" s="50"/>
      <c r="RHI4" s="50"/>
      <c r="RHJ4" s="50"/>
      <c r="RHK4" s="50"/>
      <c r="RHL4" s="50"/>
      <c r="RHM4" s="50"/>
      <c r="RHN4" s="50"/>
      <c r="RHO4" s="50"/>
      <c r="RHP4" s="50"/>
      <c r="RHQ4" s="50"/>
      <c r="RHR4" s="50"/>
      <c r="RHS4" s="50"/>
      <c r="RHT4" s="50"/>
      <c r="RHU4" s="50"/>
      <c r="RHV4" s="50"/>
      <c r="RHW4" s="50"/>
      <c r="RHX4" s="50"/>
      <c r="RHY4" s="50"/>
      <c r="RHZ4" s="50"/>
      <c r="RIA4" s="50"/>
      <c r="RIB4" s="50"/>
      <c r="RIC4" s="50"/>
      <c r="RID4" s="50"/>
      <c r="RIE4" s="50"/>
      <c r="RIF4" s="50"/>
      <c r="RIG4" s="50"/>
      <c r="RIH4" s="50"/>
      <c r="RII4" s="50"/>
      <c r="RIJ4" s="50"/>
      <c r="RIK4" s="50"/>
      <c r="RIL4" s="50"/>
      <c r="RIM4" s="50"/>
      <c r="RIN4" s="50"/>
      <c r="RIO4" s="50"/>
      <c r="RIP4" s="50"/>
      <c r="RIQ4" s="50"/>
      <c r="RIR4" s="50"/>
      <c r="RIS4" s="50"/>
      <c r="RIT4" s="50"/>
      <c r="RIU4" s="50"/>
      <c r="RIV4" s="50"/>
      <c r="RIW4" s="50"/>
      <c r="RIX4" s="50"/>
      <c r="RIY4" s="50"/>
      <c r="RIZ4" s="50"/>
      <c r="RJA4" s="50"/>
      <c r="RJB4" s="50"/>
      <c r="RJC4" s="50"/>
      <c r="RJD4" s="50"/>
      <c r="RJE4" s="50"/>
      <c r="RJF4" s="50"/>
      <c r="RJG4" s="50"/>
      <c r="RJH4" s="50"/>
      <c r="RJI4" s="50"/>
      <c r="RJJ4" s="50"/>
      <c r="RJK4" s="50"/>
      <c r="RJL4" s="50"/>
      <c r="RJM4" s="50"/>
      <c r="RJN4" s="50"/>
      <c r="RJO4" s="50"/>
      <c r="RJP4" s="50"/>
      <c r="RJQ4" s="50"/>
      <c r="RJR4" s="50"/>
      <c r="RJS4" s="50"/>
      <c r="RJT4" s="50"/>
      <c r="RJU4" s="50"/>
      <c r="RJV4" s="50"/>
      <c r="RJW4" s="50"/>
      <c r="RJX4" s="50"/>
      <c r="RJY4" s="50"/>
      <c r="RJZ4" s="50"/>
      <c r="RKA4" s="50"/>
      <c r="RKB4" s="50"/>
      <c r="RKC4" s="50"/>
      <c r="RKD4" s="50"/>
      <c r="RKE4" s="50"/>
      <c r="RKF4" s="50"/>
      <c r="RKG4" s="50"/>
      <c r="RKH4" s="50"/>
      <c r="RKI4" s="50"/>
      <c r="RKJ4" s="50"/>
      <c r="RKK4" s="50"/>
      <c r="RKL4" s="50"/>
      <c r="RKM4" s="50"/>
      <c r="RKN4" s="50"/>
      <c r="RKO4" s="50"/>
      <c r="RKP4" s="50"/>
      <c r="RKQ4" s="50"/>
      <c r="RKR4" s="50"/>
      <c r="RKS4" s="50"/>
      <c r="RKT4" s="50"/>
      <c r="RKU4" s="50"/>
      <c r="RKV4" s="50"/>
      <c r="RKW4" s="50"/>
      <c r="RKX4" s="50"/>
      <c r="RKY4" s="50"/>
      <c r="RKZ4" s="50"/>
      <c r="RLA4" s="50"/>
      <c r="RLB4" s="50"/>
      <c r="RLC4" s="50"/>
      <c r="RLD4" s="50"/>
      <c r="RLE4" s="50"/>
      <c r="RLF4" s="50"/>
      <c r="RLG4" s="50"/>
      <c r="RLH4" s="50"/>
      <c r="RLI4" s="50"/>
      <c r="RLJ4" s="50"/>
      <c r="RLK4" s="50"/>
      <c r="RLL4" s="50"/>
      <c r="RLM4" s="50"/>
      <c r="RLN4" s="50"/>
      <c r="RLO4" s="50"/>
      <c r="RLP4" s="50"/>
      <c r="RLQ4" s="50"/>
      <c r="RLR4" s="50"/>
      <c r="RLS4" s="50"/>
      <c r="RLT4" s="50"/>
      <c r="RLU4" s="50"/>
      <c r="RLV4" s="50"/>
      <c r="RLW4" s="50"/>
      <c r="RLX4" s="50"/>
      <c r="RLY4" s="50"/>
      <c r="RLZ4" s="50"/>
      <c r="RMA4" s="50"/>
      <c r="RMB4" s="50"/>
      <c r="RMC4" s="50"/>
      <c r="RMD4" s="50"/>
      <c r="RME4" s="50"/>
      <c r="RMF4" s="50"/>
      <c r="RMG4" s="50"/>
      <c r="RMH4" s="50"/>
      <c r="RMI4" s="50"/>
      <c r="RMJ4" s="50"/>
      <c r="RMK4" s="50"/>
      <c r="RML4" s="50"/>
      <c r="RMM4" s="50"/>
      <c r="RMN4" s="50"/>
      <c r="RMO4" s="50"/>
      <c r="RMP4" s="50"/>
      <c r="RMQ4" s="50"/>
      <c r="RMR4" s="50"/>
      <c r="RMS4" s="50"/>
      <c r="RMT4" s="50"/>
      <c r="RMU4" s="50"/>
      <c r="RMV4" s="50"/>
      <c r="RMW4" s="50"/>
      <c r="RMX4" s="50"/>
      <c r="RMY4" s="50"/>
      <c r="RMZ4" s="50"/>
      <c r="RNA4" s="50"/>
      <c r="RNB4" s="50"/>
      <c r="RNC4" s="50"/>
      <c r="RND4" s="50"/>
      <c r="RNE4" s="50"/>
      <c r="RNF4" s="50"/>
      <c r="RNG4" s="50"/>
      <c r="RNH4" s="50"/>
      <c r="RNI4" s="50"/>
      <c r="RNJ4" s="50"/>
      <c r="RNK4" s="50"/>
      <c r="RNL4" s="50"/>
      <c r="RNM4" s="50"/>
      <c r="RNN4" s="50"/>
      <c r="RNO4" s="50"/>
      <c r="RNP4" s="50"/>
      <c r="RNQ4" s="50"/>
      <c r="RNR4" s="50"/>
      <c r="RNS4" s="50"/>
      <c r="RNT4" s="50"/>
      <c r="RNU4" s="50"/>
      <c r="RNV4" s="50"/>
      <c r="RNW4" s="50"/>
      <c r="RNX4" s="50"/>
      <c r="RNY4" s="50"/>
      <c r="RNZ4" s="50"/>
      <c r="ROA4" s="50"/>
      <c r="ROB4" s="50"/>
      <c r="ROC4" s="50"/>
      <c r="ROD4" s="50"/>
      <c r="ROE4" s="50"/>
      <c r="ROF4" s="50"/>
      <c r="ROG4" s="50"/>
      <c r="ROH4" s="50"/>
      <c r="ROI4" s="50"/>
      <c r="ROJ4" s="50"/>
      <c r="ROK4" s="50"/>
      <c r="ROL4" s="50"/>
      <c r="ROM4" s="50"/>
      <c r="RON4" s="50"/>
      <c r="ROO4" s="50"/>
      <c r="ROP4" s="50"/>
      <c r="ROQ4" s="50"/>
      <c r="ROR4" s="50"/>
      <c r="ROS4" s="50"/>
      <c r="ROT4" s="50"/>
      <c r="ROU4" s="50"/>
      <c r="ROV4" s="50"/>
      <c r="ROW4" s="50"/>
      <c r="ROX4" s="50"/>
      <c r="ROY4" s="50"/>
      <c r="ROZ4" s="50"/>
      <c r="RPA4" s="50"/>
      <c r="RPB4" s="50"/>
      <c r="RPC4" s="50"/>
      <c r="RPD4" s="50"/>
      <c r="RPE4" s="50"/>
      <c r="RPF4" s="50"/>
      <c r="RPG4" s="50"/>
      <c r="RPH4" s="50"/>
      <c r="RPI4" s="50"/>
      <c r="RPJ4" s="50"/>
      <c r="RPK4" s="50"/>
      <c r="RPL4" s="50"/>
      <c r="RPM4" s="50"/>
      <c r="RPN4" s="50"/>
      <c r="RPO4" s="50"/>
      <c r="RPP4" s="50"/>
      <c r="RPQ4" s="50"/>
      <c r="RPR4" s="50"/>
      <c r="RPS4" s="50"/>
      <c r="RPT4" s="50"/>
      <c r="RPU4" s="50"/>
      <c r="RPV4" s="50"/>
      <c r="RPW4" s="50"/>
      <c r="RPX4" s="50"/>
      <c r="RPY4" s="50"/>
      <c r="RPZ4" s="50"/>
      <c r="RQA4" s="50"/>
      <c r="RQB4" s="50"/>
      <c r="RQC4" s="50"/>
      <c r="RQD4" s="50"/>
      <c r="RQE4" s="50"/>
      <c r="RQF4" s="50"/>
      <c r="RQG4" s="50"/>
      <c r="RQH4" s="50"/>
      <c r="RQI4" s="50"/>
      <c r="RQJ4" s="50"/>
      <c r="RQK4" s="50"/>
      <c r="RQL4" s="50"/>
      <c r="RQM4" s="50"/>
      <c r="RQN4" s="50"/>
      <c r="RQO4" s="50"/>
      <c r="RQP4" s="50"/>
      <c r="RQQ4" s="50"/>
      <c r="RQR4" s="50"/>
      <c r="RQS4" s="50"/>
      <c r="RQT4" s="50"/>
      <c r="RQU4" s="50"/>
      <c r="RQV4" s="50"/>
      <c r="RQW4" s="50"/>
      <c r="RQX4" s="50"/>
      <c r="RQY4" s="50"/>
      <c r="RQZ4" s="50"/>
      <c r="RRA4" s="50"/>
      <c r="RRB4" s="50"/>
      <c r="RRC4" s="50"/>
      <c r="RRD4" s="50"/>
      <c r="RRE4" s="50"/>
      <c r="RRF4" s="50"/>
      <c r="RRG4" s="50"/>
      <c r="RRH4" s="50"/>
      <c r="RRI4" s="50"/>
      <c r="RRJ4" s="50"/>
      <c r="RRK4" s="50"/>
      <c r="RRL4" s="50"/>
      <c r="RRM4" s="50"/>
      <c r="RRN4" s="50"/>
      <c r="RRO4" s="50"/>
      <c r="RRP4" s="50"/>
      <c r="RRQ4" s="50"/>
      <c r="RRR4" s="50"/>
      <c r="RRS4" s="50"/>
      <c r="RRT4" s="50"/>
      <c r="RRU4" s="50"/>
      <c r="RRV4" s="50"/>
      <c r="RRW4" s="50"/>
      <c r="RRX4" s="50"/>
      <c r="RRY4" s="50"/>
      <c r="RRZ4" s="50"/>
      <c r="RSA4" s="50"/>
      <c r="RSB4" s="50"/>
      <c r="RSC4" s="50"/>
      <c r="RSD4" s="50"/>
      <c r="RSE4" s="50"/>
      <c r="RSF4" s="50"/>
      <c r="RSG4" s="50"/>
      <c r="RSH4" s="50"/>
      <c r="RSI4" s="50"/>
      <c r="RSJ4" s="50"/>
      <c r="RSK4" s="50"/>
      <c r="RSL4" s="50"/>
      <c r="RSM4" s="50"/>
      <c r="RSN4" s="50"/>
      <c r="RSO4" s="50"/>
      <c r="RSP4" s="50"/>
      <c r="RSQ4" s="50"/>
      <c r="RSR4" s="50"/>
      <c r="RSS4" s="50"/>
      <c r="RST4" s="50"/>
      <c r="RSU4" s="50"/>
      <c r="RSV4" s="50"/>
      <c r="RSW4" s="50"/>
      <c r="RSX4" s="50"/>
      <c r="RSY4" s="50"/>
      <c r="RSZ4" s="50"/>
      <c r="RTA4" s="50"/>
      <c r="RTB4" s="50"/>
      <c r="RTC4" s="50"/>
      <c r="RTD4" s="50"/>
      <c r="RTE4" s="50"/>
      <c r="RTF4" s="50"/>
      <c r="RTG4" s="50"/>
      <c r="RTH4" s="50"/>
      <c r="RTI4" s="50"/>
      <c r="RTJ4" s="50"/>
      <c r="RTK4" s="50"/>
      <c r="RTL4" s="50"/>
      <c r="RTM4" s="50"/>
      <c r="RTN4" s="50"/>
      <c r="RTO4" s="50"/>
      <c r="RTP4" s="50"/>
      <c r="RTQ4" s="50"/>
      <c r="RTR4" s="50"/>
      <c r="RTS4" s="50"/>
      <c r="RTT4" s="50"/>
      <c r="RTU4" s="50"/>
      <c r="RTV4" s="50"/>
      <c r="RTW4" s="50"/>
      <c r="RTX4" s="50"/>
      <c r="RTY4" s="50"/>
      <c r="RTZ4" s="50"/>
      <c r="RUA4" s="50"/>
      <c r="RUB4" s="50"/>
      <c r="RUC4" s="50"/>
      <c r="RUD4" s="50"/>
      <c r="RUE4" s="50"/>
      <c r="RUF4" s="50"/>
      <c r="RUG4" s="50"/>
      <c r="RUH4" s="50"/>
      <c r="RUI4" s="50"/>
      <c r="RUJ4" s="50"/>
      <c r="RUK4" s="50"/>
      <c r="RUL4" s="50"/>
      <c r="RUM4" s="50"/>
      <c r="RUN4" s="50"/>
      <c r="RUO4" s="50"/>
      <c r="RUP4" s="50"/>
      <c r="RUQ4" s="50"/>
      <c r="RUR4" s="50"/>
      <c r="RUS4" s="50"/>
      <c r="RUT4" s="50"/>
      <c r="RUU4" s="50"/>
      <c r="RUV4" s="50"/>
      <c r="RUW4" s="50"/>
      <c r="RUX4" s="50"/>
      <c r="RUY4" s="50"/>
      <c r="RUZ4" s="50"/>
      <c r="RVA4" s="50"/>
      <c r="RVB4" s="50"/>
      <c r="RVC4" s="50"/>
      <c r="RVD4" s="50"/>
      <c r="RVE4" s="50"/>
      <c r="RVF4" s="50"/>
      <c r="RVG4" s="50"/>
      <c r="RVH4" s="50"/>
      <c r="RVI4" s="50"/>
      <c r="RVJ4" s="50"/>
      <c r="RVK4" s="50"/>
      <c r="RVL4" s="50"/>
      <c r="RVM4" s="50"/>
      <c r="RVN4" s="50"/>
      <c r="RVO4" s="50"/>
      <c r="RVP4" s="50"/>
      <c r="RVQ4" s="50"/>
      <c r="RVR4" s="50"/>
      <c r="RVS4" s="50"/>
      <c r="RVT4" s="50"/>
      <c r="RVU4" s="50"/>
      <c r="RVV4" s="50"/>
      <c r="RVW4" s="50"/>
      <c r="RVX4" s="50"/>
      <c r="RVY4" s="50"/>
      <c r="RVZ4" s="50"/>
      <c r="RWA4" s="50"/>
      <c r="RWB4" s="50"/>
      <c r="RWC4" s="50"/>
      <c r="RWD4" s="50"/>
      <c r="RWE4" s="50"/>
      <c r="RWF4" s="50"/>
      <c r="RWG4" s="50"/>
      <c r="RWH4" s="50"/>
      <c r="RWI4" s="50"/>
      <c r="RWJ4" s="50"/>
      <c r="RWK4" s="50"/>
      <c r="RWL4" s="50"/>
      <c r="RWM4" s="50"/>
      <c r="RWN4" s="50"/>
      <c r="RWO4" s="50"/>
      <c r="RWP4" s="50"/>
      <c r="RWQ4" s="50"/>
      <c r="RWR4" s="50"/>
      <c r="RWS4" s="50"/>
      <c r="RWT4" s="50"/>
      <c r="RWU4" s="50"/>
      <c r="RWV4" s="50"/>
      <c r="RWW4" s="50"/>
      <c r="RWX4" s="50"/>
      <c r="RWY4" s="50"/>
      <c r="RWZ4" s="50"/>
      <c r="RXA4" s="50"/>
      <c r="RXB4" s="50"/>
      <c r="RXC4" s="50"/>
      <c r="RXD4" s="50"/>
      <c r="RXE4" s="50"/>
      <c r="RXF4" s="50"/>
      <c r="RXG4" s="50"/>
      <c r="RXH4" s="50"/>
      <c r="RXI4" s="50"/>
      <c r="RXJ4" s="50"/>
      <c r="RXK4" s="50"/>
      <c r="RXL4" s="50"/>
      <c r="RXM4" s="50"/>
      <c r="RXN4" s="50"/>
      <c r="RXO4" s="50"/>
      <c r="RXP4" s="50"/>
      <c r="RXQ4" s="50"/>
      <c r="RXR4" s="50"/>
      <c r="RXS4" s="50"/>
      <c r="RXT4" s="50"/>
      <c r="RXU4" s="50"/>
      <c r="RXV4" s="50"/>
      <c r="RXW4" s="50"/>
      <c r="RXX4" s="50"/>
      <c r="RXY4" s="50"/>
      <c r="RXZ4" s="50"/>
      <c r="RYA4" s="50"/>
      <c r="RYB4" s="50"/>
      <c r="RYC4" s="50"/>
      <c r="RYD4" s="50"/>
      <c r="RYE4" s="50"/>
      <c r="RYF4" s="50"/>
      <c r="RYG4" s="50"/>
      <c r="RYH4" s="50"/>
      <c r="RYI4" s="50"/>
      <c r="RYJ4" s="50"/>
      <c r="RYK4" s="50"/>
      <c r="RYL4" s="50"/>
      <c r="RYM4" s="50"/>
      <c r="RYN4" s="50"/>
      <c r="RYO4" s="50"/>
      <c r="RYP4" s="50"/>
      <c r="RYQ4" s="50"/>
      <c r="RYR4" s="50"/>
      <c r="RYS4" s="50"/>
      <c r="RYT4" s="50"/>
      <c r="RYU4" s="50"/>
      <c r="RYV4" s="50"/>
      <c r="RYW4" s="50"/>
      <c r="RYX4" s="50"/>
      <c r="RYY4" s="50"/>
      <c r="RYZ4" s="50"/>
      <c r="RZA4" s="50"/>
      <c r="RZB4" s="50"/>
      <c r="RZC4" s="50"/>
      <c r="RZD4" s="50"/>
      <c r="RZE4" s="50"/>
      <c r="RZF4" s="50"/>
      <c r="RZG4" s="50"/>
      <c r="RZH4" s="50"/>
      <c r="RZI4" s="50"/>
      <c r="RZJ4" s="50"/>
      <c r="RZK4" s="50"/>
      <c r="RZL4" s="50"/>
      <c r="RZM4" s="50"/>
      <c r="RZN4" s="50"/>
      <c r="RZO4" s="50"/>
      <c r="RZP4" s="50"/>
      <c r="RZQ4" s="50"/>
      <c r="RZR4" s="50"/>
      <c r="RZS4" s="50"/>
      <c r="RZT4" s="50"/>
      <c r="RZU4" s="50"/>
      <c r="RZV4" s="50"/>
      <c r="RZW4" s="50"/>
      <c r="RZX4" s="50"/>
      <c r="RZY4" s="50"/>
      <c r="RZZ4" s="50"/>
      <c r="SAA4" s="50"/>
      <c r="SAB4" s="50"/>
      <c r="SAC4" s="50"/>
      <c r="SAD4" s="50"/>
      <c r="SAE4" s="50"/>
      <c r="SAF4" s="50"/>
      <c r="SAG4" s="50"/>
      <c r="SAH4" s="50"/>
      <c r="SAI4" s="50"/>
      <c r="SAJ4" s="50"/>
      <c r="SAK4" s="50"/>
      <c r="SAL4" s="50"/>
      <c r="SAM4" s="50"/>
      <c r="SAN4" s="50"/>
      <c r="SAO4" s="50"/>
      <c r="SAP4" s="50"/>
      <c r="SAQ4" s="50"/>
      <c r="SAR4" s="50"/>
      <c r="SAS4" s="50"/>
      <c r="SAT4" s="50"/>
      <c r="SAU4" s="50"/>
      <c r="SAV4" s="50"/>
      <c r="SAW4" s="50"/>
      <c r="SAX4" s="50"/>
      <c r="SAY4" s="50"/>
      <c r="SAZ4" s="50"/>
      <c r="SBA4" s="50"/>
      <c r="SBB4" s="50"/>
      <c r="SBC4" s="50"/>
      <c r="SBD4" s="50"/>
      <c r="SBE4" s="50"/>
      <c r="SBF4" s="50"/>
      <c r="SBG4" s="50"/>
      <c r="SBH4" s="50"/>
      <c r="SBI4" s="50"/>
      <c r="SBJ4" s="50"/>
      <c r="SBK4" s="50"/>
      <c r="SBL4" s="50"/>
      <c r="SBM4" s="50"/>
      <c r="SBN4" s="50"/>
      <c r="SBO4" s="50"/>
      <c r="SBP4" s="50"/>
      <c r="SBQ4" s="50"/>
      <c r="SBR4" s="50"/>
      <c r="SBS4" s="50"/>
      <c r="SBT4" s="50"/>
      <c r="SBU4" s="50"/>
      <c r="SBV4" s="50"/>
      <c r="SBW4" s="50"/>
      <c r="SBX4" s="50"/>
      <c r="SBY4" s="50"/>
      <c r="SBZ4" s="50"/>
      <c r="SCA4" s="50"/>
      <c r="SCB4" s="50"/>
      <c r="SCC4" s="50"/>
      <c r="SCD4" s="50"/>
      <c r="SCE4" s="50"/>
      <c r="SCF4" s="50"/>
      <c r="SCG4" s="50"/>
      <c r="SCH4" s="50"/>
      <c r="SCI4" s="50"/>
      <c r="SCJ4" s="50"/>
      <c r="SCK4" s="50"/>
      <c r="SCL4" s="50"/>
      <c r="SCM4" s="50"/>
      <c r="SCN4" s="50"/>
      <c r="SCO4" s="50"/>
      <c r="SCP4" s="50"/>
      <c r="SCQ4" s="50"/>
      <c r="SCR4" s="50"/>
      <c r="SCS4" s="50"/>
      <c r="SCT4" s="50"/>
      <c r="SCU4" s="50"/>
      <c r="SCV4" s="50"/>
      <c r="SCW4" s="50"/>
      <c r="SCX4" s="50"/>
      <c r="SCY4" s="50"/>
      <c r="SCZ4" s="50"/>
      <c r="SDA4" s="50"/>
      <c r="SDB4" s="50"/>
      <c r="SDC4" s="50"/>
      <c r="SDD4" s="50"/>
      <c r="SDE4" s="50"/>
      <c r="SDF4" s="50"/>
      <c r="SDG4" s="50"/>
      <c r="SDH4" s="50"/>
      <c r="SDI4" s="50"/>
      <c r="SDJ4" s="50"/>
      <c r="SDK4" s="50"/>
      <c r="SDL4" s="50"/>
      <c r="SDM4" s="50"/>
      <c r="SDN4" s="50"/>
      <c r="SDO4" s="50"/>
      <c r="SDP4" s="50"/>
      <c r="SDQ4" s="50"/>
      <c r="SDR4" s="50"/>
      <c r="SDS4" s="50"/>
      <c r="SDT4" s="50"/>
      <c r="SDU4" s="50"/>
      <c r="SDV4" s="50"/>
      <c r="SDW4" s="50"/>
      <c r="SDX4" s="50"/>
      <c r="SDY4" s="50"/>
      <c r="SDZ4" s="50"/>
      <c r="SEA4" s="50"/>
      <c r="SEB4" s="50"/>
      <c r="SEC4" s="50"/>
      <c r="SED4" s="50"/>
      <c r="SEE4" s="50"/>
      <c r="SEF4" s="50"/>
      <c r="SEG4" s="50"/>
      <c r="SEH4" s="50"/>
      <c r="SEI4" s="50"/>
      <c r="SEJ4" s="50"/>
      <c r="SEK4" s="50"/>
      <c r="SEL4" s="50"/>
      <c r="SEM4" s="50"/>
      <c r="SEN4" s="50"/>
      <c r="SEO4" s="50"/>
      <c r="SEP4" s="50"/>
      <c r="SEQ4" s="50"/>
      <c r="SER4" s="50"/>
      <c r="SES4" s="50"/>
      <c r="SET4" s="50"/>
      <c r="SEU4" s="50"/>
      <c r="SEV4" s="50"/>
      <c r="SEW4" s="50"/>
      <c r="SEX4" s="50"/>
      <c r="SEY4" s="50"/>
      <c r="SEZ4" s="50"/>
      <c r="SFA4" s="50"/>
      <c r="SFB4" s="50"/>
      <c r="SFC4" s="50"/>
      <c r="SFD4" s="50"/>
      <c r="SFE4" s="50"/>
      <c r="SFF4" s="50"/>
      <c r="SFG4" s="50"/>
      <c r="SFH4" s="50"/>
      <c r="SFI4" s="50"/>
      <c r="SFJ4" s="50"/>
      <c r="SFK4" s="50"/>
      <c r="SFL4" s="50"/>
      <c r="SFM4" s="50"/>
      <c r="SFN4" s="50"/>
      <c r="SFO4" s="50"/>
      <c r="SFP4" s="50"/>
      <c r="SFQ4" s="50"/>
      <c r="SFR4" s="50"/>
      <c r="SFS4" s="50"/>
      <c r="SFT4" s="50"/>
      <c r="SFU4" s="50"/>
      <c r="SFV4" s="50"/>
      <c r="SFW4" s="50"/>
      <c r="SFX4" s="50"/>
      <c r="SFY4" s="50"/>
      <c r="SFZ4" s="50"/>
      <c r="SGA4" s="50"/>
      <c r="SGB4" s="50"/>
      <c r="SGC4" s="50"/>
      <c r="SGD4" s="50"/>
      <c r="SGE4" s="50"/>
      <c r="SGF4" s="50"/>
      <c r="SGG4" s="50"/>
      <c r="SGH4" s="50"/>
      <c r="SGI4" s="50"/>
      <c r="SGJ4" s="50"/>
      <c r="SGK4" s="50"/>
      <c r="SGL4" s="50"/>
      <c r="SGM4" s="50"/>
      <c r="SGN4" s="50"/>
      <c r="SGO4" s="50"/>
      <c r="SGP4" s="50"/>
      <c r="SGQ4" s="50"/>
      <c r="SGR4" s="50"/>
      <c r="SGS4" s="50"/>
      <c r="SGT4" s="50"/>
      <c r="SGU4" s="50"/>
      <c r="SGV4" s="50"/>
      <c r="SGW4" s="50"/>
      <c r="SGX4" s="50"/>
      <c r="SGY4" s="50"/>
      <c r="SGZ4" s="50"/>
      <c r="SHA4" s="50"/>
      <c r="SHB4" s="50"/>
      <c r="SHC4" s="50"/>
      <c r="SHD4" s="50"/>
      <c r="SHE4" s="50"/>
      <c r="SHF4" s="50"/>
      <c r="SHG4" s="50"/>
      <c r="SHH4" s="50"/>
      <c r="SHI4" s="50"/>
      <c r="SHJ4" s="50"/>
      <c r="SHK4" s="50"/>
      <c r="SHL4" s="50"/>
      <c r="SHM4" s="50"/>
      <c r="SHN4" s="50"/>
      <c r="SHO4" s="50"/>
      <c r="SHP4" s="50"/>
      <c r="SHQ4" s="50"/>
      <c r="SHR4" s="50"/>
      <c r="SHS4" s="50"/>
      <c r="SHT4" s="50"/>
      <c r="SHU4" s="50"/>
      <c r="SHV4" s="50"/>
      <c r="SHW4" s="50"/>
      <c r="SHX4" s="50"/>
      <c r="SHY4" s="50"/>
      <c r="SHZ4" s="50"/>
      <c r="SIA4" s="50"/>
      <c r="SIB4" s="50"/>
      <c r="SIC4" s="50"/>
      <c r="SID4" s="50"/>
      <c r="SIE4" s="50"/>
      <c r="SIF4" s="50"/>
      <c r="SIG4" s="50"/>
      <c r="SIH4" s="50"/>
      <c r="SII4" s="50"/>
      <c r="SIJ4" s="50"/>
      <c r="SIK4" s="50"/>
      <c r="SIL4" s="50"/>
      <c r="SIM4" s="50"/>
      <c r="SIN4" s="50"/>
      <c r="SIO4" s="50"/>
      <c r="SIP4" s="50"/>
      <c r="SIQ4" s="50"/>
      <c r="SIR4" s="50"/>
      <c r="SIS4" s="50"/>
      <c r="SIT4" s="50"/>
      <c r="SIU4" s="50"/>
      <c r="SIV4" s="50"/>
      <c r="SIW4" s="50"/>
      <c r="SIX4" s="50"/>
      <c r="SIY4" s="50"/>
      <c r="SIZ4" s="50"/>
      <c r="SJA4" s="50"/>
      <c r="SJB4" s="50"/>
      <c r="SJC4" s="50"/>
      <c r="SJD4" s="50"/>
      <c r="SJE4" s="50"/>
      <c r="SJF4" s="50"/>
      <c r="SJG4" s="50"/>
      <c r="SJH4" s="50"/>
      <c r="SJI4" s="50"/>
      <c r="SJJ4" s="50"/>
      <c r="SJK4" s="50"/>
      <c r="SJL4" s="50"/>
      <c r="SJM4" s="50"/>
      <c r="SJN4" s="50"/>
      <c r="SJO4" s="50"/>
      <c r="SJP4" s="50"/>
      <c r="SJQ4" s="50"/>
      <c r="SJR4" s="50"/>
      <c r="SJS4" s="50"/>
      <c r="SJT4" s="50"/>
      <c r="SJU4" s="50"/>
      <c r="SJV4" s="50"/>
      <c r="SJW4" s="50"/>
      <c r="SJX4" s="50"/>
      <c r="SJY4" s="50"/>
      <c r="SJZ4" s="50"/>
      <c r="SKA4" s="50"/>
      <c r="SKB4" s="50"/>
      <c r="SKC4" s="50"/>
      <c r="SKD4" s="50"/>
      <c r="SKE4" s="50"/>
      <c r="SKF4" s="50"/>
      <c r="SKG4" s="50"/>
      <c r="SKH4" s="50"/>
      <c r="SKI4" s="50"/>
      <c r="SKJ4" s="50"/>
      <c r="SKK4" s="50"/>
      <c r="SKL4" s="50"/>
      <c r="SKM4" s="50"/>
      <c r="SKN4" s="50"/>
      <c r="SKO4" s="50"/>
      <c r="SKP4" s="50"/>
      <c r="SKQ4" s="50"/>
      <c r="SKR4" s="50"/>
      <c r="SKS4" s="50"/>
      <c r="SKT4" s="50"/>
      <c r="SKU4" s="50"/>
      <c r="SKV4" s="50"/>
      <c r="SKW4" s="50"/>
      <c r="SKX4" s="50"/>
      <c r="SKY4" s="50"/>
      <c r="SKZ4" s="50"/>
      <c r="SLA4" s="50"/>
      <c r="SLB4" s="50"/>
      <c r="SLC4" s="50"/>
      <c r="SLD4" s="50"/>
      <c r="SLE4" s="50"/>
      <c r="SLF4" s="50"/>
      <c r="SLG4" s="50"/>
      <c r="SLH4" s="50"/>
      <c r="SLI4" s="50"/>
      <c r="SLJ4" s="50"/>
      <c r="SLK4" s="50"/>
      <c r="SLL4" s="50"/>
      <c r="SLM4" s="50"/>
      <c r="SLN4" s="50"/>
      <c r="SLO4" s="50"/>
      <c r="SLP4" s="50"/>
      <c r="SLQ4" s="50"/>
      <c r="SLR4" s="50"/>
      <c r="SLS4" s="50"/>
      <c r="SLT4" s="50"/>
      <c r="SLU4" s="50"/>
      <c r="SLV4" s="50"/>
      <c r="SLW4" s="50"/>
      <c r="SLX4" s="50"/>
      <c r="SLY4" s="50"/>
      <c r="SLZ4" s="50"/>
      <c r="SMA4" s="50"/>
      <c r="SMB4" s="50"/>
      <c r="SMC4" s="50"/>
      <c r="SMD4" s="50"/>
      <c r="SME4" s="50"/>
      <c r="SMF4" s="50"/>
      <c r="SMG4" s="50"/>
      <c r="SMH4" s="50"/>
      <c r="SMI4" s="50"/>
      <c r="SMJ4" s="50"/>
      <c r="SMK4" s="50"/>
      <c r="SML4" s="50"/>
      <c r="SMM4" s="50"/>
      <c r="SMN4" s="50"/>
      <c r="SMO4" s="50"/>
      <c r="SMP4" s="50"/>
      <c r="SMQ4" s="50"/>
      <c r="SMR4" s="50"/>
      <c r="SMS4" s="50"/>
      <c r="SMT4" s="50"/>
      <c r="SMU4" s="50"/>
      <c r="SMV4" s="50"/>
      <c r="SMW4" s="50"/>
      <c r="SMX4" s="50"/>
      <c r="SMY4" s="50"/>
      <c r="SMZ4" s="50"/>
      <c r="SNA4" s="50"/>
      <c r="SNB4" s="50"/>
      <c r="SNC4" s="50"/>
      <c r="SND4" s="50"/>
      <c r="SNE4" s="50"/>
      <c r="SNF4" s="50"/>
      <c r="SNG4" s="50"/>
      <c r="SNH4" s="50"/>
      <c r="SNI4" s="50"/>
      <c r="SNJ4" s="50"/>
      <c r="SNK4" s="50"/>
      <c r="SNL4" s="50"/>
      <c r="SNM4" s="50"/>
      <c r="SNN4" s="50"/>
      <c r="SNO4" s="50"/>
      <c r="SNP4" s="50"/>
      <c r="SNQ4" s="50"/>
      <c r="SNR4" s="50"/>
      <c r="SNS4" s="50"/>
      <c r="SNT4" s="50"/>
      <c r="SNU4" s="50"/>
      <c r="SNV4" s="50"/>
      <c r="SNW4" s="50"/>
      <c r="SNX4" s="50"/>
      <c r="SNY4" s="50"/>
      <c r="SNZ4" s="50"/>
      <c r="SOA4" s="50"/>
      <c r="SOB4" s="50"/>
      <c r="SOC4" s="50"/>
      <c r="SOD4" s="50"/>
      <c r="SOE4" s="50"/>
      <c r="SOF4" s="50"/>
      <c r="SOG4" s="50"/>
      <c r="SOH4" s="50"/>
      <c r="SOI4" s="50"/>
      <c r="SOJ4" s="50"/>
      <c r="SOK4" s="50"/>
      <c r="SOL4" s="50"/>
      <c r="SOM4" s="50"/>
      <c r="SON4" s="50"/>
      <c r="SOO4" s="50"/>
      <c r="SOP4" s="50"/>
      <c r="SOQ4" s="50"/>
      <c r="SOR4" s="50"/>
      <c r="SOS4" s="50"/>
      <c r="SOT4" s="50"/>
      <c r="SOU4" s="50"/>
      <c r="SOV4" s="50"/>
      <c r="SOW4" s="50"/>
      <c r="SOX4" s="50"/>
      <c r="SOY4" s="50"/>
      <c r="SOZ4" s="50"/>
      <c r="SPA4" s="50"/>
      <c r="SPB4" s="50"/>
      <c r="SPC4" s="50"/>
      <c r="SPD4" s="50"/>
      <c r="SPE4" s="50"/>
      <c r="SPF4" s="50"/>
      <c r="SPG4" s="50"/>
      <c r="SPH4" s="50"/>
      <c r="SPI4" s="50"/>
      <c r="SPJ4" s="50"/>
      <c r="SPK4" s="50"/>
      <c r="SPL4" s="50"/>
      <c r="SPM4" s="50"/>
      <c r="SPN4" s="50"/>
      <c r="SPO4" s="50"/>
      <c r="SPP4" s="50"/>
      <c r="SPQ4" s="50"/>
      <c r="SPR4" s="50"/>
      <c r="SPS4" s="50"/>
      <c r="SPT4" s="50"/>
      <c r="SPU4" s="50"/>
      <c r="SPV4" s="50"/>
      <c r="SPW4" s="50"/>
      <c r="SPX4" s="50"/>
      <c r="SPY4" s="50"/>
      <c r="SPZ4" s="50"/>
      <c r="SQA4" s="50"/>
      <c r="SQB4" s="50"/>
      <c r="SQC4" s="50"/>
      <c r="SQD4" s="50"/>
      <c r="SQE4" s="50"/>
      <c r="SQF4" s="50"/>
      <c r="SQG4" s="50"/>
      <c r="SQH4" s="50"/>
      <c r="SQI4" s="50"/>
      <c r="SQJ4" s="50"/>
      <c r="SQK4" s="50"/>
      <c r="SQL4" s="50"/>
      <c r="SQM4" s="50"/>
      <c r="SQN4" s="50"/>
      <c r="SQO4" s="50"/>
      <c r="SQP4" s="50"/>
      <c r="SQQ4" s="50"/>
      <c r="SQR4" s="50"/>
      <c r="SQS4" s="50"/>
      <c r="SQT4" s="50"/>
      <c r="SQU4" s="50"/>
      <c r="SQV4" s="50"/>
      <c r="SQW4" s="50"/>
      <c r="SQX4" s="50"/>
      <c r="SQY4" s="50"/>
      <c r="SQZ4" s="50"/>
      <c r="SRA4" s="50"/>
      <c r="SRB4" s="50"/>
      <c r="SRC4" s="50"/>
      <c r="SRD4" s="50"/>
      <c r="SRE4" s="50"/>
      <c r="SRF4" s="50"/>
      <c r="SRG4" s="50"/>
      <c r="SRH4" s="50"/>
      <c r="SRI4" s="50"/>
      <c r="SRJ4" s="50"/>
      <c r="SRK4" s="50"/>
      <c r="SRL4" s="50"/>
      <c r="SRM4" s="50"/>
      <c r="SRN4" s="50"/>
      <c r="SRO4" s="50"/>
      <c r="SRP4" s="50"/>
      <c r="SRQ4" s="50"/>
      <c r="SRR4" s="50"/>
      <c r="SRS4" s="50"/>
      <c r="SRT4" s="50"/>
      <c r="SRU4" s="50"/>
      <c r="SRV4" s="50"/>
      <c r="SRW4" s="50"/>
      <c r="SRX4" s="50"/>
      <c r="SRY4" s="50"/>
      <c r="SRZ4" s="50"/>
      <c r="SSA4" s="50"/>
      <c r="SSB4" s="50"/>
      <c r="SSC4" s="50"/>
      <c r="SSD4" s="50"/>
      <c r="SSE4" s="50"/>
      <c r="SSF4" s="50"/>
      <c r="SSG4" s="50"/>
      <c r="SSH4" s="50"/>
      <c r="SSI4" s="50"/>
      <c r="SSJ4" s="50"/>
      <c r="SSK4" s="50"/>
      <c r="SSL4" s="50"/>
      <c r="SSM4" s="50"/>
      <c r="SSN4" s="50"/>
      <c r="SSO4" s="50"/>
      <c r="SSP4" s="50"/>
      <c r="SSQ4" s="50"/>
      <c r="SSR4" s="50"/>
      <c r="SSS4" s="50"/>
      <c r="SST4" s="50"/>
      <c r="SSU4" s="50"/>
      <c r="SSV4" s="50"/>
      <c r="SSW4" s="50"/>
      <c r="SSX4" s="50"/>
      <c r="SSY4" s="50"/>
      <c r="SSZ4" s="50"/>
      <c r="STA4" s="50"/>
      <c r="STB4" s="50"/>
      <c r="STC4" s="50"/>
      <c r="STD4" s="50"/>
      <c r="STE4" s="50"/>
      <c r="STF4" s="50"/>
      <c r="STG4" s="50"/>
      <c r="STH4" s="50"/>
      <c r="STI4" s="50"/>
      <c r="STJ4" s="50"/>
      <c r="STK4" s="50"/>
      <c r="STL4" s="50"/>
      <c r="STM4" s="50"/>
      <c r="STN4" s="50"/>
      <c r="STO4" s="50"/>
      <c r="STP4" s="50"/>
      <c r="STQ4" s="50"/>
      <c r="STR4" s="50"/>
      <c r="STS4" s="50"/>
      <c r="STT4" s="50"/>
      <c r="STU4" s="50"/>
      <c r="STV4" s="50"/>
      <c r="STW4" s="50"/>
      <c r="STX4" s="50"/>
      <c r="STY4" s="50"/>
      <c r="STZ4" s="50"/>
      <c r="SUA4" s="50"/>
      <c r="SUB4" s="50"/>
      <c r="SUC4" s="50"/>
      <c r="SUD4" s="50"/>
      <c r="SUE4" s="50"/>
      <c r="SUF4" s="50"/>
      <c r="SUG4" s="50"/>
      <c r="SUH4" s="50"/>
      <c r="SUI4" s="50"/>
      <c r="SUJ4" s="50"/>
      <c r="SUK4" s="50"/>
      <c r="SUL4" s="50"/>
      <c r="SUM4" s="50"/>
      <c r="SUN4" s="50"/>
      <c r="SUO4" s="50"/>
      <c r="SUP4" s="50"/>
      <c r="SUQ4" s="50"/>
      <c r="SUR4" s="50"/>
      <c r="SUS4" s="50"/>
      <c r="SUT4" s="50"/>
      <c r="SUU4" s="50"/>
      <c r="SUV4" s="50"/>
      <c r="SUW4" s="50"/>
      <c r="SUX4" s="50"/>
      <c r="SUY4" s="50"/>
      <c r="SUZ4" s="50"/>
      <c r="SVA4" s="50"/>
      <c r="SVB4" s="50"/>
      <c r="SVC4" s="50"/>
      <c r="SVD4" s="50"/>
      <c r="SVE4" s="50"/>
      <c r="SVF4" s="50"/>
      <c r="SVG4" s="50"/>
      <c r="SVH4" s="50"/>
      <c r="SVI4" s="50"/>
      <c r="SVJ4" s="50"/>
      <c r="SVK4" s="50"/>
      <c r="SVL4" s="50"/>
      <c r="SVM4" s="50"/>
      <c r="SVN4" s="50"/>
      <c r="SVO4" s="50"/>
      <c r="SVP4" s="50"/>
      <c r="SVQ4" s="50"/>
      <c r="SVR4" s="50"/>
      <c r="SVS4" s="50"/>
      <c r="SVT4" s="50"/>
      <c r="SVU4" s="50"/>
      <c r="SVV4" s="50"/>
      <c r="SVW4" s="50"/>
      <c r="SVX4" s="50"/>
      <c r="SVY4" s="50"/>
      <c r="SVZ4" s="50"/>
      <c r="SWA4" s="50"/>
      <c r="SWB4" s="50"/>
      <c r="SWC4" s="50"/>
      <c r="SWD4" s="50"/>
      <c r="SWE4" s="50"/>
      <c r="SWF4" s="50"/>
      <c r="SWG4" s="50"/>
      <c r="SWH4" s="50"/>
      <c r="SWI4" s="50"/>
      <c r="SWJ4" s="50"/>
      <c r="SWK4" s="50"/>
      <c r="SWL4" s="50"/>
      <c r="SWM4" s="50"/>
      <c r="SWN4" s="50"/>
      <c r="SWO4" s="50"/>
      <c r="SWP4" s="50"/>
      <c r="SWQ4" s="50"/>
      <c r="SWR4" s="50"/>
      <c r="SWS4" s="50"/>
      <c r="SWT4" s="50"/>
      <c r="SWU4" s="50"/>
      <c r="SWV4" s="50"/>
      <c r="SWW4" s="50"/>
      <c r="SWX4" s="50"/>
      <c r="SWY4" s="50"/>
      <c r="SWZ4" s="50"/>
      <c r="SXA4" s="50"/>
      <c r="SXB4" s="50"/>
      <c r="SXC4" s="50"/>
      <c r="SXD4" s="50"/>
      <c r="SXE4" s="50"/>
      <c r="SXF4" s="50"/>
      <c r="SXG4" s="50"/>
      <c r="SXH4" s="50"/>
      <c r="SXI4" s="50"/>
      <c r="SXJ4" s="50"/>
      <c r="SXK4" s="50"/>
      <c r="SXL4" s="50"/>
      <c r="SXM4" s="50"/>
      <c r="SXN4" s="50"/>
      <c r="SXO4" s="50"/>
      <c r="SXP4" s="50"/>
      <c r="SXQ4" s="50"/>
      <c r="SXR4" s="50"/>
      <c r="SXS4" s="50"/>
      <c r="SXT4" s="50"/>
      <c r="SXU4" s="50"/>
      <c r="SXV4" s="50"/>
      <c r="SXW4" s="50"/>
      <c r="SXX4" s="50"/>
      <c r="SXY4" s="50"/>
      <c r="SXZ4" s="50"/>
      <c r="SYA4" s="50"/>
      <c r="SYB4" s="50"/>
      <c r="SYC4" s="50"/>
      <c r="SYD4" s="50"/>
      <c r="SYE4" s="50"/>
      <c r="SYF4" s="50"/>
      <c r="SYG4" s="50"/>
      <c r="SYH4" s="50"/>
      <c r="SYI4" s="50"/>
      <c r="SYJ4" s="50"/>
      <c r="SYK4" s="50"/>
      <c r="SYL4" s="50"/>
      <c r="SYM4" s="50"/>
      <c r="SYN4" s="50"/>
      <c r="SYO4" s="50"/>
      <c r="SYP4" s="50"/>
      <c r="SYQ4" s="50"/>
      <c r="SYR4" s="50"/>
      <c r="SYS4" s="50"/>
      <c r="SYT4" s="50"/>
      <c r="SYU4" s="50"/>
      <c r="SYV4" s="50"/>
      <c r="SYW4" s="50"/>
      <c r="SYX4" s="50"/>
      <c r="SYY4" s="50"/>
      <c r="SYZ4" s="50"/>
      <c r="SZA4" s="50"/>
      <c r="SZB4" s="50"/>
      <c r="SZC4" s="50"/>
      <c r="SZD4" s="50"/>
      <c r="SZE4" s="50"/>
      <c r="SZF4" s="50"/>
      <c r="SZG4" s="50"/>
      <c r="SZH4" s="50"/>
      <c r="SZI4" s="50"/>
      <c r="SZJ4" s="50"/>
      <c r="SZK4" s="50"/>
      <c r="SZL4" s="50"/>
      <c r="SZM4" s="50"/>
      <c r="SZN4" s="50"/>
      <c r="SZO4" s="50"/>
      <c r="SZP4" s="50"/>
      <c r="SZQ4" s="50"/>
      <c r="SZR4" s="50"/>
      <c r="SZS4" s="50"/>
      <c r="SZT4" s="50"/>
      <c r="SZU4" s="50"/>
      <c r="SZV4" s="50"/>
      <c r="SZW4" s="50"/>
      <c r="SZX4" s="50"/>
      <c r="SZY4" s="50"/>
      <c r="SZZ4" s="50"/>
      <c r="TAA4" s="50"/>
      <c r="TAB4" s="50"/>
      <c r="TAC4" s="50"/>
      <c r="TAD4" s="50"/>
      <c r="TAE4" s="50"/>
      <c r="TAF4" s="50"/>
      <c r="TAG4" s="50"/>
      <c r="TAH4" s="50"/>
      <c r="TAI4" s="50"/>
      <c r="TAJ4" s="50"/>
      <c r="TAK4" s="50"/>
      <c r="TAL4" s="50"/>
      <c r="TAM4" s="50"/>
      <c r="TAN4" s="50"/>
      <c r="TAO4" s="50"/>
      <c r="TAP4" s="50"/>
      <c r="TAQ4" s="50"/>
      <c r="TAR4" s="50"/>
      <c r="TAS4" s="50"/>
      <c r="TAT4" s="50"/>
      <c r="TAU4" s="50"/>
      <c r="TAV4" s="50"/>
      <c r="TAW4" s="50"/>
      <c r="TAX4" s="50"/>
      <c r="TAY4" s="50"/>
      <c r="TAZ4" s="50"/>
      <c r="TBA4" s="50"/>
      <c r="TBB4" s="50"/>
      <c r="TBC4" s="50"/>
      <c r="TBD4" s="50"/>
      <c r="TBE4" s="50"/>
      <c r="TBF4" s="50"/>
      <c r="TBG4" s="50"/>
      <c r="TBH4" s="50"/>
      <c r="TBI4" s="50"/>
      <c r="TBJ4" s="50"/>
      <c r="TBK4" s="50"/>
      <c r="TBL4" s="50"/>
      <c r="TBM4" s="50"/>
      <c r="TBN4" s="50"/>
      <c r="TBO4" s="50"/>
      <c r="TBP4" s="50"/>
      <c r="TBQ4" s="50"/>
      <c r="TBR4" s="50"/>
      <c r="TBS4" s="50"/>
      <c r="TBT4" s="50"/>
      <c r="TBU4" s="50"/>
      <c r="TBV4" s="50"/>
      <c r="TBW4" s="50"/>
      <c r="TBX4" s="50"/>
      <c r="TBY4" s="50"/>
      <c r="TBZ4" s="50"/>
      <c r="TCA4" s="50"/>
      <c r="TCB4" s="50"/>
      <c r="TCC4" s="50"/>
      <c r="TCD4" s="50"/>
      <c r="TCE4" s="50"/>
      <c r="TCF4" s="50"/>
      <c r="TCG4" s="50"/>
      <c r="TCH4" s="50"/>
      <c r="TCI4" s="50"/>
      <c r="TCJ4" s="50"/>
      <c r="TCK4" s="50"/>
      <c r="TCL4" s="50"/>
      <c r="TCM4" s="50"/>
      <c r="TCN4" s="50"/>
      <c r="TCO4" s="50"/>
      <c r="TCP4" s="50"/>
      <c r="TCQ4" s="50"/>
      <c r="TCR4" s="50"/>
      <c r="TCS4" s="50"/>
      <c r="TCT4" s="50"/>
      <c r="TCU4" s="50"/>
      <c r="TCV4" s="50"/>
      <c r="TCW4" s="50"/>
      <c r="TCX4" s="50"/>
      <c r="TCY4" s="50"/>
      <c r="TCZ4" s="50"/>
      <c r="TDA4" s="50"/>
      <c r="TDB4" s="50"/>
      <c r="TDC4" s="50"/>
      <c r="TDD4" s="50"/>
      <c r="TDE4" s="50"/>
      <c r="TDF4" s="50"/>
      <c r="TDG4" s="50"/>
      <c r="TDH4" s="50"/>
      <c r="TDI4" s="50"/>
      <c r="TDJ4" s="50"/>
      <c r="TDK4" s="50"/>
      <c r="TDL4" s="50"/>
      <c r="TDM4" s="50"/>
      <c r="TDN4" s="50"/>
      <c r="TDO4" s="50"/>
      <c r="TDP4" s="50"/>
      <c r="TDQ4" s="50"/>
      <c r="TDR4" s="50"/>
      <c r="TDS4" s="50"/>
      <c r="TDT4" s="50"/>
      <c r="TDU4" s="50"/>
      <c r="TDV4" s="50"/>
      <c r="TDW4" s="50"/>
      <c r="TDX4" s="50"/>
      <c r="TDY4" s="50"/>
      <c r="TDZ4" s="50"/>
      <c r="TEA4" s="50"/>
      <c r="TEB4" s="50"/>
      <c r="TEC4" s="50"/>
      <c r="TED4" s="50"/>
      <c r="TEE4" s="50"/>
      <c r="TEF4" s="50"/>
      <c r="TEG4" s="50"/>
      <c r="TEH4" s="50"/>
      <c r="TEI4" s="50"/>
      <c r="TEJ4" s="50"/>
      <c r="TEK4" s="50"/>
      <c r="TEL4" s="50"/>
      <c r="TEM4" s="50"/>
      <c r="TEN4" s="50"/>
      <c r="TEO4" s="50"/>
      <c r="TEP4" s="50"/>
      <c r="TEQ4" s="50"/>
      <c r="TER4" s="50"/>
      <c r="TES4" s="50"/>
      <c r="TET4" s="50"/>
      <c r="TEU4" s="50"/>
      <c r="TEV4" s="50"/>
      <c r="TEW4" s="50"/>
      <c r="TEX4" s="50"/>
      <c r="TEY4" s="50"/>
      <c r="TEZ4" s="50"/>
      <c r="TFA4" s="50"/>
      <c r="TFB4" s="50"/>
      <c r="TFC4" s="50"/>
      <c r="TFD4" s="50"/>
      <c r="TFE4" s="50"/>
      <c r="TFF4" s="50"/>
      <c r="TFG4" s="50"/>
      <c r="TFH4" s="50"/>
      <c r="TFI4" s="50"/>
      <c r="TFJ4" s="50"/>
      <c r="TFK4" s="50"/>
      <c r="TFL4" s="50"/>
      <c r="TFM4" s="50"/>
      <c r="TFN4" s="50"/>
      <c r="TFO4" s="50"/>
      <c r="TFP4" s="50"/>
      <c r="TFQ4" s="50"/>
      <c r="TFR4" s="50"/>
      <c r="TFS4" s="50"/>
      <c r="TFT4" s="50"/>
      <c r="TFU4" s="50"/>
      <c r="TFV4" s="50"/>
      <c r="TFW4" s="50"/>
      <c r="TFX4" s="50"/>
      <c r="TFY4" s="50"/>
      <c r="TFZ4" s="50"/>
      <c r="TGA4" s="50"/>
      <c r="TGB4" s="50"/>
      <c r="TGC4" s="50"/>
      <c r="TGD4" s="50"/>
      <c r="TGE4" s="50"/>
      <c r="TGF4" s="50"/>
      <c r="TGG4" s="50"/>
      <c r="TGH4" s="50"/>
      <c r="TGI4" s="50"/>
      <c r="TGJ4" s="50"/>
      <c r="TGK4" s="50"/>
      <c r="TGL4" s="50"/>
      <c r="TGM4" s="50"/>
      <c r="TGN4" s="50"/>
      <c r="TGO4" s="50"/>
      <c r="TGP4" s="50"/>
      <c r="TGQ4" s="50"/>
      <c r="TGR4" s="50"/>
      <c r="TGS4" s="50"/>
      <c r="TGT4" s="50"/>
      <c r="TGU4" s="50"/>
      <c r="TGV4" s="50"/>
      <c r="TGW4" s="50"/>
      <c r="TGX4" s="50"/>
      <c r="TGY4" s="50"/>
      <c r="TGZ4" s="50"/>
      <c r="THA4" s="50"/>
      <c r="THB4" s="50"/>
      <c r="THC4" s="50"/>
      <c r="THD4" s="50"/>
      <c r="THE4" s="50"/>
      <c r="THF4" s="50"/>
      <c r="THG4" s="50"/>
      <c r="THH4" s="50"/>
      <c r="THI4" s="50"/>
      <c r="THJ4" s="50"/>
      <c r="THK4" s="50"/>
      <c r="THL4" s="50"/>
      <c r="THM4" s="50"/>
      <c r="THN4" s="50"/>
      <c r="THO4" s="50"/>
      <c r="THP4" s="50"/>
      <c r="THQ4" s="50"/>
      <c r="THR4" s="50"/>
      <c r="THS4" s="50"/>
      <c r="THT4" s="50"/>
      <c r="THU4" s="50"/>
      <c r="THV4" s="50"/>
      <c r="THW4" s="50"/>
      <c r="THX4" s="50"/>
      <c r="THY4" s="50"/>
      <c r="THZ4" s="50"/>
      <c r="TIA4" s="50"/>
      <c r="TIB4" s="50"/>
      <c r="TIC4" s="50"/>
      <c r="TID4" s="50"/>
      <c r="TIE4" s="50"/>
      <c r="TIF4" s="50"/>
      <c r="TIG4" s="50"/>
      <c r="TIH4" s="50"/>
      <c r="TII4" s="50"/>
      <c r="TIJ4" s="50"/>
      <c r="TIK4" s="50"/>
      <c r="TIL4" s="50"/>
      <c r="TIM4" s="50"/>
      <c r="TIN4" s="50"/>
      <c r="TIO4" s="50"/>
      <c r="TIP4" s="50"/>
      <c r="TIQ4" s="50"/>
      <c r="TIR4" s="50"/>
      <c r="TIS4" s="50"/>
      <c r="TIT4" s="50"/>
      <c r="TIU4" s="50"/>
      <c r="TIV4" s="50"/>
      <c r="TIW4" s="50"/>
      <c r="TIX4" s="50"/>
      <c r="TIY4" s="50"/>
      <c r="TIZ4" s="50"/>
      <c r="TJA4" s="50"/>
      <c r="TJB4" s="50"/>
      <c r="TJC4" s="50"/>
      <c r="TJD4" s="50"/>
      <c r="TJE4" s="50"/>
      <c r="TJF4" s="50"/>
      <c r="TJG4" s="50"/>
      <c r="TJH4" s="50"/>
      <c r="TJI4" s="50"/>
      <c r="TJJ4" s="50"/>
      <c r="TJK4" s="50"/>
      <c r="TJL4" s="50"/>
      <c r="TJM4" s="50"/>
      <c r="TJN4" s="50"/>
      <c r="TJO4" s="50"/>
      <c r="TJP4" s="50"/>
      <c r="TJQ4" s="50"/>
      <c r="TJR4" s="50"/>
      <c r="TJS4" s="50"/>
      <c r="TJT4" s="50"/>
      <c r="TJU4" s="50"/>
      <c r="TJV4" s="50"/>
      <c r="TJW4" s="50"/>
      <c r="TJX4" s="50"/>
      <c r="TJY4" s="50"/>
      <c r="TJZ4" s="50"/>
      <c r="TKA4" s="50"/>
      <c r="TKB4" s="50"/>
      <c r="TKC4" s="50"/>
      <c r="TKD4" s="50"/>
      <c r="TKE4" s="50"/>
      <c r="TKF4" s="50"/>
      <c r="TKG4" s="50"/>
      <c r="TKH4" s="50"/>
      <c r="TKI4" s="50"/>
      <c r="TKJ4" s="50"/>
      <c r="TKK4" s="50"/>
      <c r="TKL4" s="50"/>
      <c r="TKM4" s="50"/>
      <c r="TKN4" s="50"/>
      <c r="TKO4" s="50"/>
      <c r="TKP4" s="50"/>
      <c r="TKQ4" s="50"/>
      <c r="TKR4" s="50"/>
      <c r="TKS4" s="50"/>
      <c r="TKT4" s="50"/>
      <c r="TKU4" s="50"/>
      <c r="TKV4" s="50"/>
      <c r="TKW4" s="50"/>
      <c r="TKX4" s="50"/>
      <c r="TKY4" s="50"/>
      <c r="TKZ4" s="50"/>
      <c r="TLA4" s="50"/>
      <c r="TLB4" s="50"/>
      <c r="TLC4" s="50"/>
      <c r="TLD4" s="50"/>
      <c r="TLE4" s="50"/>
      <c r="TLF4" s="50"/>
      <c r="TLG4" s="50"/>
      <c r="TLH4" s="50"/>
      <c r="TLI4" s="50"/>
      <c r="TLJ4" s="50"/>
      <c r="TLK4" s="50"/>
      <c r="TLL4" s="50"/>
      <c r="TLM4" s="50"/>
      <c r="TLN4" s="50"/>
      <c r="TLO4" s="50"/>
      <c r="TLP4" s="50"/>
      <c r="TLQ4" s="50"/>
      <c r="TLR4" s="50"/>
      <c r="TLS4" s="50"/>
      <c r="TLT4" s="50"/>
      <c r="TLU4" s="50"/>
      <c r="TLV4" s="50"/>
      <c r="TLW4" s="50"/>
      <c r="TLX4" s="50"/>
      <c r="TLY4" s="50"/>
      <c r="TLZ4" s="50"/>
      <c r="TMA4" s="50"/>
      <c r="TMB4" s="50"/>
      <c r="TMC4" s="50"/>
      <c r="TMD4" s="50"/>
      <c r="TME4" s="50"/>
      <c r="TMF4" s="50"/>
      <c r="TMG4" s="50"/>
      <c r="TMH4" s="50"/>
      <c r="TMI4" s="50"/>
      <c r="TMJ4" s="50"/>
      <c r="TMK4" s="50"/>
      <c r="TML4" s="50"/>
      <c r="TMM4" s="50"/>
      <c r="TMN4" s="50"/>
      <c r="TMO4" s="50"/>
      <c r="TMP4" s="50"/>
      <c r="TMQ4" s="50"/>
      <c r="TMR4" s="50"/>
      <c r="TMS4" s="50"/>
      <c r="TMT4" s="50"/>
      <c r="TMU4" s="50"/>
      <c r="TMV4" s="50"/>
      <c r="TMW4" s="50"/>
      <c r="TMX4" s="50"/>
      <c r="TMY4" s="50"/>
      <c r="TMZ4" s="50"/>
      <c r="TNA4" s="50"/>
      <c r="TNB4" s="50"/>
      <c r="TNC4" s="50"/>
      <c r="TND4" s="50"/>
      <c r="TNE4" s="50"/>
      <c r="TNF4" s="50"/>
      <c r="TNG4" s="50"/>
      <c r="TNH4" s="50"/>
      <c r="TNI4" s="50"/>
      <c r="TNJ4" s="50"/>
      <c r="TNK4" s="50"/>
      <c r="TNL4" s="50"/>
      <c r="TNM4" s="50"/>
      <c r="TNN4" s="50"/>
      <c r="TNO4" s="50"/>
      <c r="TNP4" s="50"/>
      <c r="TNQ4" s="50"/>
      <c r="TNR4" s="50"/>
      <c r="TNS4" s="50"/>
      <c r="TNT4" s="50"/>
      <c r="TNU4" s="50"/>
      <c r="TNV4" s="50"/>
      <c r="TNW4" s="50"/>
      <c r="TNX4" s="50"/>
      <c r="TNY4" s="50"/>
      <c r="TNZ4" s="50"/>
      <c r="TOA4" s="50"/>
      <c r="TOB4" s="50"/>
      <c r="TOC4" s="50"/>
      <c r="TOD4" s="50"/>
      <c r="TOE4" s="50"/>
      <c r="TOF4" s="50"/>
      <c r="TOG4" s="50"/>
      <c r="TOH4" s="50"/>
      <c r="TOI4" s="50"/>
      <c r="TOJ4" s="50"/>
      <c r="TOK4" s="50"/>
      <c r="TOL4" s="50"/>
      <c r="TOM4" s="50"/>
      <c r="TON4" s="50"/>
      <c r="TOO4" s="50"/>
      <c r="TOP4" s="50"/>
      <c r="TOQ4" s="50"/>
      <c r="TOR4" s="50"/>
      <c r="TOS4" s="50"/>
      <c r="TOT4" s="50"/>
      <c r="TOU4" s="50"/>
      <c r="TOV4" s="50"/>
      <c r="TOW4" s="50"/>
      <c r="TOX4" s="50"/>
      <c r="TOY4" s="50"/>
      <c r="TOZ4" s="50"/>
      <c r="TPA4" s="50"/>
      <c r="TPB4" s="50"/>
      <c r="TPC4" s="50"/>
      <c r="TPD4" s="50"/>
      <c r="TPE4" s="50"/>
      <c r="TPF4" s="50"/>
      <c r="TPG4" s="50"/>
      <c r="TPH4" s="50"/>
      <c r="TPI4" s="50"/>
      <c r="TPJ4" s="50"/>
      <c r="TPK4" s="50"/>
      <c r="TPL4" s="50"/>
      <c r="TPM4" s="50"/>
      <c r="TPN4" s="50"/>
      <c r="TPO4" s="50"/>
      <c r="TPP4" s="50"/>
      <c r="TPQ4" s="50"/>
      <c r="TPR4" s="50"/>
      <c r="TPS4" s="50"/>
      <c r="TPT4" s="50"/>
      <c r="TPU4" s="50"/>
      <c r="TPV4" s="50"/>
      <c r="TPW4" s="50"/>
      <c r="TPX4" s="50"/>
      <c r="TPY4" s="50"/>
      <c r="TPZ4" s="50"/>
      <c r="TQA4" s="50"/>
      <c r="TQB4" s="50"/>
      <c r="TQC4" s="50"/>
      <c r="TQD4" s="50"/>
      <c r="TQE4" s="50"/>
      <c r="TQF4" s="50"/>
      <c r="TQG4" s="50"/>
      <c r="TQH4" s="50"/>
      <c r="TQI4" s="50"/>
      <c r="TQJ4" s="50"/>
      <c r="TQK4" s="50"/>
      <c r="TQL4" s="50"/>
      <c r="TQM4" s="50"/>
      <c r="TQN4" s="50"/>
      <c r="TQO4" s="50"/>
      <c r="TQP4" s="50"/>
      <c r="TQQ4" s="50"/>
      <c r="TQR4" s="50"/>
      <c r="TQS4" s="50"/>
      <c r="TQT4" s="50"/>
      <c r="TQU4" s="50"/>
      <c r="TQV4" s="50"/>
      <c r="TQW4" s="50"/>
      <c r="TQX4" s="50"/>
      <c r="TQY4" s="50"/>
      <c r="TQZ4" s="50"/>
      <c r="TRA4" s="50"/>
      <c r="TRB4" s="50"/>
      <c r="TRC4" s="50"/>
      <c r="TRD4" s="50"/>
      <c r="TRE4" s="50"/>
      <c r="TRF4" s="50"/>
      <c r="TRG4" s="50"/>
      <c r="TRH4" s="50"/>
      <c r="TRI4" s="50"/>
      <c r="TRJ4" s="50"/>
      <c r="TRK4" s="50"/>
      <c r="TRL4" s="50"/>
      <c r="TRM4" s="50"/>
      <c r="TRN4" s="50"/>
      <c r="TRO4" s="50"/>
      <c r="TRP4" s="50"/>
      <c r="TRQ4" s="50"/>
      <c r="TRR4" s="50"/>
      <c r="TRS4" s="50"/>
      <c r="TRT4" s="50"/>
      <c r="TRU4" s="50"/>
      <c r="TRV4" s="50"/>
      <c r="TRW4" s="50"/>
      <c r="TRX4" s="50"/>
      <c r="TRY4" s="50"/>
      <c r="TRZ4" s="50"/>
      <c r="TSA4" s="50"/>
      <c r="TSB4" s="50"/>
      <c r="TSC4" s="50"/>
      <c r="TSD4" s="50"/>
      <c r="TSE4" s="50"/>
      <c r="TSF4" s="50"/>
      <c r="TSG4" s="50"/>
      <c r="TSH4" s="50"/>
      <c r="TSI4" s="50"/>
      <c r="TSJ4" s="50"/>
      <c r="TSK4" s="50"/>
      <c r="TSL4" s="50"/>
      <c r="TSM4" s="50"/>
      <c r="TSN4" s="50"/>
      <c r="TSO4" s="50"/>
      <c r="TSP4" s="50"/>
      <c r="TSQ4" s="50"/>
      <c r="TSR4" s="50"/>
      <c r="TSS4" s="50"/>
      <c r="TST4" s="50"/>
      <c r="TSU4" s="50"/>
      <c r="TSV4" s="50"/>
      <c r="TSW4" s="50"/>
      <c r="TSX4" s="50"/>
      <c r="TSY4" s="50"/>
      <c r="TSZ4" s="50"/>
      <c r="TTA4" s="50"/>
      <c r="TTB4" s="50"/>
      <c r="TTC4" s="50"/>
      <c r="TTD4" s="50"/>
      <c r="TTE4" s="50"/>
      <c r="TTF4" s="50"/>
      <c r="TTG4" s="50"/>
      <c r="TTH4" s="50"/>
      <c r="TTI4" s="50"/>
      <c r="TTJ4" s="50"/>
      <c r="TTK4" s="50"/>
      <c r="TTL4" s="50"/>
      <c r="TTM4" s="50"/>
      <c r="TTN4" s="50"/>
      <c r="TTO4" s="50"/>
      <c r="TTP4" s="50"/>
      <c r="TTQ4" s="50"/>
      <c r="TTR4" s="50"/>
      <c r="TTS4" s="50"/>
      <c r="TTT4" s="50"/>
      <c r="TTU4" s="50"/>
      <c r="TTV4" s="50"/>
      <c r="TTW4" s="50"/>
      <c r="TTX4" s="50"/>
      <c r="TTY4" s="50"/>
      <c r="TTZ4" s="50"/>
      <c r="TUA4" s="50"/>
      <c r="TUB4" s="50"/>
      <c r="TUC4" s="50"/>
      <c r="TUD4" s="50"/>
      <c r="TUE4" s="50"/>
      <c r="TUF4" s="50"/>
      <c r="TUG4" s="50"/>
      <c r="TUH4" s="50"/>
      <c r="TUI4" s="50"/>
      <c r="TUJ4" s="50"/>
      <c r="TUK4" s="50"/>
      <c r="TUL4" s="50"/>
      <c r="TUM4" s="50"/>
      <c r="TUN4" s="50"/>
      <c r="TUO4" s="50"/>
      <c r="TUP4" s="50"/>
      <c r="TUQ4" s="50"/>
      <c r="TUR4" s="50"/>
      <c r="TUS4" s="50"/>
      <c r="TUT4" s="50"/>
      <c r="TUU4" s="50"/>
      <c r="TUV4" s="50"/>
      <c r="TUW4" s="50"/>
      <c r="TUX4" s="50"/>
      <c r="TUY4" s="50"/>
      <c r="TUZ4" s="50"/>
      <c r="TVA4" s="50"/>
      <c r="TVB4" s="50"/>
      <c r="TVC4" s="50"/>
      <c r="TVD4" s="50"/>
      <c r="TVE4" s="50"/>
      <c r="TVF4" s="50"/>
      <c r="TVG4" s="50"/>
      <c r="TVH4" s="50"/>
      <c r="TVI4" s="50"/>
      <c r="TVJ4" s="50"/>
      <c r="TVK4" s="50"/>
      <c r="TVL4" s="50"/>
      <c r="TVM4" s="50"/>
      <c r="TVN4" s="50"/>
      <c r="TVO4" s="50"/>
      <c r="TVP4" s="50"/>
      <c r="TVQ4" s="50"/>
      <c r="TVR4" s="50"/>
      <c r="TVS4" s="50"/>
      <c r="TVT4" s="50"/>
      <c r="TVU4" s="50"/>
      <c r="TVV4" s="50"/>
      <c r="TVW4" s="50"/>
      <c r="TVX4" s="50"/>
      <c r="TVY4" s="50"/>
      <c r="TVZ4" s="50"/>
      <c r="TWA4" s="50"/>
      <c r="TWB4" s="50"/>
      <c r="TWC4" s="50"/>
      <c r="TWD4" s="50"/>
      <c r="TWE4" s="50"/>
      <c r="TWF4" s="50"/>
      <c r="TWG4" s="50"/>
      <c r="TWH4" s="50"/>
      <c r="TWI4" s="50"/>
      <c r="TWJ4" s="50"/>
      <c r="TWK4" s="50"/>
      <c r="TWL4" s="50"/>
      <c r="TWM4" s="50"/>
      <c r="TWN4" s="50"/>
      <c r="TWO4" s="50"/>
      <c r="TWP4" s="50"/>
      <c r="TWQ4" s="50"/>
      <c r="TWR4" s="50"/>
      <c r="TWS4" s="50"/>
      <c r="TWT4" s="50"/>
      <c r="TWU4" s="50"/>
      <c r="TWV4" s="50"/>
      <c r="TWW4" s="50"/>
      <c r="TWX4" s="50"/>
      <c r="TWY4" s="50"/>
      <c r="TWZ4" s="50"/>
      <c r="TXA4" s="50"/>
      <c r="TXB4" s="50"/>
      <c r="TXC4" s="50"/>
      <c r="TXD4" s="50"/>
      <c r="TXE4" s="50"/>
      <c r="TXF4" s="50"/>
      <c r="TXG4" s="50"/>
      <c r="TXH4" s="50"/>
      <c r="TXI4" s="50"/>
      <c r="TXJ4" s="50"/>
      <c r="TXK4" s="50"/>
      <c r="TXL4" s="50"/>
      <c r="TXM4" s="50"/>
      <c r="TXN4" s="50"/>
      <c r="TXO4" s="50"/>
      <c r="TXP4" s="50"/>
      <c r="TXQ4" s="50"/>
      <c r="TXR4" s="50"/>
      <c r="TXS4" s="50"/>
      <c r="TXT4" s="50"/>
      <c r="TXU4" s="50"/>
      <c r="TXV4" s="50"/>
      <c r="TXW4" s="50"/>
      <c r="TXX4" s="50"/>
      <c r="TXY4" s="50"/>
      <c r="TXZ4" s="50"/>
      <c r="TYA4" s="50"/>
      <c r="TYB4" s="50"/>
      <c r="TYC4" s="50"/>
      <c r="TYD4" s="50"/>
      <c r="TYE4" s="50"/>
      <c r="TYF4" s="50"/>
      <c r="TYG4" s="50"/>
      <c r="TYH4" s="50"/>
      <c r="TYI4" s="50"/>
      <c r="TYJ4" s="50"/>
      <c r="TYK4" s="50"/>
      <c r="TYL4" s="50"/>
      <c r="TYM4" s="50"/>
      <c r="TYN4" s="50"/>
      <c r="TYO4" s="50"/>
      <c r="TYP4" s="50"/>
      <c r="TYQ4" s="50"/>
      <c r="TYR4" s="50"/>
      <c r="TYS4" s="50"/>
      <c r="TYT4" s="50"/>
      <c r="TYU4" s="50"/>
      <c r="TYV4" s="50"/>
      <c r="TYW4" s="50"/>
      <c r="TYX4" s="50"/>
      <c r="TYY4" s="50"/>
      <c r="TYZ4" s="50"/>
      <c r="TZA4" s="50"/>
      <c r="TZB4" s="50"/>
      <c r="TZC4" s="50"/>
      <c r="TZD4" s="50"/>
      <c r="TZE4" s="50"/>
      <c r="TZF4" s="50"/>
      <c r="TZG4" s="50"/>
      <c r="TZH4" s="50"/>
      <c r="TZI4" s="50"/>
      <c r="TZJ4" s="50"/>
      <c r="TZK4" s="50"/>
      <c r="TZL4" s="50"/>
      <c r="TZM4" s="50"/>
      <c r="TZN4" s="50"/>
      <c r="TZO4" s="50"/>
      <c r="TZP4" s="50"/>
      <c r="TZQ4" s="50"/>
      <c r="TZR4" s="50"/>
      <c r="TZS4" s="50"/>
      <c r="TZT4" s="50"/>
      <c r="TZU4" s="50"/>
      <c r="TZV4" s="50"/>
      <c r="TZW4" s="50"/>
      <c r="TZX4" s="50"/>
      <c r="TZY4" s="50"/>
      <c r="TZZ4" s="50"/>
      <c r="UAA4" s="50"/>
      <c r="UAB4" s="50"/>
      <c r="UAC4" s="50"/>
      <c r="UAD4" s="50"/>
      <c r="UAE4" s="50"/>
      <c r="UAF4" s="50"/>
      <c r="UAG4" s="50"/>
      <c r="UAH4" s="50"/>
      <c r="UAI4" s="50"/>
      <c r="UAJ4" s="50"/>
      <c r="UAK4" s="50"/>
      <c r="UAL4" s="50"/>
      <c r="UAM4" s="50"/>
      <c r="UAN4" s="50"/>
      <c r="UAO4" s="50"/>
      <c r="UAP4" s="50"/>
      <c r="UAQ4" s="50"/>
      <c r="UAR4" s="50"/>
      <c r="UAS4" s="50"/>
      <c r="UAT4" s="50"/>
      <c r="UAU4" s="50"/>
      <c r="UAV4" s="50"/>
      <c r="UAW4" s="50"/>
      <c r="UAX4" s="50"/>
      <c r="UAY4" s="50"/>
      <c r="UAZ4" s="50"/>
      <c r="UBA4" s="50"/>
      <c r="UBB4" s="50"/>
      <c r="UBC4" s="50"/>
      <c r="UBD4" s="50"/>
      <c r="UBE4" s="50"/>
      <c r="UBF4" s="50"/>
      <c r="UBG4" s="50"/>
      <c r="UBH4" s="50"/>
      <c r="UBI4" s="50"/>
      <c r="UBJ4" s="50"/>
      <c r="UBK4" s="50"/>
      <c r="UBL4" s="50"/>
      <c r="UBM4" s="50"/>
      <c r="UBN4" s="50"/>
      <c r="UBO4" s="50"/>
      <c r="UBP4" s="50"/>
      <c r="UBQ4" s="50"/>
      <c r="UBR4" s="50"/>
      <c r="UBS4" s="50"/>
      <c r="UBT4" s="50"/>
      <c r="UBU4" s="50"/>
      <c r="UBV4" s="50"/>
      <c r="UBW4" s="50"/>
      <c r="UBX4" s="50"/>
      <c r="UBY4" s="50"/>
      <c r="UBZ4" s="50"/>
      <c r="UCA4" s="50"/>
      <c r="UCB4" s="50"/>
      <c r="UCC4" s="50"/>
      <c r="UCD4" s="50"/>
      <c r="UCE4" s="50"/>
      <c r="UCF4" s="50"/>
      <c r="UCG4" s="50"/>
      <c r="UCH4" s="50"/>
      <c r="UCI4" s="50"/>
      <c r="UCJ4" s="50"/>
      <c r="UCK4" s="50"/>
      <c r="UCL4" s="50"/>
      <c r="UCM4" s="50"/>
      <c r="UCN4" s="50"/>
      <c r="UCO4" s="50"/>
      <c r="UCP4" s="50"/>
      <c r="UCQ4" s="50"/>
      <c r="UCR4" s="50"/>
      <c r="UCS4" s="50"/>
      <c r="UCT4" s="50"/>
      <c r="UCU4" s="50"/>
      <c r="UCV4" s="50"/>
      <c r="UCW4" s="50"/>
      <c r="UCX4" s="50"/>
      <c r="UCY4" s="50"/>
      <c r="UCZ4" s="50"/>
      <c r="UDA4" s="50"/>
      <c r="UDB4" s="50"/>
      <c r="UDC4" s="50"/>
      <c r="UDD4" s="50"/>
      <c r="UDE4" s="50"/>
      <c r="UDF4" s="50"/>
      <c r="UDG4" s="50"/>
      <c r="UDH4" s="50"/>
      <c r="UDI4" s="50"/>
      <c r="UDJ4" s="50"/>
      <c r="UDK4" s="50"/>
      <c r="UDL4" s="50"/>
      <c r="UDM4" s="50"/>
      <c r="UDN4" s="50"/>
      <c r="UDO4" s="50"/>
      <c r="UDP4" s="50"/>
      <c r="UDQ4" s="50"/>
      <c r="UDR4" s="50"/>
      <c r="UDS4" s="50"/>
      <c r="UDT4" s="50"/>
      <c r="UDU4" s="50"/>
      <c r="UDV4" s="50"/>
      <c r="UDW4" s="50"/>
      <c r="UDX4" s="50"/>
      <c r="UDY4" s="50"/>
      <c r="UDZ4" s="50"/>
      <c r="UEA4" s="50"/>
      <c r="UEB4" s="50"/>
      <c r="UEC4" s="50"/>
      <c r="UED4" s="50"/>
      <c r="UEE4" s="50"/>
      <c r="UEF4" s="50"/>
      <c r="UEG4" s="50"/>
      <c r="UEH4" s="50"/>
      <c r="UEI4" s="50"/>
      <c r="UEJ4" s="50"/>
      <c r="UEK4" s="50"/>
      <c r="UEL4" s="50"/>
      <c r="UEM4" s="50"/>
      <c r="UEN4" s="50"/>
      <c r="UEO4" s="50"/>
      <c r="UEP4" s="50"/>
      <c r="UEQ4" s="50"/>
      <c r="UER4" s="50"/>
      <c r="UES4" s="50"/>
      <c r="UET4" s="50"/>
      <c r="UEU4" s="50"/>
      <c r="UEV4" s="50"/>
      <c r="UEW4" s="50"/>
      <c r="UEX4" s="50"/>
      <c r="UEY4" s="50"/>
      <c r="UEZ4" s="50"/>
      <c r="UFA4" s="50"/>
      <c r="UFB4" s="50"/>
      <c r="UFC4" s="50"/>
      <c r="UFD4" s="50"/>
      <c r="UFE4" s="50"/>
      <c r="UFF4" s="50"/>
      <c r="UFG4" s="50"/>
      <c r="UFH4" s="50"/>
      <c r="UFI4" s="50"/>
      <c r="UFJ4" s="50"/>
      <c r="UFK4" s="50"/>
      <c r="UFL4" s="50"/>
      <c r="UFM4" s="50"/>
      <c r="UFN4" s="50"/>
      <c r="UFO4" s="50"/>
      <c r="UFP4" s="50"/>
      <c r="UFQ4" s="50"/>
      <c r="UFR4" s="50"/>
      <c r="UFS4" s="50"/>
      <c r="UFT4" s="50"/>
      <c r="UFU4" s="50"/>
      <c r="UFV4" s="50"/>
      <c r="UFW4" s="50"/>
      <c r="UFX4" s="50"/>
      <c r="UFY4" s="50"/>
      <c r="UFZ4" s="50"/>
      <c r="UGA4" s="50"/>
      <c r="UGB4" s="50"/>
      <c r="UGC4" s="50"/>
      <c r="UGD4" s="50"/>
      <c r="UGE4" s="50"/>
      <c r="UGF4" s="50"/>
      <c r="UGG4" s="50"/>
      <c r="UGH4" s="50"/>
      <c r="UGI4" s="50"/>
      <c r="UGJ4" s="50"/>
      <c r="UGK4" s="50"/>
      <c r="UGL4" s="50"/>
      <c r="UGM4" s="50"/>
      <c r="UGN4" s="50"/>
      <c r="UGO4" s="50"/>
      <c r="UGP4" s="50"/>
      <c r="UGQ4" s="50"/>
      <c r="UGR4" s="50"/>
      <c r="UGS4" s="50"/>
      <c r="UGT4" s="50"/>
      <c r="UGU4" s="50"/>
      <c r="UGV4" s="50"/>
      <c r="UGW4" s="50"/>
      <c r="UGX4" s="50"/>
      <c r="UGY4" s="50"/>
      <c r="UGZ4" s="50"/>
      <c r="UHA4" s="50"/>
      <c r="UHB4" s="50"/>
      <c r="UHC4" s="50"/>
      <c r="UHD4" s="50"/>
      <c r="UHE4" s="50"/>
      <c r="UHF4" s="50"/>
      <c r="UHG4" s="50"/>
      <c r="UHH4" s="50"/>
      <c r="UHI4" s="50"/>
      <c r="UHJ4" s="50"/>
      <c r="UHK4" s="50"/>
      <c r="UHL4" s="50"/>
      <c r="UHM4" s="50"/>
      <c r="UHN4" s="50"/>
      <c r="UHO4" s="50"/>
      <c r="UHP4" s="50"/>
      <c r="UHQ4" s="50"/>
      <c r="UHR4" s="50"/>
      <c r="UHS4" s="50"/>
      <c r="UHT4" s="50"/>
      <c r="UHU4" s="50"/>
      <c r="UHV4" s="50"/>
      <c r="UHW4" s="50"/>
      <c r="UHX4" s="50"/>
      <c r="UHY4" s="50"/>
      <c r="UHZ4" s="50"/>
      <c r="UIA4" s="50"/>
      <c r="UIB4" s="50"/>
      <c r="UIC4" s="50"/>
      <c r="UID4" s="50"/>
      <c r="UIE4" s="50"/>
      <c r="UIF4" s="50"/>
      <c r="UIG4" s="50"/>
      <c r="UIH4" s="50"/>
      <c r="UII4" s="50"/>
      <c r="UIJ4" s="50"/>
      <c r="UIK4" s="50"/>
      <c r="UIL4" s="50"/>
      <c r="UIM4" s="50"/>
      <c r="UIN4" s="50"/>
      <c r="UIO4" s="50"/>
      <c r="UIP4" s="50"/>
      <c r="UIQ4" s="50"/>
      <c r="UIR4" s="50"/>
      <c r="UIS4" s="50"/>
      <c r="UIT4" s="50"/>
      <c r="UIU4" s="50"/>
      <c r="UIV4" s="50"/>
      <c r="UIW4" s="50"/>
      <c r="UIX4" s="50"/>
      <c r="UIY4" s="50"/>
      <c r="UIZ4" s="50"/>
      <c r="UJA4" s="50"/>
      <c r="UJB4" s="50"/>
      <c r="UJC4" s="50"/>
      <c r="UJD4" s="50"/>
      <c r="UJE4" s="50"/>
      <c r="UJF4" s="50"/>
      <c r="UJG4" s="50"/>
      <c r="UJH4" s="50"/>
      <c r="UJI4" s="50"/>
      <c r="UJJ4" s="50"/>
      <c r="UJK4" s="50"/>
      <c r="UJL4" s="50"/>
      <c r="UJM4" s="50"/>
      <c r="UJN4" s="50"/>
      <c r="UJO4" s="50"/>
      <c r="UJP4" s="50"/>
      <c r="UJQ4" s="50"/>
      <c r="UJR4" s="50"/>
      <c r="UJS4" s="50"/>
      <c r="UJT4" s="50"/>
      <c r="UJU4" s="50"/>
      <c r="UJV4" s="50"/>
      <c r="UJW4" s="50"/>
      <c r="UJX4" s="50"/>
      <c r="UJY4" s="50"/>
      <c r="UJZ4" s="50"/>
      <c r="UKA4" s="50"/>
      <c r="UKB4" s="50"/>
      <c r="UKC4" s="50"/>
      <c r="UKD4" s="50"/>
      <c r="UKE4" s="50"/>
      <c r="UKF4" s="50"/>
      <c r="UKG4" s="50"/>
      <c r="UKH4" s="50"/>
      <c r="UKI4" s="50"/>
      <c r="UKJ4" s="50"/>
      <c r="UKK4" s="50"/>
      <c r="UKL4" s="50"/>
      <c r="UKM4" s="50"/>
      <c r="UKN4" s="50"/>
      <c r="UKO4" s="50"/>
      <c r="UKP4" s="50"/>
      <c r="UKQ4" s="50"/>
      <c r="UKR4" s="50"/>
      <c r="UKS4" s="50"/>
      <c r="UKT4" s="50"/>
      <c r="UKU4" s="50"/>
      <c r="UKV4" s="50"/>
      <c r="UKW4" s="50"/>
      <c r="UKX4" s="50"/>
      <c r="UKY4" s="50"/>
      <c r="UKZ4" s="50"/>
      <c r="ULA4" s="50"/>
      <c r="ULB4" s="50"/>
      <c r="ULC4" s="50"/>
      <c r="ULD4" s="50"/>
      <c r="ULE4" s="50"/>
      <c r="ULF4" s="50"/>
      <c r="ULG4" s="50"/>
      <c r="ULH4" s="50"/>
      <c r="ULI4" s="50"/>
      <c r="ULJ4" s="50"/>
      <c r="ULK4" s="50"/>
      <c r="ULL4" s="50"/>
      <c r="ULM4" s="50"/>
      <c r="ULN4" s="50"/>
      <c r="ULO4" s="50"/>
      <c r="ULP4" s="50"/>
      <c r="ULQ4" s="50"/>
      <c r="ULR4" s="50"/>
      <c r="ULS4" s="50"/>
      <c r="ULT4" s="50"/>
      <c r="ULU4" s="50"/>
      <c r="ULV4" s="50"/>
      <c r="ULW4" s="50"/>
      <c r="ULX4" s="50"/>
      <c r="ULY4" s="50"/>
      <c r="ULZ4" s="50"/>
      <c r="UMA4" s="50"/>
      <c r="UMB4" s="50"/>
      <c r="UMC4" s="50"/>
      <c r="UMD4" s="50"/>
      <c r="UME4" s="50"/>
      <c r="UMF4" s="50"/>
      <c r="UMG4" s="50"/>
      <c r="UMH4" s="50"/>
      <c r="UMI4" s="50"/>
      <c r="UMJ4" s="50"/>
      <c r="UMK4" s="50"/>
      <c r="UML4" s="50"/>
      <c r="UMM4" s="50"/>
      <c r="UMN4" s="50"/>
      <c r="UMO4" s="50"/>
      <c r="UMP4" s="50"/>
      <c r="UMQ4" s="50"/>
      <c r="UMR4" s="50"/>
      <c r="UMS4" s="50"/>
      <c r="UMT4" s="50"/>
      <c r="UMU4" s="50"/>
      <c r="UMV4" s="50"/>
      <c r="UMW4" s="50"/>
      <c r="UMX4" s="50"/>
      <c r="UMY4" s="50"/>
      <c r="UMZ4" s="50"/>
      <c r="UNA4" s="50"/>
      <c r="UNB4" s="50"/>
      <c r="UNC4" s="50"/>
      <c r="UND4" s="50"/>
      <c r="UNE4" s="50"/>
      <c r="UNF4" s="50"/>
      <c r="UNG4" s="50"/>
      <c r="UNH4" s="50"/>
      <c r="UNI4" s="50"/>
      <c r="UNJ4" s="50"/>
      <c r="UNK4" s="50"/>
      <c r="UNL4" s="50"/>
      <c r="UNM4" s="50"/>
      <c r="UNN4" s="50"/>
      <c r="UNO4" s="50"/>
      <c r="UNP4" s="50"/>
      <c r="UNQ4" s="50"/>
      <c r="UNR4" s="50"/>
      <c r="UNS4" s="50"/>
      <c r="UNT4" s="50"/>
      <c r="UNU4" s="50"/>
      <c r="UNV4" s="50"/>
      <c r="UNW4" s="50"/>
      <c r="UNX4" s="50"/>
      <c r="UNY4" s="50"/>
      <c r="UNZ4" s="50"/>
      <c r="UOA4" s="50"/>
      <c r="UOB4" s="50"/>
      <c r="UOC4" s="50"/>
      <c r="UOD4" s="50"/>
      <c r="UOE4" s="50"/>
      <c r="UOF4" s="50"/>
      <c r="UOG4" s="50"/>
      <c r="UOH4" s="50"/>
      <c r="UOI4" s="50"/>
      <c r="UOJ4" s="50"/>
      <c r="UOK4" s="50"/>
      <c r="UOL4" s="50"/>
      <c r="UOM4" s="50"/>
      <c r="UON4" s="50"/>
      <c r="UOO4" s="50"/>
      <c r="UOP4" s="50"/>
      <c r="UOQ4" s="50"/>
      <c r="UOR4" s="50"/>
      <c r="UOS4" s="50"/>
      <c r="UOT4" s="50"/>
      <c r="UOU4" s="50"/>
      <c r="UOV4" s="50"/>
      <c r="UOW4" s="50"/>
      <c r="UOX4" s="50"/>
      <c r="UOY4" s="50"/>
      <c r="UOZ4" s="50"/>
      <c r="UPA4" s="50"/>
      <c r="UPB4" s="50"/>
      <c r="UPC4" s="50"/>
      <c r="UPD4" s="50"/>
      <c r="UPE4" s="50"/>
      <c r="UPF4" s="50"/>
      <c r="UPG4" s="50"/>
      <c r="UPH4" s="50"/>
      <c r="UPI4" s="50"/>
      <c r="UPJ4" s="50"/>
      <c r="UPK4" s="50"/>
      <c r="UPL4" s="50"/>
      <c r="UPM4" s="50"/>
      <c r="UPN4" s="50"/>
      <c r="UPO4" s="50"/>
      <c r="UPP4" s="50"/>
      <c r="UPQ4" s="50"/>
      <c r="UPR4" s="50"/>
      <c r="UPS4" s="50"/>
      <c r="UPT4" s="50"/>
      <c r="UPU4" s="50"/>
      <c r="UPV4" s="50"/>
      <c r="UPW4" s="50"/>
      <c r="UPX4" s="50"/>
      <c r="UPY4" s="50"/>
      <c r="UPZ4" s="50"/>
      <c r="UQA4" s="50"/>
      <c r="UQB4" s="50"/>
      <c r="UQC4" s="50"/>
      <c r="UQD4" s="50"/>
      <c r="UQE4" s="50"/>
      <c r="UQF4" s="50"/>
      <c r="UQG4" s="50"/>
      <c r="UQH4" s="50"/>
      <c r="UQI4" s="50"/>
      <c r="UQJ4" s="50"/>
      <c r="UQK4" s="50"/>
      <c r="UQL4" s="50"/>
      <c r="UQM4" s="50"/>
      <c r="UQN4" s="50"/>
      <c r="UQO4" s="50"/>
      <c r="UQP4" s="50"/>
      <c r="UQQ4" s="50"/>
      <c r="UQR4" s="50"/>
      <c r="UQS4" s="50"/>
      <c r="UQT4" s="50"/>
      <c r="UQU4" s="50"/>
      <c r="UQV4" s="50"/>
      <c r="UQW4" s="50"/>
      <c r="UQX4" s="50"/>
      <c r="UQY4" s="50"/>
      <c r="UQZ4" s="50"/>
      <c r="URA4" s="50"/>
      <c r="URB4" s="50"/>
      <c r="URC4" s="50"/>
      <c r="URD4" s="50"/>
      <c r="URE4" s="50"/>
      <c r="URF4" s="50"/>
      <c r="URG4" s="50"/>
      <c r="URH4" s="50"/>
      <c r="URI4" s="50"/>
      <c r="URJ4" s="50"/>
      <c r="URK4" s="50"/>
      <c r="URL4" s="50"/>
      <c r="URM4" s="50"/>
      <c r="URN4" s="50"/>
      <c r="URO4" s="50"/>
      <c r="URP4" s="50"/>
      <c r="URQ4" s="50"/>
      <c r="URR4" s="50"/>
      <c r="URS4" s="50"/>
      <c r="URT4" s="50"/>
      <c r="URU4" s="50"/>
      <c r="URV4" s="50"/>
      <c r="URW4" s="50"/>
      <c r="URX4" s="50"/>
      <c r="URY4" s="50"/>
      <c r="URZ4" s="50"/>
      <c r="USA4" s="50"/>
      <c r="USB4" s="50"/>
      <c r="USC4" s="50"/>
      <c r="USD4" s="50"/>
      <c r="USE4" s="50"/>
      <c r="USF4" s="50"/>
      <c r="USG4" s="50"/>
      <c r="USH4" s="50"/>
      <c r="USI4" s="50"/>
      <c r="USJ4" s="50"/>
      <c r="USK4" s="50"/>
      <c r="USL4" s="50"/>
      <c r="USM4" s="50"/>
      <c r="USN4" s="50"/>
      <c r="USO4" s="50"/>
      <c r="USP4" s="50"/>
      <c r="USQ4" s="50"/>
      <c r="USR4" s="50"/>
      <c r="USS4" s="50"/>
      <c r="UST4" s="50"/>
      <c r="USU4" s="50"/>
      <c r="USV4" s="50"/>
      <c r="USW4" s="50"/>
      <c r="USX4" s="50"/>
      <c r="USY4" s="50"/>
      <c r="USZ4" s="50"/>
      <c r="UTA4" s="50"/>
      <c r="UTB4" s="50"/>
      <c r="UTC4" s="50"/>
      <c r="UTD4" s="50"/>
      <c r="UTE4" s="50"/>
      <c r="UTF4" s="50"/>
      <c r="UTG4" s="50"/>
      <c r="UTH4" s="50"/>
      <c r="UTI4" s="50"/>
      <c r="UTJ4" s="50"/>
      <c r="UTK4" s="50"/>
      <c r="UTL4" s="50"/>
      <c r="UTM4" s="50"/>
      <c r="UTN4" s="50"/>
      <c r="UTO4" s="50"/>
      <c r="UTP4" s="50"/>
      <c r="UTQ4" s="50"/>
      <c r="UTR4" s="50"/>
      <c r="UTS4" s="50"/>
      <c r="UTT4" s="50"/>
      <c r="UTU4" s="50"/>
      <c r="UTV4" s="50"/>
      <c r="UTW4" s="50"/>
      <c r="UTX4" s="50"/>
      <c r="UTY4" s="50"/>
      <c r="UTZ4" s="50"/>
      <c r="UUA4" s="50"/>
      <c r="UUB4" s="50"/>
      <c r="UUC4" s="50"/>
      <c r="UUD4" s="50"/>
      <c r="UUE4" s="50"/>
      <c r="UUF4" s="50"/>
      <c r="UUG4" s="50"/>
      <c r="UUH4" s="50"/>
      <c r="UUI4" s="50"/>
      <c r="UUJ4" s="50"/>
      <c r="UUK4" s="50"/>
      <c r="UUL4" s="50"/>
      <c r="UUM4" s="50"/>
      <c r="UUN4" s="50"/>
      <c r="UUO4" s="50"/>
      <c r="UUP4" s="50"/>
      <c r="UUQ4" s="50"/>
      <c r="UUR4" s="50"/>
      <c r="UUS4" s="50"/>
      <c r="UUT4" s="50"/>
      <c r="UUU4" s="50"/>
      <c r="UUV4" s="50"/>
      <c r="UUW4" s="50"/>
      <c r="UUX4" s="50"/>
      <c r="UUY4" s="50"/>
      <c r="UUZ4" s="50"/>
      <c r="UVA4" s="50"/>
      <c r="UVB4" s="50"/>
      <c r="UVC4" s="50"/>
      <c r="UVD4" s="50"/>
      <c r="UVE4" s="50"/>
      <c r="UVF4" s="50"/>
      <c r="UVG4" s="50"/>
      <c r="UVH4" s="50"/>
      <c r="UVI4" s="50"/>
      <c r="UVJ4" s="50"/>
      <c r="UVK4" s="50"/>
      <c r="UVL4" s="50"/>
      <c r="UVM4" s="50"/>
      <c r="UVN4" s="50"/>
      <c r="UVO4" s="50"/>
      <c r="UVP4" s="50"/>
      <c r="UVQ4" s="50"/>
      <c r="UVR4" s="50"/>
      <c r="UVS4" s="50"/>
      <c r="UVT4" s="50"/>
      <c r="UVU4" s="50"/>
      <c r="UVV4" s="50"/>
      <c r="UVW4" s="50"/>
      <c r="UVX4" s="50"/>
      <c r="UVY4" s="50"/>
      <c r="UVZ4" s="50"/>
      <c r="UWA4" s="50"/>
      <c r="UWB4" s="50"/>
      <c r="UWC4" s="50"/>
      <c r="UWD4" s="50"/>
      <c r="UWE4" s="50"/>
      <c r="UWF4" s="50"/>
      <c r="UWG4" s="50"/>
      <c r="UWH4" s="50"/>
      <c r="UWI4" s="50"/>
      <c r="UWJ4" s="50"/>
      <c r="UWK4" s="50"/>
      <c r="UWL4" s="50"/>
      <c r="UWM4" s="50"/>
      <c r="UWN4" s="50"/>
      <c r="UWO4" s="50"/>
      <c r="UWP4" s="50"/>
      <c r="UWQ4" s="50"/>
      <c r="UWR4" s="50"/>
      <c r="UWS4" s="50"/>
      <c r="UWT4" s="50"/>
      <c r="UWU4" s="50"/>
      <c r="UWV4" s="50"/>
      <c r="UWW4" s="50"/>
      <c r="UWX4" s="50"/>
      <c r="UWY4" s="50"/>
      <c r="UWZ4" s="50"/>
      <c r="UXA4" s="50"/>
      <c r="UXB4" s="50"/>
      <c r="UXC4" s="50"/>
      <c r="UXD4" s="50"/>
      <c r="UXE4" s="50"/>
      <c r="UXF4" s="50"/>
      <c r="UXG4" s="50"/>
      <c r="UXH4" s="50"/>
      <c r="UXI4" s="50"/>
      <c r="UXJ4" s="50"/>
      <c r="UXK4" s="50"/>
      <c r="UXL4" s="50"/>
      <c r="UXM4" s="50"/>
      <c r="UXN4" s="50"/>
      <c r="UXO4" s="50"/>
      <c r="UXP4" s="50"/>
      <c r="UXQ4" s="50"/>
      <c r="UXR4" s="50"/>
      <c r="UXS4" s="50"/>
      <c r="UXT4" s="50"/>
      <c r="UXU4" s="50"/>
      <c r="UXV4" s="50"/>
      <c r="UXW4" s="50"/>
      <c r="UXX4" s="50"/>
      <c r="UXY4" s="50"/>
      <c r="UXZ4" s="50"/>
      <c r="UYA4" s="50"/>
      <c r="UYB4" s="50"/>
      <c r="UYC4" s="50"/>
      <c r="UYD4" s="50"/>
      <c r="UYE4" s="50"/>
      <c r="UYF4" s="50"/>
      <c r="UYG4" s="50"/>
      <c r="UYH4" s="50"/>
      <c r="UYI4" s="50"/>
      <c r="UYJ4" s="50"/>
      <c r="UYK4" s="50"/>
      <c r="UYL4" s="50"/>
      <c r="UYM4" s="50"/>
      <c r="UYN4" s="50"/>
      <c r="UYO4" s="50"/>
      <c r="UYP4" s="50"/>
      <c r="UYQ4" s="50"/>
      <c r="UYR4" s="50"/>
      <c r="UYS4" s="50"/>
      <c r="UYT4" s="50"/>
      <c r="UYU4" s="50"/>
      <c r="UYV4" s="50"/>
      <c r="UYW4" s="50"/>
      <c r="UYX4" s="50"/>
      <c r="UYY4" s="50"/>
      <c r="UYZ4" s="50"/>
      <c r="UZA4" s="50"/>
      <c r="UZB4" s="50"/>
      <c r="UZC4" s="50"/>
      <c r="UZD4" s="50"/>
      <c r="UZE4" s="50"/>
      <c r="UZF4" s="50"/>
      <c r="UZG4" s="50"/>
      <c r="UZH4" s="50"/>
      <c r="UZI4" s="50"/>
      <c r="UZJ4" s="50"/>
      <c r="UZK4" s="50"/>
      <c r="UZL4" s="50"/>
      <c r="UZM4" s="50"/>
      <c r="UZN4" s="50"/>
      <c r="UZO4" s="50"/>
      <c r="UZP4" s="50"/>
      <c r="UZQ4" s="50"/>
      <c r="UZR4" s="50"/>
      <c r="UZS4" s="50"/>
      <c r="UZT4" s="50"/>
      <c r="UZU4" s="50"/>
      <c r="UZV4" s="50"/>
      <c r="UZW4" s="50"/>
      <c r="UZX4" s="50"/>
      <c r="UZY4" s="50"/>
      <c r="UZZ4" s="50"/>
      <c r="VAA4" s="50"/>
      <c r="VAB4" s="50"/>
      <c r="VAC4" s="50"/>
      <c r="VAD4" s="50"/>
      <c r="VAE4" s="50"/>
      <c r="VAF4" s="50"/>
      <c r="VAG4" s="50"/>
      <c r="VAH4" s="50"/>
      <c r="VAI4" s="50"/>
      <c r="VAJ4" s="50"/>
      <c r="VAK4" s="50"/>
      <c r="VAL4" s="50"/>
      <c r="VAM4" s="50"/>
      <c r="VAN4" s="50"/>
      <c r="VAO4" s="50"/>
      <c r="VAP4" s="50"/>
      <c r="VAQ4" s="50"/>
      <c r="VAR4" s="50"/>
      <c r="VAS4" s="50"/>
      <c r="VAT4" s="50"/>
      <c r="VAU4" s="50"/>
      <c r="VAV4" s="50"/>
      <c r="VAW4" s="50"/>
      <c r="VAX4" s="50"/>
      <c r="VAY4" s="50"/>
      <c r="VAZ4" s="50"/>
      <c r="VBA4" s="50"/>
      <c r="VBB4" s="50"/>
      <c r="VBC4" s="50"/>
      <c r="VBD4" s="50"/>
      <c r="VBE4" s="50"/>
      <c r="VBF4" s="50"/>
      <c r="VBG4" s="50"/>
      <c r="VBH4" s="50"/>
      <c r="VBI4" s="50"/>
      <c r="VBJ4" s="50"/>
      <c r="VBK4" s="50"/>
      <c r="VBL4" s="50"/>
      <c r="VBM4" s="50"/>
      <c r="VBN4" s="50"/>
      <c r="VBO4" s="50"/>
      <c r="VBP4" s="50"/>
      <c r="VBQ4" s="50"/>
      <c r="VBR4" s="50"/>
      <c r="VBS4" s="50"/>
      <c r="VBT4" s="50"/>
      <c r="VBU4" s="50"/>
      <c r="VBV4" s="50"/>
      <c r="VBW4" s="50"/>
      <c r="VBX4" s="50"/>
      <c r="VBY4" s="50"/>
      <c r="VBZ4" s="50"/>
      <c r="VCA4" s="50"/>
      <c r="VCB4" s="50"/>
      <c r="VCC4" s="50"/>
      <c r="VCD4" s="50"/>
      <c r="VCE4" s="50"/>
      <c r="VCF4" s="50"/>
      <c r="VCG4" s="50"/>
      <c r="VCH4" s="50"/>
      <c r="VCI4" s="50"/>
      <c r="VCJ4" s="50"/>
      <c r="VCK4" s="50"/>
      <c r="VCL4" s="50"/>
      <c r="VCM4" s="50"/>
      <c r="VCN4" s="50"/>
      <c r="VCO4" s="50"/>
      <c r="VCP4" s="50"/>
      <c r="VCQ4" s="50"/>
      <c r="VCR4" s="50"/>
      <c r="VCS4" s="50"/>
      <c r="VCT4" s="50"/>
      <c r="VCU4" s="50"/>
      <c r="VCV4" s="50"/>
      <c r="VCW4" s="50"/>
      <c r="VCX4" s="50"/>
      <c r="VCY4" s="50"/>
      <c r="VCZ4" s="50"/>
      <c r="VDA4" s="50"/>
      <c r="VDB4" s="50"/>
      <c r="VDC4" s="50"/>
      <c r="VDD4" s="50"/>
      <c r="VDE4" s="50"/>
      <c r="VDF4" s="50"/>
      <c r="VDG4" s="50"/>
      <c r="VDH4" s="50"/>
      <c r="VDI4" s="50"/>
      <c r="VDJ4" s="50"/>
      <c r="VDK4" s="50"/>
      <c r="VDL4" s="50"/>
      <c r="VDM4" s="50"/>
      <c r="VDN4" s="50"/>
      <c r="VDO4" s="50"/>
      <c r="VDP4" s="50"/>
      <c r="VDQ4" s="50"/>
      <c r="VDR4" s="50"/>
      <c r="VDS4" s="50"/>
      <c r="VDT4" s="50"/>
      <c r="VDU4" s="50"/>
      <c r="VDV4" s="50"/>
      <c r="VDW4" s="50"/>
      <c r="VDX4" s="50"/>
      <c r="VDY4" s="50"/>
      <c r="VDZ4" s="50"/>
      <c r="VEA4" s="50"/>
      <c r="VEB4" s="50"/>
      <c r="VEC4" s="50"/>
      <c r="VED4" s="50"/>
      <c r="VEE4" s="50"/>
      <c r="VEF4" s="50"/>
      <c r="VEG4" s="50"/>
      <c r="VEH4" s="50"/>
      <c r="VEI4" s="50"/>
      <c r="VEJ4" s="50"/>
      <c r="VEK4" s="50"/>
      <c r="VEL4" s="50"/>
      <c r="VEM4" s="50"/>
      <c r="VEN4" s="50"/>
      <c r="VEO4" s="50"/>
      <c r="VEP4" s="50"/>
      <c r="VEQ4" s="50"/>
      <c r="VER4" s="50"/>
      <c r="VES4" s="50"/>
      <c r="VET4" s="50"/>
      <c r="VEU4" s="50"/>
      <c r="VEV4" s="50"/>
      <c r="VEW4" s="50"/>
      <c r="VEX4" s="50"/>
      <c r="VEY4" s="50"/>
      <c r="VEZ4" s="50"/>
      <c r="VFA4" s="50"/>
      <c r="VFB4" s="50"/>
      <c r="VFC4" s="50"/>
      <c r="VFD4" s="50"/>
      <c r="VFE4" s="50"/>
      <c r="VFF4" s="50"/>
      <c r="VFG4" s="50"/>
      <c r="VFH4" s="50"/>
      <c r="VFI4" s="50"/>
      <c r="VFJ4" s="50"/>
      <c r="VFK4" s="50"/>
      <c r="VFL4" s="50"/>
      <c r="VFM4" s="50"/>
      <c r="VFN4" s="50"/>
      <c r="VFO4" s="50"/>
      <c r="VFP4" s="50"/>
      <c r="VFQ4" s="50"/>
      <c r="VFR4" s="50"/>
      <c r="VFS4" s="50"/>
      <c r="VFT4" s="50"/>
      <c r="VFU4" s="50"/>
      <c r="VFV4" s="50"/>
      <c r="VFW4" s="50"/>
      <c r="VFX4" s="50"/>
      <c r="VFY4" s="50"/>
      <c r="VFZ4" s="50"/>
      <c r="VGA4" s="50"/>
      <c r="VGB4" s="50"/>
      <c r="VGC4" s="50"/>
      <c r="VGD4" s="50"/>
      <c r="VGE4" s="50"/>
      <c r="VGF4" s="50"/>
      <c r="VGG4" s="50"/>
      <c r="VGH4" s="50"/>
      <c r="VGI4" s="50"/>
      <c r="VGJ4" s="50"/>
      <c r="VGK4" s="50"/>
      <c r="VGL4" s="50"/>
      <c r="VGM4" s="50"/>
      <c r="VGN4" s="50"/>
      <c r="VGO4" s="50"/>
      <c r="VGP4" s="50"/>
      <c r="VGQ4" s="50"/>
      <c r="VGR4" s="50"/>
      <c r="VGS4" s="50"/>
      <c r="VGT4" s="50"/>
      <c r="VGU4" s="50"/>
      <c r="VGV4" s="50"/>
      <c r="VGW4" s="50"/>
      <c r="VGX4" s="50"/>
      <c r="VGY4" s="50"/>
      <c r="VGZ4" s="50"/>
      <c r="VHA4" s="50"/>
      <c r="VHB4" s="50"/>
      <c r="VHC4" s="50"/>
      <c r="VHD4" s="50"/>
      <c r="VHE4" s="50"/>
      <c r="VHF4" s="50"/>
      <c r="VHG4" s="50"/>
      <c r="VHH4" s="50"/>
      <c r="VHI4" s="50"/>
      <c r="VHJ4" s="50"/>
      <c r="VHK4" s="50"/>
      <c r="VHL4" s="50"/>
      <c r="VHM4" s="50"/>
      <c r="VHN4" s="50"/>
      <c r="VHO4" s="50"/>
      <c r="VHP4" s="50"/>
      <c r="VHQ4" s="50"/>
      <c r="VHR4" s="50"/>
      <c r="VHS4" s="50"/>
      <c r="VHT4" s="50"/>
      <c r="VHU4" s="50"/>
      <c r="VHV4" s="50"/>
      <c r="VHW4" s="50"/>
      <c r="VHX4" s="50"/>
      <c r="VHY4" s="50"/>
      <c r="VHZ4" s="50"/>
      <c r="VIA4" s="50"/>
      <c r="VIB4" s="50"/>
      <c r="VIC4" s="50"/>
      <c r="VID4" s="50"/>
      <c r="VIE4" s="50"/>
      <c r="VIF4" s="50"/>
      <c r="VIG4" s="50"/>
      <c r="VIH4" s="50"/>
      <c r="VII4" s="50"/>
      <c r="VIJ4" s="50"/>
      <c r="VIK4" s="50"/>
      <c r="VIL4" s="50"/>
      <c r="VIM4" s="50"/>
      <c r="VIN4" s="50"/>
      <c r="VIO4" s="50"/>
      <c r="VIP4" s="50"/>
      <c r="VIQ4" s="50"/>
      <c r="VIR4" s="50"/>
      <c r="VIS4" s="50"/>
      <c r="VIT4" s="50"/>
      <c r="VIU4" s="50"/>
      <c r="VIV4" s="50"/>
      <c r="VIW4" s="50"/>
      <c r="VIX4" s="50"/>
      <c r="VIY4" s="50"/>
      <c r="VIZ4" s="50"/>
      <c r="VJA4" s="50"/>
      <c r="VJB4" s="50"/>
      <c r="VJC4" s="50"/>
      <c r="VJD4" s="50"/>
      <c r="VJE4" s="50"/>
      <c r="VJF4" s="50"/>
      <c r="VJG4" s="50"/>
      <c r="VJH4" s="50"/>
      <c r="VJI4" s="50"/>
      <c r="VJJ4" s="50"/>
      <c r="VJK4" s="50"/>
      <c r="VJL4" s="50"/>
      <c r="VJM4" s="50"/>
      <c r="VJN4" s="50"/>
      <c r="VJO4" s="50"/>
      <c r="VJP4" s="50"/>
      <c r="VJQ4" s="50"/>
      <c r="VJR4" s="50"/>
      <c r="VJS4" s="50"/>
      <c r="VJT4" s="50"/>
      <c r="VJU4" s="50"/>
      <c r="VJV4" s="50"/>
      <c r="VJW4" s="50"/>
      <c r="VJX4" s="50"/>
      <c r="VJY4" s="50"/>
      <c r="VJZ4" s="50"/>
      <c r="VKA4" s="50"/>
      <c r="VKB4" s="50"/>
      <c r="VKC4" s="50"/>
      <c r="VKD4" s="50"/>
      <c r="VKE4" s="50"/>
      <c r="VKF4" s="50"/>
      <c r="VKG4" s="50"/>
      <c r="VKH4" s="50"/>
      <c r="VKI4" s="50"/>
      <c r="VKJ4" s="50"/>
      <c r="VKK4" s="50"/>
      <c r="VKL4" s="50"/>
      <c r="VKM4" s="50"/>
      <c r="VKN4" s="50"/>
      <c r="VKO4" s="50"/>
      <c r="VKP4" s="50"/>
      <c r="VKQ4" s="50"/>
      <c r="VKR4" s="50"/>
      <c r="VKS4" s="50"/>
      <c r="VKT4" s="50"/>
      <c r="VKU4" s="50"/>
      <c r="VKV4" s="50"/>
      <c r="VKW4" s="50"/>
      <c r="VKX4" s="50"/>
      <c r="VKY4" s="50"/>
      <c r="VKZ4" s="50"/>
      <c r="VLA4" s="50"/>
      <c r="VLB4" s="50"/>
      <c r="VLC4" s="50"/>
      <c r="VLD4" s="50"/>
      <c r="VLE4" s="50"/>
      <c r="VLF4" s="50"/>
      <c r="VLG4" s="50"/>
      <c r="VLH4" s="50"/>
      <c r="VLI4" s="50"/>
      <c r="VLJ4" s="50"/>
      <c r="VLK4" s="50"/>
      <c r="VLL4" s="50"/>
      <c r="VLM4" s="50"/>
      <c r="VLN4" s="50"/>
      <c r="VLO4" s="50"/>
      <c r="VLP4" s="50"/>
      <c r="VLQ4" s="50"/>
      <c r="VLR4" s="50"/>
      <c r="VLS4" s="50"/>
      <c r="VLT4" s="50"/>
      <c r="VLU4" s="50"/>
      <c r="VLV4" s="50"/>
      <c r="VLW4" s="50"/>
      <c r="VLX4" s="50"/>
      <c r="VLY4" s="50"/>
      <c r="VLZ4" s="50"/>
      <c r="VMA4" s="50"/>
      <c r="VMB4" s="50"/>
      <c r="VMC4" s="50"/>
      <c r="VMD4" s="50"/>
      <c r="VME4" s="50"/>
      <c r="VMF4" s="50"/>
      <c r="VMG4" s="50"/>
      <c r="VMH4" s="50"/>
      <c r="VMI4" s="50"/>
      <c r="VMJ4" s="50"/>
      <c r="VMK4" s="50"/>
      <c r="VML4" s="50"/>
      <c r="VMM4" s="50"/>
      <c r="VMN4" s="50"/>
      <c r="VMO4" s="50"/>
      <c r="VMP4" s="50"/>
      <c r="VMQ4" s="50"/>
      <c r="VMR4" s="50"/>
      <c r="VMS4" s="50"/>
      <c r="VMT4" s="50"/>
      <c r="VMU4" s="50"/>
      <c r="VMV4" s="50"/>
      <c r="VMW4" s="50"/>
      <c r="VMX4" s="50"/>
      <c r="VMY4" s="50"/>
      <c r="VMZ4" s="50"/>
      <c r="VNA4" s="50"/>
      <c r="VNB4" s="50"/>
      <c r="VNC4" s="50"/>
      <c r="VND4" s="50"/>
      <c r="VNE4" s="50"/>
      <c r="VNF4" s="50"/>
      <c r="VNG4" s="50"/>
      <c r="VNH4" s="50"/>
      <c r="VNI4" s="50"/>
      <c r="VNJ4" s="50"/>
      <c r="VNK4" s="50"/>
      <c r="VNL4" s="50"/>
      <c r="VNM4" s="50"/>
      <c r="VNN4" s="50"/>
      <c r="VNO4" s="50"/>
      <c r="VNP4" s="50"/>
      <c r="VNQ4" s="50"/>
      <c r="VNR4" s="50"/>
      <c r="VNS4" s="50"/>
      <c r="VNT4" s="50"/>
      <c r="VNU4" s="50"/>
      <c r="VNV4" s="50"/>
      <c r="VNW4" s="50"/>
      <c r="VNX4" s="50"/>
      <c r="VNY4" s="50"/>
      <c r="VNZ4" s="50"/>
      <c r="VOA4" s="50"/>
      <c r="VOB4" s="50"/>
      <c r="VOC4" s="50"/>
      <c r="VOD4" s="50"/>
      <c r="VOE4" s="50"/>
      <c r="VOF4" s="50"/>
      <c r="VOG4" s="50"/>
      <c r="VOH4" s="50"/>
      <c r="VOI4" s="50"/>
      <c r="VOJ4" s="50"/>
      <c r="VOK4" s="50"/>
      <c r="VOL4" s="50"/>
      <c r="VOM4" s="50"/>
      <c r="VON4" s="50"/>
      <c r="VOO4" s="50"/>
      <c r="VOP4" s="50"/>
      <c r="VOQ4" s="50"/>
      <c r="VOR4" s="50"/>
      <c r="VOS4" s="50"/>
      <c r="VOT4" s="50"/>
      <c r="VOU4" s="50"/>
      <c r="VOV4" s="50"/>
      <c r="VOW4" s="50"/>
      <c r="VOX4" s="50"/>
      <c r="VOY4" s="50"/>
      <c r="VOZ4" s="50"/>
      <c r="VPA4" s="50"/>
      <c r="VPB4" s="50"/>
      <c r="VPC4" s="50"/>
      <c r="VPD4" s="50"/>
      <c r="VPE4" s="50"/>
      <c r="VPF4" s="50"/>
      <c r="VPG4" s="50"/>
      <c r="VPH4" s="50"/>
      <c r="VPI4" s="50"/>
      <c r="VPJ4" s="50"/>
      <c r="VPK4" s="50"/>
      <c r="VPL4" s="50"/>
      <c r="VPM4" s="50"/>
      <c r="VPN4" s="50"/>
      <c r="VPO4" s="50"/>
      <c r="VPP4" s="50"/>
      <c r="VPQ4" s="50"/>
      <c r="VPR4" s="50"/>
      <c r="VPS4" s="50"/>
      <c r="VPT4" s="50"/>
      <c r="VPU4" s="50"/>
      <c r="VPV4" s="50"/>
      <c r="VPW4" s="50"/>
      <c r="VPX4" s="50"/>
      <c r="VPY4" s="50"/>
      <c r="VPZ4" s="50"/>
      <c r="VQA4" s="50"/>
      <c r="VQB4" s="50"/>
      <c r="VQC4" s="50"/>
      <c r="VQD4" s="50"/>
      <c r="VQE4" s="50"/>
      <c r="VQF4" s="50"/>
      <c r="VQG4" s="50"/>
      <c r="VQH4" s="50"/>
      <c r="VQI4" s="50"/>
      <c r="VQJ4" s="50"/>
      <c r="VQK4" s="50"/>
      <c r="VQL4" s="50"/>
      <c r="VQM4" s="50"/>
      <c r="VQN4" s="50"/>
      <c r="VQO4" s="50"/>
      <c r="VQP4" s="50"/>
      <c r="VQQ4" s="50"/>
      <c r="VQR4" s="50"/>
      <c r="VQS4" s="50"/>
      <c r="VQT4" s="50"/>
      <c r="VQU4" s="50"/>
      <c r="VQV4" s="50"/>
      <c r="VQW4" s="50"/>
      <c r="VQX4" s="50"/>
      <c r="VQY4" s="50"/>
      <c r="VQZ4" s="50"/>
      <c r="VRA4" s="50"/>
      <c r="VRB4" s="50"/>
      <c r="VRC4" s="50"/>
      <c r="VRD4" s="50"/>
      <c r="VRE4" s="50"/>
      <c r="VRF4" s="50"/>
      <c r="VRG4" s="50"/>
      <c r="VRH4" s="50"/>
      <c r="VRI4" s="50"/>
      <c r="VRJ4" s="50"/>
      <c r="VRK4" s="50"/>
      <c r="VRL4" s="50"/>
      <c r="VRM4" s="50"/>
      <c r="VRN4" s="50"/>
      <c r="VRO4" s="50"/>
      <c r="VRP4" s="50"/>
      <c r="VRQ4" s="50"/>
      <c r="VRR4" s="50"/>
      <c r="VRS4" s="50"/>
      <c r="VRT4" s="50"/>
      <c r="VRU4" s="50"/>
      <c r="VRV4" s="50"/>
      <c r="VRW4" s="50"/>
      <c r="VRX4" s="50"/>
      <c r="VRY4" s="50"/>
      <c r="VRZ4" s="50"/>
      <c r="VSA4" s="50"/>
      <c r="VSB4" s="50"/>
      <c r="VSC4" s="50"/>
      <c r="VSD4" s="50"/>
      <c r="VSE4" s="50"/>
      <c r="VSF4" s="50"/>
      <c r="VSG4" s="50"/>
      <c r="VSH4" s="50"/>
      <c r="VSI4" s="50"/>
      <c r="VSJ4" s="50"/>
      <c r="VSK4" s="50"/>
      <c r="VSL4" s="50"/>
      <c r="VSM4" s="50"/>
      <c r="VSN4" s="50"/>
      <c r="VSO4" s="50"/>
      <c r="VSP4" s="50"/>
      <c r="VSQ4" s="50"/>
      <c r="VSR4" s="50"/>
      <c r="VSS4" s="50"/>
      <c r="VST4" s="50"/>
      <c r="VSU4" s="50"/>
      <c r="VSV4" s="50"/>
      <c r="VSW4" s="50"/>
      <c r="VSX4" s="50"/>
      <c r="VSY4" s="50"/>
      <c r="VSZ4" s="50"/>
      <c r="VTA4" s="50"/>
      <c r="VTB4" s="50"/>
      <c r="VTC4" s="50"/>
      <c r="VTD4" s="50"/>
      <c r="VTE4" s="50"/>
      <c r="VTF4" s="50"/>
      <c r="VTG4" s="50"/>
      <c r="VTH4" s="50"/>
      <c r="VTI4" s="50"/>
      <c r="VTJ4" s="50"/>
      <c r="VTK4" s="50"/>
      <c r="VTL4" s="50"/>
      <c r="VTM4" s="50"/>
      <c r="VTN4" s="50"/>
      <c r="VTO4" s="50"/>
      <c r="VTP4" s="50"/>
      <c r="VTQ4" s="50"/>
      <c r="VTR4" s="50"/>
      <c r="VTS4" s="50"/>
      <c r="VTT4" s="50"/>
      <c r="VTU4" s="50"/>
      <c r="VTV4" s="50"/>
      <c r="VTW4" s="50"/>
      <c r="VTX4" s="50"/>
      <c r="VTY4" s="50"/>
      <c r="VTZ4" s="50"/>
      <c r="VUA4" s="50"/>
      <c r="VUB4" s="50"/>
      <c r="VUC4" s="50"/>
      <c r="VUD4" s="50"/>
      <c r="VUE4" s="50"/>
      <c r="VUF4" s="50"/>
      <c r="VUG4" s="50"/>
      <c r="VUH4" s="50"/>
      <c r="VUI4" s="50"/>
      <c r="VUJ4" s="50"/>
      <c r="VUK4" s="50"/>
      <c r="VUL4" s="50"/>
      <c r="VUM4" s="50"/>
      <c r="VUN4" s="50"/>
      <c r="VUO4" s="50"/>
      <c r="VUP4" s="50"/>
      <c r="VUQ4" s="50"/>
      <c r="VUR4" s="50"/>
      <c r="VUS4" s="50"/>
      <c r="VUT4" s="50"/>
      <c r="VUU4" s="50"/>
      <c r="VUV4" s="50"/>
      <c r="VUW4" s="50"/>
      <c r="VUX4" s="50"/>
      <c r="VUY4" s="50"/>
      <c r="VUZ4" s="50"/>
      <c r="VVA4" s="50"/>
      <c r="VVB4" s="50"/>
      <c r="VVC4" s="50"/>
      <c r="VVD4" s="50"/>
      <c r="VVE4" s="50"/>
      <c r="VVF4" s="50"/>
      <c r="VVG4" s="50"/>
      <c r="VVH4" s="50"/>
      <c r="VVI4" s="50"/>
      <c r="VVJ4" s="50"/>
      <c r="VVK4" s="50"/>
      <c r="VVL4" s="50"/>
      <c r="VVM4" s="50"/>
      <c r="VVN4" s="50"/>
      <c r="VVO4" s="50"/>
      <c r="VVP4" s="50"/>
      <c r="VVQ4" s="50"/>
      <c r="VVR4" s="50"/>
      <c r="VVS4" s="50"/>
      <c r="VVT4" s="50"/>
      <c r="VVU4" s="50"/>
      <c r="VVV4" s="50"/>
      <c r="VVW4" s="50"/>
      <c r="VVX4" s="50"/>
      <c r="VVY4" s="50"/>
      <c r="VVZ4" s="50"/>
      <c r="VWA4" s="50"/>
      <c r="VWB4" s="50"/>
      <c r="VWC4" s="50"/>
      <c r="VWD4" s="50"/>
      <c r="VWE4" s="50"/>
      <c r="VWF4" s="50"/>
      <c r="VWG4" s="50"/>
      <c r="VWH4" s="50"/>
      <c r="VWI4" s="50"/>
      <c r="VWJ4" s="50"/>
      <c r="VWK4" s="50"/>
      <c r="VWL4" s="50"/>
      <c r="VWM4" s="50"/>
      <c r="VWN4" s="50"/>
      <c r="VWO4" s="50"/>
      <c r="VWP4" s="50"/>
      <c r="VWQ4" s="50"/>
      <c r="VWR4" s="50"/>
      <c r="VWS4" s="50"/>
      <c r="VWT4" s="50"/>
      <c r="VWU4" s="50"/>
      <c r="VWV4" s="50"/>
      <c r="VWW4" s="50"/>
      <c r="VWX4" s="50"/>
      <c r="VWY4" s="50"/>
      <c r="VWZ4" s="50"/>
      <c r="VXA4" s="50"/>
      <c r="VXB4" s="50"/>
      <c r="VXC4" s="50"/>
      <c r="VXD4" s="50"/>
      <c r="VXE4" s="50"/>
      <c r="VXF4" s="50"/>
      <c r="VXG4" s="50"/>
      <c r="VXH4" s="50"/>
      <c r="VXI4" s="50"/>
      <c r="VXJ4" s="50"/>
      <c r="VXK4" s="50"/>
      <c r="VXL4" s="50"/>
      <c r="VXM4" s="50"/>
      <c r="VXN4" s="50"/>
      <c r="VXO4" s="50"/>
      <c r="VXP4" s="50"/>
      <c r="VXQ4" s="50"/>
      <c r="VXR4" s="50"/>
      <c r="VXS4" s="50"/>
      <c r="VXT4" s="50"/>
      <c r="VXU4" s="50"/>
      <c r="VXV4" s="50"/>
      <c r="VXW4" s="50"/>
      <c r="VXX4" s="50"/>
      <c r="VXY4" s="50"/>
      <c r="VXZ4" s="50"/>
      <c r="VYA4" s="50"/>
      <c r="VYB4" s="50"/>
      <c r="VYC4" s="50"/>
      <c r="VYD4" s="50"/>
      <c r="VYE4" s="50"/>
      <c r="VYF4" s="50"/>
      <c r="VYG4" s="50"/>
      <c r="VYH4" s="50"/>
      <c r="VYI4" s="50"/>
      <c r="VYJ4" s="50"/>
      <c r="VYK4" s="50"/>
      <c r="VYL4" s="50"/>
      <c r="VYM4" s="50"/>
      <c r="VYN4" s="50"/>
      <c r="VYO4" s="50"/>
      <c r="VYP4" s="50"/>
      <c r="VYQ4" s="50"/>
      <c r="VYR4" s="50"/>
      <c r="VYS4" s="50"/>
      <c r="VYT4" s="50"/>
      <c r="VYU4" s="50"/>
      <c r="VYV4" s="50"/>
      <c r="VYW4" s="50"/>
      <c r="VYX4" s="50"/>
      <c r="VYY4" s="50"/>
      <c r="VYZ4" s="50"/>
      <c r="VZA4" s="50"/>
      <c r="VZB4" s="50"/>
      <c r="VZC4" s="50"/>
      <c r="VZD4" s="50"/>
      <c r="VZE4" s="50"/>
      <c r="VZF4" s="50"/>
      <c r="VZG4" s="50"/>
      <c r="VZH4" s="50"/>
      <c r="VZI4" s="50"/>
      <c r="VZJ4" s="50"/>
      <c r="VZK4" s="50"/>
      <c r="VZL4" s="50"/>
      <c r="VZM4" s="50"/>
      <c r="VZN4" s="50"/>
      <c r="VZO4" s="50"/>
      <c r="VZP4" s="50"/>
      <c r="VZQ4" s="50"/>
      <c r="VZR4" s="50"/>
      <c r="VZS4" s="50"/>
      <c r="VZT4" s="50"/>
      <c r="VZU4" s="50"/>
      <c r="VZV4" s="50"/>
      <c r="VZW4" s="50"/>
      <c r="VZX4" s="50"/>
      <c r="VZY4" s="50"/>
      <c r="VZZ4" s="50"/>
      <c r="WAA4" s="50"/>
      <c r="WAB4" s="50"/>
      <c r="WAC4" s="50"/>
      <c r="WAD4" s="50"/>
      <c r="WAE4" s="50"/>
      <c r="WAF4" s="50"/>
      <c r="WAG4" s="50"/>
      <c r="WAH4" s="50"/>
      <c r="WAI4" s="50"/>
      <c r="WAJ4" s="50"/>
      <c r="WAK4" s="50"/>
      <c r="WAL4" s="50"/>
      <c r="WAM4" s="50"/>
      <c r="WAN4" s="50"/>
      <c r="WAO4" s="50"/>
      <c r="WAP4" s="50"/>
      <c r="WAQ4" s="50"/>
      <c r="WAR4" s="50"/>
      <c r="WAS4" s="50"/>
      <c r="WAT4" s="50"/>
      <c r="WAU4" s="50"/>
      <c r="WAV4" s="50"/>
      <c r="WAW4" s="50"/>
      <c r="WAX4" s="50"/>
      <c r="WAY4" s="50"/>
      <c r="WAZ4" s="50"/>
      <c r="WBA4" s="50"/>
      <c r="WBB4" s="50"/>
      <c r="WBC4" s="50"/>
      <c r="WBD4" s="50"/>
      <c r="WBE4" s="50"/>
      <c r="WBF4" s="50"/>
      <c r="WBG4" s="50"/>
      <c r="WBH4" s="50"/>
      <c r="WBI4" s="50"/>
      <c r="WBJ4" s="50"/>
      <c r="WBK4" s="50"/>
      <c r="WBL4" s="50"/>
      <c r="WBM4" s="50"/>
      <c r="WBN4" s="50"/>
      <c r="WBO4" s="50"/>
      <c r="WBP4" s="50"/>
      <c r="WBQ4" s="50"/>
      <c r="WBR4" s="50"/>
      <c r="WBS4" s="50"/>
      <c r="WBT4" s="50"/>
      <c r="WBU4" s="50"/>
      <c r="WBV4" s="50"/>
      <c r="WBW4" s="50"/>
      <c r="WBX4" s="50"/>
      <c r="WBY4" s="50"/>
      <c r="WBZ4" s="50"/>
      <c r="WCA4" s="50"/>
      <c r="WCB4" s="50"/>
      <c r="WCC4" s="50"/>
      <c r="WCD4" s="50"/>
      <c r="WCE4" s="50"/>
      <c r="WCF4" s="50"/>
      <c r="WCG4" s="50"/>
      <c r="WCH4" s="50"/>
      <c r="WCI4" s="50"/>
      <c r="WCJ4" s="50"/>
      <c r="WCK4" s="50"/>
      <c r="WCL4" s="50"/>
      <c r="WCM4" s="50"/>
      <c r="WCN4" s="50"/>
      <c r="WCO4" s="50"/>
      <c r="WCP4" s="50"/>
      <c r="WCQ4" s="50"/>
      <c r="WCR4" s="50"/>
      <c r="WCS4" s="50"/>
      <c r="WCT4" s="50"/>
      <c r="WCU4" s="50"/>
      <c r="WCV4" s="50"/>
      <c r="WCW4" s="50"/>
      <c r="WCX4" s="50"/>
      <c r="WCY4" s="50"/>
      <c r="WCZ4" s="50"/>
      <c r="WDA4" s="50"/>
      <c r="WDB4" s="50"/>
      <c r="WDC4" s="50"/>
      <c r="WDD4" s="50"/>
      <c r="WDE4" s="50"/>
      <c r="WDF4" s="50"/>
      <c r="WDG4" s="50"/>
      <c r="WDH4" s="50"/>
      <c r="WDI4" s="50"/>
      <c r="WDJ4" s="50"/>
      <c r="WDK4" s="50"/>
      <c r="WDL4" s="50"/>
      <c r="WDM4" s="50"/>
      <c r="WDN4" s="50"/>
      <c r="WDO4" s="50"/>
      <c r="WDP4" s="50"/>
      <c r="WDQ4" s="50"/>
      <c r="WDR4" s="50"/>
      <c r="WDS4" s="50"/>
      <c r="WDT4" s="50"/>
      <c r="WDU4" s="50"/>
      <c r="WDV4" s="50"/>
      <c r="WDW4" s="50"/>
      <c r="WDX4" s="50"/>
      <c r="WDY4" s="50"/>
      <c r="WDZ4" s="50"/>
      <c r="WEA4" s="50"/>
      <c r="WEB4" s="50"/>
      <c r="WEC4" s="50"/>
      <c r="WED4" s="50"/>
      <c r="WEE4" s="50"/>
      <c r="WEF4" s="50"/>
      <c r="WEG4" s="50"/>
      <c r="WEH4" s="50"/>
      <c r="WEI4" s="50"/>
      <c r="WEJ4" s="50"/>
      <c r="WEK4" s="50"/>
      <c r="WEL4" s="50"/>
      <c r="WEM4" s="50"/>
      <c r="WEN4" s="50"/>
      <c r="WEO4" s="50"/>
      <c r="WEP4" s="50"/>
      <c r="WEQ4" s="50"/>
      <c r="WER4" s="50"/>
      <c r="WES4" s="50"/>
      <c r="WET4" s="50"/>
      <c r="WEU4" s="50"/>
      <c r="WEV4" s="50"/>
      <c r="WEW4" s="50"/>
      <c r="WEX4" s="50"/>
      <c r="WEY4" s="50"/>
      <c r="WEZ4" s="50"/>
      <c r="WFA4" s="50"/>
      <c r="WFB4" s="50"/>
      <c r="WFC4" s="50"/>
      <c r="WFD4" s="50"/>
      <c r="WFE4" s="50"/>
      <c r="WFF4" s="50"/>
      <c r="WFG4" s="50"/>
      <c r="WFH4" s="50"/>
      <c r="WFI4" s="50"/>
      <c r="WFJ4" s="50"/>
      <c r="WFK4" s="50"/>
      <c r="WFL4" s="50"/>
      <c r="WFM4" s="50"/>
      <c r="WFN4" s="50"/>
      <c r="WFO4" s="50"/>
      <c r="WFP4" s="50"/>
      <c r="WFQ4" s="50"/>
      <c r="WFR4" s="50"/>
      <c r="WFS4" s="50"/>
      <c r="WFT4" s="50"/>
      <c r="WFU4" s="50"/>
      <c r="WFV4" s="50"/>
      <c r="WFW4" s="50"/>
      <c r="WFX4" s="50"/>
      <c r="WFY4" s="50"/>
      <c r="WFZ4" s="50"/>
      <c r="WGA4" s="50"/>
      <c r="WGB4" s="50"/>
      <c r="WGC4" s="50"/>
      <c r="WGD4" s="50"/>
      <c r="WGE4" s="50"/>
      <c r="WGF4" s="50"/>
      <c r="WGG4" s="50"/>
      <c r="WGH4" s="50"/>
      <c r="WGI4" s="50"/>
      <c r="WGJ4" s="50"/>
      <c r="WGK4" s="50"/>
      <c r="WGL4" s="50"/>
      <c r="WGM4" s="50"/>
      <c r="WGN4" s="50"/>
      <c r="WGO4" s="50"/>
      <c r="WGP4" s="50"/>
      <c r="WGQ4" s="50"/>
      <c r="WGR4" s="50"/>
      <c r="WGS4" s="50"/>
      <c r="WGT4" s="50"/>
      <c r="WGU4" s="50"/>
      <c r="WGV4" s="50"/>
      <c r="WGW4" s="50"/>
      <c r="WGX4" s="50"/>
      <c r="WGY4" s="50"/>
      <c r="WGZ4" s="50"/>
      <c r="WHA4" s="50"/>
      <c r="WHB4" s="50"/>
      <c r="WHC4" s="50"/>
      <c r="WHD4" s="50"/>
      <c r="WHE4" s="50"/>
      <c r="WHF4" s="50"/>
      <c r="WHG4" s="50"/>
      <c r="WHH4" s="50"/>
      <c r="WHI4" s="50"/>
      <c r="WHJ4" s="50"/>
      <c r="WHK4" s="50"/>
      <c r="WHL4" s="50"/>
      <c r="WHM4" s="50"/>
      <c r="WHN4" s="50"/>
      <c r="WHO4" s="50"/>
      <c r="WHP4" s="50"/>
      <c r="WHQ4" s="50"/>
      <c r="WHR4" s="50"/>
      <c r="WHS4" s="50"/>
      <c r="WHT4" s="50"/>
      <c r="WHU4" s="50"/>
      <c r="WHV4" s="50"/>
      <c r="WHW4" s="50"/>
      <c r="WHX4" s="50"/>
      <c r="WHY4" s="50"/>
      <c r="WHZ4" s="50"/>
      <c r="WIA4" s="50"/>
      <c r="WIB4" s="50"/>
      <c r="WIC4" s="50"/>
      <c r="WID4" s="50"/>
      <c r="WIE4" s="50"/>
      <c r="WIF4" s="50"/>
      <c r="WIG4" s="50"/>
      <c r="WIH4" s="50"/>
      <c r="WII4" s="50"/>
      <c r="WIJ4" s="50"/>
      <c r="WIK4" s="50"/>
      <c r="WIL4" s="50"/>
      <c r="WIM4" s="50"/>
      <c r="WIN4" s="50"/>
      <c r="WIO4" s="50"/>
      <c r="WIP4" s="50"/>
      <c r="WIQ4" s="50"/>
      <c r="WIR4" s="50"/>
      <c r="WIS4" s="50"/>
      <c r="WIT4" s="50"/>
      <c r="WIU4" s="50"/>
      <c r="WIV4" s="50"/>
      <c r="WIW4" s="50"/>
      <c r="WIX4" s="50"/>
      <c r="WIY4" s="50"/>
      <c r="WIZ4" s="50"/>
      <c r="WJA4" s="50"/>
      <c r="WJB4" s="50"/>
      <c r="WJC4" s="50"/>
      <c r="WJD4" s="50"/>
      <c r="WJE4" s="50"/>
      <c r="WJF4" s="50"/>
      <c r="WJG4" s="50"/>
      <c r="WJH4" s="50"/>
      <c r="WJI4" s="50"/>
      <c r="WJJ4" s="50"/>
      <c r="WJK4" s="50"/>
      <c r="WJL4" s="50"/>
      <c r="WJM4" s="50"/>
      <c r="WJN4" s="50"/>
      <c r="WJO4" s="50"/>
      <c r="WJP4" s="50"/>
      <c r="WJQ4" s="50"/>
      <c r="WJR4" s="50"/>
      <c r="WJS4" s="50"/>
      <c r="WJT4" s="50"/>
      <c r="WJU4" s="50"/>
      <c r="WJV4" s="50"/>
      <c r="WJW4" s="50"/>
      <c r="WJX4" s="50"/>
      <c r="WJY4" s="50"/>
      <c r="WJZ4" s="50"/>
      <c r="WKA4" s="50"/>
      <c r="WKB4" s="50"/>
      <c r="WKC4" s="50"/>
      <c r="WKD4" s="50"/>
      <c r="WKE4" s="50"/>
      <c r="WKF4" s="50"/>
      <c r="WKG4" s="50"/>
      <c r="WKH4" s="50"/>
      <c r="WKI4" s="50"/>
      <c r="WKJ4" s="50"/>
      <c r="WKK4" s="50"/>
      <c r="WKL4" s="50"/>
      <c r="WKM4" s="50"/>
      <c r="WKN4" s="50"/>
      <c r="WKO4" s="50"/>
      <c r="WKP4" s="50"/>
      <c r="WKQ4" s="50"/>
      <c r="WKR4" s="50"/>
      <c r="WKS4" s="50"/>
      <c r="WKT4" s="50"/>
      <c r="WKU4" s="50"/>
      <c r="WKV4" s="50"/>
      <c r="WKW4" s="50"/>
      <c r="WKX4" s="50"/>
      <c r="WKY4" s="50"/>
      <c r="WKZ4" s="50"/>
      <c r="WLA4" s="50"/>
      <c r="WLB4" s="50"/>
      <c r="WLC4" s="50"/>
      <c r="WLD4" s="50"/>
      <c r="WLE4" s="50"/>
      <c r="WLF4" s="50"/>
      <c r="WLG4" s="50"/>
      <c r="WLH4" s="50"/>
      <c r="WLI4" s="50"/>
      <c r="WLJ4" s="50"/>
      <c r="WLK4" s="50"/>
      <c r="WLL4" s="50"/>
      <c r="WLM4" s="50"/>
      <c r="WLN4" s="50"/>
      <c r="WLO4" s="50"/>
      <c r="WLP4" s="50"/>
      <c r="WLQ4" s="50"/>
      <c r="WLR4" s="50"/>
      <c r="WLS4" s="50"/>
      <c r="WLT4" s="50"/>
      <c r="WLU4" s="50"/>
      <c r="WLV4" s="50"/>
      <c r="WLW4" s="50"/>
      <c r="WLX4" s="50"/>
      <c r="WLY4" s="50"/>
      <c r="WLZ4" s="50"/>
      <c r="WMA4" s="50"/>
      <c r="WMB4" s="50"/>
      <c r="WMC4" s="50"/>
      <c r="WMD4" s="50"/>
      <c r="WME4" s="50"/>
      <c r="WMF4" s="50"/>
      <c r="WMG4" s="50"/>
      <c r="WMH4" s="50"/>
      <c r="WMI4" s="50"/>
      <c r="WMJ4" s="50"/>
      <c r="WMK4" s="50"/>
      <c r="WML4" s="50"/>
      <c r="WMM4" s="50"/>
      <c r="WMN4" s="50"/>
      <c r="WMO4" s="50"/>
      <c r="WMP4" s="50"/>
      <c r="WMQ4" s="50"/>
      <c r="WMR4" s="50"/>
      <c r="WMS4" s="50"/>
      <c r="WMT4" s="50"/>
      <c r="WMU4" s="50"/>
      <c r="WMV4" s="50"/>
      <c r="WMW4" s="50"/>
      <c r="WMX4" s="50"/>
      <c r="WMY4" s="50"/>
      <c r="WMZ4" s="50"/>
      <c r="WNA4" s="50"/>
      <c r="WNB4" s="50"/>
      <c r="WNC4" s="50"/>
      <c r="WND4" s="50"/>
      <c r="WNE4" s="50"/>
      <c r="WNF4" s="50"/>
      <c r="WNG4" s="50"/>
      <c r="WNH4" s="50"/>
      <c r="WNI4" s="50"/>
      <c r="WNJ4" s="50"/>
      <c r="WNK4" s="50"/>
      <c r="WNL4" s="50"/>
      <c r="WNM4" s="50"/>
      <c r="WNN4" s="50"/>
      <c r="WNO4" s="50"/>
      <c r="WNP4" s="50"/>
      <c r="WNQ4" s="50"/>
      <c r="WNR4" s="50"/>
      <c r="WNS4" s="50"/>
      <c r="WNT4" s="50"/>
      <c r="WNU4" s="50"/>
      <c r="WNV4" s="50"/>
      <c r="WNW4" s="50"/>
      <c r="WNX4" s="50"/>
      <c r="WNY4" s="50"/>
      <c r="WNZ4" s="50"/>
      <c r="WOA4" s="50"/>
      <c r="WOB4" s="50"/>
      <c r="WOC4" s="50"/>
      <c r="WOD4" s="50"/>
      <c r="WOE4" s="50"/>
      <c r="WOF4" s="50"/>
      <c r="WOG4" s="50"/>
      <c r="WOH4" s="50"/>
      <c r="WOI4" s="50"/>
      <c r="WOJ4" s="50"/>
      <c r="WOK4" s="50"/>
      <c r="WOL4" s="50"/>
      <c r="WOM4" s="50"/>
      <c r="WON4" s="50"/>
      <c r="WOO4" s="50"/>
      <c r="WOP4" s="50"/>
      <c r="WOQ4" s="50"/>
      <c r="WOR4" s="50"/>
      <c r="WOS4" s="50"/>
      <c r="WOT4" s="50"/>
      <c r="WOU4" s="50"/>
      <c r="WOV4" s="50"/>
      <c r="WOW4" s="50"/>
      <c r="WOX4" s="50"/>
      <c r="WOY4" s="50"/>
      <c r="WOZ4" s="50"/>
      <c r="WPA4" s="50"/>
      <c r="WPB4" s="50"/>
      <c r="WPC4" s="50"/>
      <c r="WPD4" s="50"/>
      <c r="WPE4" s="50"/>
      <c r="WPF4" s="50"/>
      <c r="WPG4" s="50"/>
      <c r="WPH4" s="50"/>
      <c r="WPI4" s="50"/>
      <c r="WPJ4" s="50"/>
      <c r="WPK4" s="50"/>
      <c r="WPL4" s="50"/>
      <c r="WPM4" s="50"/>
      <c r="WPN4" s="50"/>
      <c r="WPO4" s="50"/>
      <c r="WPP4" s="50"/>
      <c r="WPQ4" s="50"/>
      <c r="WPR4" s="50"/>
      <c r="WPS4" s="50"/>
      <c r="WPT4" s="50"/>
      <c r="WPU4" s="50"/>
      <c r="WPV4" s="50"/>
      <c r="WPW4" s="50"/>
      <c r="WPX4" s="50"/>
      <c r="WPY4" s="50"/>
      <c r="WPZ4" s="50"/>
      <c r="WQA4" s="50"/>
      <c r="WQB4" s="50"/>
      <c r="WQC4" s="50"/>
      <c r="WQD4" s="50"/>
      <c r="WQE4" s="50"/>
      <c r="WQF4" s="50"/>
      <c r="WQG4" s="50"/>
      <c r="WQH4" s="50"/>
      <c r="WQI4" s="50"/>
      <c r="WQJ4" s="50"/>
      <c r="WQK4" s="50"/>
      <c r="WQL4" s="50"/>
      <c r="WQM4" s="50"/>
      <c r="WQN4" s="50"/>
      <c r="WQO4" s="50"/>
      <c r="WQP4" s="50"/>
      <c r="WQQ4" s="50"/>
      <c r="WQR4" s="50"/>
      <c r="WQS4" s="50"/>
      <c r="WQT4" s="50"/>
      <c r="WQU4" s="50"/>
      <c r="WQV4" s="50"/>
      <c r="WQW4" s="50"/>
      <c r="WQX4" s="50"/>
      <c r="WQY4" s="50"/>
      <c r="WQZ4" s="50"/>
      <c r="WRA4" s="50"/>
      <c r="WRB4" s="50"/>
      <c r="WRC4" s="50"/>
      <c r="WRD4" s="50"/>
      <c r="WRE4" s="50"/>
      <c r="WRF4" s="50"/>
      <c r="WRG4" s="50"/>
      <c r="WRH4" s="50"/>
      <c r="WRI4" s="50"/>
      <c r="WRJ4" s="50"/>
      <c r="WRK4" s="50"/>
      <c r="WRL4" s="50"/>
      <c r="WRM4" s="50"/>
      <c r="WRN4" s="50"/>
      <c r="WRO4" s="50"/>
      <c r="WRP4" s="50"/>
      <c r="WRQ4" s="50"/>
      <c r="WRR4" s="50"/>
      <c r="WRS4" s="50"/>
      <c r="WRT4" s="50"/>
      <c r="WRU4" s="50"/>
      <c r="WRV4" s="50"/>
      <c r="WRW4" s="50"/>
      <c r="WRX4" s="50"/>
      <c r="WRY4" s="50"/>
      <c r="WRZ4" s="50"/>
      <c r="WSA4" s="50"/>
      <c r="WSB4" s="50"/>
      <c r="WSC4" s="50"/>
      <c r="WSD4" s="50"/>
      <c r="WSE4" s="50"/>
      <c r="WSF4" s="50"/>
      <c r="WSG4" s="50"/>
      <c r="WSH4" s="50"/>
      <c r="WSI4" s="50"/>
      <c r="WSJ4" s="50"/>
      <c r="WSK4" s="50"/>
      <c r="WSL4" s="50"/>
      <c r="WSM4" s="50"/>
      <c r="WSN4" s="50"/>
      <c r="WSO4" s="50"/>
      <c r="WSP4" s="50"/>
      <c r="WSQ4" s="50"/>
      <c r="WSR4" s="50"/>
      <c r="WSS4" s="50"/>
      <c r="WST4" s="50"/>
      <c r="WSU4" s="50"/>
      <c r="WSV4" s="50"/>
      <c r="WSW4" s="50"/>
      <c r="WSX4" s="50"/>
      <c r="WSY4" s="50"/>
      <c r="WSZ4" s="50"/>
      <c r="WTA4" s="50"/>
      <c r="WTB4" s="50"/>
      <c r="WTC4" s="50"/>
      <c r="WTD4" s="50"/>
      <c r="WTE4" s="50"/>
      <c r="WTF4" s="50"/>
      <c r="WTG4" s="50"/>
      <c r="WTH4" s="50"/>
      <c r="WTI4" s="50"/>
      <c r="WTJ4" s="50"/>
      <c r="WTK4" s="50"/>
      <c r="WTL4" s="50"/>
      <c r="WTM4" s="50"/>
      <c r="WTN4" s="50"/>
      <c r="WTO4" s="50"/>
      <c r="WTP4" s="50"/>
      <c r="WTQ4" s="50"/>
      <c r="WTR4" s="50"/>
      <c r="WTS4" s="50"/>
      <c r="WTT4" s="50"/>
      <c r="WTU4" s="50"/>
      <c r="WTV4" s="50"/>
      <c r="WTW4" s="50"/>
      <c r="WTX4" s="50"/>
      <c r="WTY4" s="50"/>
      <c r="WTZ4" s="50"/>
      <c r="WUA4" s="50"/>
      <c r="WUB4" s="50"/>
      <c r="WUC4" s="50"/>
      <c r="WUD4" s="50"/>
      <c r="WUE4" s="50"/>
      <c r="WUF4" s="50"/>
      <c r="WUG4" s="50"/>
      <c r="WUH4" s="50"/>
      <c r="WUI4" s="50"/>
      <c r="WUJ4" s="50"/>
      <c r="WUK4" s="50"/>
      <c r="WUL4" s="50"/>
      <c r="WUM4" s="50"/>
      <c r="WUN4" s="50"/>
      <c r="WUO4" s="50"/>
      <c r="WUP4" s="50"/>
      <c r="WUQ4" s="50"/>
      <c r="WUR4" s="50"/>
      <c r="WUS4" s="50"/>
      <c r="WUT4" s="50"/>
      <c r="WUU4" s="50"/>
      <c r="WUV4" s="50"/>
      <c r="WUW4" s="50"/>
      <c r="WUX4" s="50"/>
      <c r="WUY4" s="50"/>
      <c r="WUZ4" s="50"/>
      <c r="WVA4" s="50"/>
      <c r="WVB4" s="50"/>
      <c r="WVC4" s="50"/>
      <c r="WVD4" s="50"/>
      <c r="WVE4" s="50"/>
      <c r="WVF4" s="50"/>
      <c r="WVG4" s="50"/>
      <c r="WVH4" s="50"/>
      <c r="WVI4" s="50"/>
      <c r="WVJ4" s="50"/>
      <c r="WVK4" s="50"/>
      <c r="WVL4" s="50"/>
      <c r="WVM4" s="50"/>
      <c r="WVN4" s="50"/>
      <c r="WVO4" s="50"/>
      <c r="WVP4" s="50"/>
      <c r="WVQ4" s="50"/>
      <c r="WVR4" s="50"/>
      <c r="WVS4" s="50"/>
      <c r="WVT4" s="50"/>
      <c r="WVU4" s="50"/>
      <c r="WVV4" s="50"/>
      <c r="WVW4" s="50"/>
      <c r="WVX4" s="50"/>
      <c r="WVY4" s="50"/>
      <c r="WVZ4" s="50"/>
      <c r="WWA4" s="50"/>
      <c r="WWB4" s="50"/>
      <c r="WWC4" s="50"/>
      <c r="WWD4" s="50"/>
      <c r="WWE4" s="50"/>
      <c r="WWF4" s="50"/>
      <c r="WWG4" s="50"/>
      <c r="WWH4" s="50"/>
      <c r="WWI4" s="50"/>
      <c r="WWJ4" s="50"/>
      <c r="WWK4" s="50"/>
      <c r="WWL4" s="50"/>
      <c r="WWM4" s="50"/>
      <c r="WWN4" s="50"/>
      <c r="WWO4" s="50"/>
      <c r="WWP4" s="50"/>
      <c r="WWQ4" s="50"/>
      <c r="WWR4" s="50"/>
      <c r="WWS4" s="50"/>
      <c r="WWT4" s="50"/>
      <c r="WWU4" s="50"/>
      <c r="WWV4" s="50"/>
      <c r="WWW4" s="50"/>
      <c r="WWX4" s="50"/>
      <c r="WWY4" s="50"/>
      <c r="WWZ4" s="50"/>
      <c r="WXA4" s="50"/>
      <c r="WXB4" s="50"/>
      <c r="WXC4" s="50"/>
      <c r="WXD4" s="50"/>
      <c r="WXE4" s="50"/>
      <c r="WXF4" s="50"/>
      <c r="WXG4" s="50"/>
      <c r="WXH4" s="50"/>
      <c r="WXI4" s="50"/>
      <c r="WXJ4" s="50"/>
      <c r="WXK4" s="50"/>
      <c r="WXL4" s="50"/>
      <c r="WXM4" s="50"/>
      <c r="WXN4" s="50"/>
      <c r="WXO4" s="50"/>
      <c r="WXP4" s="50"/>
      <c r="WXQ4" s="50"/>
      <c r="WXR4" s="50"/>
      <c r="WXS4" s="50"/>
      <c r="WXT4" s="50"/>
      <c r="WXU4" s="50"/>
      <c r="WXV4" s="50"/>
      <c r="WXW4" s="50"/>
      <c r="WXX4" s="50"/>
      <c r="WXY4" s="50"/>
      <c r="WXZ4" s="50"/>
      <c r="WYA4" s="50"/>
      <c r="WYB4" s="50"/>
      <c r="WYC4" s="50"/>
      <c r="WYD4" s="50"/>
      <c r="WYE4" s="50"/>
      <c r="WYF4" s="50"/>
      <c r="WYG4" s="50"/>
      <c r="WYH4" s="50"/>
      <c r="WYI4" s="50"/>
      <c r="WYJ4" s="50"/>
      <c r="WYK4" s="50"/>
      <c r="WYL4" s="50"/>
      <c r="WYM4" s="50"/>
      <c r="WYN4" s="50"/>
      <c r="WYO4" s="50"/>
      <c r="WYP4" s="50"/>
      <c r="WYQ4" s="50"/>
      <c r="WYR4" s="50"/>
      <c r="WYS4" s="50"/>
      <c r="WYT4" s="50"/>
      <c r="WYU4" s="50"/>
      <c r="WYV4" s="50"/>
      <c r="WYW4" s="50"/>
      <c r="WYX4" s="50"/>
      <c r="WYY4" s="50"/>
      <c r="WYZ4" s="50"/>
      <c r="WZA4" s="50"/>
      <c r="WZB4" s="50"/>
      <c r="WZC4" s="50"/>
      <c r="WZD4" s="50"/>
      <c r="WZE4" s="50"/>
      <c r="WZF4" s="50"/>
      <c r="WZG4" s="50"/>
      <c r="WZH4" s="50"/>
      <c r="WZI4" s="50"/>
      <c r="WZJ4" s="50"/>
      <c r="WZK4" s="50"/>
      <c r="WZL4" s="50"/>
      <c r="WZM4" s="50"/>
      <c r="WZN4" s="50"/>
      <c r="WZO4" s="50"/>
      <c r="WZP4" s="50"/>
      <c r="WZQ4" s="50"/>
      <c r="WZR4" s="50"/>
      <c r="WZS4" s="50"/>
      <c r="WZT4" s="50"/>
      <c r="WZU4" s="50"/>
      <c r="WZV4" s="50"/>
      <c r="WZW4" s="50"/>
      <c r="WZX4" s="50"/>
      <c r="WZY4" s="50"/>
      <c r="WZZ4" s="50"/>
      <c r="XAA4" s="50"/>
      <c r="XAB4" s="50"/>
      <c r="XAC4" s="50"/>
      <c r="XAD4" s="50"/>
      <c r="XAE4" s="50"/>
      <c r="XAF4" s="50"/>
      <c r="XAG4" s="50"/>
      <c r="XAH4" s="50"/>
      <c r="XAI4" s="50"/>
      <c r="XAJ4" s="50"/>
      <c r="XAK4" s="50"/>
      <c r="XAL4" s="50"/>
      <c r="XAM4" s="50"/>
      <c r="XAN4" s="50"/>
      <c r="XAO4" s="50"/>
      <c r="XAP4" s="50"/>
      <c r="XAQ4" s="50"/>
      <c r="XAR4" s="50"/>
      <c r="XAS4" s="50"/>
      <c r="XAT4" s="50"/>
      <c r="XAU4" s="50"/>
      <c r="XAV4" s="50"/>
      <c r="XAW4" s="50"/>
      <c r="XAX4" s="50"/>
      <c r="XAY4" s="50"/>
      <c r="XAZ4" s="50"/>
      <c r="XBA4" s="50"/>
      <c r="XBB4" s="50"/>
      <c r="XBC4" s="50"/>
      <c r="XBD4" s="50"/>
      <c r="XBE4" s="50"/>
      <c r="XBF4" s="50"/>
      <c r="XBG4" s="50"/>
      <c r="XBH4" s="50"/>
      <c r="XBI4" s="50"/>
      <c r="XBJ4" s="50"/>
      <c r="XBK4" s="50"/>
      <c r="XBL4" s="50"/>
      <c r="XBM4" s="50"/>
      <c r="XBN4" s="50"/>
      <c r="XBO4" s="50"/>
      <c r="XBP4" s="50"/>
      <c r="XBQ4" s="50"/>
      <c r="XBR4" s="50"/>
      <c r="XBS4" s="50"/>
      <c r="XBT4" s="50"/>
      <c r="XBU4" s="50"/>
      <c r="XBV4" s="50"/>
      <c r="XBW4" s="50"/>
      <c r="XBX4" s="50"/>
      <c r="XBY4" s="50"/>
      <c r="XBZ4" s="50"/>
      <c r="XCA4" s="50"/>
      <c r="XCB4" s="50"/>
      <c r="XCC4" s="50"/>
      <c r="XCD4" s="50"/>
      <c r="XCE4" s="50"/>
      <c r="XCF4" s="50"/>
      <c r="XCG4" s="50"/>
      <c r="XCH4" s="50"/>
      <c r="XCI4" s="50"/>
      <c r="XCJ4" s="50"/>
      <c r="XCK4" s="50"/>
      <c r="XCL4" s="50"/>
      <c r="XCM4" s="50"/>
      <c r="XCN4" s="50"/>
      <c r="XCO4" s="50"/>
      <c r="XCP4" s="50"/>
      <c r="XCQ4" s="50"/>
      <c r="XCR4" s="50"/>
      <c r="XCS4" s="50"/>
      <c r="XCT4" s="50"/>
      <c r="XCU4" s="50"/>
      <c r="XCV4" s="50"/>
      <c r="XCW4" s="50"/>
      <c r="XCX4" s="50"/>
      <c r="XCY4" s="50"/>
      <c r="XCZ4" s="50"/>
      <c r="XDA4" s="50"/>
      <c r="XDB4" s="50"/>
      <c r="XDC4" s="50"/>
      <c r="XDD4" s="50"/>
      <c r="XDE4" s="50"/>
      <c r="XDF4" s="50"/>
      <c r="XDG4" s="50"/>
      <c r="XDH4" s="50"/>
      <c r="XDI4" s="50"/>
      <c r="XDJ4" s="50"/>
      <c r="XDK4" s="50"/>
      <c r="XDL4" s="50"/>
      <c r="XDM4" s="50"/>
      <c r="XDN4" s="50"/>
      <c r="XDO4" s="50"/>
      <c r="XDP4" s="50"/>
      <c r="XDQ4" s="50"/>
      <c r="XDR4" s="50"/>
      <c r="XDS4" s="50"/>
      <c r="XDT4" s="50"/>
      <c r="XDU4" s="50"/>
      <c r="XDV4" s="50"/>
      <c r="XDW4" s="50"/>
      <c r="XDX4" s="50"/>
      <c r="XDY4" s="50"/>
      <c r="XDZ4" s="50"/>
      <c r="XEA4" s="50"/>
      <c r="XEB4" s="50"/>
      <c r="XEC4" s="50"/>
      <c r="XED4" s="50"/>
      <c r="XEE4" s="50"/>
      <c r="XEF4" s="50"/>
      <c r="XEG4" s="50"/>
      <c r="XEH4" s="50"/>
      <c r="XEI4" s="50"/>
      <c r="XEJ4" s="50"/>
      <c r="XEK4" s="50"/>
      <c r="XEL4" s="50"/>
      <c r="XEM4" s="50"/>
      <c r="XEN4" s="50"/>
      <c r="XEO4" s="50"/>
      <c r="XEP4" s="50"/>
      <c r="XEQ4" s="50"/>
      <c r="XER4" s="50"/>
      <c r="XES4" s="50"/>
      <c r="XET4" s="50"/>
      <c r="XEU4" s="50"/>
      <c r="XEV4" s="50"/>
      <c r="XEW4" s="50"/>
      <c r="XEX4" s="50"/>
      <c r="XEY4" s="50"/>
      <c r="XEZ4" s="50"/>
      <c r="XFA4" s="50"/>
      <c r="XFB4" s="50"/>
      <c r="XFC4" s="50"/>
    </row>
    <row r="5" spans="1:16383" x14ac:dyDescent="0.2">
      <c r="A5" s="96"/>
      <c r="B5" s="97"/>
      <c r="C5" s="97"/>
      <c r="D5" s="96"/>
      <c r="E5" s="96"/>
      <c r="F5" s="97"/>
      <c r="G5" s="97"/>
      <c r="H5" s="96"/>
      <c r="I5" s="50"/>
      <c r="J5" s="96"/>
      <c r="K5" s="96"/>
      <c r="L5" s="96"/>
      <c r="M5" s="96"/>
      <c r="N5" s="96"/>
      <c r="O5" s="96"/>
      <c r="P5" s="96"/>
      <c r="Q5" s="98"/>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c r="CZ5" s="50"/>
      <c r="DA5" s="50"/>
      <c r="DB5" s="50"/>
      <c r="DC5" s="50"/>
      <c r="DD5" s="50"/>
      <c r="DE5" s="50"/>
      <c r="DF5" s="50"/>
      <c r="DG5" s="50"/>
      <c r="DH5" s="50"/>
      <c r="DI5" s="50"/>
      <c r="DJ5" s="50"/>
      <c r="DK5" s="50"/>
      <c r="DL5" s="50"/>
      <c r="DM5" s="50"/>
      <c r="DN5" s="50"/>
      <c r="DO5" s="50"/>
      <c r="DP5" s="50"/>
      <c r="DQ5" s="50"/>
      <c r="DR5" s="50"/>
      <c r="DS5" s="50"/>
      <c r="DT5" s="50"/>
      <c r="DU5" s="50"/>
      <c r="DV5" s="50"/>
      <c r="DW5" s="50"/>
      <c r="DX5" s="50"/>
      <c r="DY5" s="50"/>
      <c r="DZ5" s="50"/>
      <c r="EA5" s="50"/>
      <c r="EB5" s="50"/>
      <c r="EC5" s="50"/>
      <c r="ED5" s="50"/>
      <c r="EE5" s="50"/>
      <c r="EF5" s="50"/>
      <c r="EG5" s="50"/>
      <c r="EH5" s="50"/>
      <c r="EI5" s="50"/>
      <c r="EJ5" s="50"/>
      <c r="EK5" s="50"/>
      <c r="EL5" s="50"/>
      <c r="EM5" s="50"/>
      <c r="EN5" s="50"/>
      <c r="EO5" s="50"/>
      <c r="EP5" s="50"/>
      <c r="EQ5" s="50"/>
      <c r="ER5" s="50"/>
      <c r="ES5" s="50"/>
      <c r="ET5" s="50"/>
      <c r="EU5" s="50"/>
      <c r="EV5" s="50"/>
      <c r="EW5" s="50"/>
      <c r="EX5" s="50"/>
      <c r="EY5" s="50"/>
      <c r="EZ5" s="50"/>
      <c r="FA5" s="50"/>
      <c r="FB5" s="50"/>
      <c r="FC5" s="50"/>
      <c r="FD5" s="50"/>
      <c r="FE5" s="50"/>
      <c r="FF5" s="50"/>
      <c r="FG5" s="50"/>
      <c r="FH5" s="50"/>
      <c r="FI5" s="50"/>
      <c r="FJ5" s="50"/>
      <c r="FK5" s="50"/>
      <c r="FL5" s="50"/>
      <c r="FM5" s="50"/>
      <c r="FN5" s="50"/>
      <c r="FO5" s="50"/>
      <c r="FP5" s="50"/>
      <c r="FQ5" s="50"/>
      <c r="FR5" s="50"/>
      <c r="FS5" s="50"/>
      <c r="FT5" s="50"/>
      <c r="FU5" s="50"/>
      <c r="FV5" s="50"/>
      <c r="FW5" s="50"/>
      <c r="FX5" s="50"/>
      <c r="FY5" s="50"/>
      <c r="FZ5" s="50"/>
      <c r="GA5" s="50"/>
      <c r="GB5" s="50"/>
      <c r="GC5" s="50"/>
      <c r="GD5" s="50"/>
      <c r="GE5" s="50"/>
      <c r="GF5" s="50"/>
      <c r="GG5" s="50"/>
      <c r="GH5" s="50"/>
      <c r="GI5" s="50"/>
      <c r="GJ5" s="50"/>
      <c r="GK5" s="50"/>
      <c r="GL5" s="50"/>
      <c r="GM5" s="50"/>
      <c r="GN5" s="50"/>
      <c r="GO5" s="50"/>
      <c r="GP5" s="50"/>
      <c r="GQ5" s="50"/>
      <c r="GR5" s="50"/>
      <c r="GS5" s="50"/>
      <c r="GT5" s="50"/>
      <c r="GU5" s="50"/>
      <c r="GV5" s="50"/>
      <c r="GW5" s="50"/>
      <c r="GX5" s="50"/>
      <c r="GY5" s="50"/>
      <c r="GZ5" s="50"/>
      <c r="HA5" s="50"/>
      <c r="HB5" s="50"/>
      <c r="HC5" s="50"/>
      <c r="HD5" s="50"/>
      <c r="HE5" s="50"/>
      <c r="HF5" s="50"/>
      <c r="HG5" s="50"/>
      <c r="HH5" s="50"/>
      <c r="HI5" s="50"/>
      <c r="HJ5" s="50"/>
      <c r="HK5" s="50"/>
      <c r="HL5" s="50"/>
      <c r="HM5" s="50"/>
      <c r="HN5" s="50"/>
      <c r="HO5" s="50"/>
      <c r="HP5" s="50"/>
      <c r="HQ5" s="50"/>
      <c r="HR5" s="50"/>
      <c r="HS5" s="50"/>
      <c r="HT5" s="50"/>
      <c r="HU5" s="50"/>
      <c r="HV5" s="50"/>
      <c r="HW5" s="50"/>
      <c r="HX5" s="50"/>
      <c r="HY5" s="50"/>
      <c r="HZ5" s="50"/>
      <c r="IA5" s="50"/>
      <c r="IB5" s="50"/>
      <c r="IC5" s="50"/>
      <c r="ID5" s="50"/>
      <c r="IE5" s="50"/>
      <c r="IF5" s="50"/>
      <c r="IG5" s="50"/>
      <c r="IH5" s="50"/>
      <c r="II5" s="50"/>
      <c r="IJ5" s="50"/>
      <c r="IK5" s="50"/>
      <c r="IL5" s="50"/>
      <c r="IM5" s="50"/>
      <c r="IN5" s="50"/>
      <c r="IO5" s="50"/>
      <c r="IP5" s="50"/>
      <c r="IQ5" s="50"/>
      <c r="IR5" s="50"/>
      <c r="IS5" s="50"/>
      <c r="IT5" s="50"/>
      <c r="IU5" s="50"/>
      <c r="IV5" s="50"/>
      <c r="IW5" s="50"/>
      <c r="IX5" s="50"/>
      <c r="IY5" s="50"/>
      <c r="IZ5" s="50"/>
      <c r="JA5" s="50"/>
      <c r="JB5" s="50"/>
      <c r="JC5" s="50"/>
      <c r="JD5" s="50"/>
      <c r="JE5" s="50"/>
      <c r="JF5" s="50"/>
      <c r="JG5" s="50"/>
      <c r="JH5" s="50"/>
      <c r="JI5" s="50"/>
      <c r="JJ5" s="50"/>
      <c r="JK5" s="50"/>
      <c r="JL5" s="50"/>
      <c r="JM5" s="50"/>
      <c r="JN5" s="50"/>
      <c r="JO5" s="50"/>
      <c r="JP5" s="50"/>
      <c r="JQ5" s="50"/>
      <c r="JR5" s="50"/>
      <c r="JS5" s="50"/>
      <c r="JT5" s="50"/>
      <c r="JU5" s="50"/>
      <c r="JV5" s="50"/>
      <c r="JW5" s="50"/>
      <c r="JX5" s="50"/>
      <c r="JY5" s="50"/>
      <c r="JZ5" s="50"/>
      <c r="KA5" s="50"/>
      <c r="KB5" s="50"/>
      <c r="KC5" s="50"/>
      <c r="KD5" s="50"/>
      <c r="KE5" s="50"/>
      <c r="KF5" s="50"/>
      <c r="KG5" s="50"/>
      <c r="KH5" s="50"/>
      <c r="KI5" s="50"/>
      <c r="KJ5" s="50"/>
      <c r="KK5" s="50"/>
      <c r="KL5" s="50"/>
      <c r="KM5" s="50"/>
      <c r="KN5" s="50"/>
      <c r="KO5" s="50"/>
      <c r="KP5" s="50"/>
      <c r="KQ5" s="50"/>
      <c r="KR5" s="50"/>
      <c r="KS5" s="50"/>
      <c r="KT5" s="50"/>
      <c r="KU5" s="50"/>
      <c r="KV5" s="50"/>
      <c r="KW5" s="50"/>
      <c r="KX5" s="50"/>
      <c r="KY5" s="50"/>
      <c r="KZ5" s="50"/>
      <c r="LA5" s="50"/>
      <c r="LB5" s="50"/>
      <c r="LC5" s="50"/>
      <c r="LD5" s="50"/>
      <c r="LE5" s="50"/>
      <c r="LF5" s="50"/>
      <c r="LG5" s="50"/>
      <c r="LH5" s="50"/>
      <c r="LI5" s="50"/>
      <c r="LJ5" s="50"/>
      <c r="LK5" s="50"/>
      <c r="LL5" s="50"/>
      <c r="LM5" s="50"/>
      <c r="LN5" s="50"/>
      <c r="LO5" s="50"/>
      <c r="LP5" s="50"/>
      <c r="LQ5" s="50"/>
      <c r="LR5" s="50"/>
      <c r="LS5" s="50"/>
      <c r="LT5" s="50"/>
      <c r="LU5" s="50"/>
      <c r="LV5" s="50"/>
      <c r="LW5" s="50"/>
      <c r="LX5" s="50"/>
      <c r="LY5" s="50"/>
      <c r="LZ5" s="50"/>
      <c r="MA5" s="50"/>
      <c r="MB5" s="50"/>
      <c r="MC5" s="50"/>
      <c r="MD5" s="50"/>
      <c r="ME5" s="50"/>
      <c r="MF5" s="50"/>
      <c r="MG5" s="50"/>
      <c r="MH5" s="50"/>
      <c r="MI5" s="50"/>
      <c r="MJ5" s="50"/>
      <c r="MK5" s="50"/>
      <c r="ML5" s="50"/>
      <c r="MM5" s="50"/>
      <c r="MN5" s="50"/>
      <c r="MO5" s="50"/>
      <c r="MP5" s="50"/>
      <c r="MQ5" s="50"/>
      <c r="MR5" s="50"/>
      <c r="MS5" s="50"/>
      <c r="MT5" s="50"/>
      <c r="MU5" s="50"/>
      <c r="MV5" s="50"/>
      <c r="MW5" s="50"/>
      <c r="MX5" s="50"/>
      <c r="MY5" s="50"/>
      <c r="MZ5" s="50"/>
      <c r="NA5" s="50"/>
      <c r="NB5" s="50"/>
      <c r="NC5" s="50"/>
      <c r="ND5" s="50"/>
      <c r="NE5" s="50"/>
      <c r="NF5" s="50"/>
      <c r="NG5" s="50"/>
      <c r="NH5" s="50"/>
      <c r="NI5" s="50"/>
      <c r="NJ5" s="50"/>
      <c r="NK5" s="50"/>
      <c r="NL5" s="50"/>
      <c r="NM5" s="50"/>
      <c r="NN5" s="50"/>
      <c r="NO5" s="50"/>
      <c r="NP5" s="50"/>
      <c r="NQ5" s="50"/>
      <c r="NR5" s="50"/>
      <c r="NS5" s="50"/>
      <c r="NT5" s="50"/>
      <c r="NU5" s="50"/>
      <c r="NV5" s="50"/>
      <c r="NW5" s="50"/>
      <c r="NX5" s="50"/>
      <c r="NY5" s="50"/>
      <c r="NZ5" s="50"/>
      <c r="OA5" s="50"/>
      <c r="OB5" s="50"/>
      <c r="OC5" s="50"/>
      <c r="OD5" s="50"/>
      <c r="OE5" s="50"/>
      <c r="OF5" s="50"/>
      <c r="OG5" s="50"/>
      <c r="OH5" s="50"/>
      <c r="OI5" s="50"/>
      <c r="OJ5" s="50"/>
      <c r="OK5" s="50"/>
      <c r="OL5" s="50"/>
      <c r="OM5" s="50"/>
      <c r="ON5" s="50"/>
      <c r="OO5" s="50"/>
      <c r="OP5" s="50"/>
      <c r="OQ5" s="50"/>
      <c r="OR5" s="50"/>
      <c r="OS5" s="50"/>
      <c r="OT5" s="50"/>
      <c r="OU5" s="50"/>
      <c r="OV5" s="50"/>
      <c r="OW5" s="50"/>
      <c r="OX5" s="50"/>
      <c r="OY5" s="50"/>
      <c r="OZ5" s="50"/>
      <c r="PA5" s="50"/>
      <c r="PB5" s="50"/>
      <c r="PC5" s="50"/>
      <c r="PD5" s="50"/>
      <c r="PE5" s="50"/>
      <c r="PF5" s="50"/>
      <c r="PG5" s="50"/>
      <c r="PH5" s="50"/>
      <c r="PI5" s="50"/>
      <c r="PJ5" s="50"/>
      <c r="PK5" s="50"/>
      <c r="PL5" s="50"/>
      <c r="PM5" s="50"/>
      <c r="PN5" s="50"/>
      <c r="PO5" s="50"/>
      <c r="PP5" s="50"/>
      <c r="PQ5" s="50"/>
      <c r="PR5" s="50"/>
      <c r="PS5" s="50"/>
      <c r="PT5" s="50"/>
      <c r="PU5" s="50"/>
      <c r="PV5" s="50"/>
      <c r="PW5" s="50"/>
      <c r="PX5" s="50"/>
      <c r="PY5" s="50"/>
      <c r="PZ5" s="50"/>
      <c r="QA5" s="50"/>
      <c r="QB5" s="50"/>
      <c r="QC5" s="50"/>
      <c r="QD5" s="50"/>
      <c r="QE5" s="50"/>
      <c r="QF5" s="50"/>
      <c r="QG5" s="50"/>
      <c r="QH5" s="50"/>
      <c r="QI5" s="50"/>
      <c r="QJ5" s="50"/>
      <c r="QK5" s="50"/>
      <c r="QL5" s="50"/>
      <c r="QM5" s="50"/>
      <c r="QN5" s="50"/>
      <c r="QO5" s="50"/>
      <c r="QP5" s="50"/>
      <c r="QQ5" s="50"/>
      <c r="QR5" s="50"/>
      <c r="QS5" s="50"/>
      <c r="QT5" s="50"/>
      <c r="QU5" s="50"/>
      <c r="QV5" s="50"/>
      <c r="QW5" s="50"/>
      <c r="QX5" s="50"/>
      <c r="QY5" s="50"/>
      <c r="QZ5" s="50"/>
      <c r="RA5" s="50"/>
      <c r="RB5" s="50"/>
      <c r="RC5" s="50"/>
      <c r="RD5" s="50"/>
      <c r="RE5" s="50"/>
      <c r="RF5" s="50"/>
      <c r="RG5" s="50"/>
      <c r="RH5" s="50"/>
      <c r="RI5" s="50"/>
      <c r="RJ5" s="50"/>
      <c r="RK5" s="50"/>
      <c r="RL5" s="50"/>
      <c r="RM5" s="50"/>
      <c r="RN5" s="50"/>
      <c r="RO5" s="50"/>
      <c r="RP5" s="50"/>
      <c r="RQ5" s="50"/>
      <c r="RR5" s="50"/>
      <c r="RS5" s="50"/>
      <c r="RT5" s="50"/>
      <c r="RU5" s="50"/>
      <c r="RV5" s="50"/>
      <c r="RW5" s="50"/>
      <c r="RX5" s="50"/>
      <c r="RY5" s="50"/>
      <c r="RZ5" s="50"/>
      <c r="SA5" s="50"/>
      <c r="SB5" s="50"/>
      <c r="SC5" s="50"/>
      <c r="SD5" s="50"/>
      <c r="SE5" s="50"/>
      <c r="SF5" s="50"/>
      <c r="SG5" s="50"/>
      <c r="SH5" s="50"/>
      <c r="SI5" s="50"/>
      <c r="SJ5" s="50"/>
      <c r="SK5" s="50"/>
      <c r="SL5" s="50"/>
      <c r="SM5" s="50"/>
      <c r="SN5" s="50"/>
      <c r="SO5" s="50"/>
      <c r="SP5" s="50"/>
      <c r="SQ5" s="50"/>
      <c r="SR5" s="50"/>
      <c r="SS5" s="50"/>
      <c r="ST5" s="50"/>
      <c r="SU5" s="50"/>
      <c r="SV5" s="50"/>
      <c r="SW5" s="50"/>
      <c r="SX5" s="50"/>
      <c r="SY5" s="50"/>
      <c r="SZ5" s="50"/>
      <c r="TA5" s="50"/>
      <c r="TB5" s="50"/>
      <c r="TC5" s="50"/>
      <c r="TD5" s="50"/>
      <c r="TE5" s="50"/>
      <c r="TF5" s="50"/>
      <c r="TG5" s="50"/>
      <c r="TH5" s="50"/>
      <c r="TI5" s="50"/>
      <c r="TJ5" s="50"/>
      <c r="TK5" s="50"/>
      <c r="TL5" s="50"/>
      <c r="TM5" s="50"/>
      <c r="TN5" s="50"/>
      <c r="TO5" s="50"/>
      <c r="TP5" s="50"/>
      <c r="TQ5" s="50"/>
      <c r="TR5" s="50"/>
      <c r="TS5" s="50"/>
      <c r="TT5" s="50"/>
      <c r="TU5" s="50"/>
      <c r="TV5" s="50"/>
      <c r="TW5" s="50"/>
      <c r="TX5" s="50"/>
      <c r="TY5" s="50"/>
      <c r="TZ5" s="50"/>
      <c r="UA5" s="50"/>
      <c r="UB5" s="50"/>
      <c r="UC5" s="50"/>
      <c r="UD5" s="50"/>
      <c r="UE5" s="50"/>
      <c r="UF5" s="50"/>
      <c r="UG5" s="50"/>
      <c r="UH5" s="50"/>
      <c r="UI5" s="50"/>
      <c r="UJ5" s="50"/>
      <c r="UK5" s="50"/>
      <c r="UL5" s="50"/>
      <c r="UM5" s="50"/>
      <c r="UN5" s="50"/>
      <c r="UO5" s="50"/>
      <c r="UP5" s="50"/>
      <c r="UQ5" s="50"/>
      <c r="UR5" s="50"/>
      <c r="US5" s="50"/>
      <c r="UT5" s="50"/>
      <c r="UU5" s="50"/>
      <c r="UV5" s="50"/>
      <c r="UW5" s="50"/>
      <c r="UX5" s="50"/>
      <c r="UY5" s="50"/>
      <c r="UZ5" s="50"/>
      <c r="VA5" s="50"/>
      <c r="VB5" s="50"/>
      <c r="VC5" s="50"/>
      <c r="VD5" s="50"/>
      <c r="VE5" s="50"/>
      <c r="VF5" s="50"/>
      <c r="VG5" s="50"/>
      <c r="VH5" s="50"/>
      <c r="VI5" s="50"/>
      <c r="VJ5" s="50"/>
      <c r="VK5" s="50"/>
      <c r="VL5" s="50"/>
      <c r="VM5" s="50"/>
      <c r="VN5" s="50"/>
      <c r="VO5" s="50"/>
      <c r="VP5" s="50"/>
      <c r="VQ5" s="50"/>
      <c r="VR5" s="50"/>
      <c r="VS5" s="50"/>
      <c r="VT5" s="50"/>
      <c r="VU5" s="50"/>
      <c r="VV5" s="50"/>
      <c r="VW5" s="50"/>
      <c r="VX5" s="50"/>
      <c r="VY5" s="50"/>
      <c r="VZ5" s="50"/>
      <c r="WA5" s="50"/>
      <c r="WB5" s="50"/>
      <c r="WC5" s="50"/>
      <c r="WD5" s="50"/>
      <c r="WE5" s="50"/>
      <c r="WF5" s="50"/>
      <c r="WG5" s="50"/>
      <c r="WH5" s="50"/>
      <c r="WI5" s="50"/>
      <c r="WJ5" s="50"/>
      <c r="WK5" s="50"/>
      <c r="WL5" s="50"/>
      <c r="WM5" s="50"/>
      <c r="WN5" s="50"/>
      <c r="WO5" s="50"/>
      <c r="WP5" s="50"/>
      <c r="WQ5" s="50"/>
      <c r="WR5" s="50"/>
      <c r="WS5" s="50"/>
      <c r="WT5" s="50"/>
      <c r="WU5" s="50"/>
      <c r="WV5" s="50"/>
      <c r="WW5" s="50"/>
      <c r="WX5" s="50"/>
      <c r="WY5" s="50"/>
      <c r="WZ5" s="50"/>
      <c r="XA5" s="50"/>
      <c r="XB5" s="50"/>
      <c r="XC5" s="50"/>
      <c r="XD5" s="50"/>
      <c r="XE5" s="50"/>
      <c r="XF5" s="50"/>
      <c r="XG5" s="50"/>
      <c r="XH5" s="50"/>
      <c r="XI5" s="50"/>
      <c r="XJ5" s="50"/>
      <c r="XK5" s="50"/>
      <c r="XL5" s="50"/>
      <c r="XM5" s="50"/>
      <c r="XN5" s="50"/>
      <c r="XO5" s="50"/>
      <c r="XP5" s="50"/>
      <c r="XQ5" s="50"/>
      <c r="XR5" s="50"/>
      <c r="XS5" s="50"/>
      <c r="XT5" s="50"/>
      <c r="XU5" s="50"/>
      <c r="XV5" s="50"/>
      <c r="XW5" s="50"/>
      <c r="XX5" s="50"/>
      <c r="XY5" s="50"/>
      <c r="XZ5" s="50"/>
      <c r="YA5" s="50"/>
      <c r="YB5" s="50"/>
      <c r="YC5" s="50"/>
      <c r="YD5" s="50"/>
      <c r="YE5" s="50"/>
      <c r="YF5" s="50"/>
      <c r="YG5" s="50"/>
      <c r="YH5" s="50"/>
      <c r="YI5" s="50"/>
      <c r="YJ5" s="50"/>
      <c r="YK5" s="50"/>
      <c r="YL5" s="50"/>
      <c r="YM5" s="50"/>
      <c r="YN5" s="50"/>
      <c r="YO5" s="50"/>
      <c r="YP5" s="50"/>
      <c r="YQ5" s="50"/>
      <c r="YR5" s="50"/>
      <c r="YS5" s="50"/>
      <c r="YT5" s="50"/>
      <c r="YU5" s="50"/>
      <c r="YV5" s="50"/>
      <c r="YW5" s="50"/>
      <c r="YX5" s="50"/>
      <c r="YY5" s="50"/>
      <c r="YZ5" s="50"/>
      <c r="ZA5" s="50"/>
      <c r="ZB5" s="50"/>
      <c r="ZC5" s="50"/>
      <c r="ZD5" s="50"/>
      <c r="ZE5" s="50"/>
      <c r="ZF5" s="50"/>
      <c r="ZG5" s="50"/>
      <c r="ZH5" s="50"/>
      <c r="ZI5" s="50"/>
      <c r="ZJ5" s="50"/>
      <c r="ZK5" s="50"/>
      <c r="ZL5" s="50"/>
      <c r="ZM5" s="50"/>
      <c r="ZN5" s="50"/>
      <c r="ZO5" s="50"/>
      <c r="ZP5" s="50"/>
      <c r="ZQ5" s="50"/>
      <c r="ZR5" s="50"/>
      <c r="ZS5" s="50"/>
      <c r="ZT5" s="50"/>
      <c r="ZU5" s="50"/>
      <c r="ZV5" s="50"/>
      <c r="ZW5" s="50"/>
      <c r="ZX5" s="50"/>
      <c r="ZY5" s="50"/>
      <c r="ZZ5" s="50"/>
      <c r="AAA5" s="50"/>
      <c r="AAB5" s="50"/>
      <c r="AAC5" s="50"/>
      <c r="AAD5" s="50"/>
      <c r="AAE5" s="50"/>
      <c r="AAF5" s="50"/>
      <c r="AAG5" s="50"/>
      <c r="AAH5" s="50"/>
      <c r="AAI5" s="50"/>
      <c r="AAJ5" s="50"/>
      <c r="AAK5" s="50"/>
      <c r="AAL5" s="50"/>
      <c r="AAM5" s="50"/>
      <c r="AAN5" s="50"/>
      <c r="AAO5" s="50"/>
      <c r="AAP5" s="50"/>
      <c r="AAQ5" s="50"/>
      <c r="AAR5" s="50"/>
      <c r="AAS5" s="50"/>
      <c r="AAT5" s="50"/>
      <c r="AAU5" s="50"/>
      <c r="AAV5" s="50"/>
      <c r="AAW5" s="50"/>
      <c r="AAX5" s="50"/>
      <c r="AAY5" s="50"/>
      <c r="AAZ5" s="50"/>
      <c r="ABA5" s="50"/>
      <c r="ABB5" s="50"/>
      <c r="ABC5" s="50"/>
      <c r="ABD5" s="50"/>
      <c r="ABE5" s="50"/>
      <c r="ABF5" s="50"/>
      <c r="ABG5" s="50"/>
      <c r="ABH5" s="50"/>
      <c r="ABI5" s="50"/>
      <c r="ABJ5" s="50"/>
      <c r="ABK5" s="50"/>
      <c r="ABL5" s="50"/>
      <c r="ABM5" s="50"/>
      <c r="ABN5" s="50"/>
      <c r="ABO5" s="50"/>
      <c r="ABP5" s="50"/>
      <c r="ABQ5" s="50"/>
      <c r="ABR5" s="50"/>
      <c r="ABS5" s="50"/>
      <c r="ABT5" s="50"/>
      <c r="ABU5" s="50"/>
      <c r="ABV5" s="50"/>
      <c r="ABW5" s="50"/>
      <c r="ABX5" s="50"/>
      <c r="ABY5" s="50"/>
      <c r="ABZ5" s="50"/>
      <c r="ACA5" s="50"/>
      <c r="ACB5" s="50"/>
      <c r="ACC5" s="50"/>
      <c r="ACD5" s="50"/>
      <c r="ACE5" s="50"/>
      <c r="ACF5" s="50"/>
      <c r="ACG5" s="50"/>
      <c r="ACH5" s="50"/>
      <c r="ACI5" s="50"/>
      <c r="ACJ5" s="50"/>
      <c r="ACK5" s="50"/>
      <c r="ACL5" s="50"/>
      <c r="ACM5" s="50"/>
      <c r="ACN5" s="50"/>
      <c r="ACO5" s="50"/>
      <c r="ACP5" s="50"/>
      <c r="ACQ5" s="50"/>
      <c r="ACR5" s="50"/>
      <c r="ACS5" s="50"/>
      <c r="ACT5" s="50"/>
      <c r="ACU5" s="50"/>
      <c r="ACV5" s="50"/>
      <c r="ACW5" s="50"/>
      <c r="ACX5" s="50"/>
      <c r="ACY5" s="50"/>
      <c r="ACZ5" s="50"/>
      <c r="ADA5" s="50"/>
      <c r="ADB5" s="50"/>
      <c r="ADC5" s="50"/>
      <c r="ADD5" s="50"/>
      <c r="ADE5" s="50"/>
      <c r="ADF5" s="50"/>
      <c r="ADG5" s="50"/>
      <c r="ADH5" s="50"/>
      <c r="ADI5" s="50"/>
      <c r="ADJ5" s="50"/>
      <c r="ADK5" s="50"/>
      <c r="ADL5" s="50"/>
      <c r="ADM5" s="50"/>
      <c r="ADN5" s="50"/>
      <c r="ADO5" s="50"/>
      <c r="ADP5" s="50"/>
      <c r="ADQ5" s="50"/>
      <c r="ADR5" s="50"/>
      <c r="ADS5" s="50"/>
      <c r="ADT5" s="50"/>
      <c r="ADU5" s="50"/>
      <c r="ADV5" s="50"/>
      <c r="ADW5" s="50"/>
      <c r="ADX5" s="50"/>
      <c r="ADY5" s="50"/>
      <c r="ADZ5" s="50"/>
      <c r="AEA5" s="50"/>
      <c r="AEB5" s="50"/>
      <c r="AEC5" s="50"/>
      <c r="AED5" s="50"/>
      <c r="AEE5" s="50"/>
      <c r="AEF5" s="50"/>
      <c r="AEG5" s="50"/>
      <c r="AEH5" s="50"/>
      <c r="AEI5" s="50"/>
      <c r="AEJ5" s="50"/>
      <c r="AEK5" s="50"/>
      <c r="AEL5" s="50"/>
      <c r="AEM5" s="50"/>
      <c r="AEN5" s="50"/>
      <c r="AEO5" s="50"/>
      <c r="AEP5" s="50"/>
      <c r="AEQ5" s="50"/>
      <c r="AER5" s="50"/>
      <c r="AES5" s="50"/>
      <c r="AET5" s="50"/>
      <c r="AEU5" s="50"/>
      <c r="AEV5" s="50"/>
      <c r="AEW5" s="50"/>
      <c r="AEX5" s="50"/>
      <c r="AEY5" s="50"/>
      <c r="AEZ5" s="50"/>
      <c r="AFA5" s="50"/>
      <c r="AFB5" s="50"/>
      <c r="AFC5" s="50"/>
      <c r="AFD5" s="50"/>
      <c r="AFE5" s="50"/>
      <c r="AFF5" s="50"/>
      <c r="AFG5" s="50"/>
      <c r="AFH5" s="50"/>
      <c r="AFI5" s="50"/>
      <c r="AFJ5" s="50"/>
      <c r="AFK5" s="50"/>
      <c r="AFL5" s="50"/>
      <c r="AFM5" s="50"/>
      <c r="AFN5" s="50"/>
      <c r="AFO5" s="50"/>
      <c r="AFP5" s="50"/>
      <c r="AFQ5" s="50"/>
      <c r="AFR5" s="50"/>
      <c r="AFS5" s="50"/>
      <c r="AFT5" s="50"/>
      <c r="AFU5" s="50"/>
      <c r="AFV5" s="50"/>
      <c r="AFW5" s="50"/>
      <c r="AFX5" s="50"/>
      <c r="AFY5" s="50"/>
      <c r="AFZ5" s="50"/>
      <c r="AGA5" s="50"/>
      <c r="AGB5" s="50"/>
      <c r="AGC5" s="50"/>
      <c r="AGD5" s="50"/>
      <c r="AGE5" s="50"/>
      <c r="AGF5" s="50"/>
      <c r="AGG5" s="50"/>
      <c r="AGH5" s="50"/>
      <c r="AGI5" s="50"/>
      <c r="AGJ5" s="50"/>
      <c r="AGK5" s="50"/>
      <c r="AGL5" s="50"/>
      <c r="AGM5" s="50"/>
      <c r="AGN5" s="50"/>
      <c r="AGO5" s="50"/>
      <c r="AGP5" s="50"/>
      <c r="AGQ5" s="50"/>
      <c r="AGR5" s="50"/>
      <c r="AGS5" s="50"/>
      <c r="AGT5" s="50"/>
      <c r="AGU5" s="50"/>
      <c r="AGV5" s="50"/>
      <c r="AGW5" s="50"/>
      <c r="AGX5" s="50"/>
      <c r="AGY5" s="50"/>
      <c r="AGZ5" s="50"/>
      <c r="AHA5" s="50"/>
      <c r="AHB5" s="50"/>
      <c r="AHC5" s="50"/>
      <c r="AHD5" s="50"/>
      <c r="AHE5" s="50"/>
      <c r="AHF5" s="50"/>
      <c r="AHG5" s="50"/>
      <c r="AHH5" s="50"/>
      <c r="AHI5" s="50"/>
      <c r="AHJ5" s="50"/>
      <c r="AHK5" s="50"/>
      <c r="AHL5" s="50"/>
      <c r="AHM5" s="50"/>
      <c r="AHN5" s="50"/>
      <c r="AHO5" s="50"/>
      <c r="AHP5" s="50"/>
      <c r="AHQ5" s="50"/>
      <c r="AHR5" s="50"/>
      <c r="AHS5" s="50"/>
      <c r="AHT5" s="50"/>
      <c r="AHU5" s="50"/>
      <c r="AHV5" s="50"/>
      <c r="AHW5" s="50"/>
      <c r="AHX5" s="50"/>
      <c r="AHY5" s="50"/>
      <c r="AHZ5" s="50"/>
      <c r="AIA5" s="50"/>
      <c r="AIB5" s="50"/>
      <c r="AIC5" s="50"/>
      <c r="AID5" s="50"/>
      <c r="AIE5" s="50"/>
      <c r="AIF5" s="50"/>
      <c r="AIG5" s="50"/>
      <c r="AIH5" s="50"/>
      <c r="AII5" s="50"/>
      <c r="AIJ5" s="50"/>
      <c r="AIK5" s="50"/>
      <c r="AIL5" s="50"/>
      <c r="AIM5" s="50"/>
      <c r="AIN5" s="50"/>
      <c r="AIO5" s="50"/>
      <c r="AIP5" s="50"/>
      <c r="AIQ5" s="50"/>
      <c r="AIR5" s="50"/>
      <c r="AIS5" s="50"/>
      <c r="AIT5" s="50"/>
      <c r="AIU5" s="50"/>
      <c r="AIV5" s="50"/>
      <c r="AIW5" s="50"/>
      <c r="AIX5" s="50"/>
      <c r="AIY5" s="50"/>
      <c r="AIZ5" s="50"/>
      <c r="AJA5" s="50"/>
      <c r="AJB5" s="50"/>
      <c r="AJC5" s="50"/>
      <c r="AJD5" s="50"/>
      <c r="AJE5" s="50"/>
      <c r="AJF5" s="50"/>
      <c r="AJG5" s="50"/>
      <c r="AJH5" s="50"/>
      <c r="AJI5" s="50"/>
      <c r="AJJ5" s="50"/>
      <c r="AJK5" s="50"/>
      <c r="AJL5" s="50"/>
      <c r="AJM5" s="50"/>
      <c r="AJN5" s="50"/>
      <c r="AJO5" s="50"/>
      <c r="AJP5" s="50"/>
      <c r="AJQ5" s="50"/>
      <c r="AJR5" s="50"/>
      <c r="AJS5" s="50"/>
      <c r="AJT5" s="50"/>
      <c r="AJU5" s="50"/>
      <c r="AJV5" s="50"/>
      <c r="AJW5" s="50"/>
      <c r="AJX5" s="50"/>
      <c r="AJY5" s="50"/>
      <c r="AJZ5" s="50"/>
      <c r="AKA5" s="50"/>
      <c r="AKB5" s="50"/>
      <c r="AKC5" s="50"/>
      <c r="AKD5" s="50"/>
      <c r="AKE5" s="50"/>
      <c r="AKF5" s="50"/>
      <c r="AKG5" s="50"/>
      <c r="AKH5" s="50"/>
      <c r="AKI5" s="50"/>
      <c r="AKJ5" s="50"/>
      <c r="AKK5" s="50"/>
      <c r="AKL5" s="50"/>
      <c r="AKM5" s="50"/>
      <c r="AKN5" s="50"/>
      <c r="AKO5" s="50"/>
      <c r="AKP5" s="50"/>
      <c r="AKQ5" s="50"/>
      <c r="AKR5" s="50"/>
      <c r="AKS5" s="50"/>
      <c r="AKT5" s="50"/>
      <c r="AKU5" s="50"/>
      <c r="AKV5" s="50"/>
      <c r="AKW5" s="50"/>
      <c r="AKX5" s="50"/>
      <c r="AKY5" s="50"/>
      <c r="AKZ5" s="50"/>
      <c r="ALA5" s="50"/>
      <c r="ALB5" s="50"/>
      <c r="ALC5" s="50"/>
      <c r="ALD5" s="50"/>
      <c r="ALE5" s="50"/>
      <c r="ALF5" s="50"/>
      <c r="ALG5" s="50"/>
      <c r="ALH5" s="50"/>
      <c r="ALI5" s="50"/>
      <c r="ALJ5" s="50"/>
      <c r="ALK5" s="50"/>
      <c r="ALL5" s="50"/>
      <c r="ALM5" s="50"/>
      <c r="ALN5" s="50"/>
      <c r="ALO5" s="50"/>
      <c r="ALP5" s="50"/>
      <c r="ALQ5" s="50"/>
      <c r="ALR5" s="50"/>
      <c r="ALS5" s="50"/>
      <c r="ALT5" s="50"/>
      <c r="ALU5" s="50"/>
      <c r="ALV5" s="50"/>
      <c r="ALW5" s="50"/>
      <c r="ALX5" s="50"/>
      <c r="ALY5" s="50"/>
      <c r="ALZ5" s="50"/>
      <c r="AMA5" s="50"/>
      <c r="AMB5" s="50"/>
      <c r="AMC5" s="50"/>
      <c r="AMD5" s="50"/>
      <c r="AME5" s="50"/>
      <c r="AMF5" s="50"/>
      <c r="AMG5" s="50"/>
      <c r="AMH5" s="50"/>
      <c r="AMI5" s="50"/>
      <c r="AMJ5" s="50"/>
      <c r="AMK5" s="50"/>
      <c r="AML5" s="50"/>
      <c r="AMM5" s="50"/>
      <c r="AMN5" s="50"/>
      <c r="AMO5" s="50"/>
      <c r="AMP5" s="50"/>
      <c r="AMQ5" s="50"/>
      <c r="AMR5" s="50"/>
      <c r="AMS5" s="50"/>
      <c r="AMT5" s="50"/>
      <c r="AMU5" s="50"/>
      <c r="AMV5" s="50"/>
      <c r="AMW5" s="50"/>
      <c r="AMX5" s="50"/>
      <c r="AMY5" s="50"/>
      <c r="AMZ5" s="50"/>
      <c r="ANA5" s="50"/>
      <c r="ANB5" s="50"/>
      <c r="ANC5" s="50"/>
      <c r="AND5" s="50"/>
      <c r="ANE5" s="50"/>
      <c r="ANF5" s="50"/>
      <c r="ANG5" s="50"/>
      <c r="ANH5" s="50"/>
      <c r="ANI5" s="50"/>
      <c r="ANJ5" s="50"/>
      <c r="ANK5" s="50"/>
      <c r="ANL5" s="50"/>
      <c r="ANM5" s="50"/>
      <c r="ANN5" s="50"/>
      <c r="ANO5" s="50"/>
      <c r="ANP5" s="50"/>
      <c r="ANQ5" s="50"/>
      <c r="ANR5" s="50"/>
      <c r="ANS5" s="50"/>
      <c r="ANT5" s="50"/>
      <c r="ANU5" s="50"/>
      <c r="ANV5" s="50"/>
      <c r="ANW5" s="50"/>
      <c r="ANX5" s="50"/>
      <c r="ANY5" s="50"/>
      <c r="ANZ5" s="50"/>
      <c r="AOA5" s="50"/>
      <c r="AOB5" s="50"/>
      <c r="AOC5" s="50"/>
      <c r="AOD5" s="50"/>
      <c r="AOE5" s="50"/>
      <c r="AOF5" s="50"/>
      <c r="AOG5" s="50"/>
      <c r="AOH5" s="50"/>
      <c r="AOI5" s="50"/>
      <c r="AOJ5" s="50"/>
      <c r="AOK5" s="50"/>
      <c r="AOL5" s="50"/>
      <c r="AOM5" s="50"/>
      <c r="AON5" s="50"/>
      <c r="AOO5" s="50"/>
      <c r="AOP5" s="50"/>
      <c r="AOQ5" s="50"/>
      <c r="AOR5" s="50"/>
      <c r="AOS5" s="50"/>
      <c r="AOT5" s="50"/>
      <c r="AOU5" s="50"/>
      <c r="AOV5" s="50"/>
      <c r="AOW5" s="50"/>
      <c r="AOX5" s="50"/>
      <c r="AOY5" s="50"/>
      <c r="AOZ5" s="50"/>
      <c r="APA5" s="50"/>
      <c r="APB5" s="50"/>
      <c r="APC5" s="50"/>
      <c r="APD5" s="50"/>
      <c r="APE5" s="50"/>
      <c r="APF5" s="50"/>
      <c r="APG5" s="50"/>
      <c r="APH5" s="50"/>
      <c r="API5" s="50"/>
      <c r="APJ5" s="50"/>
      <c r="APK5" s="50"/>
      <c r="APL5" s="50"/>
      <c r="APM5" s="50"/>
      <c r="APN5" s="50"/>
      <c r="APO5" s="50"/>
      <c r="APP5" s="50"/>
      <c r="APQ5" s="50"/>
      <c r="APR5" s="50"/>
      <c r="APS5" s="50"/>
      <c r="APT5" s="50"/>
      <c r="APU5" s="50"/>
      <c r="APV5" s="50"/>
      <c r="APW5" s="50"/>
      <c r="APX5" s="50"/>
      <c r="APY5" s="50"/>
      <c r="APZ5" s="50"/>
      <c r="AQA5" s="50"/>
      <c r="AQB5" s="50"/>
      <c r="AQC5" s="50"/>
      <c r="AQD5" s="50"/>
      <c r="AQE5" s="50"/>
      <c r="AQF5" s="50"/>
      <c r="AQG5" s="50"/>
      <c r="AQH5" s="50"/>
      <c r="AQI5" s="50"/>
      <c r="AQJ5" s="50"/>
      <c r="AQK5" s="50"/>
      <c r="AQL5" s="50"/>
      <c r="AQM5" s="50"/>
      <c r="AQN5" s="50"/>
      <c r="AQO5" s="50"/>
      <c r="AQP5" s="50"/>
      <c r="AQQ5" s="50"/>
      <c r="AQR5" s="50"/>
      <c r="AQS5" s="50"/>
      <c r="AQT5" s="50"/>
      <c r="AQU5" s="50"/>
      <c r="AQV5" s="50"/>
      <c r="AQW5" s="50"/>
      <c r="AQX5" s="50"/>
      <c r="AQY5" s="50"/>
      <c r="AQZ5" s="50"/>
      <c r="ARA5" s="50"/>
      <c r="ARB5" s="50"/>
      <c r="ARC5" s="50"/>
      <c r="ARD5" s="50"/>
      <c r="ARE5" s="50"/>
      <c r="ARF5" s="50"/>
      <c r="ARG5" s="50"/>
      <c r="ARH5" s="50"/>
      <c r="ARI5" s="50"/>
      <c r="ARJ5" s="50"/>
      <c r="ARK5" s="50"/>
      <c r="ARL5" s="50"/>
      <c r="ARM5" s="50"/>
      <c r="ARN5" s="50"/>
      <c r="ARO5" s="50"/>
      <c r="ARP5" s="50"/>
      <c r="ARQ5" s="50"/>
      <c r="ARR5" s="50"/>
      <c r="ARS5" s="50"/>
      <c r="ART5" s="50"/>
      <c r="ARU5" s="50"/>
      <c r="ARV5" s="50"/>
      <c r="ARW5" s="50"/>
      <c r="ARX5" s="50"/>
      <c r="ARY5" s="50"/>
      <c r="ARZ5" s="50"/>
      <c r="ASA5" s="50"/>
      <c r="ASB5" s="50"/>
      <c r="ASC5" s="50"/>
      <c r="ASD5" s="50"/>
      <c r="ASE5" s="50"/>
      <c r="ASF5" s="50"/>
      <c r="ASG5" s="50"/>
      <c r="ASH5" s="50"/>
      <c r="ASI5" s="50"/>
      <c r="ASJ5" s="50"/>
      <c r="ASK5" s="50"/>
      <c r="ASL5" s="50"/>
      <c r="ASM5" s="50"/>
      <c r="ASN5" s="50"/>
      <c r="ASO5" s="50"/>
      <c r="ASP5" s="50"/>
      <c r="ASQ5" s="50"/>
      <c r="ASR5" s="50"/>
      <c r="ASS5" s="50"/>
      <c r="AST5" s="50"/>
      <c r="ASU5" s="50"/>
      <c r="ASV5" s="50"/>
      <c r="ASW5" s="50"/>
      <c r="ASX5" s="50"/>
      <c r="ASY5" s="50"/>
      <c r="ASZ5" s="50"/>
      <c r="ATA5" s="50"/>
      <c r="ATB5" s="50"/>
      <c r="ATC5" s="50"/>
      <c r="ATD5" s="50"/>
      <c r="ATE5" s="50"/>
      <c r="ATF5" s="50"/>
      <c r="ATG5" s="50"/>
      <c r="ATH5" s="50"/>
      <c r="ATI5" s="50"/>
      <c r="ATJ5" s="50"/>
      <c r="ATK5" s="50"/>
      <c r="ATL5" s="50"/>
      <c r="ATM5" s="50"/>
      <c r="ATN5" s="50"/>
      <c r="ATO5" s="50"/>
      <c r="ATP5" s="50"/>
      <c r="ATQ5" s="50"/>
      <c r="ATR5" s="50"/>
      <c r="ATS5" s="50"/>
      <c r="ATT5" s="50"/>
      <c r="ATU5" s="50"/>
      <c r="ATV5" s="50"/>
      <c r="ATW5" s="50"/>
      <c r="ATX5" s="50"/>
      <c r="ATY5" s="50"/>
      <c r="ATZ5" s="50"/>
      <c r="AUA5" s="50"/>
      <c r="AUB5" s="50"/>
      <c r="AUC5" s="50"/>
      <c r="AUD5" s="50"/>
      <c r="AUE5" s="50"/>
      <c r="AUF5" s="50"/>
      <c r="AUG5" s="50"/>
      <c r="AUH5" s="50"/>
      <c r="AUI5" s="50"/>
      <c r="AUJ5" s="50"/>
      <c r="AUK5" s="50"/>
      <c r="AUL5" s="50"/>
      <c r="AUM5" s="50"/>
      <c r="AUN5" s="50"/>
      <c r="AUO5" s="50"/>
      <c r="AUP5" s="50"/>
      <c r="AUQ5" s="50"/>
      <c r="AUR5" s="50"/>
      <c r="AUS5" s="50"/>
      <c r="AUT5" s="50"/>
      <c r="AUU5" s="50"/>
      <c r="AUV5" s="50"/>
      <c r="AUW5" s="50"/>
      <c r="AUX5" s="50"/>
      <c r="AUY5" s="50"/>
      <c r="AUZ5" s="50"/>
      <c r="AVA5" s="50"/>
      <c r="AVB5" s="50"/>
      <c r="AVC5" s="50"/>
      <c r="AVD5" s="50"/>
      <c r="AVE5" s="50"/>
      <c r="AVF5" s="50"/>
      <c r="AVG5" s="50"/>
      <c r="AVH5" s="50"/>
      <c r="AVI5" s="50"/>
      <c r="AVJ5" s="50"/>
      <c r="AVK5" s="50"/>
      <c r="AVL5" s="50"/>
      <c r="AVM5" s="50"/>
      <c r="AVN5" s="50"/>
      <c r="AVO5" s="50"/>
      <c r="AVP5" s="50"/>
      <c r="AVQ5" s="50"/>
      <c r="AVR5" s="50"/>
      <c r="AVS5" s="50"/>
      <c r="AVT5" s="50"/>
      <c r="AVU5" s="50"/>
      <c r="AVV5" s="50"/>
      <c r="AVW5" s="50"/>
      <c r="AVX5" s="50"/>
      <c r="AVY5" s="50"/>
      <c r="AVZ5" s="50"/>
      <c r="AWA5" s="50"/>
      <c r="AWB5" s="50"/>
      <c r="AWC5" s="50"/>
      <c r="AWD5" s="50"/>
      <c r="AWE5" s="50"/>
      <c r="AWF5" s="50"/>
      <c r="AWG5" s="50"/>
      <c r="AWH5" s="50"/>
      <c r="AWI5" s="50"/>
      <c r="AWJ5" s="50"/>
      <c r="AWK5" s="50"/>
      <c r="AWL5" s="50"/>
      <c r="AWM5" s="50"/>
      <c r="AWN5" s="50"/>
      <c r="AWO5" s="50"/>
      <c r="AWP5" s="50"/>
      <c r="AWQ5" s="50"/>
      <c r="AWR5" s="50"/>
      <c r="AWS5" s="50"/>
      <c r="AWT5" s="50"/>
      <c r="AWU5" s="50"/>
      <c r="AWV5" s="50"/>
      <c r="AWW5" s="50"/>
      <c r="AWX5" s="50"/>
      <c r="AWY5" s="50"/>
      <c r="AWZ5" s="50"/>
      <c r="AXA5" s="50"/>
      <c r="AXB5" s="50"/>
      <c r="AXC5" s="50"/>
      <c r="AXD5" s="50"/>
      <c r="AXE5" s="50"/>
      <c r="AXF5" s="50"/>
      <c r="AXG5" s="50"/>
      <c r="AXH5" s="50"/>
      <c r="AXI5" s="50"/>
      <c r="AXJ5" s="50"/>
      <c r="AXK5" s="50"/>
      <c r="AXL5" s="50"/>
      <c r="AXM5" s="50"/>
      <c r="AXN5" s="50"/>
      <c r="AXO5" s="50"/>
      <c r="AXP5" s="50"/>
      <c r="AXQ5" s="50"/>
      <c r="AXR5" s="50"/>
      <c r="AXS5" s="50"/>
      <c r="AXT5" s="50"/>
      <c r="AXU5" s="50"/>
      <c r="AXV5" s="50"/>
      <c r="AXW5" s="50"/>
      <c r="AXX5" s="50"/>
      <c r="AXY5" s="50"/>
      <c r="AXZ5" s="50"/>
      <c r="AYA5" s="50"/>
      <c r="AYB5" s="50"/>
      <c r="AYC5" s="50"/>
      <c r="AYD5" s="50"/>
      <c r="AYE5" s="50"/>
      <c r="AYF5" s="50"/>
      <c r="AYG5" s="50"/>
      <c r="AYH5" s="50"/>
      <c r="AYI5" s="50"/>
      <c r="AYJ5" s="50"/>
      <c r="AYK5" s="50"/>
      <c r="AYL5" s="50"/>
      <c r="AYM5" s="50"/>
      <c r="AYN5" s="50"/>
      <c r="AYO5" s="50"/>
      <c r="AYP5" s="50"/>
      <c r="AYQ5" s="50"/>
      <c r="AYR5" s="50"/>
      <c r="AYS5" s="50"/>
      <c r="AYT5" s="50"/>
      <c r="AYU5" s="50"/>
      <c r="AYV5" s="50"/>
      <c r="AYW5" s="50"/>
      <c r="AYX5" s="50"/>
      <c r="AYY5" s="50"/>
      <c r="AYZ5" s="50"/>
      <c r="AZA5" s="50"/>
      <c r="AZB5" s="50"/>
      <c r="AZC5" s="50"/>
      <c r="AZD5" s="50"/>
      <c r="AZE5" s="50"/>
      <c r="AZF5" s="50"/>
      <c r="AZG5" s="50"/>
      <c r="AZH5" s="50"/>
      <c r="AZI5" s="50"/>
      <c r="AZJ5" s="50"/>
      <c r="AZK5" s="50"/>
      <c r="AZL5" s="50"/>
      <c r="AZM5" s="50"/>
      <c r="AZN5" s="50"/>
      <c r="AZO5" s="50"/>
      <c r="AZP5" s="50"/>
      <c r="AZQ5" s="50"/>
      <c r="AZR5" s="50"/>
      <c r="AZS5" s="50"/>
      <c r="AZT5" s="50"/>
      <c r="AZU5" s="50"/>
      <c r="AZV5" s="50"/>
      <c r="AZW5" s="50"/>
      <c r="AZX5" s="50"/>
      <c r="AZY5" s="50"/>
      <c r="AZZ5" s="50"/>
      <c r="BAA5" s="50"/>
      <c r="BAB5" s="50"/>
      <c r="BAC5" s="50"/>
      <c r="BAD5" s="50"/>
      <c r="BAE5" s="50"/>
      <c r="BAF5" s="50"/>
      <c r="BAG5" s="50"/>
      <c r="BAH5" s="50"/>
      <c r="BAI5" s="50"/>
      <c r="BAJ5" s="50"/>
      <c r="BAK5" s="50"/>
      <c r="BAL5" s="50"/>
      <c r="BAM5" s="50"/>
      <c r="BAN5" s="50"/>
      <c r="BAO5" s="50"/>
      <c r="BAP5" s="50"/>
      <c r="BAQ5" s="50"/>
      <c r="BAR5" s="50"/>
      <c r="BAS5" s="50"/>
      <c r="BAT5" s="50"/>
      <c r="BAU5" s="50"/>
      <c r="BAV5" s="50"/>
      <c r="BAW5" s="50"/>
      <c r="BAX5" s="50"/>
      <c r="BAY5" s="50"/>
      <c r="BAZ5" s="50"/>
      <c r="BBA5" s="50"/>
      <c r="BBB5" s="50"/>
      <c r="BBC5" s="50"/>
      <c r="BBD5" s="50"/>
      <c r="BBE5" s="50"/>
      <c r="BBF5" s="50"/>
      <c r="BBG5" s="50"/>
      <c r="BBH5" s="50"/>
      <c r="BBI5" s="50"/>
      <c r="BBJ5" s="50"/>
      <c r="BBK5" s="50"/>
      <c r="BBL5" s="50"/>
      <c r="BBM5" s="50"/>
      <c r="BBN5" s="50"/>
      <c r="BBO5" s="50"/>
      <c r="BBP5" s="50"/>
      <c r="BBQ5" s="50"/>
      <c r="BBR5" s="50"/>
      <c r="BBS5" s="50"/>
      <c r="BBT5" s="50"/>
      <c r="BBU5" s="50"/>
      <c r="BBV5" s="50"/>
      <c r="BBW5" s="50"/>
      <c r="BBX5" s="50"/>
      <c r="BBY5" s="50"/>
      <c r="BBZ5" s="50"/>
      <c r="BCA5" s="50"/>
      <c r="BCB5" s="50"/>
      <c r="BCC5" s="50"/>
      <c r="BCD5" s="50"/>
      <c r="BCE5" s="50"/>
      <c r="BCF5" s="50"/>
      <c r="BCG5" s="50"/>
      <c r="BCH5" s="50"/>
      <c r="BCI5" s="50"/>
      <c r="BCJ5" s="50"/>
      <c r="BCK5" s="50"/>
      <c r="BCL5" s="50"/>
      <c r="BCM5" s="50"/>
      <c r="BCN5" s="50"/>
      <c r="BCO5" s="50"/>
      <c r="BCP5" s="50"/>
      <c r="BCQ5" s="50"/>
      <c r="BCR5" s="50"/>
      <c r="BCS5" s="50"/>
      <c r="BCT5" s="50"/>
      <c r="BCU5" s="50"/>
      <c r="BCV5" s="50"/>
      <c r="BCW5" s="50"/>
      <c r="BCX5" s="50"/>
      <c r="BCY5" s="50"/>
      <c r="BCZ5" s="50"/>
      <c r="BDA5" s="50"/>
      <c r="BDB5" s="50"/>
      <c r="BDC5" s="50"/>
      <c r="BDD5" s="50"/>
      <c r="BDE5" s="50"/>
      <c r="BDF5" s="50"/>
      <c r="BDG5" s="50"/>
      <c r="BDH5" s="50"/>
      <c r="BDI5" s="50"/>
      <c r="BDJ5" s="50"/>
      <c r="BDK5" s="50"/>
      <c r="BDL5" s="50"/>
      <c r="BDM5" s="50"/>
      <c r="BDN5" s="50"/>
      <c r="BDO5" s="50"/>
      <c r="BDP5" s="50"/>
      <c r="BDQ5" s="50"/>
      <c r="BDR5" s="50"/>
      <c r="BDS5" s="50"/>
      <c r="BDT5" s="50"/>
      <c r="BDU5" s="50"/>
      <c r="BDV5" s="50"/>
      <c r="BDW5" s="50"/>
      <c r="BDX5" s="50"/>
      <c r="BDY5" s="50"/>
      <c r="BDZ5" s="50"/>
      <c r="BEA5" s="50"/>
      <c r="BEB5" s="50"/>
      <c r="BEC5" s="50"/>
      <c r="BED5" s="50"/>
      <c r="BEE5" s="50"/>
      <c r="BEF5" s="50"/>
      <c r="BEG5" s="50"/>
      <c r="BEH5" s="50"/>
      <c r="BEI5" s="50"/>
      <c r="BEJ5" s="50"/>
      <c r="BEK5" s="50"/>
      <c r="BEL5" s="50"/>
      <c r="BEM5" s="50"/>
      <c r="BEN5" s="50"/>
      <c r="BEO5" s="50"/>
      <c r="BEP5" s="50"/>
      <c r="BEQ5" s="50"/>
      <c r="BER5" s="50"/>
      <c r="BES5" s="50"/>
      <c r="BET5" s="50"/>
      <c r="BEU5" s="50"/>
      <c r="BEV5" s="50"/>
      <c r="BEW5" s="50"/>
      <c r="BEX5" s="50"/>
      <c r="BEY5" s="50"/>
      <c r="BEZ5" s="50"/>
      <c r="BFA5" s="50"/>
      <c r="BFB5" s="50"/>
      <c r="BFC5" s="50"/>
      <c r="BFD5" s="50"/>
      <c r="BFE5" s="50"/>
      <c r="BFF5" s="50"/>
      <c r="BFG5" s="50"/>
      <c r="BFH5" s="50"/>
      <c r="BFI5" s="50"/>
      <c r="BFJ5" s="50"/>
      <c r="BFK5" s="50"/>
      <c r="BFL5" s="50"/>
      <c r="BFM5" s="50"/>
      <c r="BFN5" s="50"/>
      <c r="BFO5" s="50"/>
      <c r="BFP5" s="50"/>
      <c r="BFQ5" s="50"/>
      <c r="BFR5" s="50"/>
      <c r="BFS5" s="50"/>
      <c r="BFT5" s="50"/>
      <c r="BFU5" s="50"/>
      <c r="BFV5" s="50"/>
      <c r="BFW5" s="50"/>
      <c r="BFX5" s="50"/>
      <c r="BFY5" s="50"/>
      <c r="BFZ5" s="50"/>
      <c r="BGA5" s="50"/>
      <c r="BGB5" s="50"/>
      <c r="BGC5" s="50"/>
      <c r="BGD5" s="50"/>
      <c r="BGE5" s="50"/>
      <c r="BGF5" s="50"/>
      <c r="BGG5" s="50"/>
      <c r="BGH5" s="50"/>
      <c r="BGI5" s="50"/>
      <c r="BGJ5" s="50"/>
      <c r="BGK5" s="50"/>
      <c r="BGL5" s="50"/>
      <c r="BGM5" s="50"/>
      <c r="BGN5" s="50"/>
      <c r="BGO5" s="50"/>
      <c r="BGP5" s="50"/>
      <c r="BGQ5" s="50"/>
      <c r="BGR5" s="50"/>
      <c r="BGS5" s="50"/>
      <c r="BGT5" s="50"/>
      <c r="BGU5" s="50"/>
      <c r="BGV5" s="50"/>
      <c r="BGW5" s="50"/>
      <c r="BGX5" s="50"/>
      <c r="BGY5" s="50"/>
      <c r="BGZ5" s="50"/>
      <c r="BHA5" s="50"/>
      <c r="BHB5" s="50"/>
      <c r="BHC5" s="50"/>
      <c r="BHD5" s="50"/>
      <c r="BHE5" s="50"/>
      <c r="BHF5" s="50"/>
      <c r="BHG5" s="50"/>
      <c r="BHH5" s="50"/>
      <c r="BHI5" s="50"/>
      <c r="BHJ5" s="50"/>
      <c r="BHK5" s="50"/>
      <c r="BHL5" s="50"/>
      <c r="BHM5" s="50"/>
      <c r="BHN5" s="50"/>
      <c r="BHO5" s="50"/>
      <c r="BHP5" s="50"/>
      <c r="BHQ5" s="50"/>
      <c r="BHR5" s="50"/>
      <c r="BHS5" s="50"/>
      <c r="BHT5" s="50"/>
      <c r="BHU5" s="50"/>
      <c r="BHV5" s="50"/>
      <c r="BHW5" s="50"/>
      <c r="BHX5" s="50"/>
      <c r="BHY5" s="50"/>
      <c r="BHZ5" s="50"/>
      <c r="BIA5" s="50"/>
      <c r="BIB5" s="50"/>
      <c r="BIC5" s="50"/>
      <c r="BID5" s="50"/>
      <c r="BIE5" s="50"/>
      <c r="BIF5" s="50"/>
      <c r="BIG5" s="50"/>
      <c r="BIH5" s="50"/>
      <c r="BII5" s="50"/>
      <c r="BIJ5" s="50"/>
      <c r="BIK5" s="50"/>
      <c r="BIL5" s="50"/>
      <c r="BIM5" s="50"/>
      <c r="BIN5" s="50"/>
      <c r="BIO5" s="50"/>
      <c r="BIP5" s="50"/>
      <c r="BIQ5" s="50"/>
      <c r="BIR5" s="50"/>
      <c r="BIS5" s="50"/>
      <c r="BIT5" s="50"/>
      <c r="BIU5" s="50"/>
      <c r="BIV5" s="50"/>
      <c r="BIW5" s="50"/>
      <c r="BIX5" s="50"/>
      <c r="BIY5" s="50"/>
      <c r="BIZ5" s="50"/>
      <c r="BJA5" s="50"/>
      <c r="BJB5" s="50"/>
      <c r="BJC5" s="50"/>
      <c r="BJD5" s="50"/>
      <c r="BJE5" s="50"/>
      <c r="BJF5" s="50"/>
      <c r="BJG5" s="50"/>
      <c r="BJH5" s="50"/>
      <c r="BJI5" s="50"/>
      <c r="BJJ5" s="50"/>
      <c r="BJK5" s="50"/>
      <c r="BJL5" s="50"/>
      <c r="BJM5" s="50"/>
      <c r="BJN5" s="50"/>
      <c r="BJO5" s="50"/>
      <c r="BJP5" s="50"/>
      <c r="BJQ5" s="50"/>
      <c r="BJR5" s="50"/>
      <c r="BJS5" s="50"/>
      <c r="BJT5" s="50"/>
      <c r="BJU5" s="50"/>
      <c r="BJV5" s="50"/>
      <c r="BJW5" s="50"/>
      <c r="BJX5" s="50"/>
      <c r="BJY5" s="50"/>
      <c r="BJZ5" s="50"/>
      <c r="BKA5" s="50"/>
      <c r="BKB5" s="50"/>
      <c r="BKC5" s="50"/>
      <c r="BKD5" s="50"/>
      <c r="BKE5" s="50"/>
      <c r="BKF5" s="50"/>
      <c r="BKG5" s="50"/>
      <c r="BKH5" s="50"/>
      <c r="BKI5" s="50"/>
      <c r="BKJ5" s="50"/>
      <c r="BKK5" s="50"/>
      <c r="BKL5" s="50"/>
      <c r="BKM5" s="50"/>
      <c r="BKN5" s="50"/>
      <c r="BKO5" s="50"/>
      <c r="BKP5" s="50"/>
      <c r="BKQ5" s="50"/>
      <c r="BKR5" s="50"/>
      <c r="BKS5" s="50"/>
      <c r="BKT5" s="50"/>
      <c r="BKU5" s="50"/>
      <c r="BKV5" s="50"/>
      <c r="BKW5" s="50"/>
      <c r="BKX5" s="50"/>
      <c r="BKY5" s="50"/>
      <c r="BKZ5" s="50"/>
      <c r="BLA5" s="50"/>
      <c r="BLB5" s="50"/>
      <c r="BLC5" s="50"/>
      <c r="BLD5" s="50"/>
      <c r="BLE5" s="50"/>
      <c r="BLF5" s="50"/>
      <c r="BLG5" s="50"/>
      <c r="BLH5" s="50"/>
      <c r="BLI5" s="50"/>
      <c r="BLJ5" s="50"/>
      <c r="BLK5" s="50"/>
      <c r="BLL5" s="50"/>
      <c r="BLM5" s="50"/>
      <c r="BLN5" s="50"/>
      <c r="BLO5" s="50"/>
      <c r="BLP5" s="50"/>
      <c r="BLQ5" s="50"/>
      <c r="BLR5" s="50"/>
      <c r="BLS5" s="50"/>
      <c r="BLT5" s="50"/>
      <c r="BLU5" s="50"/>
      <c r="BLV5" s="50"/>
      <c r="BLW5" s="50"/>
      <c r="BLX5" s="50"/>
      <c r="BLY5" s="50"/>
      <c r="BLZ5" s="50"/>
      <c r="BMA5" s="50"/>
      <c r="BMB5" s="50"/>
      <c r="BMC5" s="50"/>
      <c r="BMD5" s="50"/>
      <c r="BME5" s="50"/>
      <c r="BMF5" s="50"/>
      <c r="BMG5" s="50"/>
      <c r="BMH5" s="50"/>
      <c r="BMI5" s="50"/>
      <c r="BMJ5" s="50"/>
      <c r="BMK5" s="50"/>
      <c r="BML5" s="50"/>
      <c r="BMM5" s="50"/>
      <c r="BMN5" s="50"/>
      <c r="BMO5" s="50"/>
      <c r="BMP5" s="50"/>
      <c r="BMQ5" s="50"/>
      <c r="BMR5" s="50"/>
      <c r="BMS5" s="50"/>
      <c r="BMT5" s="50"/>
      <c r="BMU5" s="50"/>
      <c r="BMV5" s="50"/>
      <c r="BMW5" s="50"/>
      <c r="BMX5" s="50"/>
      <c r="BMY5" s="50"/>
      <c r="BMZ5" s="50"/>
      <c r="BNA5" s="50"/>
      <c r="BNB5" s="50"/>
      <c r="BNC5" s="50"/>
      <c r="BND5" s="50"/>
      <c r="BNE5" s="50"/>
      <c r="BNF5" s="50"/>
      <c r="BNG5" s="50"/>
      <c r="BNH5" s="50"/>
      <c r="BNI5" s="50"/>
      <c r="BNJ5" s="50"/>
      <c r="BNK5" s="50"/>
      <c r="BNL5" s="50"/>
      <c r="BNM5" s="50"/>
      <c r="BNN5" s="50"/>
      <c r="BNO5" s="50"/>
      <c r="BNP5" s="50"/>
      <c r="BNQ5" s="50"/>
      <c r="BNR5" s="50"/>
      <c r="BNS5" s="50"/>
      <c r="BNT5" s="50"/>
      <c r="BNU5" s="50"/>
      <c r="BNV5" s="50"/>
      <c r="BNW5" s="50"/>
      <c r="BNX5" s="50"/>
      <c r="BNY5" s="50"/>
      <c r="BNZ5" s="50"/>
      <c r="BOA5" s="50"/>
      <c r="BOB5" s="50"/>
      <c r="BOC5" s="50"/>
      <c r="BOD5" s="50"/>
      <c r="BOE5" s="50"/>
      <c r="BOF5" s="50"/>
      <c r="BOG5" s="50"/>
      <c r="BOH5" s="50"/>
      <c r="BOI5" s="50"/>
      <c r="BOJ5" s="50"/>
      <c r="BOK5" s="50"/>
      <c r="BOL5" s="50"/>
      <c r="BOM5" s="50"/>
      <c r="BON5" s="50"/>
      <c r="BOO5" s="50"/>
      <c r="BOP5" s="50"/>
      <c r="BOQ5" s="50"/>
      <c r="BOR5" s="50"/>
      <c r="BOS5" s="50"/>
      <c r="BOT5" s="50"/>
      <c r="BOU5" s="50"/>
      <c r="BOV5" s="50"/>
      <c r="BOW5" s="50"/>
      <c r="BOX5" s="50"/>
      <c r="BOY5" s="50"/>
      <c r="BOZ5" s="50"/>
      <c r="BPA5" s="50"/>
      <c r="BPB5" s="50"/>
      <c r="BPC5" s="50"/>
      <c r="BPD5" s="50"/>
      <c r="BPE5" s="50"/>
      <c r="BPF5" s="50"/>
      <c r="BPG5" s="50"/>
      <c r="BPH5" s="50"/>
      <c r="BPI5" s="50"/>
      <c r="BPJ5" s="50"/>
      <c r="BPK5" s="50"/>
      <c r="BPL5" s="50"/>
      <c r="BPM5" s="50"/>
      <c r="BPN5" s="50"/>
      <c r="BPO5" s="50"/>
      <c r="BPP5" s="50"/>
      <c r="BPQ5" s="50"/>
      <c r="BPR5" s="50"/>
      <c r="BPS5" s="50"/>
      <c r="BPT5" s="50"/>
      <c r="BPU5" s="50"/>
      <c r="BPV5" s="50"/>
      <c r="BPW5" s="50"/>
      <c r="BPX5" s="50"/>
      <c r="BPY5" s="50"/>
      <c r="BPZ5" s="50"/>
      <c r="BQA5" s="50"/>
      <c r="BQB5" s="50"/>
      <c r="BQC5" s="50"/>
      <c r="BQD5" s="50"/>
      <c r="BQE5" s="50"/>
      <c r="BQF5" s="50"/>
      <c r="BQG5" s="50"/>
      <c r="BQH5" s="50"/>
      <c r="BQI5" s="50"/>
      <c r="BQJ5" s="50"/>
      <c r="BQK5" s="50"/>
      <c r="BQL5" s="50"/>
      <c r="BQM5" s="50"/>
      <c r="BQN5" s="50"/>
      <c r="BQO5" s="50"/>
      <c r="BQP5" s="50"/>
      <c r="BQQ5" s="50"/>
      <c r="BQR5" s="50"/>
      <c r="BQS5" s="50"/>
      <c r="BQT5" s="50"/>
      <c r="BQU5" s="50"/>
      <c r="BQV5" s="50"/>
      <c r="BQW5" s="50"/>
      <c r="BQX5" s="50"/>
      <c r="BQY5" s="50"/>
      <c r="BQZ5" s="50"/>
      <c r="BRA5" s="50"/>
      <c r="BRB5" s="50"/>
      <c r="BRC5" s="50"/>
      <c r="BRD5" s="50"/>
      <c r="BRE5" s="50"/>
      <c r="BRF5" s="50"/>
      <c r="BRG5" s="50"/>
      <c r="BRH5" s="50"/>
      <c r="BRI5" s="50"/>
      <c r="BRJ5" s="50"/>
      <c r="BRK5" s="50"/>
      <c r="BRL5" s="50"/>
      <c r="BRM5" s="50"/>
      <c r="BRN5" s="50"/>
      <c r="BRO5" s="50"/>
      <c r="BRP5" s="50"/>
      <c r="BRQ5" s="50"/>
      <c r="BRR5" s="50"/>
      <c r="BRS5" s="50"/>
      <c r="BRT5" s="50"/>
      <c r="BRU5" s="50"/>
      <c r="BRV5" s="50"/>
      <c r="BRW5" s="50"/>
      <c r="BRX5" s="50"/>
      <c r="BRY5" s="50"/>
      <c r="BRZ5" s="50"/>
      <c r="BSA5" s="50"/>
      <c r="BSB5" s="50"/>
      <c r="BSC5" s="50"/>
      <c r="BSD5" s="50"/>
      <c r="BSE5" s="50"/>
      <c r="BSF5" s="50"/>
      <c r="BSG5" s="50"/>
      <c r="BSH5" s="50"/>
      <c r="BSI5" s="50"/>
      <c r="BSJ5" s="50"/>
      <c r="BSK5" s="50"/>
      <c r="BSL5" s="50"/>
      <c r="BSM5" s="50"/>
      <c r="BSN5" s="50"/>
      <c r="BSO5" s="50"/>
      <c r="BSP5" s="50"/>
      <c r="BSQ5" s="50"/>
      <c r="BSR5" s="50"/>
      <c r="BSS5" s="50"/>
      <c r="BST5" s="50"/>
      <c r="BSU5" s="50"/>
      <c r="BSV5" s="50"/>
      <c r="BSW5" s="50"/>
      <c r="BSX5" s="50"/>
      <c r="BSY5" s="50"/>
      <c r="BSZ5" s="50"/>
      <c r="BTA5" s="50"/>
      <c r="BTB5" s="50"/>
      <c r="BTC5" s="50"/>
      <c r="BTD5" s="50"/>
      <c r="BTE5" s="50"/>
      <c r="BTF5" s="50"/>
      <c r="BTG5" s="50"/>
      <c r="BTH5" s="50"/>
      <c r="BTI5" s="50"/>
      <c r="BTJ5" s="50"/>
      <c r="BTK5" s="50"/>
      <c r="BTL5" s="50"/>
      <c r="BTM5" s="50"/>
      <c r="BTN5" s="50"/>
      <c r="BTO5" s="50"/>
      <c r="BTP5" s="50"/>
      <c r="BTQ5" s="50"/>
      <c r="BTR5" s="50"/>
      <c r="BTS5" s="50"/>
      <c r="BTT5" s="50"/>
      <c r="BTU5" s="50"/>
      <c r="BTV5" s="50"/>
      <c r="BTW5" s="50"/>
      <c r="BTX5" s="50"/>
      <c r="BTY5" s="50"/>
      <c r="BTZ5" s="50"/>
      <c r="BUA5" s="50"/>
      <c r="BUB5" s="50"/>
      <c r="BUC5" s="50"/>
      <c r="BUD5" s="50"/>
      <c r="BUE5" s="50"/>
      <c r="BUF5" s="50"/>
      <c r="BUG5" s="50"/>
      <c r="BUH5" s="50"/>
      <c r="BUI5" s="50"/>
      <c r="BUJ5" s="50"/>
      <c r="BUK5" s="50"/>
      <c r="BUL5" s="50"/>
      <c r="BUM5" s="50"/>
      <c r="BUN5" s="50"/>
      <c r="BUO5" s="50"/>
      <c r="BUP5" s="50"/>
      <c r="BUQ5" s="50"/>
      <c r="BUR5" s="50"/>
      <c r="BUS5" s="50"/>
      <c r="BUT5" s="50"/>
      <c r="BUU5" s="50"/>
      <c r="BUV5" s="50"/>
      <c r="BUW5" s="50"/>
      <c r="BUX5" s="50"/>
      <c r="BUY5" s="50"/>
      <c r="BUZ5" s="50"/>
      <c r="BVA5" s="50"/>
      <c r="BVB5" s="50"/>
      <c r="BVC5" s="50"/>
      <c r="BVD5" s="50"/>
      <c r="BVE5" s="50"/>
      <c r="BVF5" s="50"/>
      <c r="BVG5" s="50"/>
      <c r="BVH5" s="50"/>
      <c r="BVI5" s="50"/>
      <c r="BVJ5" s="50"/>
      <c r="BVK5" s="50"/>
      <c r="BVL5" s="50"/>
      <c r="BVM5" s="50"/>
      <c r="BVN5" s="50"/>
      <c r="BVO5" s="50"/>
      <c r="BVP5" s="50"/>
      <c r="BVQ5" s="50"/>
      <c r="BVR5" s="50"/>
      <c r="BVS5" s="50"/>
      <c r="BVT5" s="50"/>
      <c r="BVU5" s="50"/>
      <c r="BVV5" s="50"/>
      <c r="BVW5" s="50"/>
      <c r="BVX5" s="50"/>
      <c r="BVY5" s="50"/>
      <c r="BVZ5" s="50"/>
      <c r="BWA5" s="50"/>
      <c r="BWB5" s="50"/>
      <c r="BWC5" s="50"/>
      <c r="BWD5" s="50"/>
      <c r="BWE5" s="50"/>
      <c r="BWF5" s="50"/>
      <c r="BWG5" s="50"/>
      <c r="BWH5" s="50"/>
      <c r="BWI5" s="50"/>
      <c r="BWJ5" s="50"/>
      <c r="BWK5" s="50"/>
      <c r="BWL5" s="50"/>
      <c r="BWM5" s="50"/>
      <c r="BWN5" s="50"/>
      <c r="BWO5" s="50"/>
      <c r="BWP5" s="50"/>
      <c r="BWQ5" s="50"/>
      <c r="BWR5" s="50"/>
      <c r="BWS5" s="50"/>
      <c r="BWT5" s="50"/>
      <c r="BWU5" s="50"/>
      <c r="BWV5" s="50"/>
      <c r="BWW5" s="50"/>
      <c r="BWX5" s="50"/>
      <c r="BWY5" s="50"/>
      <c r="BWZ5" s="50"/>
      <c r="BXA5" s="50"/>
      <c r="BXB5" s="50"/>
      <c r="BXC5" s="50"/>
      <c r="BXD5" s="50"/>
      <c r="BXE5" s="50"/>
      <c r="BXF5" s="50"/>
      <c r="BXG5" s="50"/>
      <c r="BXH5" s="50"/>
      <c r="BXI5" s="50"/>
      <c r="BXJ5" s="50"/>
      <c r="BXK5" s="50"/>
      <c r="BXL5" s="50"/>
      <c r="BXM5" s="50"/>
      <c r="BXN5" s="50"/>
      <c r="BXO5" s="50"/>
      <c r="BXP5" s="50"/>
      <c r="BXQ5" s="50"/>
      <c r="BXR5" s="50"/>
      <c r="BXS5" s="50"/>
      <c r="BXT5" s="50"/>
      <c r="BXU5" s="50"/>
      <c r="BXV5" s="50"/>
      <c r="BXW5" s="50"/>
      <c r="BXX5" s="50"/>
      <c r="BXY5" s="50"/>
      <c r="BXZ5" s="50"/>
      <c r="BYA5" s="50"/>
      <c r="BYB5" s="50"/>
      <c r="BYC5" s="50"/>
      <c r="BYD5" s="50"/>
      <c r="BYE5" s="50"/>
      <c r="BYF5" s="50"/>
      <c r="BYG5" s="50"/>
      <c r="BYH5" s="50"/>
      <c r="BYI5" s="50"/>
      <c r="BYJ5" s="50"/>
      <c r="BYK5" s="50"/>
      <c r="BYL5" s="50"/>
      <c r="BYM5" s="50"/>
      <c r="BYN5" s="50"/>
      <c r="BYO5" s="50"/>
      <c r="BYP5" s="50"/>
      <c r="BYQ5" s="50"/>
      <c r="BYR5" s="50"/>
      <c r="BYS5" s="50"/>
      <c r="BYT5" s="50"/>
      <c r="BYU5" s="50"/>
      <c r="BYV5" s="50"/>
      <c r="BYW5" s="50"/>
      <c r="BYX5" s="50"/>
      <c r="BYY5" s="50"/>
      <c r="BYZ5" s="50"/>
      <c r="BZA5" s="50"/>
      <c r="BZB5" s="50"/>
      <c r="BZC5" s="50"/>
      <c r="BZD5" s="50"/>
      <c r="BZE5" s="50"/>
      <c r="BZF5" s="50"/>
      <c r="BZG5" s="50"/>
      <c r="BZH5" s="50"/>
      <c r="BZI5" s="50"/>
      <c r="BZJ5" s="50"/>
      <c r="BZK5" s="50"/>
      <c r="BZL5" s="50"/>
      <c r="BZM5" s="50"/>
      <c r="BZN5" s="50"/>
      <c r="BZO5" s="50"/>
      <c r="BZP5" s="50"/>
      <c r="BZQ5" s="50"/>
      <c r="BZR5" s="50"/>
      <c r="BZS5" s="50"/>
      <c r="BZT5" s="50"/>
      <c r="BZU5" s="50"/>
      <c r="BZV5" s="50"/>
      <c r="BZW5" s="50"/>
      <c r="BZX5" s="50"/>
      <c r="BZY5" s="50"/>
      <c r="BZZ5" s="50"/>
      <c r="CAA5" s="50"/>
      <c r="CAB5" s="50"/>
      <c r="CAC5" s="50"/>
      <c r="CAD5" s="50"/>
      <c r="CAE5" s="50"/>
      <c r="CAF5" s="50"/>
      <c r="CAG5" s="50"/>
      <c r="CAH5" s="50"/>
      <c r="CAI5" s="50"/>
      <c r="CAJ5" s="50"/>
      <c r="CAK5" s="50"/>
      <c r="CAL5" s="50"/>
      <c r="CAM5" s="50"/>
      <c r="CAN5" s="50"/>
      <c r="CAO5" s="50"/>
      <c r="CAP5" s="50"/>
      <c r="CAQ5" s="50"/>
      <c r="CAR5" s="50"/>
      <c r="CAS5" s="50"/>
      <c r="CAT5" s="50"/>
      <c r="CAU5" s="50"/>
      <c r="CAV5" s="50"/>
      <c r="CAW5" s="50"/>
      <c r="CAX5" s="50"/>
      <c r="CAY5" s="50"/>
      <c r="CAZ5" s="50"/>
      <c r="CBA5" s="50"/>
      <c r="CBB5" s="50"/>
      <c r="CBC5" s="50"/>
      <c r="CBD5" s="50"/>
      <c r="CBE5" s="50"/>
      <c r="CBF5" s="50"/>
      <c r="CBG5" s="50"/>
      <c r="CBH5" s="50"/>
      <c r="CBI5" s="50"/>
      <c r="CBJ5" s="50"/>
      <c r="CBK5" s="50"/>
      <c r="CBL5" s="50"/>
      <c r="CBM5" s="50"/>
      <c r="CBN5" s="50"/>
      <c r="CBO5" s="50"/>
      <c r="CBP5" s="50"/>
      <c r="CBQ5" s="50"/>
      <c r="CBR5" s="50"/>
      <c r="CBS5" s="50"/>
      <c r="CBT5" s="50"/>
      <c r="CBU5" s="50"/>
      <c r="CBV5" s="50"/>
      <c r="CBW5" s="50"/>
      <c r="CBX5" s="50"/>
      <c r="CBY5" s="50"/>
      <c r="CBZ5" s="50"/>
      <c r="CCA5" s="50"/>
      <c r="CCB5" s="50"/>
      <c r="CCC5" s="50"/>
      <c r="CCD5" s="50"/>
      <c r="CCE5" s="50"/>
      <c r="CCF5" s="50"/>
      <c r="CCG5" s="50"/>
      <c r="CCH5" s="50"/>
      <c r="CCI5" s="50"/>
      <c r="CCJ5" s="50"/>
      <c r="CCK5" s="50"/>
      <c r="CCL5" s="50"/>
      <c r="CCM5" s="50"/>
      <c r="CCN5" s="50"/>
      <c r="CCO5" s="50"/>
      <c r="CCP5" s="50"/>
      <c r="CCQ5" s="50"/>
      <c r="CCR5" s="50"/>
      <c r="CCS5" s="50"/>
      <c r="CCT5" s="50"/>
      <c r="CCU5" s="50"/>
      <c r="CCV5" s="50"/>
      <c r="CCW5" s="50"/>
      <c r="CCX5" s="50"/>
      <c r="CCY5" s="50"/>
      <c r="CCZ5" s="50"/>
      <c r="CDA5" s="50"/>
      <c r="CDB5" s="50"/>
      <c r="CDC5" s="50"/>
      <c r="CDD5" s="50"/>
      <c r="CDE5" s="50"/>
      <c r="CDF5" s="50"/>
      <c r="CDG5" s="50"/>
      <c r="CDH5" s="50"/>
      <c r="CDI5" s="50"/>
      <c r="CDJ5" s="50"/>
      <c r="CDK5" s="50"/>
      <c r="CDL5" s="50"/>
      <c r="CDM5" s="50"/>
      <c r="CDN5" s="50"/>
      <c r="CDO5" s="50"/>
      <c r="CDP5" s="50"/>
      <c r="CDQ5" s="50"/>
      <c r="CDR5" s="50"/>
      <c r="CDS5" s="50"/>
      <c r="CDT5" s="50"/>
      <c r="CDU5" s="50"/>
      <c r="CDV5" s="50"/>
      <c r="CDW5" s="50"/>
      <c r="CDX5" s="50"/>
      <c r="CDY5" s="50"/>
      <c r="CDZ5" s="50"/>
      <c r="CEA5" s="50"/>
      <c r="CEB5" s="50"/>
      <c r="CEC5" s="50"/>
      <c r="CED5" s="50"/>
      <c r="CEE5" s="50"/>
      <c r="CEF5" s="50"/>
      <c r="CEG5" s="50"/>
      <c r="CEH5" s="50"/>
      <c r="CEI5" s="50"/>
      <c r="CEJ5" s="50"/>
      <c r="CEK5" s="50"/>
      <c r="CEL5" s="50"/>
      <c r="CEM5" s="50"/>
      <c r="CEN5" s="50"/>
      <c r="CEO5" s="50"/>
      <c r="CEP5" s="50"/>
      <c r="CEQ5" s="50"/>
      <c r="CER5" s="50"/>
      <c r="CES5" s="50"/>
      <c r="CET5" s="50"/>
      <c r="CEU5" s="50"/>
      <c r="CEV5" s="50"/>
      <c r="CEW5" s="50"/>
      <c r="CEX5" s="50"/>
      <c r="CEY5" s="50"/>
      <c r="CEZ5" s="50"/>
      <c r="CFA5" s="50"/>
      <c r="CFB5" s="50"/>
      <c r="CFC5" s="50"/>
      <c r="CFD5" s="50"/>
      <c r="CFE5" s="50"/>
      <c r="CFF5" s="50"/>
      <c r="CFG5" s="50"/>
      <c r="CFH5" s="50"/>
      <c r="CFI5" s="50"/>
      <c r="CFJ5" s="50"/>
      <c r="CFK5" s="50"/>
      <c r="CFL5" s="50"/>
      <c r="CFM5" s="50"/>
      <c r="CFN5" s="50"/>
      <c r="CFO5" s="50"/>
      <c r="CFP5" s="50"/>
      <c r="CFQ5" s="50"/>
      <c r="CFR5" s="50"/>
      <c r="CFS5" s="50"/>
      <c r="CFT5" s="50"/>
      <c r="CFU5" s="50"/>
      <c r="CFV5" s="50"/>
      <c r="CFW5" s="50"/>
      <c r="CFX5" s="50"/>
      <c r="CFY5" s="50"/>
      <c r="CFZ5" s="50"/>
      <c r="CGA5" s="50"/>
      <c r="CGB5" s="50"/>
      <c r="CGC5" s="50"/>
      <c r="CGD5" s="50"/>
      <c r="CGE5" s="50"/>
      <c r="CGF5" s="50"/>
      <c r="CGG5" s="50"/>
      <c r="CGH5" s="50"/>
      <c r="CGI5" s="50"/>
      <c r="CGJ5" s="50"/>
      <c r="CGK5" s="50"/>
      <c r="CGL5" s="50"/>
      <c r="CGM5" s="50"/>
      <c r="CGN5" s="50"/>
      <c r="CGO5" s="50"/>
      <c r="CGP5" s="50"/>
      <c r="CGQ5" s="50"/>
      <c r="CGR5" s="50"/>
      <c r="CGS5" s="50"/>
      <c r="CGT5" s="50"/>
      <c r="CGU5" s="50"/>
      <c r="CGV5" s="50"/>
      <c r="CGW5" s="50"/>
      <c r="CGX5" s="50"/>
      <c r="CGY5" s="50"/>
      <c r="CGZ5" s="50"/>
      <c r="CHA5" s="50"/>
      <c r="CHB5" s="50"/>
      <c r="CHC5" s="50"/>
      <c r="CHD5" s="50"/>
      <c r="CHE5" s="50"/>
      <c r="CHF5" s="50"/>
      <c r="CHG5" s="50"/>
      <c r="CHH5" s="50"/>
      <c r="CHI5" s="50"/>
      <c r="CHJ5" s="50"/>
      <c r="CHK5" s="50"/>
      <c r="CHL5" s="50"/>
      <c r="CHM5" s="50"/>
      <c r="CHN5" s="50"/>
      <c r="CHO5" s="50"/>
      <c r="CHP5" s="50"/>
      <c r="CHQ5" s="50"/>
      <c r="CHR5" s="50"/>
      <c r="CHS5" s="50"/>
      <c r="CHT5" s="50"/>
      <c r="CHU5" s="50"/>
      <c r="CHV5" s="50"/>
      <c r="CHW5" s="50"/>
      <c r="CHX5" s="50"/>
      <c r="CHY5" s="50"/>
      <c r="CHZ5" s="50"/>
      <c r="CIA5" s="50"/>
      <c r="CIB5" s="50"/>
      <c r="CIC5" s="50"/>
      <c r="CID5" s="50"/>
      <c r="CIE5" s="50"/>
      <c r="CIF5" s="50"/>
      <c r="CIG5" s="50"/>
      <c r="CIH5" s="50"/>
      <c r="CII5" s="50"/>
      <c r="CIJ5" s="50"/>
      <c r="CIK5" s="50"/>
      <c r="CIL5" s="50"/>
      <c r="CIM5" s="50"/>
      <c r="CIN5" s="50"/>
      <c r="CIO5" s="50"/>
      <c r="CIP5" s="50"/>
      <c r="CIQ5" s="50"/>
      <c r="CIR5" s="50"/>
      <c r="CIS5" s="50"/>
      <c r="CIT5" s="50"/>
      <c r="CIU5" s="50"/>
      <c r="CIV5" s="50"/>
      <c r="CIW5" s="50"/>
      <c r="CIX5" s="50"/>
      <c r="CIY5" s="50"/>
      <c r="CIZ5" s="50"/>
      <c r="CJA5" s="50"/>
      <c r="CJB5" s="50"/>
      <c r="CJC5" s="50"/>
      <c r="CJD5" s="50"/>
      <c r="CJE5" s="50"/>
      <c r="CJF5" s="50"/>
      <c r="CJG5" s="50"/>
      <c r="CJH5" s="50"/>
      <c r="CJI5" s="50"/>
      <c r="CJJ5" s="50"/>
      <c r="CJK5" s="50"/>
      <c r="CJL5" s="50"/>
      <c r="CJM5" s="50"/>
      <c r="CJN5" s="50"/>
      <c r="CJO5" s="50"/>
      <c r="CJP5" s="50"/>
      <c r="CJQ5" s="50"/>
      <c r="CJR5" s="50"/>
      <c r="CJS5" s="50"/>
      <c r="CJT5" s="50"/>
      <c r="CJU5" s="50"/>
      <c r="CJV5" s="50"/>
      <c r="CJW5" s="50"/>
      <c r="CJX5" s="50"/>
      <c r="CJY5" s="50"/>
      <c r="CJZ5" s="50"/>
      <c r="CKA5" s="50"/>
      <c r="CKB5" s="50"/>
      <c r="CKC5" s="50"/>
      <c r="CKD5" s="50"/>
      <c r="CKE5" s="50"/>
      <c r="CKF5" s="50"/>
      <c r="CKG5" s="50"/>
      <c r="CKH5" s="50"/>
      <c r="CKI5" s="50"/>
      <c r="CKJ5" s="50"/>
      <c r="CKK5" s="50"/>
      <c r="CKL5" s="50"/>
      <c r="CKM5" s="50"/>
      <c r="CKN5" s="50"/>
      <c r="CKO5" s="50"/>
      <c r="CKP5" s="50"/>
      <c r="CKQ5" s="50"/>
      <c r="CKR5" s="50"/>
      <c r="CKS5" s="50"/>
      <c r="CKT5" s="50"/>
      <c r="CKU5" s="50"/>
      <c r="CKV5" s="50"/>
      <c r="CKW5" s="50"/>
      <c r="CKX5" s="50"/>
      <c r="CKY5" s="50"/>
      <c r="CKZ5" s="50"/>
      <c r="CLA5" s="50"/>
      <c r="CLB5" s="50"/>
      <c r="CLC5" s="50"/>
      <c r="CLD5" s="50"/>
      <c r="CLE5" s="50"/>
      <c r="CLF5" s="50"/>
      <c r="CLG5" s="50"/>
      <c r="CLH5" s="50"/>
      <c r="CLI5" s="50"/>
      <c r="CLJ5" s="50"/>
      <c r="CLK5" s="50"/>
      <c r="CLL5" s="50"/>
      <c r="CLM5" s="50"/>
      <c r="CLN5" s="50"/>
      <c r="CLO5" s="50"/>
      <c r="CLP5" s="50"/>
      <c r="CLQ5" s="50"/>
      <c r="CLR5" s="50"/>
      <c r="CLS5" s="50"/>
      <c r="CLT5" s="50"/>
      <c r="CLU5" s="50"/>
      <c r="CLV5" s="50"/>
      <c r="CLW5" s="50"/>
      <c r="CLX5" s="50"/>
      <c r="CLY5" s="50"/>
      <c r="CLZ5" s="50"/>
      <c r="CMA5" s="50"/>
      <c r="CMB5" s="50"/>
      <c r="CMC5" s="50"/>
      <c r="CMD5" s="50"/>
      <c r="CME5" s="50"/>
      <c r="CMF5" s="50"/>
      <c r="CMG5" s="50"/>
      <c r="CMH5" s="50"/>
      <c r="CMI5" s="50"/>
      <c r="CMJ5" s="50"/>
      <c r="CMK5" s="50"/>
      <c r="CML5" s="50"/>
      <c r="CMM5" s="50"/>
      <c r="CMN5" s="50"/>
      <c r="CMO5" s="50"/>
      <c r="CMP5" s="50"/>
      <c r="CMQ5" s="50"/>
      <c r="CMR5" s="50"/>
      <c r="CMS5" s="50"/>
      <c r="CMT5" s="50"/>
      <c r="CMU5" s="50"/>
      <c r="CMV5" s="50"/>
      <c r="CMW5" s="50"/>
      <c r="CMX5" s="50"/>
      <c r="CMY5" s="50"/>
      <c r="CMZ5" s="50"/>
      <c r="CNA5" s="50"/>
      <c r="CNB5" s="50"/>
      <c r="CNC5" s="50"/>
      <c r="CND5" s="50"/>
      <c r="CNE5" s="50"/>
      <c r="CNF5" s="50"/>
      <c r="CNG5" s="50"/>
      <c r="CNH5" s="50"/>
      <c r="CNI5" s="50"/>
      <c r="CNJ5" s="50"/>
      <c r="CNK5" s="50"/>
      <c r="CNL5" s="50"/>
      <c r="CNM5" s="50"/>
      <c r="CNN5" s="50"/>
      <c r="CNO5" s="50"/>
      <c r="CNP5" s="50"/>
      <c r="CNQ5" s="50"/>
      <c r="CNR5" s="50"/>
      <c r="CNS5" s="50"/>
      <c r="CNT5" s="50"/>
      <c r="CNU5" s="50"/>
      <c r="CNV5" s="50"/>
      <c r="CNW5" s="50"/>
      <c r="CNX5" s="50"/>
      <c r="CNY5" s="50"/>
      <c r="CNZ5" s="50"/>
      <c r="COA5" s="50"/>
      <c r="COB5" s="50"/>
      <c r="COC5" s="50"/>
      <c r="COD5" s="50"/>
      <c r="COE5" s="50"/>
      <c r="COF5" s="50"/>
      <c r="COG5" s="50"/>
      <c r="COH5" s="50"/>
      <c r="COI5" s="50"/>
      <c r="COJ5" s="50"/>
      <c r="COK5" s="50"/>
      <c r="COL5" s="50"/>
      <c r="COM5" s="50"/>
      <c r="CON5" s="50"/>
      <c r="COO5" s="50"/>
      <c r="COP5" s="50"/>
      <c r="COQ5" s="50"/>
      <c r="COR5" s="50"/>
      <c r="COS5" s="50"/>
      <c r="COT5" s="50"/>
      <c r="COU5" s="50"/>
      <c r="COV5" s="50"/>
      <c r="COW5" s="50"/>
      <c r="COX5" s="50"/>
      <c r="COY5" s="50"/>
      <c r="COZ5" s="50"/>
      <c r="CPA5" s="50"/>
      <c r="CPB5" s="50"/>
      <c r="CPC5" s="50"/>
      <c r="CPD5" s="50"/>
      <c r="CPE5" s="50"/>
      <c r="CPF5" s="50"/>
      <c r="CPG5" s="50"/>
      <c r="CPH5" s="50"/>
      <c r="CPI5" s="50"/>
      <c r="CPJ5" s="50"/>
      <c r="CPK5" s="50"/>
      <c r="CPL5" s="50"/>
      <c r="CPM5" s="50"/>
      <c r="CPN5" s="50"/>
      <c r="CPO5" s="50"/>
      <c r="CPP5" s="50"/>
      <c r="CPQ5" s="50"/>
      <c r="CPR5" s="50"/>
      <c r="CPS5" s="50"/>
      <c r="CPT5" s="50"/>
      <c r="CPU5" s="50"/>
      <c r="CPV5" s="50"/>
      <c r="CPW5" s="50"/>
      <c r="CPX5" s="50"/>
      <c r="CPY5" s="50"/>
      <c r="CPZ5" s="50"/>
      <c r="CQA5" s="50"/>
      <c r="CQB5" s="50"/>
      <c r="CQC5" s="50"/>
      <c r="CQD5" s="50"/>
      <c r="CQE5" s="50"/>
      <c r="CQF5" s="50"/>
      <c r="CQG5" s="50"/>
      <c r="CQH5" s="50"/>
      <c r="CQI5" s="50"/>
      <c r="CQJ5" s="50"/>
      <c r="CQK5" s="50"/>
      <c r="CQL5" s="50"/>
      <c r="CQM5" s="50"/>
      <c r="CQN5" s="50"/>
      <c r="CQO5" s="50"/>
      <c r="CQP5" s="50"/>
      <c r="CQQ5" s="50"/>
      <c r="CQR5" s="50"/>
      <c r="CQS5" s="50"/>
      <c r="CQT5" s="50"/>
      <c r="CQU5" s="50"/>
      <c r="CQV5" s="50"/>
      <c r="CQW5" s="50"/>
      <c r="CQX5" s="50"/>
      <c r="CQY5" s="50"/>
      <c r="CQZ5" s="50"/>
      <c r="CRA5" s="50"/>
      <c r="CRB5" s="50"/>
      <c r="CRC5" s="50"/>
      <c r="CRD5" s="50"/>
      <c r="CRE5" s="50"/>
      <c r="CRF5" s="50"/>
      <c r="CRG5" s="50"/>
      <c r="CRH5" s="50"/>
      <c r="CRI5" s="50"/>
      <c r="CRJ5" s="50"/>
      <c r="CRK5" s="50"/>
      <c r="CRL5" s="50"/>
      <c r="CRM5" s="50"/>
      <c r="CRN5" s="50"/>
      <c r="CRO5" s="50"/>
      <c r="CRP5" s="50"/>
      <c r="CRQ5" s="50"/>
      <c r="CRR5" s="50"/>
      <c r="CRS5" s="50"/>
      <c r="CRT5" s="50"/>
      <c r="CRU5" s="50"/>
      <c r="CRV5" s="50"/>
      <c r="CRW5" s="50"/>
      <c r="CRX5" s="50"/>
      <c r="CRY5" s="50"/>
      <c r="CRZ5" s="50"/>
      <c r="CSA5" s="50"/>
      <c r="CSB5" s="50"/>
      <c r="CSC5" s="50"/>
      <c r="CSD5" s="50"/>
      <c r="CSE5" s="50"/>
      <c r="CSF5" s="50"/>
      <c r="CSG5" s="50"/>
      <c r="CSH5" s="50"/>
      <c r="CSI5" s="50"/>
      <c r="CSJ5" s="50"/>
      <c r="CSK5" s="50"/>
      <c r="CSL5" s="50"/>
      <c r="CSM5" s="50"/>
      <c r="CSN5" s="50"/>
      <c r="CSO5" s="50"/>
      <c r="CSP5" s="50"/>
      <c r="CSQ5" s="50"/>
      <c r="CSR5" s="50"/>
      <c r="CSS5" s="50"/>
      <c r="CST5" s="50"/>
      <c r="CSU5" s="50"/>
      <c r="CSV5" s="50"/>
      <c r="CSW5" s="50"/>
      <c r="CSX5" s="50"/>
      <c r="CSY5" s="50"/>
      <c r="CSZ5" s="50"/>
      <c r="CTA5" s="50"/>
      <c r="CTB5" s="50"/>
      <c r="CTC5" s="50"/>
      <c r="CTD5" s="50"/>
      <c r="CTE5" s="50"/>
      <c r="CTF5" s="50"/>
      <c r="CTG5" s="50"/>
      <c r="CTH5" s="50"/>
      <c r="CTI5" s="50"/>
      <c r="CTJ5" s="50"/>
      <c r="CTK5" s="50"/>
      <c r="CTL5" s="50"/>
      <c r="CTM5" s="50"/>
      <c r="CTN5" s="50"/>
      <c r="CTO5" s="50"/>
      <c r="CTP5" s="50"/>
      <c r="CTQ5" s="50"/>
      <c r="CTR5" s="50"/>
      <c r="CTS5" s="50"/>
      <c r="CTT5" s="50"/>
      <c r="CTU5" s="50"/>
      <c r="CTV5" s="50"/>
      <c r="CTW5" s="50"/>
      <c r="CTX5" s="50"/>
      <c r="CTY5" s="50"/>
      <c r="CTZ5" s="50"/>
      <c r="CUA5" s="50"/>
      <c r="CUB5" s="50"/>
      <c r="CUC5" s="50"/>
      <c r="CUD5" s="50"/>
      <c r="CUE5" s="50"/>
      <c r="CUF5" s="50"/>
      <c r="CUG5" s="50"/>
      <c r="CUH5" s="50"/>
      <c r="CUI5" s="50"/>
      <c r="CUJ5" s="50"/>
      <c r="CUK5" s="50"/>
      <c r="CUL5" s="50"/>
      <c r="CUM5" s="50"/>
      <c r="CUN5" s="50"/>
      <c r="CUO5" s="50"/>
      <c r="CUP5" s="50"/>
      <c r="CUQ5" s="50"/>
      <c r="CUR5" s="50"/>
      <c r="CUS5" s="50"/>
      <c r="CUT5" s="50"/>
      <c r="CUU5" s="50"/>
      <c r="CUV5" s="50"/>
      <c r="CUW5" s="50"/>
      <c r="CUX5" s="50"/>
      <c r="CUY5" s="50"/>
      <c r="CUZ5" s="50"/>
      <c r="CVA5" s="50"/>
      <c r="CVB5" s="50"/>
      <c r="CVC5" s="50"/>
      <c r="CVD5" s="50"/>
      <c r="CVE5" s="50"/>
      <c r="CVF5" s="50"/>
      <c r="CVG5" s="50"/>
      <c r="CVH5" s="50"/>
      <c r="CVI5" s="50"/>
      <c r="CVJ5" s="50"/>
      <c r="CVK5" s="50"/>
      <c r="CVL5" s="50"/>
      <c r="CVM5" s="50"/>
      <c r="CVN5" s="50"/>
      <c r="CVO5" s="50"/>
      <c r="CVP5" s="50"/>
      <c r="CVQ5" s="50"/>
      <c r="CVR5" s="50"/>
      <c r="CVS5" s="50"/>
      <c r="CVT5" s="50"/>
      <c r="CVU5" s="50"/>
      <c r="CVV5" s="50"/>
      <c r="CVW5" s="50"/>
      <c r="CVX5" s="50"/>
      <c r="CVY5" s="50"/>
      <c r="CVZ5" s="50"/>
      <c r="CWA5" s="50"/>
      <c r="CWB5" s="50"/>
      <c r="CWC5" s="50"/>
      <c r="CWD5" s="50"/>
      <c r="CWE5" s="50"/>
      <c r="CWF5" s="50"/>
      <c r="CWG5" s="50"/>
      <c r="CWH5" s="50"/>
      <c r="CWI5" s="50"/>
      <c r="CWJ5" s="50"/>
      <c r="CWK5" s="50"/>
      <c r="CWL5" s="50"/>
      <c r="CWM5" s="50"/>
      <c r="CWN5" s="50"/>
      <c r="CWO5" s="50"/>
      <c r="CWP5" s="50"/>
      <c r="CWQ5" s="50"/>
      <c r="CWR5" s="50"/>
      <c r="CWS5" s="50"/>
      <c r="CWT5" s="50"/>
      <c r="CWU5" s="50"/>
      <c r="CWV5" s="50"/>
      <c r="CWW5" s="50"/>
      <c r="CWX5" s="50"/>
      <c r="CWY5" s="50"/>
      <c r="CWZ5" s="50"/>
      <c r="CXA5" s="50"/>
      <c r="CXB5" s="50"/>
      <c r="CXC5" s="50"/>
      <c r="CXD5" s="50"/>
      <c r="CXE5" s="50"/>
      <c r="CXF5" s="50"/>
      <c r="CXG5" s="50"/>
      <c r="CXH5" s="50"/>
      <c r="CXI5" s="50"/>
      <c r="CXJ5" s="50"/>
      <c r="CXK5" s="50"/>
      <c r="CXL5" s="50"/>
      <c r="CXM5" s="50"/>
      <c r="CXN5" s="50"/>
      <c r="CXO5" s="50"/>
      <c r="CXP5" s="50"/>
      <c r="CXQ5" s="50"/>
      <c r="CXR5" s="50"/>
      <c r="CXS5" s="50"/>
      <c r="CXT5" s="50"/>
      <c r="CXU5" s="50"/>
      <c r="CXV5" s="50"/>
      <c r="CXW5" s="50"/>
      <c r="CXX5" s="50"/>
      <c r="CXY5" s="50"/>
      <c r="CXZ5" s="50"/>
      <c r="CYA5" s="50"/>
      <c r="CYB5" s="50"/>
      <c r="CYC5" s="50"/>
      <c r="CYD5" s="50"/>
      <c r="CYE5" s="50"/>
      <c r="CYF5" s="50"/>
      <c r="CYG5" s="50"/>
      <c r="CYH5" s="50"/>
      <c r="CYI5" s="50"/>
      <c r="CYJ5" s="50"/>
      <c r="CYK5" s="50"/>
      <c r="CYL5" s="50"/>
      <c r="CYM5" s="50"/>
      <c r="CYN5" s="50"/>
      <c r="CYO5" s="50"/>
      <c r="CYP5" s="50"/>
      <c r="CYQ5" s="50"/>
      <c r="CYR5" s="50"/>
      <c r="CYS5" s="50"/>
      <c r="CYT5" s="50"/>
      <c r="CYU5" s="50"/>
      <c r="CYV5" s="50"/>
      <c r="CYW5" s="50"/>
      <c r="CYX5" s="50"/>
      <c r="CYY5" s="50"/>
      <c r="CYZ5" s="50"/>
      <c r="CZA5" s="50"/>
      <c r="CZB5" s="50"/>
      <c r="CZC5" s="50"/>
      <c r="CZD5" s="50"/>
      <c r="CZE5" s="50"/>
      <c r="CZF5" s="50"/>
      <c r="CZG5" s="50"/>
      <c r="CZH5" s="50"/>
      <c r="CZI5" s="50"/>
      <c r="CZJ5" s="50"/>
      <c r="CZK5" s="50"/>
      <c r="CZL5" s="50"/>
      <c r="CZM5" s="50"/>
      <c r="CZN5" s="50"/>
      <c r="CZO5" s="50"/>
      <c r="CZP5" s="50"/>
      <c r="CZQ5" s="50"/>
      <c r="CZR5" s="50"/>
      <c r="CZS5" s="50"/>
      <c r="CZT5" s="50"/>
      <c r="CZU5" s="50"/>
      <c r="CZV5" s="50"/>
      <c r="CZW5" s="50"/>
      <c r="CZX5" s="50"/>
      <c r="CZY5" s="50"/>
      <c r="CZZ5" s="50"/>
      <c r="DAA5" s="50"/>
      <c r="DAB5" s="50"/>
      <c r="DAC5" s="50"/>
      <c r="DAD5" s="50"/>
      <c r="DAE5" s="50"/>
      <c r="DAF5" s="50"/>
      <c r="DAG5" s="50"/>
      <c r="DAH5" s="50"/>
      <c r="DAI5" s="50"/>
      <c r="DAJ5" s="50"/>
      <c r="DAK5" s="50"/>
      <c r="DAL5" s="50"/>
      <c r="DAM5" s="50"/>
      <c r="DAN5" s="50"/>
      <c r="DAO5" s="50"/>
      <c r="DAP5" s="50"/>
      <c r="DAQ5" s="50"/>
      <c r="DAR5" s="50"/>
      <c r="DAS5" s="50"/>
      <c r="DAT5" s="50"/>
      <c r="DAU5" s="50"/>
      <c r="DAV5" s="50"/>
      <c r="DAW5" s="50"/>
      <c r="DAX5" s="50"/>
      <c r="DAY5" s="50"/>
      <c r="DAZ5" s="50"/>
      <c r="DBA5" s="50"/>
      <c r="DBB5" s="50"/>
      <c r="DBC5" s="50"/>
      <c r="DBD5" s="50"/>
      <c r="DBE5" s="50"/>
      <c r="DBF5" s="50"/>
      <c r="DBG5" s="50"/>
      <c r="DBH5" s="50"/>
      <c r="DBI5" s="50"/>
      <c r="DBJ5" s="50"/>
      <c r="DBK5" s="50"/>
      <c r="DBL5" s="50"/>
      <c r="DBM5" s="50"/>
      <c r="DBN5" s="50"/>
      <c r="DBO5" s="50"/>
      <c r="DBP5" s="50"/>
      <c r="DBQ5" s="50"/>
      <c r="DBR5" s="50"/>
      <c r="DBS5" s="50"/>
      <c r="DBT5" s="50"/>
      <c r="DBU5" s="50"/>
      <c r="DBV5" s="50"/>
      <c r="DBW5" s="50"/>
      <c r="DBX5" s="50"/>
      <c r="DBY5" s="50"/>
      <c r="DBZ5" s="50"/>
      <c r="DCA5" s="50"/>
      <c r="DCB5" s="50"/>
      <c r="DCC5" s="50"/>
      <c r="DCD5" s="50"/>
      <c r="DCE5" s="50"/>
      <c r="DCF5" s="50"/>
      <c r="DCG5" s="50"/>
      <c r="DCH5" s="50"/>
      <c r="DCI5" s="50"/>
      <c r="DCJ5" s="50"/>
      <c r="DCK5" s="50"/>
      <c r="DCL5" s="50"/>
      <c r="DCM5" s="50"/>
      <c r="DCN5" s="50"/>
      <c r="DCO5" s="50"/>
      <c r="DCP5" s="50"/>
      <c r="DCQ5" s="50"/>
      <c r="DCR5" s="50"/>
      <c r="DCS5" s="50"/>
      <c r="DCT5" s="50"/>
      <c r="DCU5" s="50"/>
      <c r="DCV5" s="50"/>
      <c r="DCW5" s="50"/>
      <c r="DCX5" s="50"/>
      <c r="DCY5" s="50"/>
      <c r="DCZ5" s="50"/>
      <c r="DDA5" s="50"/>
      <c r="DDB5" s="50"/>
      <c r="DDC5" s="50"/>
      <c r="DDD5" s="50"/>
      <c r="DDE5" s="50"/>
      <c r="DDF5" s="50"/>
      <c r="DDG5" s="50"/>
      <c r="DDH5" s="50"/>
      <c r="DDI5" s="50"/>
      <c r="DDJ5" s="50"/>
      <c r="DDK5" s="50"/>
      <c r="DDL5" s="50"/>
      <c r="DDM5" s="50"/>
      <c r="DDN5" s="50"/>
      <c r="DDO5" s="50"/>
      <c r="DDP5" s="50"/>
      <c r="DDQ5" s="50"/>
      <c r="DDR5" s="50"/>
      <c r="DDS5" s="50"/>
      <c r="DDT5" s="50"/>
      <c r="DDU5" s="50"/>
      <c r="DDV5" s="50"/>
      <c r="DDW5" s="50"/>
      <c r="DDX5" s="50"/>
      <c r="DDY5" s="50"/>
      <c r="DDZ5" s="50"/>
      <c r="DEA5" s="50"/>
      <c r="DEB5" s="50"/>
      <c r="DEC5" s="50"/>
      <c r="DED5" s="50"/>
      <c r="DEE5" s="50"/>
      <c r="DEF5" s="50"/>
      <c r="DEG5" s="50"/>
      <c r="DEH5" s="50"/>
      <c r="DEI5" s="50"/>
      <c r="DEJ5" s="50"/>
      <c r="DEK5" s="50"/>
      <c r="DEL5" s="50"/>
      <c r="DEM5" s="50"/>
      <c r="DEN5" s="50"/>
      <c r="DEO5" s="50"/>
      <c r="DEP5" s="50"/>
      <c r="DEQ5" s="50"/>
      <c r="DER5" s="50"/>
      <c r="DES5" s="50"/>
      <c r="DET5" s="50"/>
      <c r="DEU5" s="50"/>
      <c r="DEV5" s="50"/>
      <c r="DEW5" s="50"/>
      <c r="DEX5" s="50"/>
      <c r="DEY5" s="50"/>
      <c r="DEZ5" s="50"/>
      <c r="DFA5" s="50"/>
      <c r="DFB5" s="50"/>
      <c r="DFC5" s="50"/>
      <c r="DFD5" s="50"/>
      <c r="DFE5" s="50"/>
      <c r="DFF5" s="50"/>
      <c r="DFG5" s="50"/>
      <c r="DFH5" s="50"/>
      <c r="DFI5" s="50"/>
      <c r="DFJ5" s="50"/>
      <c r="DFK5" s="50"/>
      <c r="DFL5" s="50"/>
      <c r="DFM5" s="50"/>
      <c r="DFN5" s="50"/>
      <c r="DFO5" s="50"/>
      <c r="DFP5" s="50"/>
      <c r="DFQ5" s="50"/>
      <c r="DFR5" s="50"/>
      <c r="DFS5" s="50"/>
      <c r="DFT5" s="50"/>
      <c r="DFU5" s="50"/>
      <c r="DFV5" s="50"/>
      <c r="DFW5" s="50"/>
      <c r="DFX5" s="50"/>
      <c r="DFY5" s="50"/>
      <c r="DFZ5" s="50"/>
      <c r="DGA5" s="50"/>
      <c r="DGB5" s="50"/>
      <c r="DGC5" s="50"/>
      <c r="DGD5" s="50"/>
      <c r="DGE5" s="50"/>
      <c r="DGF5" s="50"/>
      <c r="DGG5" s="50"/>
      <c r="DGH5" s="50"/>
      <c r="DGI5" s="50"/>
      <c r="DGJ5" s="50"/>
      <c r="DGK5" s="50"/>
      <c r="DGL5" s="50"/>
      <c r="DGM5" s="50"/>
      <c r="DGN5" s="50"/>
      <c r="DGO5" s="50"/>
      <c r="DGP5" s="50"/>
      <c r="DGQ5" s="50"/>
      <c r="DGR5" s="50"/>
      <c r="DGS5" s="50"/>
      <c r="DGT5" s="50"/>
      <c r="DGU5" s="50"/>
      <c r="DGV5" s="50"/>
      <c r="DGW5" s="50"/>
      <c r="DGX5" s="50"/>
      <c r="DGY5" s="50"/>
      <c r="DGZ5" s="50"/>
      <c r="DHA5" s="50"/>
      <c r="DHB5" s="50"/>
      <c r="DHC5" s="50"/>
      <c r="DHD5" s="50"/>
      <c r="DHE5" s="50"/>
      <c r="DHF5" s="50"/>
      <c r="DHG5" s="50"/>
      <c r="DHH5" s="50"/>
      <c r="DHI5" s="50"/>
      <c r="DHJ5" s="50"/>
      <c r="DHK5" s="50"/>
      <c r="DHL5" s="50"/>
      <c r="DHM5" s="50"/>
      <c r="DHN5" s="50"/>
      <c r="DHO5" s="50"/>
      <c r="DHP5" s="50"/>
      <c r="DHQ5" s="50"/>
      <c r="DHR5" s="50"/>
      <c r="DHS5" s="50"/>
      <c r="DHT5" s="50"/>
      <c r="DHU5" s="50"/>
      <c r="DHV5" s="50"/>
      <c r="DHW5" s="50"/>
      <c r="DHX5" s="50"/>
      <c r="DHY5" s="50"/>
      <c r="DHZ5" s="50"/>
      <c r="DIA5" s="50"/>
      <c r="DIB5" s="50"/>
      <c r="DIC5" s="50"/>
      <c r="DID5" s="50"/>
      <c r="DIE5" s="50"/>
      <c r="DIF5" s="50"/>
      <c r="DIG5" s="50"/>
      <c r="DIH5" s="50"/>
      <c r="DII5" s="50"/>
      <c r="DIJ5" s="50"/>
      <c r="DIK5" s="50"/>
      <c r="DIL5" s="50"/>
      <c r="DIM5" s="50"/>
      <c r="DIN5" s="50"/>
      <c r="DIO5" s="50"/>
      <c r="DIP5" s="50"/>
      <c r="DIQ5" s="50"/>
      <c r="DIR5" s="50"/>
      <c r="DIS5" s="50"/>
      <c r="DIT5" s="50"/>
      <c r="DIU5" s="50"/>
      <c r="DIV5" s="50"/>
      <c r="DIW5" s="50"/>
      <c r="DIX5" s="50"/>
      <c r="DIY5" s="50"/>
      <c r="DIZ5" s="50"/>
      <c r="DJA5" s="50"/>
      <c r="DJB5" s="50"/>
      <c r="DJC5" s="50"/>
      <c r="DJD5" s="50"/>
      <c r="DJE5" s="50"/>
      <c r="DJF5" s="50"/>
      <c r="DJG5" s="50"/>
      <c r="DJH5" s="50"/>
      <c r="DJI5" s="50"/>
      <c r="DJJ5" s="50"/>
      <c r="DJK5" s="50"/>
      <c r="DJL5" s="50"/>
      <c r="DJM5" s="50"/>
      <c r="DJN5" s="50"/>
      <c r="DJO5" s="50"/>
      <c r="DJP5" s="50"/>
      <c r="DJQ5" s="50"/>
      <c r="DJR5" s="50"/>
      <c r="DJS5" s="50"/>
      <c r="DJT5" s="50"/>
      <c r="DJU5" s="50"/>
      <c r="DJV5" s="50"/>
      <c r="DJW5" s="50"/>
      <c r="DJX5" s="50"/>
      <c r="DJY5" s="50"/>
      <c r="DJZ5" s="50"/>
      <c r="DKA5" s="50"/>
      <c r="DKB5" s="50"/>
      <c r="DKC5" s="50"/>
      <c r="DKD5" s="50"/>
      <c r="DKE5" s="50"/>
      <c r="DKF5" s="50"/>
      <c r="DKG5" s="50"/>
      <c r="DKH5" s="50"/>
      <c r="DKI5" s="50"/>
      <c r="DKJ5" s="50"/>
      <c r="DKK5" s="50"/>
      <c r="DKL5" s="50"/>
      <c r="DKM5" s="50"/>
      <c r="DKN5" s="50"/>
      <c r="DKO5" s="50"/>
      <c r="DKP5" s="50"/>
      <c r="DKQ5" s="50"/>
      <c r="DKR5" s="50"/>
      <c r="DKS5" s="50"/>
      <c r="DKT5" s="50"/>
      <c r="DKU5" s="50"/>
      <c r="DKV5" s="50"/>
      <c r="DKW5" s="50"/>
      <c r="DKX5" s="50"/>
      <c r="DKY5" s="50"/>
      <c r="DKZ5" s="50"/>
      <c r="DLA5" s="50"/>
      <c r="DLB5" s="50"/>
      <c r="DLC5" s="50"/>
      <c r="DLD5" s="50"/>
      <c r="DLE5" s="50"/>
      <c r="DLF5" s="50"/>
      <c r="DLG5" s="50"/>
      <c r="DLH5" s="50"/>
      <c r="DLI5" s="50"/>
      <c r="DLJ5" s="50"/>
      <c r="DLK5" s="50"/>
      <c r="DLL5" s="50"/>
      <c r="DLM5" s="50"/>
      <c r="DLN5" s="50"/>
      <c r="DLO5" s="50"/>
      <c r="DLP5" s="50"/>
      <c r="DLQ5" s="50"/>
      <c r="DLR5" s="50"/>
      <c r="DLS5" s="50"/>
      <c r="DLT5" s="50"/>
      <c r="DLU5" s="50"/>
      <c r="DLV5" s="50"/>
      <c r="DLW5" s="50"/>
      <c r="DLX5" s="50"/>
      <c r="DLY5" s="50"/>
      <c r="DLZ5" s="50"/>
      <c r="DMA5" s="50"/>
      <c r="DMB5" s="50"/>
      <c r="DMC5" s="50"/>
      <c r="DMD5" s="50"/>
      <c r="DME5" s="50"/>
      <c r="DMF5" s="50"/>
      <c r="DMG5" s="50"/>
      <c r="DMH5" s="50"/>
      <c r="DMI5" s="50"/>
      <c r="DMJ5" s="50"/>
      <c r="DMK5" s="50"/>
      <c r="DML5" s="50"/>
      <c r="DMM5" s="50"/>
      <c r="DMN5" s="50"/>
      <c r="DMO5" s="50"/>
      <c r="DMP5" s="50"/>
      <c r="DMQ5" s="50"/>
      <c r="DMR5" s="50"/>
      <c r="DMS5" s="50"/>
      <c r="DMT5" s="50"/>
      <c r="DMU5" s="50"/>
      <c r="DMV5" s="50"/>
      <c r="DMW5" s="50"/>
      <c r="DMX5" s="50"/>
      <c r="DMY5" s="50"/>
      <c r="DMZ5" s="50"/>
      <c r="DNA5" s="50"/>
      <c r="DNB5" s="50"/>
      <c r="DNC5" s="50"/>
      <c r="DND5" s="50"/>
      <c r="DNE5" s="50"/>
      <c r="DNF5" s="50"/>
      <c r="DNG5" s="50"/>
      <c r="DNH5" s="50"/>
      <c r="DNI5" s="50"/>
      <c r="DNJ5" s="50"/>
      <c r="DNK5" s="50"/>
      <c r="DNL5" s="50"/>
      <c r="DNM5" s="50"/>
      <c r="DNN5" s="50"/>
      <c r="DNO5" s="50"/>
      <c r="DNP5" s="50"/>
      <c r="DNQ5" s="50"/>
      <c r="DNR5" s="50"/>
      <c r="DNS5" s="50"/>
      <c r="DNT5" s="50"/>
      <c r="DNU5" s="50"/>
      <c r="DNV5" s="50"/>
      <c r="DNW5" s="50"/>
      <c r="DNX5" s="50"/>
      <c r="DNY5" s="50"/>
      <c r="DNZ5" s="50"/>
      <c r="DOA5" s="50"/>
      <c r="DOB5" s="50"/>
      <c r="DOC5" s="50"/>
      <c r="DOD5" s="50"/>
      <c r="DOE5" s="50"/>
      <c r="DOF5" s="50"/>
      <c r="DOG5" s="50"/>
      <c r="DOH5" s="50"/>
      <c r="DOI5" s="50"/>
      <c r="DOJ5" s="50"/>
      <c r="DOK5" s="50"/>
      <c r="DOL5" s="50"/>
      <c r="DOM5" s="50"/>
      <c r="DON5" s="50"/>
      <c r="DOO5" s="50"/>
      <c r="DOP5" s="50"/>
      <c r="DOQ5" s="50"/>
      <c r="DOR5" s="50"/>
      <c r="DOS5" s="50"/>
      <c r="DOT5" s="50"/>
      <c r="DOU5" s="50"/>
      <c r="DOV5" s="50"/>
      <c r="DOW5" s="50"/>
      <c r="DOX5" s="50"/>
      <c r="DOY5" s="50"/>
      <c r="DOZ5" s="50"/>
      <c r="DPA5" s="50"/>
      <c r="DPB5" s="50"/>
      <c r="DPC5" s="50"/>
      <c r="DPD5" s="50"/>
      <c r="DPE5" s="50"/>
      <c r="DPF5" s="50"/>
      <c r="DPG5" s="50"/>
      <c r="DPH5" s="50"/>
      <c r="DPI5" s="50"/>
      <c r="DPJ5" s="50"/>
      <c r="DPK5" s="50"/>
      <c r="DPL5" s="50"/>
      <c r="DPM5" s="50"/>
      <c r="DPN5" s="50"/>
      <c r="DPO5" s="50"/>
      <c r="DPP5" s="50"/>
      <c r="DPQ5" s="50"/>
      <c r="DPR5" s="50"/>
      <c r="DPS5" s="50"/>
      <c r="DPT5" s="50"/>
      <c r="DPU5" s="50"/>
      <c r="DPV5" s="50"/>
      <c r="DPW5" s="50"/>
      <c r="DPX5" s="50"/>
      <c r="DPY5" s="50"/>
      <c r="DPZ5" s="50"/>
      <c r="DQA5" s="50"/>
      <c r="DQB5" s="50"/>
      <c r="DQC5" s="50"/>
      <c r="DQD5" s="50"/>
      <c r="DQE5" s="50"/>
      <c r="DQF5" s="50"/>
      <c r="DQG5" s="50"/>
      <c r="DQH5" s="50"/>
      <c r="DQI5" s="50"/>
      <c r="DQJ5" s="50"/>
      <c r="DQK5" s="50"/>
      <c r="DQL5" s="50"/>
      <c r="DQM5" s="50"/>
      <c r="DQN5" s="50"/>
      <c r="DQO5" s="50"/>
      <c r="DQP5" s="50"/>
      <c r="DQQ5" s="50"/>
      <c r="DQR5" s="50"/>
      <c r="DQS5" s="50"/>
      <c r="DQT5" s="50"/>
      <c r="DQU5" s="50"/>
      <c r="DQV5" s="50"/>
      <c r="DQW5" s="50"/>
      <c r="DQX5" s="50"/>
      <c r="DQY5" s="50"/>
      <c r="DQZ5" s="50"/>
      <c r="DRA5" s="50"/>
      <c r="DRB5" s="50"/>
      <c r="DRC5" s="50"/>
      <c r="DRD5" s="50"/>
      <c r="DRE5" s="50"/>
      <c r="DRF5" s="50"/>
      <c r="DRG5" s="50"/>
      <c r="DRH5" s="50"/>
      <c r="DRI5" s="50"/>
      <c r="DRJ5" s="50"/>
      <c r="DRK5" s="50"/>
      <c r="DRL5" s="50"/>
      <c r="DRM5" s="50"/>
      <c r="DRN5" s="50"/>
      <c r="DRO5" s="50"/>
      <c r="DRP5" s="50"/>
      <c r="DRQ5" s="50"/>
      <c r="DRR5" s="50"/>
      <c r="DRS5" s="50"/>
      <c r="DRT5" s="50"/>
      <c r="DRU5" s="50"/>
      <c r="DRV5" s="50"/>
      <c r="DRW5" s="50"/>
      <c r="DRX5" s="50"/>
      <c r="DRY5" s="50"/>
      <c r="DRZ5" s="50"/>
      <c r="DSA5" s="50"/>
      <c r="DSB5" s="50"/>
      <c r="DSC5" s="50"/>
      <c r="DSD5" s="50"/>
      <c r="DSE5" s="50"/>
      <c r="DSF5" s="50"/>
      <c r="DSG5" s="50"/>
      <c r="DSH5" s="50"/>
      <c r="DSI5" s="50"/>
      <c r="DSJ5" s="50"/>
      <c r="DSK5" s="50"/>
      <c r="DSL5" s="50"/>
      <c r="DSM5" s="50"/>
      <c r="DSN5" s="50"/>
      <c r="DSO5" s="50"/>
      <c r="DSP5" s="50"/>
      <c r="DSQ5" s="50"/>
      <c r="DSR5" s="50"/>
      <c r="DSS5" s="50"/>
      <c r="DST5" s="50"/>
      <c r="DSU5" s="50"/>
      <c r="DSV5" s="50"/>
      <c r="DSW5" s="50"/>
      <c r="DSX5" s="50"/>
      <c r="DSY5" s="50"/>
      <c r="DSZ5" s="50"/>
      <c r="DTA5" s="50"/>
      <c r="DTB5" s="50"/>
      <c r="DTC5" s="50"/>
      <c r="DTD5" s="50"/>
      <c r="DTE5" s="50"/>
      <c r="DTF5" s="50"/>
      <c r="DTG5" s="50"/>
      <c r="DTH5" s="50"/>
      <c r="DTI5" s="50"/>
      <c r="DTJ5" s="50"/>
      <c r="DTK5" s="50"/>
      <c r="DTL5" s="50"/>
      <c r="DTM5" s="50"/>
      <c r="DTN5" s="50"/>
      <c r="DTO5" s="50"/>
      <c r="DTP5" s="50"/>
      <c r="DTQ5" s="50"/>
      <c r="DTR5" s="50"/>
      <c r="DTS5" s="50"/>
      <c r="DTT5" s="50"/>
      <c r="DTU5" s="50"/>
      <c r="DTV5" s="50"/>
      <c r="DTW5" s="50"/>
      <c r="DTX5" s="50"/>
      <c r="DTY5" s="50"/>
      <c r="DTZ5" s="50"/>
      <c r="DUA5" s="50"/>
      <c r="DUB5" s="50"/>
      <c r="DUC5" s="50"/>
      <c r="DUD5" s="50"/>
      <c r="DUE5" s="50"/>
      <c r="DUF5" s="50"/>
      <c r="DUG5" s="50"/>
      <c r="DUH5" s="50"/>
      <c r="DUI5" s="50"/>
      <c r="DUJ5" s="50"/>
      <c r="DUK5" s="50"/>
      <c r="DUL5" s="50"/>
      <c r="DUM5" s="50"/>
      <c r="DUN5" s="50"/>
      <c r="DUO5" s="50"/>
      <c r="DUP5" s="50"/>
      <c r="DUQ5" s="50"/>
      <c r="DUR5" s="50"/>
      <c r="DUS5" s="50"/>
      <c r="DUT5" s="50"/>
      <c r="DUU5" s="50"/>
      <c r="DUV5" s="50"/>
      <c r="DUW5" s="50"/>
      <c r="DUX5" s="50"/>
      <c r="DUY5" s="50"/>
      <c r="DUZ5" s="50"/>
      <c r="DVA5" s="50"/>
      <c r="DVB5" s="50"/>
      <c r="DVC5" s="50"/>
      <c r="DVD5" s="50"/>
      <c r="DVE5" s="50"/>
      <c r="DVF5" s="50"/>
      <c r="DVG5" s="50"/>
      <c r="DVH5" s="50"/>
      <c r="DVI5" s="50"/>
      <c r="DVJ5" s="50"/>
      <c r="DVK5" s="50"/>
      <c r="DVL5" s="50"/>
      <c r="DVM5" s="50"/>
      <c r="DVN5" s="50"/>
      <c r="DVO5" s="50"/>
      <c r="DVP5" s="50"/>
      <c r="DVQ5" s="50"/>
      <c r="DVR5" s="50"/>
      <c r="DVS5" s="50"/>
      <c r="DVT5" s="50"/>
      <c r="DVU5" s="50"/>
      <c r="DVV5" s="50"/>
      <c r="DVW5" s="50"/>
      <c r="DVX5" s="50"/>
      <c r="DVY5" s="50"/>
      <c r="DVZ5" s="50"/>
      <c r="DWA5" s="50"/>
      <c r="DWB5" s="50"/>
      <c r="DWC5" s="50"/>
      <c r="DWD5" s="50"/>
      <c r="DWE5" s="50"/>
      <c r="DWF5" s="50"/>
      <c r="DWG5" s="50"/>
      <c r="DWH5" s="50"/>
      <c r="DWI5" s="50"/>
      <c r="DWJ5" s="50"/>
      <c r="DWK5" s="50"/>
      <c r="DWL5" s="50"/>
      <c r="DWM5" s="50"/>
      <c r="DWN5" s="50"/>
      <c r="DWO5" s="50"/>
      <c r="DWP5" s="50"/>
      <c r="DWQ5" s="50"/>
      <c r="DWR5" s="50"/>
      <c r="DWS5" s="50"/>
      <c r="DWT5" s="50"/>
      <c r="DWU5" s="50"/>
      <c r="DWV5" s="50"/>
      <c r="DWW5" s="50"/>
      <c r="DWX5" s="50"/>
      <c r="DWY5" s="50"/>
      <c r="DWZ5" s="50"/>
      <c r="DXA5" s="50"/>
      <c r="DXB5" s="50"/>
      <c r="DXC5" s="50"/>
      <c r="DXD5" s="50"/>
      <c r="DXE5" s="50"/>
      <c r="DXF5" s="50"/>
      <c r="DXG5" s="50"/>
      <c r="DXH5" s="50"/>
      <c r="DXI5" s="50"/>
      <c r="DXJ5" s="50"/>
      <c r="DXK5" s="50"/>
      <c r="DXL5" s="50"/>
      <c r="DXM5" s="50"/>
      <c r="DXN5" s="50"/>
      <c r="DXO5" s="50"/>
      <c r="DXP5" s="50"/>
      <c r="DXQ5" s="50"/>
      <c r="DXR5" s="50"/>
      <c r="DXS5" s="50"/>
      <c r="DXT5" s="50"/>
      <c r="DXU5" s="50"/>
      <c r="DXV5" s="50"/>
      <c r="DXW5" s="50"/>
      <c r="DXX5" s="50"/>
      <c r="DXY5" s="50"/>
      <c r="DXZ5" s="50"/>
      <c r="DYA5" s="50"/>
      <c r="DYB5" s="50"/>
      <c r="DYC5" s="50"/>
      <c r="DYD5" s="50"/>
      <c r="DYE5" s="50"/>
      <c r="DYF5" s="50"/>
      <c r="DYG5" s="50"/>
      <c r="DYH5" s="50"/>
      <c r="DYI5" s="50"/>
      <c r="DYJ5" s="50"/>
      <c r="DYK5" s="50"/>
      <c r="DYL5" s="50"/>
      <c r="DYM5" s="50"/>
      <c r="DYN5" s="50"/>
      <c r="DYO5" s="50"/>
      <c r="DYP5" s="50"/>
      <c r="DYQ5" s="50"/>
      <c r="DYR5" s="50"/>
      <c r="DYS5" s="50"/>
      <c r="DYT5" s="50"/>
      <c r="DYU5" s="50"/>
      <c r="DYV5" s="50"/>
      <c r="DYW5" s="50"/>
      <c r="DYX5" s="50"/>
      <c r="DYY5" s="50"/>
      <c r="DYZ5" s="50"/>
      <c r="DZA5" s="50"/>
      <c r="DZB5" s="50"/>
      <c r="DZC5" s="50"/>
      <c r="DZD5" s="50"/>
      <c r="DZE5" s="50"/>
      <c r="DZF5" s="50"/>
      <c r="DZG5" s="50"/>
      <c r="DZH5" s="50"/>
      <c r="DZI5" s="50"/>
      <c r="DZJ5" s="50"/>
      <c r="DZK5" s="50"/>
      <c r="DZL5" s="50"/>
      <c r="DZM5" s="50"/>
      <c r="DZN5" s="50"/>
      <c r="DZO5" s="50"/>
      <c r="DZP5" s="50"/>
      <c r="DZQ5" s="50"/>
      <c r="DZR5" s="50"/>
      <c r="DZS5" s="50"/>
      <c r="DZT5" s="50"/>
      <c r="DZU5" s="50"/>
      <c r="DZV5" s="50"/>
      <c r="DZW5" s="50"/>
      <c r="DZX5" s="50"/>
      <c r="DZY5" s="50"/>
      <c r="DZZ5" s="50"/>
      <c r="EAA5" s="50"/>
      <c r="EAB5" s="50"/>
      <c r="EAC5" s="50"/>
      <c r="EAD5" s="50"/>
      <c r="EAE5" s="50"/>
      <c r="EAF5" s="50"/>
      <c r="EAG5" s="50"/>
      <c r="EAH5" s="50"/>
      <c r="EAI5" s="50"/>
      <c r="EAJ5" s="50"/>
      <c r="EAK5" s="50"/>
      <c r="EAL5" s="50"/>
      <c r="EAM5" s="50"/>
      <c r="EAN5" s="50"/>
      <c r="EAO5" s="50"/>
      <c r="EAP5" s="50"/>
      <c r="EAQ5" s="50"/>
      <c r="EAR5" s="50"/>
      <c r="EAS5" s="50"/>
      <c r="EAT5" s="50"/>
      <c r="EAU5" s="50"/>
      <c r="EAV5" s="50"/>
      <c r="EAW5" s="50"/>
      <c r="EAX5" s="50"/>
      <c r="EAY5" s="50"/>
      <c r="EAZ5" s="50"/>
      <c r="EBA5" s="50"/>
      <c r="EBB5" s="50"/>
      <c r="EBC5" s="50"/>
      <c r="EBD5" s="50"/>
      <c r="EBE5" s="50"/>
      <c r="EBF5" s="50"/>
      <c r="EBG5" s="50"/>
      <c r="EBH5" s="50"/>
      <c r="EBI5" s="50"/>
      <c r="EBJ5" s="50"/>
      <c r="EBK5" s="50"/>
      <c r="EBL5" s="50"/>
      <c r="EBM5" s="50"/>
      <c r="EBN5" s="50"/>
      <c r="EBO5" s="50"/>
      <c r="EBP5" s="50"/>
      <c r="EBQ5" s="50"/>
      <c r="EBR5" s="50"/>
      <c r="EBS5" s="50"/>
      <c r="EBT5" s="50"/>
      <c r="EBU5" s="50"/>
      <c r="EBV5" s="50"/>
      <c r="EBW5" s="50"/>
      <c r="EBX5" s="50"/>
      <c r="EBY5" s="50"/>
      <c r="EBZ5" s="50"/>
      <c r="ECA5" s="50"/>
      <c r="ECB5" s="50"/>
      <c r="ECC5" s="50"/>
      <c r="ECD5" s="50"/>
      <c r="ECE5" s="50"/>
      <c r="ECF5" s="50"/>
      <c r="ECG5" s="50"/>
      <c r="ECH5" s="50"/>
      <c r="ECI5" s="50"/>
      <c r="ECJ5" s="50"/>
      <c r="ECK5" s="50"/>
      <c r="ECL5" s="50"/>
      <c r="ECM5" s="50"/>
      <c r="ECN5" s="50"/>
      <c r="ECO5" s="50"/>
      <c r="ECP5" s="50"/>
      <c r="ECQ5" s="50"/>
      <c r="ECR5" s="50"/>
      <c r="ECS5" s="50"/>
      <c r="ECT5" s="50"/>
      <c r="ECU5" s="50"/>
      <c r="ECV5" s="50"/>
      <c r="ECW5" s="50"/>
      <c r="ECX5" s="50"/>
      <c r="ECY5" s="50"/>
      <c r="ECZ5" s="50"/>
      <c r="EDA5" s="50"/>
      <c r="EDB5" s="50"/>
      <c r="EDC5" s="50"/>
      <c r="EDD5" s="50"/>
      <c r="EDE5" s="50"/>
      <c r="EDF5" s="50"/>
      <c r="EDG5" s="50"/>
      <c r="EDH5" s="50"/>
      <c r="EDI5" s="50"/>
      <c r="EDJ5" s="50"/>
      <c r="EDK5" s="50"/>
      <c r="EDL5" s="50"/>
      <c r="EDM5" s="50"/>
      <c r="EDN5" s="50"/>
      <c r="EDO5" s="50"/>
      <c r="EDP5" s="50"/>
      <c r="EDQ5" s="50"/>
      <c r="EDR5" s="50"/>
      <c r="EDS5" s="50"/>
      <c r="EDT5" s="50"/>
      <c r="EDU5" s="50"/>
      <c r="EDV5" s="50"/>
      <c r="EDW5" s="50"/>
      <c r="EDX5" s="50"/>
      <c r="EDY5" s="50"/>
      <c r="EDZ5" s="50"/>
      <c r="EEA5" s="50"/>
      <c r="EEB5" s="50"/>
      <c r="EEC5" s="50"/>
      <c r="EED5" s="50"/>
      <c r="EEE5" s="50"/>
      <c r="EEF5" s="50"/>
      <c r="EEG5" s="50"/>
      <c r="EEH5" s="50"/>
      <c r="EEI5" s="50"/>
      <c r="EEJ5" s="50"/>
      <c r="EEK5" s="50"/>
      <c r="EEL5" s="50"/>
      <c r="EEM5" s="50"/>
      <c r="EEN5" s="50"/>
      <c r="EEO5" s="50"/>
      <c r="EEP5" s="50"/>
      <c r="EEQ5" s="50"/>
      <c r="EER5" s="50"/>
      <c r="EES5" s="50"/>
      <c r="EET5" s="50"/>
      <c r="EEU5" s="50"/>
      <c r="EEV5" s="50"/>
      <c r="EEW5" s="50"/>
      <c r="EEX5" s="50"/>
      <c r="EEY5" s="50"/>
      <c r="EEZ5" s="50"/>
      <c r="EFA5" s="50"/>
      <c r="EFB5" s="50"/>
      <c r="EFC5" s="50"/>
      <c r="EFD5" s="50"/>
      <c r="EFE5" s="50"/>
      <c r="EFF5" s="50"/>
      <c r="EFG5" s="50"/>
      <c r="EFH5" s="50"/>
      <c r="EFI5" s="50"/>
      <c r="EFJ5" s="50"/>
      <c r="EFK5" s="50"/>
      <c r="EFL5" s="50"/>
      <c r="EFM5" s="50"/>
      <c r="EFN5" s="50"/>
      <c r="EFO5" s="50"/>
      <c r="EFP5" s="50"/>
      <c r="EFQ5" s="50"/>
      <c r="EFR5" s="50"/>
      <c r="EFS5" s="50"/>
      <c r="EFT5" s="50"/>
      <c r="EFU5" s="50"/>
      <c r="EFV5" s="50"/>
      <c r="EFW5" s="50"/>
      <c r="EFX5" s="50"/>
      <c r="EFY5" s="50"/>
      <c r="EFZ5" s="50"/>
      <c r="EGA5" s="50"/>
      <c r="EGB5" s="50"/>
      <c r="EGC5" s="50"/>
      <c r="EGD5" s="50"/>
      <c r="EGE5" s="50"/>
      <c r="EGF5" s="50"/>
      <c r="EGG5" s="50"/>
      <c r="EGH5" s="50"/>
      <c r="EGI5" s="50"/>
      <c r="EGJ5" s="50"/>
      <c r="EGK5" s="50"/>
      <c r="EGL5" s="50"/>
      <c r="EGM5" s="50"/>
      <c r="EGN5" s="50"/>
      <c r="EGO5" s="50"/>
      <c r="EGP5" s="50"/>
      <c r="EGQ5" s="50"/>
      <c r="EGR5" s="50"/>
      <c r="EGS5" s="50"/>
      <c r="EGT5" s="50"/>
      <c r="EGU5" s="50"/>
      <c r="EGV5" s="50"/>
      <c r="EGW5" s="50"/>
      <c r="EGX5" s="50"/>
      <c r="EGY5" s="50"/>
      <c r="EGZ5" s="50"/>
      <c r="EHA5" s="50"/>
      <c r="EHB5" s="50"/>
      <c r="EHC5" s="50"/>
      <c r="EHD5" s="50"/>
      <c r="EHE5" s="50"/>
      <c r="EHF5" s="50"/>
      <c r="EHG5" s="50"/>
      <c r="EHH5" s="50"/>
      <c r="EHI5" s="50"/>
      <c r="EHJ5" s="50"/>
      <c r="EHK5" s="50"/>
      <c r="EHL5" s="50"/>
      <c r="EHM5" s="50"/>
      <c r="EHN5" s="50"/>
      <c r="EHO5" s="50"/>
      <c r="EHP5" s="50"/>
      <c r="EHQ5" s="50"/>
      <c r="EHR5" s="50"/>
      <c r="EHS5" s="50"/>
      <c r="EHT5" s="50"/>
      <c r="EHU5" s="50"/>
      <c r="EHV5" s="50"/>
      <c r="EHW5" s="50"/>
      <c r="EHX5" s="50"/>
      <c r="EHY5" s="50"/>
      <c r="EHZ5" s="50"/>
      <c r="EIA5" s="50"/>
      <c r="EIB5" s="50"/>
      <c r="EIC5" s="50"/>
      <c r="EID5" s="50"/>
      <c r="EIE5" s="50"/>
      <c r="EIF5" s="50"/>
      <c r="EIG5" s="50"/>
      <c r="EIH5" s="50"/>
      <c r="EII5" s="50"/>
      <c r="EIJ5" s="50"/>
      <c r="EIK5" s="50"/>
      <c r="EIL5" s="50"/>
      <c r="EIM5" s="50"/>
      <c r="EIN5" s="50"/>
      <c r="EIO5" s="50"/>
      <c r="EIP5" s="50"/>
      <c r="EIQ5" s="50"/>
      <c r="EIR5" s="50"/>
      <c r="EIS5" s="50"/>
      <c r="EIT5" s="50"/>
      <c r="EIU5" s="50"/>
      <c r="EIV5" s="50"/>
      <c r="EIW5" s="50"/>
      <c r="EIX5" s="50"/>
      <c r="EIY5" s="50"/>
      <c r="EIZ5" s="50"/>
      <c r="EJA5" s="50"/>
      <c r="EJB5" s="50"/>
      <c r="EJC5" s="50"/>
      <c r="EJD5" s="50"/>
      <c r="EJE5" s="50"/>
      <c r="EJF5" s="50"/>
      <c r="EJG5" s="50"/>
      <c r="EJH5" s="50"/>
      <c r="EJI5" s="50"/>
      <c r="EJJ5" s="50"/>
      <c r="EJK5" s="50"/>
      <c r="EJL5" s="50"/>
      <c r="EJM5" s="50"/>
      <c r="EJN5" s="50"/>
      <c r="EJO5" s="50"/>
      <c r="EJP5" s="50"/>
      <c r="EJQ5" s="50"/>
      <c r="EJR5" s="50"/>
      <c r="EJS5" s="50"/>
      <c r="EJT5" s="50"/>
      <c r="EJU5" s="50"/>
      <c r="EJV5" s="50"/>
      <c r="EJW5" s="50"/>
      <c r="EJX5" s="50"/>
      <c r="EJY5" s="50"/>
      <c r="EJZ5" s="50"/>
      <c r="EKA5" s="50"/>
      <c r="EKB5" s="50"/>
      <c r="EKC5" s="50"/>
      <c r="EKD5" s="50"/>
      <c r="EKE5" s="50"/>
      <c r="EKF5" s="50"/>
      <c r="EKG5" s="50"/>
      <c r="EKH5" s="50"/>
      <c r="EKI5" s="50"/>
      <c r="EKJ5" s="50"/>
      <c r="EKK5" s="50"/>
      <c r="EKL5" s="50"/>
      <c r="EKM5" s="50"/>
      <c r="EKN5" s="50"/>
      <c r="EKO5" s="50"/>
      <c r="EKP5" s="50"/>
      <c r="EKQ5" s="50"/>
      <c r="EKR5" s="50"/>
      <c r="EKS5" s="50"/>
      <c r="EKT5" s="50"/>
      <c r="EKU5" s="50"/>
      <c r="EKV5" s="50"/>
      <c r="EKW5" s="50"/>
      <c r="EKX5" s="50"/>
      <c r="EKY5" s="50"/>
      <c r="EKZ5" s="50"/>
      <c r="ELA5" s="50"/>
      <c r="ELB5" s="50"/>
      <c r="ELC5" s="50"/>
      <c r="ELD5" s="50"/>
      <c r="ELE5" s="50"/>
      <c r="ELF5" s="50"/>
      <c r="ELG5" s="50"/>
      <c r="ELH5" s="50"/>
      <c r="ELI5" s="50"/>
      <c r="ELJ5" s="50"/>
      <c r="ELK5" s="50"/>
      <c r="ELL5" s="50"/>
      <c r="ELM5" s="50"/>
      <c r="ELN5" s="50"/>
      <c r="ELO5" s="50"/>
      <c r="ELP5" s="50"/>
      <c r="ELQ5" s="50"/>
      <c r="ELR5" s="50"/>
      <c r="ELS5" s="50"/>
      <c r="ELT5" s="50"/>
      <c r="ELU5" s="50"/>
      <c r="ELV5" s="50"/>
      <c r="ELW5" s="50"/>
      <c r="ELX5" s="50"/>
      <c r="ELY5" s="50"/>
      <c r="ELZ5" s="50"/>
      <c r="EMA5" s="50"/>
      <c r="EMB5" s="50"/>
      <c r="EMC5" s="50"/>
      <c r="EMD5" s="50"/>
      <c r="EME5" s="50"/>
      <c r="EMF5" s="50"/>
      <c r="EMG5" s="50"/>
      <c r="EMH5" s="50"/>
      <c r="EMI5" s="50"/>
      <c r="EMJ5" s="50"/>
      <c r="EMK5" s="50"/>
      <c r="EML5" s="50"/>
      <c r="EMM5" s="50"/>
      <c r="EMN5" s="50"/>
      <c r="EMO5" s="50"/>
      <c r="EMP5" s="50"/>
      <c r="EMQ5" s="50"/>
      <c r="EMR5" s="50"/>
      <c r="EMS5" s="50"/>
      <c r="EMT5" s="50"/>
      <c r="EMU5" s="50"/>
      <c r="EMV5" s="50"/>
      <c r="EMW5" s="50"/>
      <c r="EMX5" s="50"/>
      <c r="EMY5" s="50"/>
      <c r="EMZ5" s="50"/>
      <c r="ENA5" s="50"/>
      <c r="ENB5" s="50"/>
      <c r="ENC5" s="50"/>
      <c r="END5" s="50"/>
      <c r="ENE5" s="50"/>
      <c r="ENF5" s="50"/>
      <c r="ENG5" s="50"/>
      <c r="ENH5" s="50"/>
      <c r="ENI5" s="50"/>
      <c r="ENJ5" s="50"/>
      <c r="ENK5" s="50"/>
      <c r="ENL5" s="50"/>
      <c r="ENM5" s="50"/>
      <c r="ENN5" s="50"/>
      <c r="ENO5" s="50"/>
      <c r="ENP5" s="50"/>
      <c r="ENQ5" s="50"/>
      <c r="ENR5" s="50"/>
      <c r="ENS5" s="50"/>
      <c r="ENT5" s="50"/>
      <c r="ENU5" s="50"/>
      <c r="ENV5" s="50"/>
      <c r="ENW5" s="50"/>
      <c r="ENX5" s="50"/>
      <c r="ENY5" s="50"/>
      <c r="ENZ5" s="50"/>
      <c r="EOA5" s="50"/>
      <c r="EOB5" s="50"/>
      <c r="EOC5" s="50"/>
      <c r="EOD5" s="50"/>
      <c r="EOE5" s="50"/>
      <c r="EOF5" s="50"/>
      <c r="EOG5" s="50"/>
      <c r="EOH5" s="50"/>
      <c r="EOI5" s="50"/>
      <c r="EOJ5" s="50"/>
      <c r="EOK5" s="50"/>
      <c r="EOL5" s="50"/>
      <c r="EOM5" s="50"/>
      <c r="EON5" s="50"/>
      <c r="EOO5" s="50"/>
      <c r="EOP5" s="50"/>
      <c r="EOQ5" s="50"/>
      <c r="EOR5" s="50"/>
      <c r="EOS5" s="50"/>
      <c r="EOT5" s="50"/>
      <c r="EOU5" s="50"/>
      <c r="EOV5" s="50"/>
      <c r="EOW5" s="50"/>
      <c r="EOX5" s="50"/>
      <c r="EOY5" s="50"/>
      <c r="EOZ5" s="50"/>
      <c r="EPA5" s="50"/>
      <c r="EPB5" s="50"/>
      <c r="EPC5" s="50"/>
      <c r="EPD5" s="50"/>
      <c r="EPE5" s="50"/>
      <c r="EPF5" s="50"/>
      <c r="EPG5" s="50"/>
      <c r="EPH5" s="50"/>
      <c r="EPI5" s="50"/>
      <c r="EPJ5" s="50"/>
      <c r="EPK5" s="50"/>
      <c r="EPL5" s="50"/>
      <c r="EPM5" s="50"/>
      <c r="EPN5" s="50"/>
      <c r="EPO5" s="50"/>
      <c r="EPP5" s="50"/>
      <c r="EPQ5" s="50"/>
      <c r="EPR5" s="50"/>
      <c r="EPS5" s="50"/>
      <c r="EPT5" s="50"/>
      <c r="EPU5" s="50"/>
      <c r="EPV5" s="50"/>
      <c r="EPW5" s="50"/>
      <c r="EPX5" s="50"/>
      <c r="EPY5" s="50"/>
      <c r="EPZ5" s="50"/>
      <c r="EQA5" s="50"/>
      <c r="EQB5" s="50"/>
      <c r="EQC5" s="50"/>
      <c r="EQD5" s="50"/>
      <c r="EQE5" s="50"/>
      <c r="EQF5" s="50"/>
      <c r="EQG5" s="50"/>
      <c r="EQH5" s="50"/>
      <c r="EQI5" s="50"/>
      <c r="EQJ5" s="50"/>
      <c r="EQK5" s="50"/>
      <c r="EQL5" s="50"/>
      <c r="EQM5" s="50"/>
      <c r="EQN5" s="50"/>
      <c r="EQO5" s="50"/>
      <c r="EQP5" s="50"/>
      <c r="EQQ5" s="50"/>
      <c r="EQR5" s="50"/>
      <c r="EQS5" s="50"/>
      <c r="EQT5" s="50"/>
      <c r="EQU5" s="50"/>
      <c r="EQV5" s="50"/>
      <c r="EQW5" s="50"/>
      <c r="EQX5" s="50"/>
      <c r="EQY5" s="50"/>
      <c r="EQZ5" s="50"/>
      <c r="ERA5" s="50"/>
      <c r="ERB5" s="50"/>
      <c r="ERC5" s="50"/>
      <c r="ERD5" s="50"/>
      <c r="ERE5" s="50"/>
      <c r="ERF5" s="50"/>
      <c r="ERG5" s="50"/>
      <c r="ERH5" s="50"/>
      <c r="ERI5" s="50"/>
      <c r="ERJ5" s="50"/>
      <c r="ERK5" s="50"/>
      <c r="ERL5" s="50"/>
      <c r="ERM5" s="50"/>
      <c r="ERN5" s="50"/>
      <c r="ERO5" s="50"/>
      <c r="ERP5" s="50"/>
      <c r="ERQ5" s="50"/>
      <c r="ERR5" s="50"/>
      <c r="ERS5" s="50"/>
      <c r="ERT5" s="50"/>
      <c r="ERU5" s="50"/>
      <c r="ERV5" s="50"/>
      <c r="ERW5" s="50"/>
      <c r="ERX5" s="50"/>
      <c r="ERY5" s="50"/>
      <c r="ERZ5" s="50"/>
      <c r="ESA5" s="50"/>
      <c r="ESB5" s="50"/>
      <c r="ESC5" s="50"/>
      <c r="ESD5" s="50"/>
      <c r="ESE5" s="50"/>
      <c r="ESF5" s="50"/>
      <c r="ESG5" s="50"/>
      <c r="ESH5" s="50"/>
      <c r="ESI5" s="50"/>
      <c r="ESJ5" s="50"/>
      <c r="ESK5" s="50"/>
      <c r="ESL5" s="50"/>
      <c r="ESM5" s="50"/>
      <c r="ESN5" s="50"/>
      <c r="ESO5" s="50"/>
      <c r="ESP5" s="50"/>
      <c r="ESQ5" s="50"/>
      <c r="ESR5" s="50"/>
      <c r="ESS5" s="50"/>
      <c r="EST5" s="50"/>
      <c r="ESU5" s="50"/>
      <c r="ESV5" s="50"/>
      <c r="ESW5" s="50"/>
      <c r="ESX5" s="50"/>
      <c r="ESY5" s="50"/>
      <c r="ESZ5" s="50"/>
      <c r="ETA5" s="50"/>
      <c r="ETB5" s="50"/>
      <c r="ETC5" s="50"/>
      <c r="ETD5" s="50"/>
      <c r="ETE5" s="50"/>
      <c r="ETF5" s="50"/>
      <c r="ETG5" s="50"/>
      <c r="ETH5" s="50"/>
      <c r="ETI5" s="50"/>
      <c r="ETJ5" s="50"/>
      <c r="ETK5" s="50"/>
      <c r="ETL5" s="50"/>
      <c r="ETM5" s="50"/>
      <c r="ETN5" s="50"/>
      <c r="ETO5" s="50"/>
      <c r="ETP5" s="50"/>
      <c r="ETQ5" s="50"/>
      <c r="ETR5" s="50"/>
      <c r="ETS5" s="50"/>
      <c r="ETT5" s="50"/>
      <c r="ETU5" s="50"/>
      <c r="ETV5" s="50"/>
      <c r="ETW5" s="50"/>
      <c r="ETX5" s="50"/>
      <c r="ETY5" s="50"/>
      <c r="ETZ5" s="50"/>
      <c r="EUA5" s="50"/>
      <c r="EUB5" s="50"/>
      <c r="EUC5" s="50"/>
      <c r="EUD5" s="50"/>
      <c r="EUE5" s="50"/>
      <c r="EUF5" s="50"/>
      <c r="EUG5" s="50"/>
      <c r="EUH5" s="50"/>
      <c r="EUI5" s="50"/>
      <c r="EUJ5" s="50"/>
      <c r="EUK5" s="50"/>
      <c r="EUL5" s="50"/>
      <c r="EUM5" s="50"/>
      <c r="EUN5" s="50"/>
      <c r="EUO5" s="50"/>
      <c r="EUP5" s="50"/>
      <c r="EUQ5" s="50"/>
      <c r="EUR5" s="50"/>
      <c r="EUS5" s="50"/>
      <c r="EUT5" s="50"/>
      <c r="EUU5" s="50"/>
      <c r="EUV5" s="50"/>
      <c r="EUW5" s="50"/>
      <c r="EUX5" s="50"/>
      <c r="EUY5" s="50"/>
      <c r="EUZ5" s="50"/>
      <c r="EVA5" s="50"/>
      <c r="EVB5" s="50"/>
      <c r="EVC5" s="50"/>
      <c r="EVD5" s="50"/>
      <c r="EVE5" s="50"/>
      <c r="EVF5" s="50"/>
      <c r="EVG5" s="50"/>
      <c r="EVH5" s="50"/>
      <c r="EVI5" s="50"/>
      <c r="EVJ5" s="50"/>
      <c r="EVK5" s="50"/>
      <c r="EVL5" s="50"/>
      <c r="EVM5" s="50"/>
      <c r="EVN5" s="50"/>
      <c r="EVO5" s="50"/>
      <c r="EVP5" s="50"/>
      <c r="EVQ5" s="50"/>
      <c r="EVR5" s="50"/>
      <c r="EVS5" s="50"/>
      <c r="EVT5" s="50"/>
      <c r="EVU5" s="50"/>
      <c r="EVV5" s="50"/>
      <c r="EVW5" s="50"/>
      <c r="EVX5" s="50"/>
      <c r="EVY5" s="50"/>
      <c r="EVZ5" s="50"/>
      <c r="EWA5" s="50"/>
      <c r="EWB5" s="50"/>
      <c r="EWC5" s="50"/>
      <c r="EWD5" s="50"/>
      <c r="EWE5" s="50"/>
      <c r="EWF5" s="50"/>
      <c r="EWG5" s="50"/>
      <c r="EWH5" s="50"/>
      <c r="EWI5" s="50"/>
      <c r="EWJ5" s="50"/>
      <c r="EWK5" s="50"/>
      <c r="EWL5" s="50"/>
      <c r="EWM5" s="50"/>
      <c r="EWN5" s="50"/>
      <c r="EWO5" s="50"/>
      <c r="EWP5" s="50"/>
      <c r="EWQ5" s="50"/>
      <c r="EWR5" s="50"/>
      <c r="EWS5" s="50"/>
      <c r="EWT5" s="50"/>
      <c r="EWU5" s="50"/>
      <c r="EWV5" s="50"/>
      <c r="EWW5" s="50"/>
      <c r="EWX5" s="50"/>
      <c r="EWY5" s="50"/>
      <c r="EWZ5" s="50"/>
      <c r="EXA5" s="50"/>
      <c r="EXB5" s="50"/>
      <c r="EXC5" s="50"/>
      <c r="EXD5" s="50"/>
      <c r="EXE5" s="50"/>
      <c r="EXF5" s="50"/>
      <c r="EXG5" s="50"/>
      <c r="EXH5" s="50"/>
      <c r="EXI5" s="50"/>
      <c r="EXJ5" s="50"/>
      <c r="EXK5" s="50"/>
      <c r="EXL5" s="50"/>
      <c r="EXM5" s="50"/>
      <c r="EXN5" s="50"/>
      <c r="EXO5" s="50"/>
      <c r="EXP5" s="50"/>
      <c r="EXQ5" s="50"/>
      <c r="EXR5" s="50"/>
      <c r="EXS5" s="50"/>
      <c r="EXT5" s="50"/>
      <c r="EXU5" s="50"/>
      <c r="EXV5" s="50"/>
      <c r="EXW5" s="50"/>
      <c r="EXX5" s="50"/>
      <c r="EXY5" s="50"/>
      <c r="EXZ5" s="50"/>
      <c r="EYA5" s="50"/>
      <c r="EYB5" s="50"/>
      <c r="EYC5" s="50"/>
      <c r="EYD5" s="50"/>
      <c r="EYE5" s="50"/>
      <c r="EYF5" s="50"/>
      <c r="EYG5" s="50"/>
      <c r="EYH5" s="50"/>
      <c r="EYI5" s="50"/>
      <c r="EYJ5" s="50"/>
      <c r="EYK5" s="50"/>
      <c r="EYL5" s="50"/>
      <c r="EYM5" s="50"/>
      <c r="EYN5" s="50"/>
      <c r="EYO5" s="50"/>
      <c r="EYP5" s="50"/>
      <c r="EYQ5" s="50"/>
      <c r="EYR5" s="50"/>
      <c r="EYS5" s="50"/>
      <c r="EYT5" s="50"/>
      <c r="EYU5" s="50"/>
      <c r="EYV5" s="50"/>
      <c r="EYW5" s="50"/>
      <c r="EYX5" s="50"/>
      <c r="EYY5" s="50"/>
      <c r="EYZ5" s="50"/>
      <c r="EZA5" s="50"/>
      <c r="EZB5" s="50"/>
      <c r="EZC5" s="50"/>
      <c r="EZD5" s="50"/>
      <c r="EZE5" s="50"/>
      <c r="EZF5" s="50"/>
      <c r="EZG5" s="50"/>
      <c r="EZH5" s="50"/>
      <c r="EZI5" s="50"/>
      <c r="EZJ5" s="50"/>
      <c r="EZK5" s="50"/>
      <c r="EZL5" s="50"/>
      <c r="EZM5" s="50"/>
      <c r="EZN5" s="50"/>
      <c r="EZO5" s="50"/>
      <c r="EZP5" s="50"/>
      <c r="EZQ5" s="50"/>
      <c r="EZR5" s="50"/>
      <c r="EZS5" s="50"/>
      <c r="EZT5" s="50"/>
      <c r="EZU5" s="50"/>
      <c r="EZV5" s="50"/>
      <c r="EZW5" s="50"/>
      <c r="EZX5" s="50"/>
      <c r="EZY5" s="50"/>
      <c r="EZZ5" s="50"/>
      <c r="FAA5" s="50"/>
      <c r="FAB5" s="50"/>
      <c r="FAC5" s="50"/>
      <c r="FAD5" s="50"/>
      <c r="FAE5" s="50"/>
      <c r="FAF5" s="50"/>
      <c r="FAG5" s="50"/>
      <c r="FAH5" s="50"/>
      <c r="FAI5" s="50"/>
      <c r="FAJ5" s="50"/>
      <c r="FAK5" s="50"/>
      <c r="FAL5" s="50"/>
      <c r="FAM5" s="50"/>
      <c r="FAN5" s="50"/>
      <c r="FAO5" s="50"/>
      <c r="FAP5" s="50"/>
      <c r="FAQ5" s="50"/>
      <c r="FAR5" s="50"/>
      <c r="FAS5" s="50"/>
      <c r="FAT5" s="50"/>
      <c r="FAU5" s="50"/>
      <c r="FAV5" s="50"/>
      <c r="FAW5" s="50"/>
      <c r="FAX5" s="50"/>
      <c r="FAY5" s="50"/>
      <c r="FAZ5" s="50"/>
      <c r="FBA5" s="50"/>
      <c r="FBB5" s="50"/>
      <c r="FBC5" s="50"/>
      <c r="FBD5" s="50"/>
      <c r="FBE5" s="50"/>
      <c r="FBF5" s="50"/>
      <c r="FBG5" s="50"/>
      <c r="FBH5" s="50"/>
      <c r="FBI5" s="50"/>
      <c r="FBJ5" s="50"/>
      <c r="FBK5" s="50"/>
      <c r="FBL5" s="50"/>
      <c r="FBM5" s="50"/>
      <c r="FBN5" s="50"/>
      <c r="FBO5" s="50"/>
      <c r="FBP5" s="50"/>
      <c r="FBQ5" s="50"/>
      <c r="FBR5" s="50"/>
      <c r="FBS5" s="50"/>
      <c r="FBT5" s="50"/>
      <c r="FBU5" s="50"/>
      <c r="FBV5" s="50"/>
      <c r="FBW5" s="50"/>
      <c r="FBX5" s="50"/>
      <c r="FBY5" s="50"/>
      <c r="FBZ5" s="50"/>
      <c r="FCA5" s="50"/>
      <c r="FCB5" s="50"/>
      <c r="FCC5" s="50"/>
      <c r="FCD5" s="50"/>
      <c r="FCE5" s="50"/>
      <c r="FCF5" s="50"/>
      <c r="FCG5" s="50"/>
      <c r="FCH5" s="50"/>
      <c r="FCI5" s="50"/>
      <c r="FCJ5" s="50"/>
      <c r="FCK5" s="50"/>
      <c r="FCL5" s="50"/>
      <c r="FCM5" s="50"/>
      <c r="FCN5" s="50"/>
      <c r="FCO5" s="50"/>
      <c r="FCP5" s="50"/>
      <c r="FCQ5" s="50"/>
      <c r="FCR5" s="50"/>
      <c r="FCS5" s="50"/>
      <c r="FCT5" s="50"/>
      <c r="FCU5" s="50"/>
      <c r="FCV5" s="50"/>
      <c r="FCW5" s="50"/>
      <c r="FCX5" s="50"/>
      <c r="FCY5" s="50"/>
      <c r="FCZ5" s="50"/>
      <c r="FDA5" s="50"/>
      <c r="FDB5" s="50"/>
      <c r="FDC5" s="50"/>
      <c r="FDD5" s="50"/>
      <c r="FDE5" s="50"/>
      <c r="FDF5" s="50"/>
      <c r="FDG5" s="50"/>
      <c r="FDH5" s="50"/>
      <c r="FDI5" s="50"/>
      <c r="FDJ5" s="50"/>
      <c r="FDK5" s="50"/>
      <c r="FDL5" s="50"/>
      <c r="FDM5" s="50"/>
      <c r="FDN5" s="50"/>
      <c r="FDO5" s="50"/>
      <c r="FDP5" s="50"/>
      <c r="FDQ5" s="50"/>
      <c r="FDR5" s="50"/>
      <c r="FDS5" s="50"/>
      <c r="FDT5" s="50"/>
      <c r="FDU5" s="50"/>
      <c r="FDV5" s="50"/>
      <c r="FDW5" s="50"/>
      <c r="FDX5" s="50"/>
      <c r="FDY5" s="50"/>
      <c r="FDZ5" s="50"/>
      <c r="FEA5" s="50"/>
      <c r="FEB5" s="50"/>
      <c r="FEC5" s="50"/>
      <c r="FED5" s="50"/>
      <c r="FEE5" s="50"/>
      <c r="FEF5" s="50"/>
      <c r="FEG5" s="50"/>
      <c r="FEH5" s="50"/>
      <c r="FEI5" s="50"/>
      <c r="FEJ5" s="50"/>
      <c r="FEK5" s="50"/>
      <c r="FEL5" s="50"/>
      <c r="FEM5" s="50"/>
      <c r="FEN5" s="50"/>
      <c r="FEO5" s="50"/>
      <c r="FEP5" s="50"/>
      <c r="FEQ5" s="50"/>
      <c r="FER5" s="50"/>
      <c r="FES5" s="50"/>
      <c r="FET5" s="50"/>
      <c r="FEU5" s="50"/>
      <c r="FEV5" s="50"/>
      <c r="FEW5" s="50"/>
      <c r="FEX5" s="50"/>
      <c r="FEY5" s="50"/>
      <c r="FEZ5" s="50"/>
      <c r="FFA5" s="50"/>
      <c r="FFB5" s="50"/>
      <c r="FFC5" s="50"/>
      <c r="FFD5" s="50"/>
      <c r="FFE5" s="50"/>
      <c r="FFF5" s="50"/>
      <c r="FFG5" s="50"/>
      <c r="FFH5" s="50"/>
      <c r="FFI5" s="50"/>
      <c r="FFJ5" s="50"/>
      <c r="FFK5" s="50"/>
      <c r="FFL5" s="50"/>
      <c r="FFM5" s="50"/>
      <c r="FFN5" s="50"/>
      <c r="FFO5" s="50"/>
      <c r="FFP5" s="50"/>
      <c r="FFQ5" s="50"/>
      <c r="FFR5" s="50"/>
      <c r="FFS5" s="50"/>
      <c r="FFT5" s="50"/>
      <c r="FFU5" s="50"/>
      <c r="FFV5" s="50"/>
      <c r="FFW5" s="50"/>
      <c r="FFX5" s="50"/>
      <c r="FFY5" s="50"/>
      <c r="FFZ5" s="50"/>
      <c r="FGA5" s="50"/>
      <c r="FGB5" s="50"/>
      <c r="FGC5" s="50"/>
      <c r="FGD5" s="50"/>
      <c r="FGE5" s="50"/>
      <c r="FGF5" s="50"/>
      <c r="FGG5" s="50"/>
      <c r="FGH5" s="50"/>
      <c r="FGI5" s="50"/>
      <c r="FGJ5" s="50"/>
      <c r="FGK5" s="50"/>
      <c r="FGL5" s="50"/>
      <c r="FGM5" s="50"/>
      <c r="FGN5" s="50"/>
      <c r="FGO5" s="50"/>
      <c r="FGP5" s="50"/>
      <c r="FGQ5" s="50"/>
      <c r="FGR5" s="50"/>
      <c r="FGS5" s="50"/>
      <c r="FGT5" s="50"/>
      <c r="FGU5" s="50"/>
      <c r="FGV5" s="50"/>
      <c r="FGW5" s="50"/>
      <c r="FGX5" s="50"/>
      <c r="FGY5" s="50"/>
      <c r="FGZ5" s="50"/>
      <c r="FHA5" s="50"/>
      <c r="FHB5" s="50"/>
      <c r="FHC5" s="50"/>
      <c r="FHD5" s="50"/>
      <c r="FHE5" s="50"/>
      <c r="FHF5" s="50"/>
      <c r="FHG5" s="50"/>
      <c r="FHH5" s="50"/>
      <c r="FHI5" s="50"/>
      <c r="FHJ5" s="50"/>
      <c r="FHK5" s="50"/>
      <c r="FHL5" s="50"/>
      <c r="FHM5" s="50"/>
      <c r="FHN5" s="50"/>
      <c r="FHO5" s="50"/>
      <c r="FHP5" s="50"/>
      <c r="FHQ5" s="50"/>
      <c r="FHR5" s="50"/>
      <c r="FHS5" s="50"/>
      <c r="FHT5" s="50"/>
      <c r="FHU5" s="50"/>
      <c r="FHV5" s="50"/>
      <c r="FHW5" s="50"/>
      <c r="FHX5" s="50"/>
      <c r="FHY5" s="50"/>
      <c r="FHZ5" s="50"/>
      <c r="FIA5" s="50"/>
      <c r="FIB5" s="50"/>
      <c r="FIC5" s="50"/>
      <c r="FID5" s="50"/>
      <c r="FIE5" s="50"/>
      <c r="FIF5" s="50"/>
      <c r="FIG5" s="50"/>
      <c r="FIH5" s="50"/>
      <c r="FII5" s="50"/>
      <c r="FIJ5" s="50"/>
      <c r="FIK5" s="50"/>
      <c r="FIL5" s="50"/>
      <c r="FIM5" s="50"/>
      <c r="FIN5" s="50"/>
      <c r="FIO5" s="50"/>
      <c r="FIP5" s="50"/>
      <c r="FIQ5" s="50"/>
      <c r="FIR5" s="50"/>
      <c r="FIS5" s="50"/>
      <c r="FIT5" s="50"/>
      <c r="FIU5" s="50"/>
      <c r="FIV5" s="50"/>
      <c r="FIW5" s="50"/>
      <c r="FIX5" s="50"/>
      <c r="FIY5" s="50"/>
      <c r="FIZ5" s="50"/>
      <c r="FJA5" s="50"/>
      <c r="FJB5" s="50"/>
      <c r="FJC5" s="50"/>
      <c r="FJD5" s="50"/>
      <c r="FJE5" s="50"/>
      <c r="FJF5" s="50"/>
      <c r="FJG5" s="50"/>
      <c r="FJH5" s="50"/>
      <c r="FJI5" s="50"/>
      <c r="FJJ5" s="50"/>
      <c r="FJK5" s="50"/>
      <c r="FJL5" s="50"/>
      <c r="FJM5" s="50"/>
      <c r="FJN5" s="50"/>
      <c r="FJO5" s="50"/>
      <c r="FJP5" s="50"/>
      <c r="FJQ5" s="50"/>
      <c r="FJR5" s="50"/>
      <c r="FJS5" s="50"/>
      <c r="FJT5" s="50"/>
      <c r="FJU5" s="50"/>
      <c r="FJV5" s="50"/>
      <c r="FJW5" s="50"/>
      <c r="FJX5" s="50"/>
      <c r="FJY5" s="50"/>
      <c r="FJZ5" s="50"/>
      <c r="FKA5" s="50"/>
      <c r="FKB5" s="50"/>
      <c r="FKC5" s="50"/>
      <c r="FKD5" s="50"/>
      <c r="FKE5" s="50"/>
      <c r="FKF5" s="50"/>
      <c r="FKG5" s="50"/>
      <c r="FKH5" s="50"/>
      <c r="FKI5" s="50"/>
      <c r="FKJ5" s="50"/>
      <c r="FKK5" s="50"/>
      <c r="FKL5" s="50"/>
      <c r="FKM5" s="50"/>
      <c r="FKN5" s="50"/>
      <c r="FKO5" s="50"/>
      <c r="FKP5" s="50"/>
      <c r="FKQ5" s="50"/>
      <c r="FKR5" s="50"/>
      <c r="FKS5" s="50"/>
      <c r="FKT5" s="50"/>
      <c r="FKU5" s="50"/>
      <c r="FKV5" s="50"/>
      <c r="FKW5" s="50"/>
      <c r="FKX5" s="50"/>
      <c r="FKY5" s="50"/>
      <c r="FKZ5" s="50"/>
      <c r="FLA5" s="50"/>
      <c r="FLB5" s="50"/>
      <c r="FLC5" s="50"/>
      <c r="FLD5" s="50"/>
      <c r="FLE5" s="50"/>
      <c r="FLF5" s="50"/>
      <c r="FLG5" s="50"/>
      <c r="FLH5" s="50"/>
      <c r="FLI5" s="50"/>
      <c r="FLJ5" s="50"/>
      <c r="FLK5" s="50"/>
      <c r="FLL5" s="50"/>
      <c r="FLM5" s="50"/>
      <c r="FLN5" s="50"/>
      <c r="FLO5" s="50"/>
      <c r="FLP5" s="50"/>
      <c r="FLQ5" s="50"/>
      <c r="FLR5" s="50"/>
      <c r="FLS5" s="50"/>
      <c r="FLT5" s="50"/>
      <c r="FLU5" s="50"/>
      <c r="FLV5" s="50"/>
      <c r="FLW5" s="50"/>
      <c r="FLX5" s="50"/>
      <c r="FLY5" s="50"/>
      <c r="FLZ5" s="50"/>
      <c r="FMA5" s="50"/>
      <c r="FMB5" s="50"/>
      <c r="FMC5" s="50"/>
      <c r="FMD5" s="50"/>
      <c r="FME5" s="50"/>
      <c r="FMF5" s="50"/>
      <c r="FMG5" s="50"/>
      <c r="FMH5" s="50"/>
      <c r="FMI5" s="50"/>
      <c r="FMJ5" s="50"/>
      <c r="FMK5" s="50"/>
      <c r="FML5" s="50"/>
      <c r="FMM5" s="50"/>
      <c r="FMN5" s="50"/>
      <c r="FMO5" s="50"/>
      <c r="FMP5" s="50"/>
      <c r="FMQ5" s="50"/>
      <c r="FMR5" s="50"/>
      <c r="FMS5" s="50"/>
      <c r="FMT5" s="50"/>
      <c r="FMU5" s="50"/>
      <c r="FMV5" s="50"/>
      <c r="FMW5" s="50"/>
      <c r="FMX5" s="50"/>
      <c r="FMY5" s="50"/>
      <c r="FMZ5" s="50"/>
      <c r="FNA5" s="50"/>
      <c r="FNB5" s="50"/>
      <c r="FNC5" s="50"/>
      <c r="FND5" s="50"/>
      <c r="FNE5" s="50"/>
      <c r="FNF5" s="50"/>
      <c r="FNG5" s="50"/>
      <c r="FNH5" s="50"/>
      <c r="FNI5" s="50"/>
      <c r="FNJ5" s="50"/>
      <c r="FNK5" s="50"/>
      <c r="FNL5" s="50"/>
      <c r="FNM5" s="50"/>
      <c r="FNN5" s="50"/>
      <c r="FNO5" s="50"/>
      <c r="FNP5" s="50"/>
      <c r="FNQ5" s="50"/>
      <c r="FNR5" s="50"/>
      <c r="FNS5" s="50"/>
      <c r="FNT5" s="50"/>
      <c r="FNU5" s="50"/>
      <c r="FNV5" s="50"/>
      <c r="FNW5" s="50"/>
      <c r="FNX5" s="50"/>
      <c r="FNY5" s="50"/>
      <c r="FNZ5" s="50"/>
      <c r="FOA5" s="50"/>
      <c r="FOB5" s="50"/>
      <c r="FOC5" s="50"/>
      <c r="FOD5" s="50"/>
      <c r="FOE5" s="50"/>
      <c r="FOF5" s="50"/>
      <c r="FOG5" s="50"/>
      <c r="FOH5" s="50"/>
      <c r="FOI5" s="50"/>
      <c r="FOJ5" s="50"/>
      <c r="FOK5" s="50"/>
      <c r="FOL5" s="50"/>
      <c r="FOM5" s="50"/>
      <c r="FON5" s="50"/>
      <c r="FOO5" s="50"/>
      <c r="FOP5" s="50"/>
      <c r="FOQ5" s="50"/>
      <c r="FOR5" s="50"/>
      <c r="FOS5" s="50"/>
      <c r="FOT5" s="50"/>
      <c r="FOU5" s="50"/>
      <c r="FOV5" s="50"/>
      <c r="FOW5" s="50"/>
      <c r="FOX5" s="50"/>
      <c r="FOY5" s="50"/>
      <c r="FOZ5" s="50"/>
      <c r="FPA5" s="50"/>
      <c r="FPB5" s="50"/>
      <c r="FPC5" s="50"/>
      <c r="FPD5" s="50"/>
      <c r="FPE5" s="50"/>
      <c r="FPF5" s="50"/>
      <c r="FPG5" s="50"/>
      <c r="FPH5" s="50"/>
      <c r="FPI5" s="50"/>
      <c r="FPJ5" s="50"/>
      <c r="FPK5" s="50"/>
      <c r="FPL5" s="50"/>
      <c r="FPM5" s="50"/>
      <c r="FPN5" s="50"/>
      <c r="FPO5" s="50"/>
      <c r="FPP5" s="50"/>
      <c r="FPQ5" s="50"/>
      <c r="FPR5" s="50"/>
      <c r="FPS5" s="50"/>
      <c r="FPT5" s="50"/>
      <c r="FPU5" s="50"/>
      <c r="FPV5" s="50"/>
      <c r="FPW5" s="50"/>
      <c r="FPX5" s="50"/>
      <c r="FPY5" s="50"/>
      <c r="FPZ5" s="50"/>
      <c r="FQA5" s="50"/>
      <c r="FQB5" s="50"/>
      <c r="FQC5" s="50"/>
      <c r="FQD5" s="50"/>
      <c r="FQE5" s="50"/>
      <c r="FQF5" s="50"/>
      <c r="FQG5" s="50"/>
      <c r="FQH5" s="50"/>
      <c r="FQI5" s="50"/>
      <c r="FQJ5" s="50"/>
      <c r="FQK5" s="50"/>
      <c r="FQL5" s="50"/>
      <c r="FQM5" s="50"/>
      <c r="FQN5" s="50"/>
      <c r="FQO5" s="50"/>
      <c r="FQP5" s="50"/>
      <c r="FQQ5" s="50"/>
      <c r="FQR5" s="50"/>
      <c r="FQS5" s="50"/>
      <c r="FQT5" s="50"/>
      <c r="FQU5" s="50"/>
      <c r="FQV5" s="50"/>
      <c r="FQW5" s="50"/>
      <c r="FQX5" s="50"/>
      <c r="FQY5" s="50"/>
      <c r="FQZ5" s="50"/>
      <c r="FRA5" s="50"/>
      <c r="FRB5" s="50"/>
      <c r="FRC5" s="50"/>
      <c r="FRD5" s="50"/>
      <c r="FRE5" s="50"/>
      <c r="FRF5" s="50"/>
      <c r="FRG5" s="50"/>
      <c r="FRH5" s="50"/>
      <c r="FRI5" s="50"/>
      <c r="FRJ5" s="50"/>
      <c r="FRK5" s="50"/>
      <c r="FRL5" s="50"/>
      <c r="FRM5" s="50"/>
      <c r="FRN5" s="50"/>
      <c r="FRO5" s="50"/>
      <c r="FRP5" s="50"/>
      <c r="FRQ5" s="50"/>
      <c r="FRR5" s="50"/>
      <c r="FRS5" s="50"/>
      <c r="FRT5" s="50"/>
      <c r="FRU5" s="50"/>
      <c r="FRV5" s="50"/>
      <c r="FRW5" s="50"/>
      <c r="FRX5" s="50"/>
      <c r="FRY5" s="50"/>
      <c r="FRZ5" s="50"/>
      <c r="FSA5" s="50"/>
      <c r="FSB5" s="50"/>
      <c r="FSC5" s="50"/>
      <c r="FSD5" s="50"/>
      <c r="FSE5" s="50"/>
      <c r="FSF5" s="50"/>
      <c r="FSG5" s="50"/>
      <c r="FSH5" s="50"/>
      <c r="FSI5" s="50"/>
      <c r="FSJ5" s="50"/>
      <c r="FSK5" s="50"/>
      <c r="FSL5" s="50"/>
      <c r="FSM5" s="50"/>
      <c r="FSN5" s="50"/>
      <c r="FSO5" s="50"/>
      <c r="FSP5" s="50"/>
      <c r="FSQ5" s="50"/>
      <c r="FSR5" s="50"/>
      <c r="FSS5" s="50"/>
      <c r="FST5" s="50"/>
      <c r="FSU5" s="50"/>
      <c r="FSV5" s="50"/>
      <c r="FSW5" s="50"/>
      <c r="FSX5" s="50"/>
      <c r="FSY5" s="50"/>
      <c r="FSZ5" s="50"/>
      <c r="FTA5" s="50"/>
      <c r="FTB5" s="50"/>
      <c r="FTC5" s="50"/>
      <c r="FTD5" s="50"/>
      <c r="FTE5" s="50"/>
      <c r="FTF5" s="50"/>
      <c r="FTG5" s="50"/>
      <c r="FTH5" s="50"/>
      <c r="FTI5" s="50"/>
      <c r="FTJ5" s="50"/>
      <c r="FTK5" s="50"/>
      <c r="FTL5" s="50"/>
      <c r="FTM5" s="50"/>
      <c r="FTN5" s="50"/>
      <c r="FTO5" s="50"/>
      <c r="FTP5" s="50"/>
      <c r="FTQ5" s="50"/>
      <c r="FTR5" s="50"/>
      <c r="FTS5" s="50"/>
      <c r="FTT5" s="50"/>
      <c r="FTU5" s="50"/>
      <c r="FTV5" s="50"/>
      <c r="FTW5" s="50"/>
      <c r="FTX5" s="50"/>
      <c r="FTY5" s="50"/>
      <c r="FTZ5" s="50"/>
      <c r="FUA5" s="50"/>
      <c r="FUB5" s="50"/>
      <c r="FUC5" s="50"/>
      <c r="FUD5" s="50"/>
      <c r="FUE5" s="50"/>
      <c r="FUF5" s="50"/>
      <c r="FUG5" s="50"/>
      <c r="FUH5" s="50"/>
      <c r="FUI5" s="50"/>
      <c r="FUJ5" s="50"/>
      <c r="FUK5" s="50"/>
      <c r="FUL5" s="50"/>
      <c r="FUM5" s="50"/>
      <c r="FUN5" s="50"/>
      <c r="FUO5" s="50"/>
      <c r="FUP5" s="50"/>
      <c r="FUQ5" s="50"/>
      <c r="FUR5" s="50"/>
      <c r="FUS5" s="50"/>
      <c r="FUT5" s="50"/>
      <c r="FUU5" s="50"/>
      <c r="FUV5" s="50"/>
      <c r="FUW5" s="50"/>
      <c r="FUX5" s="50"/>
      <c r="FUY5" s="50"/>
      <c r="FUZ5" s="50"/>
      <c r="FVA5" s="50"/>
      <c r="FVB5" s="50"/>
      <c r="FVC5" s="50"/>
      <c r="FVD5" s="50"/>
      <c r="FVE5" s="50"/>
      <c r="FVF5" s="50"/>
      <c r="FVG5" s="50"/>
      <c r="FVH5" s="50"/>
      <c r="FVI5" s="50"/>
      <c r="FVJ5" s="50"/>
      <c r="FVK5" s="50"/>
      <c r="FVL5" s="50"/>
      <c r="FVM5" s="50"/>
      <c r="FVN5" s="50"/>
      <c r="FVO5" s="50"/>
      <c r="FVP5" s="50"/>
      <c r="FVQ5" s="50"/>
      <c r="FVR5" s="50"/>
      <c r="FVS5" s="50"/>
      <c r="FVT5" s="50"/>
      <c r="FVU5" s="50"/>
      <c r="FVV5" s="50"/>
      <c r="FVW5" s="50"/>
      <c r="FVX5" s="50"/>
      <c r="FVY5" s="50"/>
      <c r="FVZ5" s="50"/>
      <c r="FWA5" s="50"/>
      <c r="FWB5" s="50"/>
      <c r="FWC5" s="50"/>
      <c r="FWD5" s="50"/>
      <c r="FWE5" s="50"/>
      <c r="FWF5" s="50"/>
      <c r="FWG5" s="50"/>
      <c r="FWH5" s="50"/>
      <c r="FWI5" s="50"/>
      <c r="FWJ5" s="50"/>
      <c r="FWK5" s="50"/>
      <c r="FWL5" s="50"/>
      <c r="FWM5" s="50"/>
      <c r="FWN5" s="50"/>
      <c r="FWO5" s="50"/>
      <c r="FWP5" s="50"/>
      <c r="FWQ5" s="50"/>
      <c r="FWR5" s="50"/>
      <c r="FWS5" s="50"/>
      <c r="FWT5" s="50"/>
      <c r="FWU5" s="50"/>
      <c r="FWV5" s="50"/>
      <c r="FWW5" s="50"/>
      <c r="FWX5" s="50"/>
      <c r="FWY5" s="50"/>
      <c r="FWZ5" s="50"/>
      <c r="FXA5" s="50"/>
      <c r="FXB5" s="50"/>
      <c r="FXC5" s="50"/>
      <c r="FXD5" s="50"/>
      <c r="FXE5" s="50"/>
      <c r="FXF5" s="50"/>
      <c r="FXG5" s="50"/>
      <c r="FXH5" s="50"/>
      <c r="FXI5" s="50"/>
      <c r="FXJ5" s="50"/>
      <c r="FXK5" s="50"/>
      <c r="FXL5" s="50"/>
      <c r="FXM5" s="50"/>
      <c r="FXN5" s="50"/>
      <c r="FXO5" s="50"/>
      <c r="FXP5" s="50"/>
      <c r="FXQ5" s="50"/>
      <c r="FXR5" s="50"/>
      <c r="FXS5" s="50"/>
      <c r="FXT5" s="50"/>
      <c r="FXU5" s="50"/>
      <c r="FXV5" s="50"/>
      <c r="FXW5" s="50"/>
      <c r="FXX5" s="50"/>
      <c r="FXY5" s="50"/>
      <c r="FXZ5" s="50"/>
      <c r="FYA5" s="50"/>
      <c r="FYB5" s="50"/>
      <c r="FYC5" s="50"/>
      <c r="FYD5" s="50"/>
      <c r="FYE5" s="50"/>
      <c r="FYF5" s="50"/>
      <c r="FYG5" s="50"/>
      <c r="FYH5" s="50"/>
      <c r="FYI5" s="50"/>
      <c r="FYJ5" s="50"/>
      <c r="FYK5" s="50"/>
      <c r="FYL5" s="50"/>
      <c r="FYM5" s="50"/>
      <c r="FYN5" s="50"/>
      <c r="FYO5" s="50"/>
      <c r="FYP5" s="50"/>
      <c r="FYQ5" s="50"/>
      <c r="FYR5" s="50"/>
      <c r="FYS5" s="50"/>
      <c r="FYT5" s="50"/>
      <c r="FYU5" s="50"/>
      <c r="FYV5" s="50"/>
      <c r="FYW5" s="50"/>
      <c r="FYX5" s="50"/>
      <c r="FYY5" s="50"/>
      <c r="FYZ5" s="50"/>
      <c r="FZA5" s="50"/>
      <c r="FZB5" s="50"/>
      <c r="FZC5" s="50"/>
      <c r="FZD5" s="50"/>
      <c r="FZE5" s="50"/>
      <c r="FZF5" s="50"/>
      <c r="FZG5" s="50"/>
      <c r="FZH5" s="50"/>
      <c r="FZI5" s="50"/>
      <c r="FZJ5" s="50"/>
      <c r="FZK5" s="50"/>
      <c r="FZL5" s="50"/>
      <c r="FZM5" s="50"/>
      <c r="FZN5" s="50"/>
      <c r="FZO5" s="50"/>
      <c r="FZP5" s="50"/>
      <c r="FZQ5" s="50"/>
      <c r="FZR5" s="50"/>
      <c r="FZS5" s="50"/>
      <c r="FZT5" s="50"/>
      <c r="FZU5" s="50"/>
      <c r="FZV5" s="50"/>
      <c r="FZW5" s="50"/>
      <c r="FZX5" s="50"/>
      <c r="FZY5" s="50"/>
      <c r="FZZ5" s="50"/>
      <c r="GAA5" s="50"/>
      <c r="GAB5" s="50"/>
      <c r="GAC5" s="50"/>
      <c r="GAD5" s="50"/>
      <c r="GAE5" s="50"/>
      <c r="GAF5" s="50"/>
      <c r="GAG5" s="50"/>
      <c r="GAH5" s="50"/>
      <c r="GAI5" s="50"/>
      <c r="GAJ5" s="50"/>
      <c r="GAK5" s="50"/>
      <c r="GAL5" s="50"/>
      <c r="GAM5" s="50"/>
      <c r="GAN5" s="50"/>
      <c r="GAO5" s="50"/>
      <c r="GAP5" s="50"/>
      <c r="GAQ5" s="50"/>
      <c r="GAR5" s="50"/>
      <c r="GAS5" s="50"/>
      <c r="GAT5" s="50"/>
      <c r="GAU5" s="50"/>
      <c r="GAV5" s="50"/>
      <c r="GAW5" s="50"/>
      <c r="GAX5" s="50"/>
      <c r="GAY5" s="50"/>
      <c r="GAZ5" s="50"/>
      <c r="GBA5" s="50"/>
      <c r="GBB5" s="50"/>
      <c r="GBC5" s="50"/>
      <c r="GBD5" s="50"/>
      <c r="GBE5" s="50"/>
      <c r="GBF5" s="50"/>
      <c r="GBG5" s="50"/>
      <c r="GBH5" s="50"/>
      <c r="GBI5" s="50"/>
      <c r="GBJ5" s="50"/>
      <c r="GBK5" s="50"/>
      <c r="GBL5" s="50"/>
      <c r="GBM5" s="50"/>
      <c r="GBN5" s="50"/>
      <c r="GBO5" s="50"/>
      <c r="GBP5" s="50"/>
      <c r="GBQ5" s="50"/>
      <c r="GBR5" s="50"/>
      <c r="GBS5" s="50"/>
      <c r="GBT5" s="50"/>
      <c r="GBU5" s="50"/>
      <c r="GBV5" s="50"/>
      <c r="GBW5" s="50"/>
      <c r="GBX5" s="50"/>
      <c r="GBY5" s="50"/>
      <c r="GBZ5" s="50"/>
      <c r="GCA5" s="50"/>
      <c r="GCB5" s="50"/>
      <c r="GCC5" s="50"/>
      <c r="GCD5" s="50"/>
      <c r="GCE5" s="50"/>
      <c r="GCF5" s="50"/>
      <c r="GCG5" s="50"/>
      <c r="GCH5" s="50"/>
      <c r="GCI5" s="50"/>
      <c r="GCJ5" s="50"/>
      <c r="GCK5" s="50"/>
      <c r="GCL5" s="50"/>
      <c r="GCM5" s="50"/>
      <c r="GCN5" s="50"/>
      <c r="GCO5" s="50"/>
      <c r="GCP5" s="50"/>
      <c r="GCQ5" s="50"/>
      <c r="GCR5" s="50"/>
      <c r="GCS5" s="50"/>
      <c r="GCT5" s="50"/>
      <c r="GCU5" s="50"/>
      <c r="GCV5" s="50"/>
      <c r="GCW5" s="50"/>
      <c r="GCX5" s="50"/>
      <c r="GCY5" s="50"/>
      <c r="GCZ5" s="50"/>
      <c r="GDA5" s="50"/>
      <c r="GDB5" s="50"/>
      <c r="GDC5" s="50"/>
      <c r="GDD5" s="50"/>
      <c r="GDE5" s="50"/>
      <c r="GDF5" s="50"/>
      <c r="GDG5" s="50"/>
      <c r="GDH5" s="50"/>
      <c r="GDI5" s="50"/>
      <c r="GDJ5" s="50"/>
      <c r="GDK5" s="50"/>
      <c r="GDL5" s="50"/>
      <c r="GDM5" s="50"/>
      <c r="GDN5" s="50"/>
      <c r="GDO5" s="50"/>
      <c r="GDP5" s="50"/>
      <c r="GDQ5" s="50"/>
      <c r="GDR5" s="50"/>
      <c r="GDS5" s="50"/>
      <c r="GDT5" s="50"/>
      <c r="GDU5" s="50"/>
      <c r="GDV5" s="50"/>
      <c r="GDW5" s="50"/>
      <c r="GDX5" s="50"/>
      <c r="GDY5" s="50"/>
      <c r="GDZ5" s="50"/>
      <c r="GEA5" s="50"/>
      <c r="GEB5" s="50"/>
      <c r="GEC5" s="50"/>
      <c r="GED5" s="50"/>
      <c r="GEE5" s="50"/>
      <c r="GEF5" s="50"/>
      <c r="GEG5" s="50"/>
      <c r="GEH5" s="50"/>
      <c r="GEI5" s="50"/>
      <c r="GEJ5" s="50"/>
      <c r="GEK5" s="50"/>
      <c r="GEL5" s="50"/>
      <c r="GEM5" s="50"/>
      <c r="GEN5" s="50"/>
      <c r="GEO5" s="50"/>
      <c r="GEP5" s="50"/>
      <c r="GEQ5" s="50"/>
      <c r="GER5" s="50"/>
      <c r="GES5" s="50"/>
      <c r="GET5" s="50"/>
      <c r="GEU5" s="50"/>
      <c r="GEV5" s="50"/>
      <c r="GEW5" s="50"/>
      <c r="GEX5" s="50"/>
      <c r="GEY5" s="50"/>
      <c r="GEZ5" s="50"/>
      <c r="GFA5" s="50"/>
      <c r="GFB5" s="50"/>
      <c r="GFC5" s="50"/>
      <c r="GFD5" s="50"/>
      <c r="GFE5" s="50"/>
      <c r="GFF5" s="50"/>
      <c r="GFG5" s="50"/>
      <c r="GFH5" s="50"/>
      <c r="GFI5" s="50"/>
      <c r="GFJ5" s="50"/>
      <c r="GFK5" s="50"/>
      <c r="GFL5" s="50"/>
      <c r="GFM5" s="50"/>
      <c r="GFN5" s="50"/>
      <c r="GFO5" s="50"/>
      <c r="GFP5" s="50"/>
      <c r="GFQ5" s="50"/>
      <c r="GFR5" s="50"/>
      <c r="GFS5" s="50"/>
      <c r="GFT5" s="50"/>
      <c r="GFU5" s="50"/>
      <c r="GFV5" s="50"/>
      <c r="GFW5" s="50"/>
      <c r="GFX5" s="50"/>
      <c r="GFY5" s="50"/>
      <c r="GFZ5" s="50"/>
      <c r="GGA5" s="50"/>
      <c r="GGB5" s="50"/>
      <c r="GGC5" s="50"/>
      <c r="GGD5" s="50"/>
      <c r="GGE5" s="50"/>
      <c r="GGF5" s="50"/>
      <c r="GGG5" s="50"/>
      <c r="GGH5" s="50"/>
      <c r="GGI5" s="50"/>
      <c r="GGJ5" s="50"/>
      <c r="GGK5" s="50"/>
      <c r="GGL5" s="50"/>
      <c r="GGM5" s="50"/>
      <c r="GGN5" s="50"/>
      <c r="GGO5" s="50"/>
      <c r="GGP5" s="50"/>
      <c r="GGQ5" s="50"/>
      <c r="GGR5" s="50"/>
      <c r="GGS5" s="50"/>
      <c r="GGT5" s="50"/>
      <c r="GGU5" s="50"/>
      <c r="GGV5" s="50"/>
      <c r="GGW5" s="50"/>
      <c r="GGX5" s="50"/>
      <c r="GGY5" s="50"/>
      <c r="GGZ5" s="50"/>
      <c r="GHA5" s="50"/>
      <c r="GHB5" s="50"/>
      <c r="GHC5" s="50"/>
      <c r="GHD5" s="50"/>
      <c r="GHE5" s="50"/>
      <c r="GHF5" s="50"/>
      <c r="GHG5" s="50"/>
      <c r="GHH5" s="50"/>
      <c r="GHI5" s="50"/>
      <c r="GHJ5" s="50"/>
      <c r="GHK5" s="50"/>
      <c r="GHL5" s="50"/>
      <c r="GHM5" s="50"/>
      <c r="GHN5" s="50"/>
      <c r="GHO5" s="50"/>
      <c r="GHP5" s="50"/>
      <c r="GHQ5" s="50"/>
      <c r="GHR5" s="50"/>
      <c r="GHS5" s="50"/>
      <c r="GHT5" s="50"/>
      <c r="GHU5" s="50"/>
      <c r="GHV5" s="50"/>
      <c r="GHW5" s="50"/>
      <c r="GHX5" s="50"/>
      <c r="GHY5" s="50"/>
      <c r="GHZ5" s="50"/>
      <c r="GIA5" s="50"/>
      <c r="GIB5" s="50"/>
      <c r="GIC5" s="50"/>
      <c r="GID5" s="50"/>
      <c r="GIE5" s="50"/>
      <c r="GIF5" s="50"/>
      <c r="GIG5" s="50"/>
      <c r="GIH5" s="50"/>
      <c r="GII5" s="50"/>
      <c r="GIJ5" s="50"/>
      <c r="GIK5" s="50"/>
      <c r="GIL5" s="50"/>
      <c r="GIM5" s="50"/>
      <c r="GIN5" s="50"/>
      <c r="GIO5" s="50"/>
      <c r="GIP5" s="50"/>
      <c r="GIQ5" s="50"/>
      <c r="GIR5" s="50"/>
      <c r="GIS5" s="50"/>
      <c r="GIT5" s="50"/>
      <c r="GIU5" s="50"/>
      <c r="GIV5" s="50"/>
      <c r="GIW5" s="50"/>
      <c r="GIX5" s="50"/>
      <c r="GIY5" s="50"/>
      <c r="GIZ5" s="50"/>
      <c r="GJA5" s="50"/>
      <c r="GJB5" s="50"/>
      <c r="GJC5" s="50"/>
      <c r="GJD5" s="50"/>
      <c r="GJE5" s="50"/>
      <c r="GJF5" s="50"/>
      <c r="GJG5" s="50"/>
      <c r="GJH5" s="50"/>
      <c r="GJI5" s="50"/>
      <c r="GJJ5" s="50"/>
      <c r="GJK5" s="50"/>
      <c r="GJL5" s="50"/>
      <c r="GJM5" s="50"/>
      <c r="GJN5" s="50"/>
      <c r="GJO5" s="50"/>
      <c r="GJP5" s="50"/>
      <c r="GJQ5" s="50"/>
      <c r="GJR5" s="50"/>
      <c r="GJS5" s="50"/>
      <c r="GJT5" s="50"/>
      <c r="GJU5" s="50"/>
      <c r="GJV5" s="50"/>
      <c r="GJW5" s="50"/>
      <c r="GJX5" s="50"/>
      <c r="GJY5" s="50"/>
      <c r="GJZ5" s="50"/>
      <c r="GKA5" s="50"/>
      <c r="GKB5" s="50"/>
      <c r="GKC5" s="50"/>
      <c r="GKD5" s="50"/>
      <c r="GKE5" s="50"/>
      <c r="GKF5" s="50"/>
      <c r="GKG5" s="50"/>
      <c r="GKH5" s="50"/>
      <c r="GKI5" s="50"/>
      <c r="GKJ5" s="50"/>
      <c r="GKK5" s="50"/>
      <c r="GKL5" s="50"/>
      <c r="GKM5" s="50"/>
      <c r="GKN5" s="50"/>
      <c r="GKO5" s="50"/>
      <c r="GKP5" s="50"/>
      <c r="GKQ5" s="50"/>
      <c r="GKR5" s="50"/>
      <c r="GKS5" s="50"/>
      <c r="GKT5" s="50"/>
      <c r="GKU5" s="50"/>
      <c r="GKV5" s="50"/>
      <c r="GKW5" s="50"/>
      <c r="GKX5" s="50"/>
      <c r="GKY5" s="50"/>
      <c r="GKZ5" s="50"/>
      <c r="GLA5" s="50"/>
      <c r="GLB5" s="50"/>
      <c r="GLC5" s="50"/>
      <c r="GLD5" s="50"/>
      <c r="GLE5" s="50"/>
      <c r="GLF5" s="50"/>
      <c r="GLG5" s="50"/>
      <c r="GLH5" s="50"/>
      <c r="GLI5" s="50"/>
      <c r="GLJ5" s="50"/>
      <c r="GLK5" s="50"/>
      <c r="GLL5" s="50"/>
      <c r="GLM5" s="50"/>
      <c r="GLN5" s="50"/>
      <c r="GLO5" s="50"/>
      <c r="GLP5" s="50"/>
      <c r="GLQ5" s="50"/>
      <c r="GLR5" s="50"/>
      <c r="GLS5" s="50"/>
      <c r="GLT5" s="50"/>
      <c r="GLU5" s="50"/>
      <c r="GLV5" s="50"/>
      <c r="GLW5" s="50"/>
      <c r="GLX5" s="50"/>
      <c r="GLY5" s="50"/>
      <c r="GLZ5" s="50"/>
      <c r="GMA5" s="50"/>
      <c r="GMB5" s="50"/>
      <c r="GMC5" s="50"/>
      <c r="GMD5" s="50"/>
      <c r="GME5" s="50"/>
      <c r="GMF5" s="50"/>
      <c r="GMG5" s="50"/>
      <c r="GMH5" s="50"/>
      <c r="GMI5" s="50"/>
      <c r="GMJ5" s="50"/>
      <c r="GMK5" s="50"/>
      <c r="GML5" s="50"/>
      <c r="GMM5" s="50"/>
      <c r="GMN5" s="50"/>
      <c r="GMO5" s="50"/>
      <c r="GMP5" s="50"/>
      <c r="GMQ5" s="50"/>
      <c r="GMR5" s="50"/>
      <c r="GMS5" s="50"/>
      <c r="GMT5" s="50"/>
      <c r="GMU5" s="50"/>
      <c r="GMV5" s="50"/>
      <c r="GMW5" s="50"/>
      <c r="GMX5" s="50"/>
      <c r="GMY5" s="50"/>
      <c r="GMZ5" s="50"/>
      <c r="GNA5" s="50"/>
      <c r="GNB5" s="50"/>
      <c r="GNC5" s="50"/>
      <c r="GND5" s="50"/>
      <c r="GNE5" s="50"/>
      <c r="GNF5" s="50"/>
      <c r="GNG5" s="50"/>
      <c r="GNH5" s="50"/>
      <c r="GNI5" s="50"/>
      <c r="GNJ5" s="50"/>
      <c r="GNK5" s="50"/>
      <c r="GNL5" s="50"/>
      <c r="GNM5" s="50"/>
      <c r="GNN5" s="50"/>
      <c r="GNO5" s="50"/>
      <c r="GNP5" s="50"/>
      <c r="GNQ5" s="50"/>
      <c r="GNR5" s="50"/>
      <c r="GNS5" s="50"/>
      <c r="GNT5" s="50"/>
      <c r="GNU5" s="50"/>
      <c r="GNV5" s="50"/>
      <c r="GNW5" s="50"/>
      <c r="GNX5" s="50"/>
      <c r="GNY5" s="50"/>
      <c r="GNZ5" s="50"/>
      <c r="GOA5" s="50"/>
      <c r="GOB5" s="50"/>
      <c r="GOC5" s="50"/>
      <c r="GOD5" s="50"/>
      <c r="GOE5" s="50"/>
      <c r="GOF5" s="50"/>
      <c r="GOG5" s="50"/>
      <c r="GOH5" s="50"/>
      <c r="GOI5" s="50"/>
      <c r="GOJ5" s="50"/>
      <c r="GOK5" s="50"/>
      <c r="GOL5" s="50"/>
      <c r="GOM5" s="50"/>
      <c r="GON5" s="50"/>
      <c r="GOO5" s="50"/>
      <c r="GOP5" s="50"/>
      <c r="GOQ5" s="50"/>
      <c r="GOR5" s="50"/>
      <c r="GOS5" s="50"/>
      <c r="GOT5" s="50"/>
      <c r="GOU5" s="50"/>
      <c r="GOV5" s="50"/>
      <c r="GOW5" s="50"/>
      <c r="GOX5" s="50"/>
      <c r="GOY5" s="50"/>
      <c r="GOZ5" s="50"/>
      <c r="GPA5" s="50"/>
      <c r="GPB5" s="50"/>
      <c r="GPC5" s="50"/>
      <c r="GPD5" s="50"/>
      <c r="GPE5" s="50"/>
      <c r="GPF5" s="50"/>
      <c r="GPG5" s="50"/>
      <c r="GPH5" s="50"/>
      <c r="GPI5" s="50"/>
      <c r="GPJ5" s="50"/>
      <c r="GPK5" s="50"/>
      <c r="GPL5" s="50"/>
      <c r="GPM5" s="50"/>
      <c r="GPN5" s="50"/>
      <c r="GPO5" s="50"/>
      <c r="GPP5" s="50"/>
      <c r="GPQ5" s="50"/>
      <c r="GPR5" s="50"/>
      <c r="GPS5" s="50"/>
      <c r="GPT5" s="50"/>
      <c r="GPU5" s="50"/>
      <c r="GPV5" s="50"/>
      <c r="GPW5" s="50"/>
      <c r="GPX5" s="50"/>
      <c r="GPY5" s="50"/>
      <c r="GPZ5" s="50"/>
      <c r="GQA5" s="50"/>
      <c r="GQB5" s="50"/>
      <c r="GQC5" s="50"/>
      <c r="GQD5" s="50"/>
      <c r="GQE5" s="50"/>
      <c r="GQF5" s="50"/>
      <c r="GQG5" s="50"/>
      <c r="GQH5" s="50"/>
      <c r="GQI5" s="50"/>
      <c r="GQJ5" s="50"/>
      <c r="GQK5" s="50"/>
      <c r="GQL5" s="50"/>
      <c r="GQM5" s="50"/>
      <c r="GQN5" s="50"/>
      <c r="GQO5" s="50"/>
      <c r="GQP5" s="50"/>
      <c r="GQQ5" s="50"/>
      <c r="GQR5" s="50"/>
      <c r="GQS5" s="50"/>
      <c r="GQT5" s="50"/>
      <c r="GQU5" s="50"/>
      <c r="GQV5" s="50"/>
      <c r="GQW5" s="50"/>
      <c r="GQX5" s="50"/>
      <c r="GQY5" s="50"/>
      <c r="GQZ5" s="50"/>
      <c r="GRA5" s="50"/>
      <c r="GRB5" s="50"/>
      <c r="GRC5" s="50"/>
      <c r="GRD5" s="50"/>
      <c r="GRE5" s="50"/>
      <c r="GRF5" s="50"/>
      <c r="GRG5" s="50"/>
      <c r="GRH5" s="50"/>
      <c r="GRI5" s="50"/>
      <c r="GRJ5" s="50"/>
      <c r="GRK5" s="50"/>
      <c r="GRL5" s="50"/>
      <c r="GRM5" s="50"/>
      <c r="GRN5" s="50"/>
      <c r="GRO5" s="50"/>
      <c r="GRP5" s="50"/>
      <c r="GRQ5" s="50"/>
      <c r="GRR5" s="50"/>
      <c r="GRS5" s="50"/>
      <c r="GRT5" s="50"/>
      <c r="GRU5" s="50"/>
      <c r="GRV5" s="50"/>
      <c r="GRW5" s="50"/>
      <c r="GRX5" s="50"/>
      <c r="GRY5" s="50"/>
      <c r="GRZ5" s="50"/>
      <c r="GSA5" s="50"/>
      <c r="GSB5" s="50"/>
      <c r="GSC5" s="50"/>
      <c r="GSD5" s="50"/>
      <c r="GSE5" s="50"/>
      <c r="GSF5" s="50"/>
      <c r="GSG5" s="50"/>
      <c r="GSH5" s="50"/>
      <c r="GSI5" s="50"/>
      <c r="GSJ5" s="50"/>
      <c r="GSK5" s="50"/>
      <c r="GSL5" s="50"/>
      <c r="GSM5" s="50"/>
      <c r="GSN5" s="50"/>
      <c r="GSO5" s="50"/>
      <c r="GSP5" s="50"/>
      <c r="GSQ5" s="50"/>
      <c r="GSR5" s="50"/>
      <c r="GSS5" s="50"/>
      <c r="GST5" s="50"/>
      <c r="GSU5" s="50"/>
      <c r="GSV5" s="50"/>
      <c r="GSW5" s="50"/>
      <c r="GSX5" s="50"/>
      <c r="GSY5" s="50"/>
      <c r="GSZ5" s="50"/>
      <c r="GTA5" s="50"/>
      <c r="GTB5" s="50"/>
      <c r="GTC5" s="50"/>
      <c r="GTD5" s="50"/>
      <c r="GTE5" s="50"/>
      <c r="GTF5" s="50"/>
      <c r="GTG5" s="50"/>
      <c r="GTH5" s="50"/>
      <c r="GTI5" s="50"/>
      <c r="GTJ5" s="50"/>
      <c r="GTK5" s="50"/>
      <c r="GTL5" s="50"/>
      <c r="GTM5" s="50"/>
      <c r="GTN5" s="50"/>
      <c r="GTO5" s="50"/>
      <c r="GTP5" s="50"/>
      <c r="GTQ5" s="50"/>
      <c r="GTR5" s="50"/>
      <c r="GTS5" s="50"/>
      <c r="GTT5" s="50"/>
      <c r="GTU5" s="50"/>
      <c r="GTV5" s="50"/>
      <c r="GTW5" s="50"/>
      <c r="GTX5" s="50"/>
      <c r="GTY5" s="50"/>
      <c r="GTZ5" s="50"/>
      <c r="GUA5" s="50"/>
      <c r="GUB5" s="50"/>
      <c r="GUC5" s="50"/>
      <c r="GUD5" s="50"/>
      <c r="GUE5" s="50"/>
      <c r="GUF5" s="50"/>
      <c r="GUG5" s="50"/>
      <c r="GUH5" s="50"/>
      <c r="GUI5" s="50"/>
      <c r="GUJ5" s="50"/>
      <c r="GUK5" s="50"/>
      <c r="GUL5" s="50"/>
      <c r="GUM5" s="50"/>
      <c r="GUN5" s="50"/>
      <c r="GUO5" s="50"/>
      <c r="GUP5" s="50"/>
      <c r="GUQ5" s="50"/>
      <c r="GUR5" s="50"/>
      <c r="GUS5" s="50"/>
      <c r="GUT5" s="50"/>
      <c r="GUU5" s="50"/>
      <c r="GUV5" s="50"/>
      <c r="GUW5" s="50"/>
      <c r="GUX5" s="50"/>
      <c r="GUY5" s="50"/>
      <c r="GUZ5" s="50"/>
      <c r="GVA5" s="50"/>
      <c r="GVB5" s="50"/>
      <c r="GVC5" s="50"/>
      <c r="GVD5" s="50"/>
      <c r="GVE5" s="50"/>
      <c r="GVF5" s="50"/>
      <c r="GVG5" s="50"/>
      <c r="GVH5" s="50"/>
      <c r="GVI5" s="50"/>
      <c r="GVJ5" s="50"/>
      <c r="GVK5" s="50"/>
      <c r="GVL5" s="50"/>
      <c r="GVM5" s="50"/>
      <c r="GVN5" s="50"/>
      <c r="GVO5" s="50"/>
      <c r="GVP5" s="50"/>
      <c r="GVQ5" s="50"/>
      <c r="GVR5" s="50"/>
      <c r="GVS5" s="50"/>
      <c r="GVT5" s="50"/>
      <c r="GVU5" s="50"/>
      <c r="GVV5" s="50"/>
      <c r="GVW5" s="50"/>
      <c r="GVX5" s="50"/>
      <c r="GVY5" s="50"/>
      <c r="GVZ5" s="50"/>
      <c r="GWA5" s="50"/>
      <c r="GWB5" s="50"/>
      <c r="GWC5" s="50"/>
      <c r="GWD5" s="50"/>
      <c r="GWE5" s="50"/>
      <c r="GWF5" s="50"/>
      <c r="GWG5" s="50"/>
      <c r="GWH5" s="50"/>
      <c r="GWI5" s="50"/>
      <c r="GWJ5" s="50"/>
      <c r="GWK5" s="50"/>
      <c r="GWL5" s="50"/>
      <c r="GWM5" s="50"/>
      <c r="GWN5" s="50"/>
      <c r="GWO5" s="50"/>
      <c r="GWP5" s="50"/>
      <c r="GWQ5" s="50"/>
      <c r="GWR5" s="50"/>
      <c r="GWS5" s="50"/>
      <c r="GWT5" s="50"/>
      <c r="GWU5" s="50"/>
      <c r="GWV5" s="50"/>
      <c r="GWW5" s="50"/>
      <c r="GWX5" s="50"/>
      <c r="GWY5" s="50"/>
      <c r="GWZ5" s="50"/>
      <c r="GXA5" s="50"/>
      <c r="GXB5" s="50"/>
      <c r="GXC5" s="50"/>
      <c r="GXD5" s="50"/>
      <c r="GXE5" s="50"/>
      <c r="GXF5" s="50"/>
      <c r="GXG5" s="50"/>
      <c r="GXH5" s="50"/>
      <c r="GXI5" s="50"/>
      <c r="GXJ5" s="50"/>
      <c r="GXK5" s="50"/>
      <c r="GXL5" s="50"/>
      <c r="GXM5" s="50"/>
      <c r="GXN5" s="50"/>
      <c r="GXO5" s="50"/>
      <c r="GXP5" s="50"/>
      <c r="GXQ5" s="50"/>
      <c r="GXR5" s="50"/>
      <c r="GXS5" s="50"/>
      <c r="GXT5" s="50"/>
      <c r="GXU5" s="50"/>
      <c r="GXV5" s="50"/>
      <c r="GXW5" s="50"/>
      <c r="GXX5" s="50"/>
      <c r="GXY5" s="50"/>
      <c r="GXZ5" s="50"/>
      <c r="GYA5" s="50"/>
      <c r="GYB5" s="50"/>
      <c r="GYC5" s="50"/>
      <c r="GYD5" s="50"/>
      <c r="GYE5" s="50"/>
      <c r="GYF5" s="50"/>
      <c r="GYG5" s="50"/>
      <c r="GYH5" s="50"/>
      <c r="GYI5" s="50"/>
      <c r="GYJ5" s="50"/>
      <c r="GYK5" s="50"/>
      <c r="GYL5" s="50"/>
      <c r="GYM5" s="50"/>
      <c r="GYN5" s="50"/>
      <c r="GYO5" s="50"/>
      <c r="GYP5" s="50"/>
      <c r="GYQ5" s="50"/>
      <c r="GYR5" s="50"/>
      <c r="GYS5" s="50"/>
      <c r="GYT5" s="50"/>
      <c r="GYU5" s="50"/>
      <c r="GYV5" s="50"/>
      <c r="GYW5" s="50"/>
      <c r="GYX5" s="50"/>
      <c r="GYY5" s="50"/>
      <c r="GYZ5" s="50"/>
      <c r="GZA5" s="50"/>
      <c r="GZB5" s="50"/>
      <c r="GZC5" s="50"/>
      <c r="GZD5" s="50"/>
      <c r="GZE5" s="50"/>
      <c r="GZF5" s="50"/>
      <c r="GZG5" s="50"/>
      <c r="GZH5" s="50"/>
      <c r="GZI5" s="50"/>
      <c r="GZJ5" s="50"/>
      <c r="GZK5" s="50"/>
      <c r="GZL5" s="50"/>
      <c r="GZM5" s="50"/>
      <c r="GZN5" s="50"/>
      <c r="GZO5" s="50"/>
      <c r="GZP5" s="50"/>
      <c r="GZQ5" s="50"/>
      <c r="GZR5" s="50"/>
      <c r="GZS5" s="50"/>
      <c r="GZT5" s="50"/>
      <c r="GZU5" s="50"/>
      <c r="GZV5" s="50"/>
      <c r="GZW5" s="50"/>
      <c r="GZX5" s="50"/>
      <c r="GZY5" s="50"/>
      <c r="GZZ5" s="50"/>
      <c r="HAA5" s="50"/>
      <c r="HAB5" s="50"/>
      <c r="HAC5" s="50"/>
      <c r="HAD5" s="50"/>
      <c r="HAE5" s="50"/>
      <c r="HAF5" s="50"/>
      <c r="HAG5" s="50"/>
      <c r="HAH5" s="50"/>
      <c r="HAI5" s="50"/>
      <c r="HAJ5" s="50"/>
      <c r="HAK5" s="50"/>
      <c r="HAL5" s="50"/>
      <c r="HAM5" s="50"/>
      <c r="HAN5" s="50"/>
      <c r="HAO5" s="50"/>
      <c r="HAP5" s="50"/>
      <c r="HAQ5" s="50"/>
      <c r="HAR5" s="50"/>
      <c r="HAS5" s="50"/>
      <c r="HAT5" s="50"/>
      <c r="HAU5" s="50"/>
      <c r="HAV5" s="50"/>
      <c r="HAW5" s="50"/>
      <c r="HAX5" s="50"/>
      <c r="HAY5" s="50"/>
      <c r="HAZ5" s="50"/>
      <c r="HBA5" s="50"/>
      <c r="HBB5" s="50"/>
      <c r="HBC5" s="50"/>
      <c r="HBD5" s="50"/>
      <c r="HBE5" s="50"/>
      <c r="HBF5" s="50"/>
      <c r="HBG5" s="50"/>
      <c r="HBH5" s="50"/>
      <c r="HBI5" s="50"/>
      <c r="HBJ5" s="50"/>
      <c r="HBK5" s="50"/>
      <c r="HBL5" s="50"/>
      <c r="HBM5" s="50"/>
      <c r="HBN5" s="50"/>
      <c r="HBO5" s="50"/>
      <c r="HBP5" s="50"/>
      <c r="HBQ5" s="50"/>
      <c r="HBR5" s="50"/>
      <c r="HBS5" s="50"/>
      <c r="HBT5" s="50"/>
      <c r="HBU5" s="50"/>
      <c r="HBV5" s="50"/>
      <c r="HBW5" s="50"/>
      <c r="HBX5" s="50"/>
      <c r="HBY5" s="50"/>
      <c r="HBZ5" s="50"/>
      <c r="HCA5" s="50"/>
      <c r="HCB5" s="50"/>
      <c r="HCC5" s="50"/>
      <c r="HCD5" s="50"/>
      <c r="HCE5" s="50"/>
      <c r="HCF5" s="50"/>
      <c r="HCG5" s="50"/>
      <c r="HCH5" s="50"/>
      <c r="HCI5" s="50"/>
      <c r="HCJ5" s="50"/>
      <c r="HCK5" s="50"/>
      <c r="HCL5" s="50"/>
      <c r="HCM5" s="50"/>
      <c r="HCN5" s="50"/>
      <c r="HCO5" s="50"/>
      <c r="HCP5" s="50"/>
      <c r="HCQ5" s="50"/>
      <c r="HCR5" s="50"/>
      <c r="HCS5" s="50"/>
      <c r="HCT5" s="50"/>
      <c r="HCU5" s="50"/>
      <c r="HCV5" s="50"/>
      <c r="HCW5" s="50"/>
      <c r="HCX5" s="50"/>
      <c r="HCY5" s="50"/>
      <c r="HCZ5" s="50"/>
      <c r="HDA5" s="50"/>
      <c r="HDB5" s="50"/>
      <c r="HDC5" s="50"/>
      <c r="HDD5" s="50"/>
      <c r="HDE5" s="50"/>
      <c r="HDF5" s="50"/>
      <c r="HDG5" s="50"/>
      <c r="HDH5" s="50"/>
      <c r="HDI5" s="50"/>
      <c r="HDJ5" s="50"/>
      <c r="HDK5" s="50"/>
      <c r="HDL5" s="50"/>
      <c r="HDM5" s="50"/>
      <c r="HDN5" s="50"/>
      <c r="HDO5" s="50"/>
      <c r="HDP5" s="50"/>
      <c r="HDQ5" s="50"/>
      <c r="HDR5" s="50"/>
      <c r="HDS5" s="50"/>
      <c r="HDT5" s="50"/>
      <c r="HDU5" s="50"/>
      <c r="HDV5" s="50"/>
      <c r="HDW5" s="50"/>
      <c r="HDX5" s="50"/>
      <c r="HDY5" s="50"/>
      <c r="HDZ5" s="50"/>
      <c r="HEA5" s="50"/>
      <c r="HEB5" s="50"/>
      <c r="HEC5" s="50"/>
      <c r="HED5" s="50"/>
      <c r="HEE5" s="50"/>
      <c r="HEF5" s="50"/>
      <c r="HEG5" s="50"/>
      <c r="HEH5" s="50"/>
      <c r="HEI5" s="50"/>
      <c r="HEJ5" s="50"/>
      <c r="HEK5" s="50"/>
      <c r="HEL5" s="50"/>
      <c r="HEM5" s="50"/>
      <c r="HEN5" s="50"/>
      <c r="HEO5" s="50"/>
      <c r="HEP5" s="50"/>
      <c r="HEQ5" s="50"/>
      <c r="HER5" s="50"/>
      <c r="HES5" s="50"/>
      <c r="HET5" s="50"/>
      <c r="HEU5" s="50"/>
      <c r="HEV5" s="50"/>
      <c r="HEW5" s="50"/>
      <c r="HEX5" s="50"/>
      <c r="HEY5" s="50"/>
      <c r="HEZ5" s="50"/>
      <c r="HFA5" s="50"/>
      <c r="HFB5" s="50"/>
      <c r="HFC5" s="50"/>
      <c r="HFD5" s="50"/>
      <c r="HFE5" s="50"/>
      <c r="HFF5" s="50"/>
      <c r="HFG5" s="50"/>
      <c r="HFH5" s="50"/>
      <c r="HFI5" s="50"/>
      <c r="HFJ5" s="50"/>
      <c r="HFK5" s="50"/>
      <c r="HFL5" s="50"/>
      <c r="HFM5" s="50"/>
      <c r="HFN5" s="50"/>
      <c r="HFO5" s="50"/>
      <c r="HFP5" s="50"/>
      <c r="HFQ5" s="50"/>
      <c r="HFR5" s="50"/>
      <c r="HFS5" s="50"/>
      <c r="HFT5" s="50"/>
      <c r="HFU5" s="50"/>
      <c r="HFV5" s="50"/>
      <c r="HFW5" s="50"/>
      <c r="HFX5" s="50"/>
      <c r="HFY5" s="50"/>
      <c r="HFZ5" s="50"/>
      <c r="HGA5" s="50"/>
      <c r="HGB5" s="50"/>
      <c r="HGC5" s="50"/>
      <c r="HGD5" s="50"/>
      <c r="HGE5" s="50"/>
      <c r="HGF5" s="50"/>
      <c r="HGG5" s="50"/>
      <c r="HGH5" s="50"/>
      <c r="HGI5" s="50"/>
      <c r="HGJ5" s="50"/>
      <c r="HGK5" s="50"/>
      <c r="HGL5" s="50"/>
      <c r="HGM5" s="50"/>
      <c r="HGN5" s="50"/>
      <c r="HGO5" s="50"/>
      <c r="HGP5" s="50"/>
      <c r="HGQ5" s="50"/>
      <c r="HGR5" s="50"/>
      <c r="HGS5" s="50"/>
      <c r="HGT5" s="50"/>
      <c r="HGU5" s="50"/>
      <c r="HGV5" s="50"/>
      <c r="HGW5" s="50"/>
      <c r="HGX5" s="50"/>
      <c r="HGY5" s="50"/>
      <c r="HGZ5" s="50"/>
      <c r="HHA5" s="50"/>
      <c r="HHB5" s="50"/>
      <c r="HHC5" s="50"/>
      <c r="HHD5" s="50"/>
      <c r="HHE5" s="50"/>
      <c r="HHF5" s="50"/>
      <c r="HHG5" s="50"/>
      <c r="HHH5" s="50"/>
      <c r="HHI5" s="50"/>
      <c r="HHJ5" s="50"/>
      <c r="HHK5" s="50"/>
      <c r="HHL5" s="50"/>
      <c r="HHM5" s="50"/>
      <c r="HHN5" s="50"/>
      <c r="HHO5" s="50"/>
      <c r="HHP5" s="50"/>
      <c r="HHQ5" s="50"/>
      <c r="HHR5" s="50"/>
      <c r="HHS5" s="50"/>
      <c r="HHT5" s="50"/>
      <c r="HHU5" s="50"/>
      <c r="HHV5" s="50"/>
      <c r="HHW5" s="50"/>
      <c r="HHX5" s="50"/>
      <c r="HHY5" s="50"/>
      <c r="HHZ5" s="50"/>
      <c r="HIA5" s="50"/>
      <c r="HIB5" s="50"/>
      <c r="HIC5" s="50"/>
      <c r="HID5" s="50"/>
      <c r="HIE5" s="50"/>
      <c r="HIF5" s="50"/>
      <c r="HIG5" s="50"/>
      <c r="HIH5" s="50"/>
      <c r="HII5" s="50"/>
      <c r="HIJ5" s="50"/>
      <c r="HIK5" s="50"/>
      <c r="HIL5" s="50"/>
      <c r="HIM5" s="50"/>
      <c r="HIN5" s="50"/>
      <c r="HIO5" s="50"/>
      <c r="HIP5" s="50"/>
      <c r="HIQ5" s="50"/>
      <c r="HIR5" s="50"/>
      <c r="HIS5" s="50"/>
      <c r="HIT5" s="50"/>
      <c r="HIU5" s="50"/>
      <c r="HIV5" s="50"/>
      <c r="HIW5" s="50"/>
      <c r="HIX5" s="50"/>
      <c r="HIY5" s="50"/>
      <c r="HIZ5" s="50"/>
      <c r="HJA5" s="50"/>
      <c r="HJB5" s="50"/>
      <c r="HJC5" s="50"/>
      <c r="HJD5" s="50"/>
      <c r="HJE5" s="50"/>
      <c r="HJF5" s="50"/>
      <c r="HJG5" s="50"/>
      <c r="HJH5" s="50"/>
      <c r="HJI5" s="50"/>
      <c r="HJJ5" s="50"/>
      <c r="HJK5" s="50"/>
      <c r="HJL5" s="50"/>
      <c r="HJM5" s="50"/>
      <c r="HJN5" s="50"/>
      <c r="HJO5" s="50"/>
      <c r="HJP5" s="50"/>
      <c r="HJQ5" s="50"/>
      <c r="HJR5" s="50"/>
      <c r="HJS5" s="50"/>
      <c r="HJT5" s="50"/>
      <c r="HJU5" s="50"/>
      <c r="HJV5" s="50"/>
      <c r="HJW5" s="50"/>
      <c r="HJX5" s="50"/>
      <c r="HJY5" s="50"/>
      <c r="HJZ5" s="50"/>
      <c r="HKA5" s="50"/>
      <c r="HKB5" s="50"/>
      <c r="HKC5" s="50"/>
      <c r="HKD5" s="50"/>
      <c r="HKE5" s="50"/>
      <c r="HKF5" s="50"/>
      <c r="HKG5" s="50"/>
      <c r="HKH5" s="50"/>
      <c r="HKI5" s="50"/>
      <c r="HKJ5" s="50"/>
      <c r="HKK5" s="50"/>
      <c r="HKL5" s="50"/>
      <c r="HKM5" s="50"/>
      <c r="HKN5" s="50"/>
      <c r="HKO5" s="50"/>
      <c r="HKP5" s="50"/>
      <c r="HKQ5" s="50"/>
      <c r="HKR5" s="50"/>
      <c r="HKS5" s="50"/>
      <c r="HKT5" s="50"/>
      <c r="HKU5" s="50"/>
      <c r="HKV5" s="50"/>
      <c r="HKW5" s="50"/>
      <c r="HKX5" s="50"/>
      <c r="HKY5" s="50"/>
      <c r="HKZ5" s="50"/>
      <c r="HLA5" s="50"/>
      <c r="HLB5" s="50"/>
      <c r="HLC5" s="50"/>
      <c r="HLD5" s="50"/>
      <c r="HLE5" s="50"/>
      <c r="HLF5" s="50"/>
      <c r="HLG5" s="50"/>
      <c r="HLH5" s="50"/>
      <c r="HLI5" s="50"/>
      <c r="HLJ5" s="50"/>
      <c r="HLK5" s="50"/>
      <c r="HLL5" s="50"/>
      <c r="HLM5" s="50"/>
      <c r="HLN5" s="50"/>
      <c r="HLO5" s="50"/>
      <c r="HLP5" s="50"/>
      <c r="HLQ5" s="50"/>
      <c r="HLR5" s="50"/>
      <c r="HLS5" s="50"/>
      <c r="HLT5" s="50"/>
      <c r="HLU5" s="50"/>
      <c r="HLV5" s="50"/>
      <c r="HLW5" s="50"/>
      <c r="HLX5" s="50"/>
      <c r="HLY5" s="50"/>
      <c r="HLZ5" s="50"/>
      <c r="HMA5" s="50"/>
      <c r="HMB5" s="50"/>
      <c r="HMC5" s="50"/>
      <c r="HMD5" s="50"/>
      <c r="HME5" s="50"/>
      <c r="HMF5" s="50"/>
      <c r="HMG5" s="50"/>
      <c r="HMH5" s="50"/>
      <c r="HMI5" s="50"/>
      <c r="HMJ5" s="50"/>
      <c r="HMK5" s="50"/>
      <c r="HML5" s="50"/>
      <c r="HMM5" s="50"/>
      <c r="HMN5" s="50"/>
      <c r="HMO5" s="50"/>
      <c r="HMP5" s="50"/>
      <c r="HMQ5" s="50"/>
      <c r="HMR5" s="50"/>
      <c r="HMS5" s="50"/>
      <c r="HMT5" s="50"/>
      <c r="HMU5" s="50"/>
      <c r="HMV5" s="50"/>
      <c r="HMW5" s="50"/>
      <c r="HMX5" s="50"/>
      <c r="HMY5" s="50"/>
      <c r="HMZ5" s="50"/>
      <c r="HNA5" s="50"/>
      <c r="HNB5" s="50"/>
      <c r="HNC5" s="50"/>
      <c r="HND5" s="50"/>
      <c r="HNE5" s="50"/>
      <c r="HNF5" s="50"/>
      <c r="HNG5" s="50"/>
      <c r="HNH5" s="50"/>
      <c r="HNI5" s="50"/>
      <c r="HNJ5" s="50"/>
      <c r="HNK5" s="50"/>
      <c r="HNL5" s="50"/>
      <c r="HNM5" s="50"/>
      <c r="HNN5" s="50"/>
      <c r="HNO5" s="50"/>
      <c r="HNP5" s="50"/>
      <c r="HNQ5" s="50"/>
      <c r="HNR5" s="50"/>
      <c r="HNS5" s="50"/>
      <c r="HNT5" s="50"/>
      <c r="HNU5" s="50"/>
      <c r="HNV5" s="50"/>
      <c r="HNW5" s="50"/>
      <c r="HNX5" s="50"/>
      <c r="HNY5" s="50"/>
      <c r="HNZ5" s="50"/>
      <c r="HOA5" s="50"/>
      <c r="HOB5" s="50"/>
      <c r="HOC5" s="50"/>
      <c r="HOD5" s="50"/>
      <c r="HOE5" s="50"/>
      <c r="HOF5" s="50"/>
      <c r="HOG5" s="50"/>
      <c r="HOH5" s="50"/>
      <c r="HOI5" s="50"/>
      <c r="HOJ5" s="50"/>
      <c r="HOK5" s="50"/>
      <c r="HOL5" s="50"/>
      <c r="HOM5" s="50"/>
      <c r="HON5" s="50"/>
      <c r="HOO5" s="50"/>
      <c r="HOP5" s="50"/>
      <c r="HOQ5" s="50"/>
      <c r="HOR5" s="50"/>
      <c r="HOS5" s="50"/>
      <c r="HOT5" s="50"/>
      <c r="HOU5" s="50"/>
      <c r="HOV5" s="50"/>
      <c r="HOW5" s="50"/>
      <c r="HOX5" s="50"/>
      <c r="HOY5" s="50"/>
      <c r="HOZ5" s="50"/>
      <c r="HPA5" s="50"/>
      <c r="HPB5" s="50"/>
      <c r="HPC5" s="50"/>
      <c r="HPD5" s="50"/>
      <c r="HPE5" s="50"/>
      <c r="HPF5" s="50"/>
      <c r="HPG5" s="50"/>
      <c r="HPH5" s="50"/>
      <c r="HPI5" s="50"/>
      <c r="HPJ5" s="50"/>
      <c r="HPK5" s="50"/>
      <c r="HPL5" s="50"/>
      <c r="HPM5" s="50"/>
      <c r="HPN5" s="50"/>
      <c r="HPO5" s="50"/>
      <c r="HPP5" s="50"/>
      <c r="HPQ5" s="50"/>
      <c r="HPR5" s="50"/>
      <c r="HPS5" s="50"/>
      <c r="HPT5" s="50"/>
      <c r="HPU5" s="50"/>
      <c r="HPV5" s="50"/>
      <c r="HPW5" s="50"/>
      <c r="HPX5" s="50"/>
      <c r="HPY5" s="50"/>
      <c r="HPZ5" s="50"/>
      <c r="HQA5" s="50"/>
      <c r="HQB5" s="50"/>
      <c r="HQC5" s="50"/>
      <c r="HQD5" s="50"/>
      <c r="HQE5" s="50"/>
      <c r="HQF5" s="50"/>
      <c r="HQG5" s="50"/>
      <c r="HQH5" s="50"/>
      <c r="HQI5" s="50"/>
      <c r="HQJ5" s="50"/>
      <c r="HQK5" s="50"/>
      <c r="HQL5" s="50"/>
      <c r="HQM5" s="50"/>
      <c r="HQN5" s="50"/>
      <c r="HQO5" s="50"/>
      <c r="HQP5" s="50"/>
      <c r="HQQ5" s="50"/>
      <c r="HQR5" s="50"/>
      <c r="HQS5" s="50"/>
      <c r="HQT5" s="50"/>
      <c r="HQU5" s="50"/>
      <c r="HQV5" s="50"/>
      <c r="HQW5" s="50"/>
      <c r="HQX5" s="50"/>
      <c r="HQY5" s="50"/>
      <c r="HQZ5" s="50"/>
      <c r="HRA5" s="50"/>
      <c r="HRB5" s="50"/>
      <c r="HRC5" s="50"/>
      <c r="HRD5" s="50"/>
      <c r="HRE5" s="50"/>
      <c r="HRF5" s="50"/>
      <c r="HRG5" s="50"/>
      <c r="HRH5" s="50"/>
      <c r="HRI5" s="50"/>
      <c r="HRJ5" s="50"/>
      <c r="HRK5" s="50"/>
      <c r="HRL5" s="50"/>
      <c r="HRM5" s="50"/>
      <c r="HRN5" s="50"/>
      <c r="HRO5" s="50"/>
      <c r="HRP5" s="50"/>
      <c r="HRQ5" s="50"/>
      <c r="HRR5" s="50"/>
      <c r="HRS5" s="50"/>
      <c r="HRT5" s="50"/>
      <c r="HRU5" s="50"/>
      <c r="HRV5" s="50"/>
      <c r="HRW5" s="50"/>
      <c r="HRX5" s="50"/>
      <c r="HRY5" s="50"/>
      <c r="HRZ5" s="50"/>
      <c r="HSA5" s="50"/>
      <c r="HSB5" s="50"/>
      <c r="HSC5" s="50"/>
      <c r="HSD5" s="50"/>
      <c r="HSE5" s="50"/>
      <c r="HSF5" s="50"/>
      <c r="HSG5" s="50"/>
      <c r="HSH5" s="50"/>
      <c r="HSI5" s="50"/>
      <c r="HSJ5" s="50"/>
      <c r="HSK5" s="50"/>
      <c r="HSL5" s="50"/>
      <c r="HSM5" s="50"/>
      <c r="HSN5" s="50"/>
      <c r="HSO5" s="50"/>
      <c r="HSP5" s="50"/>
      <c r="HSQ5" s="50"/>
      <c r="HSR5" s="50"/>
      <c r="HSS5" s="50"/>
      <c r="HST5" s="50"/>
      <c r="HSU5" s="50"/>
      <c r="HSV5" s="50"/>
      <c r="HSW5" s="50"/>
      <c r="HSX5" s="50"/>
      <c r="HSY5" s="50"/>
      <c r="HSZ5" s="50"/>
      <c r="HTA5" s="50"/>
      <c r="HTB5" s="50"/>
      <c r="HTC5" s="50"/>
      <c r="HTD5" s="50"/>
      <c r="HTE5" s="50"/>
      <c r="HTF5" s="50"/>
      <c r="HTG5" s="50"/>
      <c r="HTH5" s="50"/>
      <c r="HTI5" s="50"/>
      <c r="HTJ5" s="50"/>
      <c r="HTK5" s="50"/>
      <c r="HTL5" s="50"/>
      <c r="HTM5" s="50"/>
      <c r="HTN5" s="50"/>
      <c r="HTO5" s="50"/>
      <c r="HTP5" s="50"/>
      <c r="HTQ5" s="50"/>
      <c r="HTR5" s="50"/>
      <c r="HTS5" s="50"/>
      <c r="HTT5" s="50"/>
      <c r="HTU5" s="50"/>
      <c r="HTV5" s="50"/>
      <c r="HTW5" s="50"/>
      <c r="HTX5" s="50"/>
      <c r="HTY5" s="50"/>
      <c r="HTZ5" s="50"/>
      <c r="HUA5" s="50"/>
      <c r="HUB5" s="50"/>
      <c r="HUC5" s="50"/>
      <c r="HUD5" s="50"/>
      <c r="HUE5" s="50"/>
      <c r="HUF5" s="50"/>
      <c r="HUG5" s="50"/>
      <c r="HUH5" s="50"/>
      <c r="HUI5" s="50"/>
      <c r="HUJ5" s="50"/>
      <c r="HUK5" s="50"/>
      <c r="HUL5" s="50"/>
      <c r="HUM5" s="50"/>
      <c r="HUN5" s="50"/>
      <c r="HUO5" s="50"/>
      <c r="HUP5" s="50"/>
      <c r="HUQ5" s="50"/>
      <c r="HUR5" s="50"/>
      <c r="HUS5" s="50"/>
      <c r="HUT5" s="50"/>
      <c r="HUU5" s="50"/>
      <c r="HUV5" s="50"/>
      <c r="HUW5" s="50"/>
      <c r="HUX5" s="50"/>
      <c r="HUY5" s="50"/>
      <c r="HUZ5" s="50"/>
      <c r="HVA5" s="50"/>
      <c r="HVB5" s="50"/>
      <c r="HVC5" s="50"/>
      <c r="HVD5" s="50"/>
      <c r="HVE5" s="50"/>
      <c r="HVF5" s="50"/>
      <c r="HVG5" s="50"/>
      <c r="HVH5" s="50"/>
      <c r="HVI5" s="50"/>
      <c r="HVJ5" s="50"/>
      <c r="HVK5" s="50"/>
      <c r="HVL5" s="50"/>
      <c r="HVM5" s="50"/>
      <c r="HVN5" s="50"/>
      <c r="HVO5" s="50"/>
      <c r="HVP5" s="50"/>
      <c r="HVQ5" s="50"/>
      <c r="HVR5" s="50"/>
      <c r="HVS5" s="50"/>
      <c r="HVT5" s="50"/>
      <c r="HVU5" s="50"/>
      <c r="HVV5" s="50"/>
      <c r="HVW5" s="50"/>
      <c r="HVX5" s="50"/>
      <c r="HVY5" s="50"/>
      <c r="HVZ5" s="50"/>
      <c r="HWA5" s="50"/>
      <c r="HWB5" s="50"/>
      <c r="HWC5" s="50"/>
      <c r="HWD5" s="50"/>
      <c r="HWE5" s="50"/>
      <c r="HWF5" s="50"/>
      <c r="HWG5" s="50"/>
      <c r="HWH5" s="50"/>
      <c r="HWI5" s="50"/>
      <c r="HWJ5" s="50"/>
      <c r="HWK5" s="50"/>
      <c r="HWL5" s="50"/>
      <c r="HWM5" s="50"/>
      <c r="HWN5" s="50"/>
      <c r="HWO5" s="50"/>
      <c r="HWP5" s="50"/>
      <c r="HWQ5" s="50"/>
      <c r="HWR5" s="50"/>
      <c r="HWS5" s="50"/>
      <c r="HWT5" s="50"/>
      <c r="HWU5" s="50"/>
      <c r="HWV5" s="50"/>
      <c r="HWW5" s="50"/>
      <c r="HWX5" s="50"/>
      <c r="HWY5" s="50"/>
      <c r="HWZ5" s="50"/>
      <c r="HXA5" s="50"/>
      <c r="HXB5" s="50"/>
      <c r="HXC5" s="50"/>
      <c r="HXD5" s="50"/>
      <c r="HXE5" s="50"/>
      <c r="HXF5" s="50"/>
      <c r="HXG5" s="50"/>
      <c r="HXH5" s="50"/>
      <c r="HXI5" s="50"/>
      <c r="HXJ5" s="50"/>
      <c r="HXK5" s="50"/>
      <c r="HXL5" s="50"/>
      <c r="HXM5" s="50"/>
      <c r="HXN5" s="50"/>
      <c r="HXO5" s="50"/>
      <c r="HXP5" s="50"/>
      <c r="HXQ5" s="50"/>
      <c r="HXR5" s="50"/>
      <c r="HXS5" s="50"/>
      <c r="HXT5" s="50"/>
      <c r="HXU5" s="50"/>
      <c r="HXV5" s="50"/>
      <c r="HXW5" s="50"/>
      <c r="HXX5" s="50"/>
      <c r="HXY5" s="50"/>
      <c r="HXZ5" s="50"/>
      <c r="HYA5" s="50"/>
      <c r="HYB5" s="50"/>
      <c r="HYC5" s="50"/>
      <c r="HYD5" s="50"/>
      <c r="HYE5" s="50"/>
      <c r="HYF5" s="50"/>
      <c r="HYG5" s="50"/>
      <c r="HYH5" s="50"/>
      <c r="HYI5" s="50"/>
      <c r="HYJ5" s="50"/>
      <c r="HYK5" s="50"/>
      <c r="HYL5" s="50"/>
      <c r="HYM5" s="50"/>
      <c r="HYN5" s="50"/>
      <c r="HYO5" s="50"/>
      <c r="HYP5" s="50"/>
      <c r="HYQ5" s="50"/>
      <c r="HYR5" s="50"/>
      <c r="HYS5" s="50"/>
      <c r="HYT5" s="50"/>
      <c r="HYU5" s="50"/>
      <c r="HYV5" s="50"/>
      <c r="HYW5" s="50"/>
      <c r="HYX5" s="50"/>
      <c r="HYY5" s="50"/>
      <c r="HYZ5" s="50"/>
      <c r="HZA5" s="50"/>
      <c r="HZB5" s="50"/>
      <c r="HZC5" s="50"/>
      <c r="HZD5" s="50"/>
      <c r="HZE5" s="50"/>
      <c r="HZF5" s="50"/>
      <c r="HZG5" s="50"/>
      <c r="HZH5" s="50"/>
      <c r="HZI5" s="50"/>
      <c r="HZJ5" s="50"/>
      <c r="HZK5" s="50"/>
      <c r="HZL5" s="50"/>
      <c r="HZM5" s="50"/>
      <c r="HZN5" s="50"/>
      <c r="HZO5" s="50"/>
      <c r="HZP5" s="50"/>
      <c r="HZQ5" s="50"/>
      <c r="HZR5" s="50"/>
      <c r="HZS5" s="50"/>
      <c r="HZT5" s="50"/>
      <c r="HZU5" s="50"/>
      <c r="HZV5" s="50"/>
      <c r="HZW5" s="50"/>
      <c r="HZX5" s="50"/>
      <c r="HZY5" s="50"/>
      <c r="HZZ5" s="50"/>
      <c r="IAA5" s="50"/>
      <c r="IAB5" s="50"/>
      <c r="IAC5" s="50"/>
      <c r="IAD5" s="50"/>
      <c r="IAE5" s="50"/>
      <c r="IAF5" s="50"/>
      <c r="IAG5" s="50"/>
      <c r="IAH5" s="50"/>
      <c r="IAI5" s="50"/>
      <c r="IAJ5" s="50"/>
      <c r="IAK5" s="50"/>
      <c r="IAL5" s="50"/>
      <c r="IAM5" s="50"/>
      <c r="IAN5" s="50"/>
      <c r="IAO5" s="50"/>
      <c r="IAP5" s="50"/>
      <c r="IAQ5" s="50"/>
      <c r="IAR5" s="50"/>
      <c r="IAS5" s="50"/>
      <c r="IAT5" s="50"/>
      <c r="IAU5" s="50"/>
      <c r="IAV5" s="50"/>
      <c r="IAW5" s="50"/>
      <c r="IAX5" s="50"/>
      <c r="IAY5" s="50"/>
      <c r="IAZ5" s="50"/>
      <c r="IBA5" s="50"/>
      <c r="IBB5" s="50"/>
      <c r="IBC5" s="50"/>
      <c r="IBD5" s="50"/>
      <c r="IBE5" s="50"/>
      <c r="IBF5" s="50"/>
      <c r="IBG5" s="50"/>
      <c r="IBH5" s="50"/>
      <c r="IBI5" s="50"/>
      <c r="IBJ5" s="50"/>
      <c r="IBK5" s="50"/>
      <c r="IBL5" s="50"/>
      <c r="IBM5" s="50"/>
      <c r="IBN5" s="50"/>
      <c r="IBO5" s="50"/>
      <c r="IBP5" s="50"/>
      <c r="IBQ5" s="50"/>
      <c r="IBR5" s="50"/>
      <c r="IBS5" s="50"/>
      <c r="IBT5" s="50"/>
      <c r="IBU5" s="50"/>
      <c r="IBV5" s="50"/>
      <c r="IBW5" s="50"/>
      <c r="IBX5" s="50"/>
      <c r="IBY5" s="50"/>
      <c r="IBZ5" s="50"/>
      <c r="ICA5" s="50"/>
      <c r="ICB5" s="50"/>
      <c r="ICC5" s="50"/>
      <c r="ICD5" s="50"/>
      <c r="ICE5" s="50"/>
      <c r="ICF5" s="50"/>
      <c r="ICG5" s="50"/>
      <c r="ICH5" s="50"/>
      <c r="ICI5" s="50"/>
      <c r="ICJ5" s="50"/>
      <c r="ICK5" s="50"/>
      <c r="ICL5" s="50"/>
      <c r="ICM5" s="50"/>
      <c r="ICN5" s="50"/>
      <c r="ICO5" s="50"/>
      <c r="ICP5" s="50"/>
      <c r="ICQ5" s="50"/>
      <c r="ICR5" s="50"/>
      <c r="ICS5" s="50"/>
      <c r="ICT5" s="50"/>
      <c r="ICU5" s="50"/>
      <c r="ICV5" s="50"/>
      <c r="ICW5" s="50"/>
      <c r="ICX5" s="50"/>
      <c r="ICY5" s="50"/>
      <c r="ICZ5" s="50"/>
      <c r="IDA5" s="50"/>
      <c r="IDB5" s="50"/>
      <c r="IDC5" s="50"/>
      <c r="IDD5" s="50"/>
      <c r="IDE5" s="50"/>
      <c r="IDF5" s="50"/>
      <c r="IDG5" s="50"/>
      <c r="IDH5" s="50"/>
      <c r="IDI5" s="50"/>
      <c r="IDJ5" s="50"/>
      <c r="IDK5" s="50"/>
      <c r="IDL5" s="50"/>
      <c r="IDM5" s="50"/>
      <c r="IDN5" s="50"/>
      <c r="IDO5" s="50"/>
      <c r="IDP5" s="50"/>
      <c r="IDQ5" s="50"/>
      <c r="IDR5" s="50"/>
      <c r="IDS5" s="50"/>
      <c r="IDT5" s="50"/>
      <c r="IDU5" s="50"/>
      <c r="IDV5" s="50"/>
      <c r="IDW5" s="50"/>
      <c r="IDX5" s="50"/>
      <c r="IDY5" s="50"/>
      <c r="IDZ5" s="50"/>
      <c r="IEA5" s="50"/>
      <c r="IEB5" s="50"/>
      <c r="IEC5" s="50"/>
      <c r="IED5" s="50"/>
      <c r="IEE5" s="50"/>
      <c r="IEF5" s="50"/>
      <c r="IEG5" s="50"/>
      <c r="IEH5" s="50"/>
      <c r="IEI5" s="50"/>
      <c r="IEJ5" s="50"/>
      <c r="IEK5" s="50"/>
      <c r="IEL5" s="50"/>
      <c r="IEM5" s="50"/>
      <c r="IEN5" s="50"/>
      <c r="IEO5" s="50"/>
      <c r="IEP5" s="50"/>
      <c r="IEQ5" s="50"/>
      <c r="IER5" s="50"/>
      <c r="IES5" s="50"/>
      <c r="IET5" s="50"/>
      <c r="IEU5" s="50"/>
      <c r="IEV5" s="50"/>
      <c r="IEW5" s="50"/>
      <c r="IEX5" s="50"/>
      <c r="IEY5" s="50"/>
      <c r="IEZ5" s="50"/>
      <c r="IFA5" s="50"/>
      <c r="IFB5" s="50"/>
      <c r="IFC5" s="50"/>
      <c r="IFD5" s="50"/>
      <c r="IFE5" s="50"/>
      <c r="IFF5" s="50"/>
      <c r="IFG5" s="50"/>
      <c r="IFH5" s="50"/>
      <c r="IFI5" s="50"/>
      <c r="IFJ5" s="50"/>
      <c r="IFK5" s="50"/>
      <c r="IFL5" s="50"/>
      <c r="IFM5" s="50"/>
      <c r="IFN5" s="50"/>
      <c r="IFO5" s="50"/>
      <c r="IFP5" s="50"/>
      <c r="IFQ5" s="50"/>
      <c r="IFR5" s="50"/>
      <c r="IFS5" s="50"/>
      <c r="IFT5" s="50"/>
      <c r="IFU5" s="50"/>
      <c r="IFV5" s="50"/>
      <c r="IFW5" s="50"/>
      <c r="IFX5" s="50"/>
      <c r="IFY5" s="50"/>
      <c r="IFZ5" s="50"/>
      <c r="IGA5" s="50"/>
      <c r="IGB5" s="50"/>
      <c r="IGC5" s="50"/>
      <c r="IGD5" s="50"/>
      <c r="IGE5" s="50"/>
      <c r="IGF5" s="50"/>
      <c r="IGG5" s="50"/>
      <c r="IGH5" s="50"/>
      <c r="IGI5" s="50"/>
      <c r="IGJ5" s="50"/>
      <c r="IGK5" s="50"/>
      <c r="IGL5" s="50"/>
      <c r="IGM5" s="50"/>
      <c r="IGN5" s="50"/>
      <c r="IGO5" s="50"/>
      <c r="IGP5" s="50"/>
      <c r="IGQ5" s="50"/>
      <c r="IGR5" s="50"/>
      <c r="IGS5" s="50"/>
      <c r="IGT5" s="50"/>
      <c r="IGU5" s="50"/>
      <c r="IGV5" s="50"/>
      <c r="IGW5" s="50"/>
      <c r="IGX5" s="50"/>
      <c r="IGY5" s="50"/>
      <c r="IGZ5" s="50"/>
      <c r="IHA5" s="50"/>
      <c r="IHB5" s="50"/>
      <c r="IHC5" s="50"/>
      <c r="IHD5" s="50"/>
      <c r="IHE5" s="50"/>
      <c r="IHF5" s="50"/>
      <c r="IHG5" s="50"/>
      <c r="IHH5" s="50"/>
      <c r="IHI5" s="50"/>
      <c r="IHJ5" s="50"/>
      <c r="IHK5" s="50"/>
      <c r="IHL5" s="50"/>
      <c r="IHM5" s="50"/>
      <c r="IHN5" s="50"/>
      <c r="IHO5" s="50"/>
      <c r="IHP5" s="50"/>
      <c r="IHQ5" s="50"/>
      <c r="IHR5" s="50"/>
      <c r="IHS5" s="50"/>
      <c r="IHT5" s="50"/>
      <c r="IHU5" s="50"/>
      <c r="IHV5" s="50"/>
      <c r="IHW5" s="50"/>
      <c r="IHX5" s="50"/>
      <c r="IHY5" s="50"/>
      <c r="IHZ5" s="50"/>
      <c r="IIA5" s="50"/>
      <c r="IIB5" s="50"/>
      <c r="IIC5" s="50"/>
      <c r="IID5" s="50"/>
      <c r="IIE5" s="50"/>
      <c r="IIF5" s="50"/>
      <c r="IIG5" s="50"/>
      <c r="IIH5" s="50"/>
      <c r="III5" s="50"/>
      <c r="IIJ5" s="50"/>
      <c r="IIK5" s="50"/>
      <c r="IIL5" s="50"/>
      <c r="IIM5" s="50"/>
      <c r="IIN5" s="50"/>
      <c r="IIO5" s="50"/>
      <c r="IIP5" s="50"/>
      <c r="IIQ5" s="50"/>
      <c r="IIR5" s="50"/>
      <c r="IIS5" s="50"/>
      <c r="IIT5" s="50"/>
      <c r="IIU5" s="50"/>
      <c r="IIV5" s="50"/>
      <c r="IIW5" s="50"/>
      <c r="IIX5" s="50"/>
      <c r="IIY5" s="50"/>
      <c r="IIZ5" s="50"/>
      <c r="IJA5" s="50"/>
      <c r="IJB5" s="50"/>
      <c r="IJC5" s="50"/>
      <c r="IJD5" s="50"/>
      <c r="IJE5" s="50"/>
      <c r="IJF5" s="50"/>
      <c r="IJG5" s="50"/>
      <c r="IJH5" s="50"/>
      <c r="IJI5" s="50"/>
      <c r="IJJ5" s="50"/>
      <c r="IJK5" s="50"/>
      <c r="IJL5" s="50"/>
      <c r="IJM5" s="50"/>
      <c r="IJN5" s="50"/>
      <c r="IJO5" s="50"/>
      <c r="IJP5" s="50"/>
      <c r="IJQ5" s="50"/>
      <c r="IJR5" s="50"/>
      <c r="IJS5" s="50"/>
      <c r="IJT5" s="50"/>
      <c r="IJU5" s="50"/>
      <c r="IJV5" s="50"/>
      <c r="IJW5" s="50"/>
      <c r="IJX5" s="50"/>
      <c r="IJY5" s="50"/>
      <c r="IJZ5" s="50"/>
      <c r="IKA5" s="50"/>
      <c r="IKB5" s="50"/>
      <c r="IKC5" s="50"/>
      <c r="IKD5" s="50"/>
      <c r="IKE5" s="50"/>
      <c r="IKF5" s="50"/>
      <c r="IKG5" s="50"/>
      <c r="IKH5" s="50"/>
      <c r="IKI5" s="50"/>
      <c r="IKJ5" s="50"/>
      <c r="IKK5" s="50"/>
      <c r="IKL5" s="50"/>
      <c r="IKM5" s="50"/>
      <c r="IKN5" s="50"/>
      <c r="IKO5" s="50"/>
      <c r="IKP5" s="50"/>
      <c r="IKQ5" s="50"/>
      <c r="IKR5" s="50"/>
      <c r="IKS5" s="50"/>
      <c r="IKT5" s="50"/>
      <c r="IKU5" s="50"/>
      <c r="IKV5" s="50"/>
      <c r="IKW5" s="50"/>
      <c r="IKX5" s="50"/>
      <c r="IKY5" s="50"/>
      <c r="IKZ5" s="50"/>
      <c r="ILA5" s="50"/>
      <c r="ILB5" s="50"/>
      <c r="ILC5" s="50"/>
      <c r="ILD5" s="50"/>
      <c r="ILE5" s="50"/>
      <c r="ILF5" s="50"/>
      <c r="ILG5" s="50"/>
      <c r="ILH5" s="50"/>
      <c r="ILI5" s="50"/>
      <c r="ILJ5" s="50"/>
      <c r="ILK5" s="50"/>
      <c r="ILL5" s="50"/>
      <c r="ILM5" s="50"/>
      <c r="ILN5" s="50"/>
      <c r="ILO5" s="50"/>
      <c r="ILP5" s="50"/>
      <c r="ILQ5" s="50"/>
      <c r="ILR5" s="50"/>
      <c r="ILS5" s="50"/>
      <c r="ILT5" s="50"/>
      <c r="ILU5" s="50"/>
      <c r="ILV5" s="50"/>
      <c r="ILW5" s="50"/>
      <c r="ILX5" s="50"/>
      <c r="ILY5" s="50"/>
      <c r="ILZ5" s="50"/>
      <c r="IMA5" s="50"/>
      <c r="IMB5" s="50"/>
      <c r="IMC5" s="50"/>
      <c r="IMD5" s="50"/>
      <c r="IME5" s="50"/>
      <c r="IMF5" s="50"/>
      <c r="IMG5" s="50"/>
      <c r="IMH5" s="50"/>
      <c r="IMI5" s="50"/>
      <c r="IMJ5" s="50"/>
      <c r="IMK5" s="50"/>
      <c r="IML5" s="50"/>
      <c r="IMM5" s="50"/>
      <c r="IMN5" s="50"/>
      <c r="IMO5" s="50"/>
      <c r="IMP5" s="50"/>
      <c r="IMQ5" s="50"/>
      <c r="IMR5" s="50"/>
      <c r="IMS5" s="50"/>
      <c r="IMT5" s="50"/>
      <c r="IMU5" s="50"/>
      <c r="IMV5" s="50"/>
      <c r="IMW5" s="50"/>
      <c r="IMX5" s="50"/>
      <c r="IMY5" s="50"/>
      <c r="IMZ5" s="50"/>
      <c r="INA5" s="50"/>
      <c r="INB5" s="50"/>
      <c r="INC5" s="50"/>
      <c r="IND5" s="50"/>
      <c r="INE5" s="50"/>
      <c r="INF5" s="50"/>
      <c r="ING5" s="50"/>
      <c r="INH5" s="50"/>
      <c r="INI5" s="50"/>
      <c r="INJ5" s="50"/>
      <c r="INK5" s="50"/>
      <c r="INL5" s="50"/>
      <c r="INM5" s="50"/>
      <c r="INN5" s="50"/>
      <c r="INO5" s="50"/>
      <c r="INP5" s="50"/>
      <c r="INQ5" s="50"/>
      <c r="INR5" s="50"/>
      <c r="INS5" s="50"/>
      <c r="INT5" s="50"/>
      <c r="INU5" s="50"/>
      <c r="INV5" s="50"/>
      <c r="INW5" s="50"/>
      <c r="INX5" s="50"/>
      <c r="INY5" s="50"/>
      <c r="INZ5" s="50"/>
      <c r="IOA5" s="50"/>
      <c r="IOB5" s="50"/>
      <c r="IOC5" s="50"/>
      <c r="IOD5" s="50"/>
      <c r="IOE5" s="50"/>
      <c r="IOF5" s="50"/>
      <c r="IOG5" s="50"/>
      <c r="IOH5" s="50"/>
      <c r="IOI5" s="50"/>
      <c r="IOJ5" s="50"/>
      <c r="IOK5" s="50"/>
      <c r="IOL5" s="50"/>
      <c r="IOM5" s="50"/>
      <c r="ION5" s="50"/>
      <c r="IOO5" s="50"/>
      <c r="IOP5" s="50"/>
      <c r="IOQ5" s="50"/>
      <c r="IOR5" s="50"/>
      <c r="IOS5" s="50"/>
      <c r="IOT5" s="50"/>
      <c r="IOU5" s="50"/>
      <c r="IOV5" s="50"/>
      <c r="IOW5" s="50"/>
      <c r="IOX5" s="50"/>
      <c r="IOY5" s="50"/>
      <c r="IOZ5" s="50"/>
      <c r="IPA5" s="50"/>
      <c r="IPB5" s="50"/>
      <c r="IPC5" s="50"/>
      <c r="IPD5" s="50"/>
      <c r="IPE5" s="50"/>
      <c r="IPF5" s="50"/>
      <c r="IPG5" s="50"/>
      <c r="IPH5" s="50"/>
      <c r="IPI5" s="50"/>
      <c r="IPJ5" s="50"/>
      <c r="IPK5" s="50"/>
      <c r="IPL5" s="50"/>
      <c r="IPM5" s="50"/>
      <c r="IPN5" s="50"/>
      <c r="IPO5" s="50"/>
      <c r="IPP5" s="50"/>
      <c r="IPQ5" s="50"/>
      <c r="IPR5" s="50"/>
      <c r="IPS5" s="50"/>
      <c r="IPT5" s="50"/>
      <c r="IPU5" s="50"/>
      <c r="IPV5" s="50"/>
      <c r="IPW5" s="50"/>
      <c r="IPX5" s="50"/>
      <c r="IPY5" s="50"/>
      <c r="IPZ5" s="50"/>
      <c r="IQA5" s="50"/>
      <c r="IQB5" s="50"/>
      <c r="IQC5" s="50"/>
      <c r="IQD5" s="50"/>
      <c r="IQE5" s="50"/>
      <c r="IQF5" s="50"/>
      <c r="IQG5" s="50"/>
      <c r="IQH5" s="50"/>
      <c r="IQI5" s="50"/>
      <c r="IQJ5" s="50"/>
      <c r="IQK5" s="50"/>
      <c r="IQL5" s="50"/>
      <c r="IQM5" s="50"/>
      <c r="IQN5" s="50"/>
      <c r="IQO5" s="50"/>
      <c r="IQP5" s="50"/>
      <c r="IQQ5" s="50"/>
      <c r="IQR5" s="50"/>
      <c r="IQS5" s="50"/>
      <c r="IQT5" s="50"/>
      <c r="IQU5" s="50"/>
      <c r="IQV5" s="50"/>
      <c r="IQW5" s="50"/>
      <c r="IQX5" s="50"/>
      <c r="IQY5" s="50"/>
      <c r="IQZ5" s="50"/>
      <c r="IRA5" s="50"/>
      <c r="IRB5" s="50"/>
      <c r="IRC5" s="50"/>
      <c r="IRD5" s="50"/>
      <c r="IRE5" s="50"/>
      <c r="IRF5" s="50"/>
      <c r="IRG5" s="50"/>
      <c r="IRH5" s="50"/>
      <c r="IRI5" s="50"/>
      <c r="IRJ5" s="50"/>
      <c r="IRK5" s="50"/>
      <c r="IRL5" s="50"/>
      <c r="IRM5" s="50"/>
      <c r="IRN5" s="50"/>
      <c r="IRO5" s="50"/>
      <c r="IRP5" s="50"/>
      <c r="IRQ5" s="50"/>
      <c r="IRR5" s="50"/>
      <c r="IRS5" s="50"/>
      <c r="IRT5" s="50"/>
      <c r="IRU5" s="50"/>
      <c r="IRV5" s="50"/>
      <c r="IRW5" s="50"/>
      <c r="IRX5" s="50"/>
      <c r="IRY5" s="50"/>
      <c r="IRZ5" s="50"/>
      <c r="ISA5" s="50"/>
      <c r="ISB5" s="50"/>
      <c r="ISC5" s="50"/>
      <c r="ISD5" s="50"/>
      <c r="ISE5" s="50"/>
      <c r="ISF5" s="50"/>
      <c r="ISG5" s="50"/>
      <c r="ISH5" s="50"/>
      <c r="ISI5" s="50"/>
      <c r="ISJ5" s="50"/>
      <c r="ISK5" s="50"/>
      <c r="ISL5" s="50"/>
      <c r="ISM5" s="50"/>
      <c r="ISN5" s="50"/>
      <c r="ISO5" s="50"/>
      <c r="ISP5" s="50"/>
      <c r="ISQ5" s="50"/>
      <c r="ISR5" s="50"/>
      <c r="ISS5" s="50"/>
      <c r="IST5" s="50"/>
      <c r="ISU5" s="50"/>
      <c r="ISV5" s="50"/>
      <c r="ISW5" s="50"/>
      <c r="ISX5" s="50"/>
      <c r="ISY5" s="50"/>
      <c r="ISZ5" s="50"/>
      <c r="ITA5" s="50"/>
      <c r="ITB5" s="50"/>
      <c r="ITC5" s="50"/>
      <c r="ITD5" s="50"/>
      <c r="ITE5" s="50"/>
      <c r="ITF5" s="50"/>
      <c r="ITG5" s="50"/>
      <c r="ITH5" s="50"/>
      <c r="ITI5" s="50"/>
      <c r="ITJ5" s="50"/>
      <c r="ITK5" s="50"/>
      <c r="ITL5" s="50"/>
      <c r="ITM5" s="50"/>
      <c r="ITN5" s="50"/>
      <c r="ITO5" s="50"/>
      <c r="ITP5" s="50"/>
      <c r="ITQ5" s="50"/>
      <c r="ITR5" s="50"/>
      <c r="ITS5" s="50"/>
      <c r="ITT5" s="50"/>
      <c r="ITU5" s="50"/>
      <c r="ITV5" s="50"/>
      <c r="ITW5" s="50"/>
      <c r="ITX5" s="50"/>
      <c r="ITY5" s="50"/>
      <c r="ITZ5" s="50"/>
      <c r="IUA5" s="50"/>
      <c r="IUB5" s="50"/>
      <c r="IUC5" s="50"/>
      <c r="IUD5" s="50"/>
      <c r="IUE5" s="50"/>
      <c r="IUF5" s="50"/>
      <c r="IUG5" s="50"/>
      <c r="IUH5" s="50"/>
      <c r="IUI5" s="50"/>
      <c r="IUJ5" s="50"/>
      <c r="IUK5" s="50"/>
      <c r="IUL5" s="50"/>
      <c r="IUM5" s="50"/>
      <c r="IUN5" s="50"/>
      <c r="IUO5" s="50"/>
      <c r="IUP5" s="50"/>
      <c r="IUQ5" s="50"/>
      <c r="IUR5" s="50"/>
      <c r="IUS5" s="50"/>
      <c r="IUT5" s="50"/>
      <c r="IUU5" s="50"/>
      <c r="IUV5" s="50"/>
      <c r="IUW5" s="50"/>
      <c r="IUX5" s="50"/>
      <c r="IUY5" s="50"/>
      <c r="IUZ5" s="50"/>
      <c r="IVA5" s="50"/>
      <c r="IVB5" s="50"/>
      <c r="IVC5" s="50"/>
      <c r="IVD5" s="50"/>
      <c r="IVE5" s="50"/>
      <c r="IVF5" s="50"/>
      <c r="IVG5" s="50"/>
      <c r="IVH5" s="50"/>
      <c r="IVI5" s="50"/>
      <c r="IVJ5" s="50"/>
      <c r="IVK5" s="50"/>
      <c r="IVL5" s="50"/>
      <c r="IVM5" s="50"/>
      <c r="IVN5" s="50"/>
      <c r="IVO5" s="50"/>
      <c r="IVP5" s="50"/>
      <c r="IVQ5" s="50"/>
      <c r="IVR5" s="50"/>
      <c r="IVS5" s="50"/>
      <c r="IVT5" s="50"/>
      <c r="IVU5" s="50"/>
      <c r="IVV5" s="50"/>
      <c r="IVW5" s="50"/>
      <c r="IVX5" s="50"/>
      <c r="IVY5" s="50"/>
      <c r="IVZ5" s="50"/>
      <c r="IWA5" s="50"/>
      <c r="IWB5" s="50"/>
      <c r="IWC5" s="50"/>
      <c r="IWD5" s="50"/>
      <c r="IWE5" s="50"/>
      <c r="IWF5" s="50"/>
      <c r="IWG5" s="50"/>
      <c r="IWH5" s="50"/>
      <c r="IWI5" s="50"/>
      <c r="IWJ5" s="50"/>
      <c r="IWK5" s="50"/>
      <c r="IWL5" s="50"/>
      <c r="IWM5" s="50"/>
      <c r="IWN5" s="50"/>
      <c r="IWO5" s="50"/>
      <c r="IWP5" s="50"/>
      <c r="IWQ5" s="50"/>
      <c r="IWR5" s="50"/>
      <c r="IWS5" s="50"/>
      <c r="IWT5" s="50"/>
      <c r="IWU5" s="50"/>
      <c r="IWV5" s="50"/>
      <c r="IWW5" s="50"/>
      <c r="IWX5" s="50"/>
      <c r="IWY5" s="50"/>
      <c r="IWZ5" s="50"/>
      <c r="IXA5" s="50"/>
      <c r="IXB5" s="50"/>
      <c r="IXC5" s="50"/>
      <c r="IXD5" s="50"/>
      <c r="IXE5" s="50"/>
      <c r="IXF5" s="50"/>
      <c r="IXG5" s="50"/>
      <c r="IXH5" s="50"/>
      <c r="IXI5" s="50"/>
      <c r="IXJ5" s="50"/>
      <c r="IXK5" s="50"/>
      <c r="IXL5" s="50"/>
      <c r="IXM5" s="50"/>
      <c r="IXN5" s="50"/>
      <c r="IXO5" s="50"/>
      <c r="IXP5" s="50"/>
      <c r="IXQ5" s="50"/>
      <c r="IXR5" s="50"/>
      <c r="IXS5" s="50"/>
      <c r="IXT5" s="50"/>
      <c r="IXU5" s="50"/>
      <c r="IXV5" s="50"/>
      <c r="IXW5" s="50"/>
      <c r="IXX5" s="50"/>
      <c r="IXY5" s="50"/>
      <c r="IXZ5" s="50"/>
      <c r="IYA5" s="50"/>
      <c r="IYB5" s="50"/>
      <c r="IYC5" s="50"/>
      <c r="IYD5" s="50"/>
      <c r="IYE5" s="50"/>
      <c r="IYF5" s="50"/>
      <c r="IYG5" s="50"/>
      <c r="IYH5" s="50"/>
      <c r="IYI5" s="50"/>
      <c r="IYJ5" s="50"/>
      <c r="IYK5" s="50"/>
      <c r="IYL5" s="50"/>
      <c r="IYM5" s="50"/>
      <c r="IYN5" s="50"/>
      <c r="IYO5" s="50"/>
      <c r="IYP5" s="50"/>
      <c r="IYQ5" s="50"/>
      <c r="IYR5" s="50"/>
      <c r="IYS5" s="50"/>
      <c r="IYT5" s="50"/>
      <c r="IYU5" s="50"/>
      <c r="IYV5" s="50"/>
      <c r="IYW5" s="50"/>
      <c r="IYX5" s="50"/>
      <c r="IYY5" s="50"/>
      <c r="IYZ5" s="50"/>
      <c r="IZA5" s="50"/>
      <c r="IZB5" s="50"/>
      <c r="IZC5" s="50"/>
      <c r="IZD5" s="50"/>
      <c r="IZE5" s="50"/>
      <c r="IZF5" s="50"/>
      <c r="IZG5" s="50"/>
      <c r="IZH5" s="50"/>
      <c r="IZI5" s="50"/>
      <c r="IZJ5" s="50"/>
      <c r="IZK5" s="50"/>
      <c r="IZL5" s="50"/>
      <c r="IZM5" s="50"/>
      <c r="IZN5" s="50"/>
      <c r="IZO5" s="50"/>
      <c r="IZP5" s="50"/>
      <c r="IZQ5" s="50"/>
      <c r="IZR5" s="50"/>
      <c r="IZS5" s="50"/>
      <c r="IZT5" s="50"/>
      <c r="IZU5" s="50"/>
      <c r="IZV5" s="50"/>
      <c r="IZW5" s="50"/>
      <c r="IZX5" s="50"/>
      <c r="IZY5" s="50"/>
      <c r="IZZ5" s="50"/>
      <c r="JAA5" s="50"/>
      <c r="JAB5" s="50"/>
      <c r="JAC5" s="50"/>
      <c r="JAD5" s="50"/>
      <c r="JAE5" s="50"/>
      <c r="JAF5" s="50"/>
      <c r="JAG5" s="50"/>
      <c r="JAH5" s="50"/>
      <c r="JAI5" s="50"/>
      <c r="JAJ5" s="50"/>
      <c r="JAK5" s="50"/>
      <c r="JAL5" s="50"/>
      <c r="JAM5" s="50"/>
      <c r="JAN5" s="50"/>
      <c r="JAO5" s="50"/>
      <c r="JAP5" s="50"/>
      <c r="JAQ5" s="50"/>
      <c r="JAR5" s="50"/>
      <c r="JAS5" s="50"/>
      <c r="JAT5" s="50"/>
      <c r="JAU5" s="50"/>
      <c r="JAV5" s="50"/>
      <c r="JAW5" s="50"/>
      <c r="JAX5" s="50"/>
      <c r="JAY5" s="50"/>
      <c r="JAZ5" s="50"/>
      <c r="JBA5" s="50"/>
      <c r="JBB5" s="50"/>
      <c r="JBC5" s="50"/>
      <c r="JBD5" s="50"/>
      <c r="JBE5" s="50"/>
      <c r="JBF5" s="50"/>
      <c r="JBG5" s="50"/>
      <c r="JBH5" s="50"/>
      <c r="JBI5" s="50"/>
      <c r="JBJ5" s="50"/>
      <c r="JBK5" s="50"/>
      <c r="JBL5" s="50"/>
      <c r="JBM5" s="50"/>
      <c r="JBN5" s="50"/>
      <c r="JBO5" s="50"/>
      <c r="JBP5" s="50"/>
      <c r="JBQ5" s="50"/>
      <c r="JBR5" s="50"/>
      <c r="JBS5" s="50"/>
      <c r="JBT5" s="50"/>
      <c r="JBU5" s="50"/>
      <c r="JBV5" s="50"/>
      <c r="JBW5" s="50"/>
      <c r="JBX5" s="50"/>
      <c r="JBY5" s="50"/>
      <c r="JBZ5" s="50"/>
      <c r="JCA5" s="50"/>
      <c r="JCB5" s="50"/>
      <c r="JCC5" s="50"/>
      <c r="JCD5" s="50"/>
      <c r="JCE5" s="50"/>
      <c r="JCF5" s="50"/>
      <c r="JCG5" s="50"/>
      <c r="JCH5" s="50"/>
      <c r="JCI5" s="50"/>
      <c r="JCJ5" s="50"/>
      <c r="JCK5" s="50"/>
      <c r="JCL5" s="50"/>
      <c r="JCM5" s="50"/>
      <c r="JCN5" s="50"/>
      <c r="JCO5" s="50"/>
      <c r="JCP5" s="50"/>
      <c r="JCQ5" s="50"/>
      <c r="JCR5" s="50"/>
      <c r="JCS5" s="50"/>
      <c r="JCT5" s="50"/>
      <c r="JCU5" s="50"/>
      <c r="JCV5" s="50"/>
      <c r="JCW5" s="50"/>
      <c r="JCX5" s="50"/>
      <c r="JCY5" s="50"/>
      <c r="JCZ5" s="50"/>
      <c r="JDA5" s="50"/>
      <c r="JDB5" s="50"/>
      <c r="JDC5" s="50"/>
      <c r="JDD5" s="50"/>
      <c r="JDE5" s="50"/>
      <c r="JDF5" s="50"/>
      <c r="JDG5" s="50"/>
      <c r="JDH5" s="50"/>
      <c r="JDI5" s="50"/>
      <c r="JDJ5" s="50"/>
      <c r="JDK5" s="50"/>
      <c r="JDL5" s="50"/>
      <c r="JDM5" s="50"/>
      <c r="JDN5" s="50"/>
      <c r="JDO5" s="50"/>
      <c r="JDP5" s="50"/>
      <c r="JDQ5" s="50"/>
      <c r="JDR5" s="50"/>
      <c r="JDS5" s="50"/>
      <c r="JDT5" s="50"/>
      <c r="JDU5" s="50"/>
      <c r="JDV5" s="50"/>
      <c r="JDW5" s="50"/>
      <c r="JDX5" s="50"/>
      <c r="JDY5" s="50"/>
      <c r="JDZ5" s="50"/>
      <c r="JEA5" s="50"/>
      <c r="JEB5" s="50"/>
      <c r="JEC5" s="50"/>
      <c r="JED5" s="50"/>
      <c r="JEE5" s="50"/>
      <c r="JEF5" s="50"/>
      <c r="JEG5" s="50"/>
      <c r="JEH5" s="50"/>
      <c r="JEI5" s="50"/>
      <c r="JEJ5" s="50"/>
      <c r="JEK5" s="50"/>
      <c r="JEL5" s="50"/>
      <c r="JEM5" s="50"/>
      <c r="JEN5" s="50"/>
      <c r="JEO5" s="50"/>
      <c r="JEP5" s="50"/>
      <c r="JEQ5" s="50"/>
      <c r="JER5" s="50"/>
      <c r="JES5" s="50"/>
      <c r="JET5" s="50"/>
      <c r="JEU5" s="50"/>
      <c r="JEV5" s="50"/>
      <c r="JEW5" s="50"/>
      <c r="JEX5" s="50"/>
      <c r="JEY5" s="50"/>
      <c r="JEZ5" s="50"/>
      <c r="JFA5" s="50"/>
      <c r="JFB5" s="50"/>
      <c r="JFC5" s="50"/>
      <c r="JFD5" s="50"/>
      <c r="JFE5" s="50"/>
      <c r="JFF5" s="50"/>
      <c r="JFG5" s="50"/>
      <c r="JFH5" s="50"/>
      <c r="JFI5" s="50"/>
      <c r="JFJ5" s="50"/>
      <c r="JFK5" s="50"/>
      <c r="JFL5" s="50"/>
      <c r="JFM5" s="50"/>
      <c r="JFN5" s="50"/>
      <c r="JFO5" s="50"/>
      <c r="JFP5" s="50"/>
      <c r="JFQ5" s="50"/>
      <c r="JFR5" s="50"/>
      <c r="JFS5" s="50"/>
      <c r="JFT5" s="50"/>
      <c r="JFU5" s="50"/>
      <c r="JFV5" s="50"/>
      <c r="JFW5" s="50"/>
      <c r="JFX5" s="50"/>
      <c r="JFY5" s="50"/>
      <c r="JFZ5" s="50"/>
      <c r="JGA5" s="50"/>
      <c r="JGB5" s="50"/>
      <c r="JGC5" s="50"/>
      <c r="JGD5" s="50"/>
      <c r="JGE5" s="50"/>
      <c r="JGF5" s="50"/>
      <c r="JGG5" s="50"/>
      <c r="JGH5" s="50"/>
      <c r="JGI5" s="50"/>
      <c r="JGJ5" s="50"/>
      <c r="JGK5" s="50"/>
      <c r="JGL5" s="50"/>
      <c r="JGM5" s="50"/>
      <c r="JGN5" s="50"/>
      <c r="JGO5" s="50"/>
      <c r="JGP5" s="50"/>
      <c r="JGQ5" s="50"/>
      <c r="JGR5" s="50"/>
      <c r="JGS5" s="50"/>
      <c r="JGT5" s="50"/>
      <c r="JGU5" s="50"/>
      <c r="JGV5" s="50"/>
      <c r="JGW5" s="50"/>
      <c r="JGX5" s="50"/>
      <c r="JGY5" s="50"/>
      <c r="JGZ5" s="50"/>
      <c r="JHA5" s="50"/>
      <c r="JHB5" s="50"/>
      <c r="JHC5" s="50"/>
      <c r="JHD5" s="50"/>
      <c r="JHE5" s="50"/>
      <c r="JHF5" s="50"/>
      <c r="JHG5" s="50"/>
      <c r="JHH5" s="50"/>
      <c r="JHI5" s="50"/>
      <c r="JHJ5" s="50"/>
      <c r="JHK5" s="50"/>
      <c r="JHL5" s="50"/>
      <c r="JHM5" s="50"/>
      <c r="JHN5" s="50"/>
      <c r="JHO5" s="50"/>
      <c r="JHP5" s="50"/>
      <c r="JHQ5" s="50"/>
      <c r="JHR5" s="50"/>
      <c r="JHS5" s="50"/>
      <c r="JHT5" s="50"/>
      <c r="JHU5" s="50"/>
      <c r="JHV5" s="50"/>
      <c r="JHW5" s="50"/>
      <c r="JHX5" s="50"/>
      <c r="JHY5" s="50"/>
      <c r="JHZ5" s="50"/>
      <c r="JIA5" s="50"/>
      <c r="JIB5" s="50"/>
      <c r="JIC5" s="50"/>
      <c r="JID5" s="50"/>
      <c r="JIE5" s="50"/>
      <c r="JIF5" s="50"/>
      <c r="JIG5" s="50"/>
      <c r="JIH5" s="50"/>
      <c r="JII5" s="50"/>
      <c r="JIJ5" s="50"/>
      <c r="JIK5" s="50"/>
      <c r="JIL5" s="50"/>
      <c r="JIM5" s="50"/>
      <c r="JIN5" s="50"/>
      <c r="JIO5" s="50"/>
      <c r="JIP5" s="50"/>
      <c r="JIQ5" s="50"/>
      <c r="JIR5" s="50"/>
      <c r="JIS5" s="50"/>
      <c r="JIT5" s="50"/>
      <c r="JIU5" s="50"/>
      <c r="JIV5" s="50"/>
      <c r="JIW5" s="50"/>
      <c r="JIX5" s="50"/>
      <c r="JIY5" s="50"/>
      <c r="JIZ5" s="50"/>
      <c r="JJA5" s="50"/>
      <c r="JJB5" s="50"/>
      <c r="JJC5" s="50"/>
      <c r="JJD5" s="50"/>
      <c r="JJE5" s="50"/>
      <c r="JJF5" s="50"/>
      <c r="JJG5" s="50"/>
      <c r="JJH5" s="50"/>
      <c r="JJI5" s="50"/>
      <c r="JJJ5" s="50"/>
      <c r="JJK5" s="50"/>
      <c r="JJL5" s="50"/>
      <c r="JJM5" s="50"/>
      <c r="JJN5" s="50"/>
      <c r="JJO5" s="50"/>
      <c r="JJP5" s="50"/>
      <c r="JJQ5" s="50"/>
      <c r="JJR5" s="50"/>
      <c r="JJS5" s="50"/>
      <c r="JJT5" s="50"/>
      <c r="JJU5" s="50"/>
      <c r="JJV5" s="50"/>
      <c r="JJW5" s="50"/>
      <c r="JJX5" s="50"/>
      <c r="JJY5" s="50"/>
      <c r="JJZ5" s="50"/>
      <c r="JKA5" s="50"/>
      <c r="JKB5" s="50"/>
      <c r="JKC5" s="50"/>
      <c r="JKD5" s="50"/>
      <c r="JKE5" s="50"/>
      <c r="JKF5" s="50"/>
      <c r="JKG5" s="50"/>
      <c r="JKH5" s="50"/>
      <c r="JKI5" s="50"/>
      <c r="JKJ5" s="50"/>
      <c r="JKK5" s="50"/>
      <c r="JKL5" s="50"/>
      <c r="JKM5" s="50"/>
      <c r="JKN5" s="50"/>
      <c r="JKO5" s="50"/>
      <c r="JKP5" s="50"/>
      <c r="JKQ5" s="50"/>
      <c r="JKR5" s="50"/>
      <c r="JKS5" s="50"/>
      <c r="JKT5" s="50"/>
      <c r="JKU5" s="50"/>
      <c r="JKV5" s="50"/>
      <c r="JKW5" s="50"/>
      <c r="JKX5" s="50"/>
      <c r="JKY5" s="50"/>
      <c r="JKZ5" s="50"/>
      <c r="JLA5" s="50"/>
      <c r="JLB5" s="50"/>
      <c r="JLC5" s="50"/>
      <c r="JLD5" s="50"/>
      <c r="JLE5" s="50"/>
      <c r="JLF5" s="50"/>
      <c r="JLG5" s="50"/>
      <c r="JLH5" s="50"/>
      <c r="JLI5" s="50"/>
      <c r="JLJ5" s="50"/>
      <c r="JLK5" s="50"/>
      <c r="JLL5" s="50"/>
      <c r="JLM5" s="50"/>
      <c r="JLN5" s="50"/>
      <c r="JLO5" s="50"/>
      <c r="JLP5" s="50"/>
      <c r="JLQ5" s="50"/>
      <c r="JLR5" s="50"/>
      <c r="JLS5" s="50"/>
      <c r="JLT5" s="50"/>
      <c r="JLU5" s="50"/>
      <c r="JLV5" s="50"/>
      <c r="JLW5" s="50"/>
      <c r="JLX5" s="50"/>
      <c r="JLY5" s="50"/>
      <c r="JLZ5" s="50"/>
      <c r="JMA5" s="50"/>
      <c r="JMB5" s="50"/>
      <c r="JMC5" s="50"/>
      <c r="JMD5" s="50"/>
      <c r="JME5" s="50"/>
      <c r="JMF5" s="50"/>
      <c r="JMG5" s="50"/>
      <c r="JMH5" s="50"/>
      <c r="JMI5" s="50"/>
      <c r="JMJ5" s="50"/>
      <c r="JMK5" s="50"/>
      <c r="JML5" s="50"/>
      <c r="JMM5" s="50"/>
      <c r="JMN5" s="50"/>
      <c r="JMO5" s="50"/>
      <c r="JMP5" s="50"/>
      <c r="JMQ5" s="50"/>
      <c r="JMR5" s="50"/>
      <c r="JMS5" s="50"/>
      <c r="JMT5" s="50"/>
      <c r="JMU5" s="50"/>
      <c r="JMV5" s="50"/>
      <c r="JMW5" s="50"/>
      <c r="JMX5" s="50"/>
      <c r="JMY5" s="50"/>
      <c r="JMZ5" s="50"/>
      <c r="JNA5" s="50"/>
      <c r="JNB5" s="50"/>
      <c r="JNC5" s="50"/>
      <c r="JND5" s="50"/>
      <c r="JNE5" s="50"/>
      <c r="JNF5" s="50"/>
      <c r="JNG5" s="50"/>
      <c r="JNH5" s="50"/>
      <c r="JNI5" s="50"/>
      <c r="JNJ5" s="50"/>
      <c r="JNK5" s="50"/>
      <c r="JNL5" s="50"/>
      <c r="JNM5" s="50"/>
      <c r="JNN5" s="50"/>
      <c r="JNO5" s="50"/>
      <c r="JNP5" s="50"/>
      <c r="JNQ5" s="50"/>
      <c r="JNR5" s="50"/>
      <c r="JNS5" s="50"/>
      <c r="JNT5" s="50"/>
      <c r="JNU5" s="50"/>
      <c r="JNV5" s="50"/>
      <c r="JNW5" s="50"/>
      <c r="JNX5" s="50"/>
      <c r="JNY5" s="50"/>
      <c r="JNZ5" s="50"/>
      <c r="JOA5" s="50"/>
      <c r="JOB5" s="50"/>
      <c r="JOC5" s="50"/>
      <c r="JOD5" s="50"/>
      <c r="JOE5" s="50"/>
      <c r="JOF5" s="50"/>
      <c r="JOG5" s="50"/>
      <c r="JOH5" s="50"/>
      <c r="JOI5" s="50"/>
      <c r="JOJ5" s="50"/>
      <c r="JOK5" s="50"/>
      <c r="JOL5" s="50"/>
      <c r="JOM5" s="50"/>
      <c r="JON5" s="50"/>
      <c r="JOO5" s="50"/>
      <c r="JOP5" s="50"/>
      <c r="JOQ5" s="50"/>
      <c r="JOR5" s="50"/>
      <c r="JOS5" s="50"/>
      <c r="JOT5" s="50"/>
      <c r="JOU5" s="50"/>
      <c r="JOV5" s="50"/>
      <c r="JOW5" s="50"/>
      <c r="JOX5" s="50"/>
      <c r="JOY5" s="50"/>
      <c r="JOZ5" s="50"/>
      <c r="JPA5" s="50"/>
      <c r="JPB5" s="50"/>
      <c r="JPC5" s="50"/>
      <c r="JPD5" s="50"/>
      <c r="JPE5" s="50"/>
      <c r="JPF5" s="50"/>
      <c r="JPG5" s="50"/>
      <c r="JPH5" s="50"/>
      <c r="JPI5" s="50"/>
      <c r="JPJ5" s="50"/>
      <c r="JPK5" s="50"/>
      <c r="JPL5" s="50"/>
      <c r="JPM5" s="50"/>
      <c r="JPN5" s="50"/>
      <c r="JPO5" s="50"/>
      <c r="JPP5" s="50"/>
      <c r="JPQ5" s="50"/>
      <c r="JPR5" s="50"/>
      <c r="JPS5" s="50"/>
      <c r="JPT5" s="50"/>
      <c r="JPU5" s="50"/>
      <c r="JPV5" s="50"/>
      <c r="JPW5" s="50"/>
      <c r="JPX5" s="50"/>
      <c r="JPY5" s="50"/>
      <c r="JPZ5" s="50"/>
      <c r="JQA5" s="50"/>
      <c r="JQB5" s="50"/>
      <c r="JQC5" s="50"/>
      <c r="JQD5" s="50"/>
      <c r="JQE5" s="50"/>
      <c r="JQF5" s="50"/>
      <c r="JQG5" s="50"/>
      <c r="JQH5" s="50"/>
      <c r="JQI5" s="50"/>
      <c r="JQJ5" s="50"/>
      <c r="JQK5" s="50"/>
      <c r="JQL5" s="50"/>
      <c r="JQM5" s="50"/>
      <c r="JQN5" s="50"/>
      <c r="JQO5" s="50"/>
      <c r="JQP5" s="50"/>
      <c r="JQQ5" s="50"/>
      <c r="JQR5" s="50"/>
      <c r="JQS5" s="50"/>
      <c r="JQT5" s="50"/>
      <c r="JQU5" s="50"/>
      <c r="JQV5" s="50"/>
      <c r="JQW5" s="50"/>
      <c r="JQX5" s="50"/>
      <c r="JQY5" s="50"/>
      <c r="JQZ5" s="50"/>
      <c r="JRA5" s="50"/>
      <c r="JRB5" s="50"/>
      <c r="JRC5" s="50"/>
      <c r="JRD5" s="50"/>
      <c r="JRE5" s="50"/>
      <c r="JRF5" s="50"/>
      <c r="JRG5" s="50"/>
      <c r="JRH5" s="50"/>
      <c r="JRI5" s="50"/>
      <c r="JRJ5" s="50"/>
      <c r="JRK5" s="50"/>
      <c r="JRL5" s="50"/>
      <c r="JRM5" s="50"/>
      <c r="JRN5" s="50"/>
      <c r="JRO5" s="50"/>
      <c r="JRP5" s="50"/>
      <c r="JRQ5" s="50"/>
      <c r="JRR5" s="50"/>
      <c r="JRS5" s="50"/>
      <c r="JRT5" s="50"/>
      <c r="JRU5" s="50"/>
      <c r="JRV5" s="50"/>
      <c r="JRW5" s="50"/>
      <c r="JRX5" s="50"/>
      <c r="JRY5" s="50"/>
      <c r="JRZ5" s="50"/>
      <c r="JSA5" s="50"/>
      <c r="JSB5" s="50"/>
      <c r="JSC5" s="50"/>
      <c r="JSD5" s="50"/>
      <c r="JSE5" s="50"/>
      <c r="JSF5" s="50"/>
      <c r="JSG5" s="50"/>
      <c r="JSH5" s="50"/>
      <c r="JSI5" s="50"/>
      <c r="JSJ5" s="50"/>
      <c r="JSK5" s="50"/>
      <c r="JSL5" s="50"/>
      <c r="JSM5" s="50"/>
      <c r="JSN5" s="50"/>
      <c r="JSO5" s="50"/>
      <c r="JSP5" s="50"/>
      <c r="JSQ5" s="50"/>
      <c r="JSR5" s="50"/>
      <c r="JSS5" s="50"/>
      <c r="JST5" s="50"/>
      <c r="JSU5" s="50"/>
      <c r="JSV5" s="50"/>
      <c r="JSW5" s="50"/>
      <c r="JSX5" s="50"/>
      <c r="JSY5" s="50"/>
      <c r="JSZ5" s="50"/>
      <c r="JTA5" s="50"/>
      <c r="JTB5" s="50"/>
      <c r="JTC5" s="50"/>
      <c r="JTD5" s="50"/>
      <c r="JTE5" s="50"/>
      <c r="JTF5" s="50"/>
      <c r="JTG5" s="50"/>
      <c r="JTH5" s="50"/>
      <c r="JTI5" s="50"/>
      <c r="JTJ5" s="50"/>
      <c r="JTK5" s="50"/>
      <c r="JTL5" s="50"/>
      <c r="JTM5" s="50"/>
      <c r="JTN5" s="50"/>
      <c r="JTO5" s="50"/>
      <c r="JTP5" s="50"/>
      <c r="JTQ5" s="50"/>
      <c r="JTR5" s="50"/>
      <c r="JTS5" s="50"/>
      <c r="JTT5" s="50"/>
      <c r="JTU5" s="50"/>
      <c r="JTV5" s="50"/>
      <c r="JTW5" s="50"/>
      <c r="JTX5" s="50"/>
      <c r="JTY5" s="50"/>
      <c r="JTZ5" s="50"/>
      <c r="JUA5" s="50"/>
      <c r="JUB5" s="50"/>
      <c r="JUC5" s="50"/>
      <c r="JUD5" s="50"/>
      <c r="JUE5" s="50"/>
      <c r="JUF5" s="50"/>
      <c r="JUG5" s="50"/>
      <c r="JUH5" s="50"/>
      <c r="JUI5" s="50"/>
      <c r="JUJ5" s="50"/>
      <c r="JUK5" s="50"/>
      <c r="JUL5" s="50"/>
      <c r="JUM5" s="50"/>
      <c r="JUN5" s="50"/>
      <c r="JUO5" s="50"/>
      <c r="JUP5" s="50"/>
      <c r="JUQ5" s="50"/>
      <c r="JUR5" s="50"/>
      <c r="JUS5" s="50"/>
      <c r="JUT5" s="50"/>
      <c r="JUU5" s="50"/>
      <c r="JUV5" s="50"/>
      <c r="JUW5" s="50"/>
      <c r="JUX5" s="50"/>
      <c r="JUY5" s="50"/>
      <c r="JUZ5" s="50"/>
      <c r="JVA5" s="50"/>
      <c r="JVB5" s="50"/>
      <c r="JVC5" s="50"/>
      <c r="JVD5" s="50"/>
      <c r="JVE5" s="50"/>
      <c r="JVF5" s="50"/>
      <c r="JVG5" s="50"/>
      <c r="JVH5" s="50"/>
      <c r="JVI5" s="50"/>
      <c r="JVJ5" s="50"/>
      <c r="JVK5" s="50"/>
      <c r="JVL5" s="50"/>
      <c r="JVM5" s="50"/>
      <c r="JVN5" s="50"/>
      <c r="JVO5" s="50"/>
      <c r="JVP5" s="50"/>
      <c r="JVQ5" s="50"/>
      <c r="JVR5" s="50"/>
      <c r="JVS5" s="50"/>
      <c r="JVT5" s="50"/>
      <c r="JVU5" s="50"/>
      <c r="JVV5" s="50"/>
      <c r="JVW5" s="50"/>
      <c r="JVX5" s="50"/>
      <c r="JVY5" s="50"/>
      <c r="JVZ5" s="50"/>
      <c r="JWA5" s="50"/>
      <c r="JWB5" s="50"/>
      <c r="JWC5" s="50"/>
      <c r="JWD5" s="50"/>
      <c r="JWE5" s="50"/>
      <c r="JWF5" s="50"/>
      <c r="JWG5" s="50"/>
      <c r="JWH5" s="50"/>
      <c r="JWI5" s="50"/>
      <c r="JWJ5" s="50"/>
      <c r="JWK5" s="50"/>
      <c r="JWL5" s="50"/>
      <c r="JWM5" s="50"/>
      <c r="JWN5" s="50"/>
      <c r="JWO5" s="50"/>
      <c r="JWP5" s="50"/>
      <c r="JWQ5" s="50"/>
      <c r="JWR5" s="50"/>
      <c r="JWS5" s="50"/>
      <c r="JWT5" s="50"/>
      <c r="JWU5" s="50"/>
      <c r="JWV5" s="50"/>
      <c r="JWW5" s="50"/>
      <c r="JWX5" s="50"/>
      <c r="JWY5" s="50"/>
      <c r="JWZ5" s="50"/>
      <c r="JXA5" s="50"/>
      <c r="JXB5" s="50"/>
      <c r="JXC5" s="50"/>
      <c r="JXD5" s="50"/>
      <c r="JXE5" s="50"/>
      <c r="JXF5" s="50"/>
      <c r="JXG5" s="50"/>
      <c r="JXH5" s="50"/>
      <c r="JXI5" s="50"/>
      <c r="JXJ5" s="50"/>
      <c r="JXK5" s="50"/>
      <c r="JXL5" s="50"/>
      <c r="JXM5" s="50"/>
      <c r="JXN5" s="50"/>
      <c r="JXO5" s="50"/>
      <c r="JXP5" s="50"/>
      <c r="JXQ5" s="50"/>
      <c r="JXR5" s="50"/>
      <c r="JXS5" s="50"/>
      <c r="JXT5" s="50"/>
      <c r="JXU5" s="50"/>
      <c r="JXV5" s="50"/>
      <c r="JXW5" s="50"/>
      <c r="JXX5" s="50"/>
      <c r="JXY5" s="50"/>
      <c r="JXZ5" s="50"/>
      <c r="JYA5" s="50"/>
      <c r="JYB5" s="50"/>
      <c r="JYC5" s="50"/>
      <c r="JYD5" s="50"/>
      <c r="JYE5" s="50"/>
      <c r="JYF5" s="50"/>
      <c r="JYG5" s="50"/>
      <c r="JYH5" s="50"/>
      <c r="JYI5" s="50"/>
      <c r="JYJ5" s="50"/>
      <c r="JYK5" s="50"/>
      <c r="JYL5" s="50"/>
      <c r="JYM5" s="50"/>
      <c r="JYN5" s="50"/>
      <c r="JYO5" s="50"/>
      <c r="JYP5" s="50"/>
      <c r="JYQ5" s="50"/>
      <c r="JYR5" s="50"/>
      <c r="JYS5" s="50"/>
      <c r="JYT5" s="50"/>
      <c r="JYU5" s="50"/>
      <c r="JYV5" s="50"/>
      <c r="JYW5" s="50"/>
      <c r="JYX5" s="50"/>
      <c r="JYY5" s="50"/>
      <c r="JYZ5" s="50"/>
      <c r="JZA5" s="50"/>
      <c r="JZB5" s="50"/>
      <c r="JZC5" s="50"/>
      <c r="JZD5" s="50"/>
      <c r="JZE5" s="50"/>
      <c r="JZF5" s="50"/>
      <c r="JZG5" s="50"/>
      <c r="JZH5" s="50"/>
      <c r="JZI5" s="50"/>
      <c r="JZJ5" s="50"/>
      <c r="JZK5" s="50"/>
      <c r="JZL5" s="50"/>
      <c r="JZM5" s="50"/>
      <c r="JZN5" s="50"/>
      <c r="JZO5" s="50"/>
      <c r="JZP5" s="50"/>
      <c r="JZQ5" s="50"/>
      <c r="JZR5" s="50"/>
      <c r="JZS5" s="50"/>
      <c r="JZT5" s="50"/>
      <c r="JZU5" s="50"/>
      <c r="JZV5" s="50"/>
      <c r="JZW5" s="50"/>
      <c r="JZX5" s="50"/>
      <c r="JZY5" s="50"/>
      <c r="JZZ5" s="50"/>
      <c r="KAA5" s="50"/>
      <c r="KAB5" s="50"/>
      <c r="KAC5" s="50"/>
      <c r="KAD5" s="50"/>
      <c r="KAE5" s="50"/>
      <c r="KAF5" s="50"/>
      <c r="KAG5" s="50"/>
      <c r="KAH5" s="50"/>
      <c r="KAI5" s="50"/>
      <c r="KAJ5" s="50"/>
      <c r="KAK5" s="50"/>
      <c r="KAL5" s="50"/>
      <c r="KAM5" s="50"/>
      <c r="KAN5" s="50"/>
      <c r="KAO5" s="50"/>
      <c r="KAP5" s="50"/>
      <c r="KAQ5" s="50"/>
      <c r="KAR5" s="50"/>
      <c r="KAS5" s="50"/>
      <c r="KAT5" s="50"/>
      <c r="KAU5" s="50"/>
      <c r="KAV5" s="50"/>
      <c r="KAW5" s="50"/>
      <c r="KAX5" s="50"/>
      <c r="KAY5" s="50"/>
      <c r="KAZ5" s="50"/>
      <c r="KBA5" s="50"/>
      <c r="KBB5" s="50"/>
      <c r="KBC5" s="50"/>
      <c r="KBD5" s="50"/>
      <c r="KBE5" s="50"/>
      <c r="KBF5" s="50"/>
      <c r="KBG5" s="50"/>
      <c r="KBH5" s="50"/>
      <c r="KBI5" s="50"/>
      <c r="KBJ5" s="50"/>
      <c r="KBK5" s="50"/>
      <c r="KBL5" s="50"/>
      <c r="KBM5" s="50"/>
      <c r="KBN5" s="50"/>
      <c r="KBO5" s="50"/>
      <c r="KBP5" s="50"/>
      <c r="KBQ5" s="50"/>
      <c r="KBR5" s="50"/>
      <c r="KBS5" s="50"/>
      <c r="KBT5" s="50"/>
      <c r="KBU5" s="50"/>
      <c r="KBV5" s="50"/>
      <c r="KBW5" s="50"/>
      <c r="KBX5" s="50"/>
      <c r="KBY5" s="50"/>
      <c r="KBZ5" s="50"/>
      <c r="KCA5" s="50"/>
      <c r="KCB5" s="50"/>
      <c r="KCC5" s="50"/>
      <c r="KCD5" s="50"/>
      <c r="KCE5" s="50"/>
      <c r="KCF5" s="50"/>
      <c r="KCG5" s="50"/>
      <c r="KCH5" s="50"/>
      <c r="KCI5" s="50"/>
      <c r="KCJ5" s="50"/>
      <c r="KCK5" s="50"/>
      <c r="KCL5" s="50"/>
      <c r="KCM5" s="50"/>
      <c r="KCN5" s="50"/>
      <c r="KCO5" s="50"/>
      <c r="KCP5" s="50"/>
      <c r="KCQ5" s="50"/>
      <c r="KCR5" s="50"/>
      <c r="KCS5" s="50"/>
      <c r="KCT5" s="50"/>
      <c r="KCU5" s="50"/>
      <c r="KCV5" s="50"/>
      <c r="KCW5" s="50"/>
      <c r="KCX5" s="50"/>
      <c r="KCY5" s="50"/>
      <c r="KCZ5" s="50"/>
      <c r="KDA5" s="50"/>
      <c r="KDB5" s="50"/>
      <c r="KDC5" s="50"/>
      <c r="KDD5" s="50"/>
      <c r="KDE5" s="50"/>
      <c r="KDF5" s="50"/>
      <c r="KDG5" s="50"/>
      <c r="KDH5" s="50"/>
      <c r="KDI5" s="50"/>
      <c r="KDJ5" s="50"/>
      <c r="KDK5" s="50"/>
      <c r="KDL5" s="50"/>
      <c r="KDM5" s="50"/>
      <c r="KDN5" s="50"/>
      <c r="KDO5" s="50"/>
      <c r="KDP5" s="50"/>
      <c r="KDQ5" s="50"/>
      <c r="KDR5" s="50"/>
      <c r="KDS5" s="50"/>
      <c r="KDT5" s="50"/>
      <c r="KDU5" s="50"/>
      <c r="KDV5" s="50"/>
      <c r="KDW5" s="50"/>
      <c r="KDX5" s="50"/>
      <c r="KDY5" s="50"/>
      <c r="KDZ5" s="50"/>
      <c r="KEA5" s="50"/>
      <c r="KEB5" s="50"/>
      <c r="KEC5" s="50"/>
      <c r="KED5" s="50"/>
      <c r="KEE5" s="50"/>
      <c r="KEF5" s="50"/>
      <c r="KEG5" s="50"/>
      <c r="KEH5" s="50"/>
      <c r="KEI5" s="50"/>
      <c r="KEJ5" s="50"/>
      <c r="KEK5" s="50"/>
      <c r="KEL5" s="50"/>
      <c r="KEM5" s="50"/>
      <c r="KEN5" s="50"/>
      <c r="KEO5" s="50"/>
      <c r="KEP5" s="50"/>
      <c r="KEQ5" s="50"/>
      <c r="KER5" s="50"/>
      <c r="KES5" s="50"/>
      <c r="KET5" s="50"/>
      <c r="KEU5" s="50"/>
      <c r="KEV5" s="50"/>
      <c r="KEW5" s="50"/>
      <c r="KEX5" s="50"/>
      <c r="KEY5" s="50"/>
      <c r="KEZ5" s="50"/>
      <c r="KFA5" s="50"/>
      <c r="KFB5" s="50"/>
      <c r="KFC5" s="50"/>
      <c r="KFD5" s="50"/>
      <c r="KFE5" s="50"/>
      <c r="KFF5" s="50"/>
      <c r="KFG5" s="50"/>
      <c r="KFH5" s="50"/>
      <c r="KFI5" s="50"/>
      <c r="KFJ5" s="50"/>
      <c r="KFK5" s="50"/>
      <c r="KFL5" s="50"/>
      <c r="KFM5" s="50"/>
      <c r="KFN5" s="50"/>
      <c r="KFO5" s="50"/>
      <c r="KFP5" s="50"/>
      <c r="KFQ5" s="50"/>
      <c r="KFR5" s="50"/>
      <c r="KFS5" s="50"/>
      <c r="KFT5" s="50"/>
      <c r="KFU5" s="50"/>
      <c r="KFV5" s="50"/>
      <c r="KFW5" s="50"/>
      <c r="KFX5" s="50"/>
      <c r="KFY5" s="50"/>
      <c r="KFZ5" s="50"/>
      <c r="KGA5" s="50"/>
      <c r="KGB5" s="50"/>
      <c r="KGC5" s="50"/>
      <c r="KGD5" s="50"/>
      <c r="KGE5" s="50"/>
      <c r="KGF5" s="50"/>
      <c r="KGG5" s="50"/>
      <c r="KGH5" s="50"/>
      <c r="KGI5" s="50"/>
      <c r="KGJ5" s="50"/>
      <c r="KGK5" s="50"/>
      <c r="KGL5" s="50"/>
      <c r="KGM5" s="50"/>
      <c r="KGN5" s="50"/>
      <c r="KGO5" s="50"/>
      <c r="KGP5" s="50"/>
      <c r="KGQ5" s="50"/>
      <c r="KGR5" s="50"/>
      <c r="KGS5" s="50"/>
      <c r="KGT5" s="50"/>
      <c r="KGU5" s="50"/>
      <c r="KGV5" s="50"/>
      <c r="KGW5" s="50"/>
      <c r="KGX5" s="50"/>
      <c r="KGY5" s="50"/>
      <c r="KGZ5" s="50"/>
      <c r="KHA5" s="50"/>
      <c r="KHB5" s="50"/>
      <c r="KHC5" s="50"/>
      <c r="KHD5" s="50"/>
      <c r="KHE5" s="50"/>
      <c r="KHF5" s="50"/>
      <c r="KHG5" s="50"/>
      <c r="KHH5" s="50"/>
      <c r="KHI5" s="50"/>
      <c r="KHJ5" s="50"/>
      <c r="KHK5" s="50"/>
      <c r="KHL5" s="50"/>
      <c r="KHM5" s="50"/>
      <c r="KHN5" s="50"/>
      <c r="KHO5" s="50"/>
      <c r="KHP5" s="50"/>
      <c r="KHQ5" s="50"/>
      <c r="KHR5" s="50"/>
      <c r="KHS5" s="50"/>
      <c r="KHT5" s="50"/>
      <c r="KHU5" s="50"/>
      <c r="KHV5" s="50"/>
      <c r="KHW5" s="50"/>
      <c r="KHX5" s="50"/>
      <c r="KHY5" s="50"/>
      <c r="KHZ5" s="50"/>
      <c r="KIA5" s="50"/>
      <c r="KIB5" s="50"/>
      <c r="KIC5" s="50"/>
      <c r="KID5" s="50"/>
      <c r="KIE5" s="50"/>
      <c r="KIF5" s="50"/>
      <c r="KIG5" s="50"/>
      <c r="KIH5" s="50"/>
      <c r="KII5" s="50"/>
      <c r="KIJ5" s="50"/>
      <c r="KIK5" s="50"/>
      <c r="KIL5" s="50"/>
      <c r="KIM5" s="50"/>
      <c r="KIN5" s="50"/>
      <c r="KIO5" s="50"/>
      <c r="KIP5" s="50"/>
      <c r="KIQ5" s="50"/>
      <c r="KIR5" s="50"/>
      <c r="KIS5" s="50"/>
      <c r="KIT5" s="50"/>
      <c r="KIU5" s="50"/>
      <c r="KIV5" s="50"/>
      <c r="KIW5" s="50"/>
      <c r="KIX5" s="50"/>
      <c r="KIY5" s="50"/>
      <c r="KIZ5" s="50"/>
      <c r="KJA5" s="50"/>
      <c r="KJB5" s="50"/>
      <c r="KJC5" s="50"/>
      <c r="KJD5" s="50"/>
      <c r="KJE5" s="50"/>
      <c r="KJF5" s="50"/>
      <c r="KJG5" s="50"/>
      <c r="KJH5" s="50"/>
      <c r="KJI5" s="50"/>
      <c r="KJJ5" s="50"/>
      <c r="KJK5" s="50"/>
      <c r="KJL5" s="50"/>
      <c r="KJM5" s="50"/>
      <c r="KJN5" s="50"/>
      <c r="KJO5" s="50"/>
      <c r="KJP5" s="50"/>
      <c r="KJQ5" s="50"/>
      <c r="KJR5" s="50"/>
      <c r="KJS5" s="50"/>
      <c r="KJT5" s="50"/>
      <c r="KJU5" s="50"/>
      <c r="KJV5" s="50"/>
      <c r="KJW5" s="50"/>
      <c r="KJX5" s="50"/>
      <c r="KJY5" s="50"/>
      <c r="KJZ5" s="50"/>
      <c r="KKA5" s="50"/>
      <c r="KKB5" s="50"/>
      <c r="KKC5" s="50"/>
      <c r="KKD5" s="50"/>
      <c r="KKE5" s="50"/>
      <c r="KKF5" s="50"/>
      <c r="KKG5" s="50"/>
      <c r="KKH5" s="50"/>
      <c r="KKI5" s="50"/>
      <c r="KKJ5" s="50"/>
      <c r="KKK5" s="50"/>
      <c r="KKL5" s="50"/>
      <c r="KKM5" s="50"/>
      <c r="KKN5" s="50"/>
      <c r="KKO5" s="50"/>
      <c r="KKP5" s="50"/>
      <c r="KKQ5" s="50"/>
      <c r="KKR5" s="50"/>
      <c r="KKS5" s="50"/>
      <c r="KKT5" s="50"/>
      <c r="KKU5" s="50"/>
      <c r="KKV5" s="50"/>
      <c r="KKW5" s="50"/>
      <c r="KKX5" s="50"/>
      <c r="KKY5" s="50"/>
      <c r="KKZ5" s="50"/>
      <c r="KLA5" s="50"/>
      <c r="KLB5" s="50"/>
      <c r="KLC5" s="50"/>
      <c r="KLD5" s="50"/>
      <c r="KLE5" s="50"/>
      <c r="KLF5" s="50"/>
      <c r="KLG5" s="50"/>
      <c r="KLH5" s="50"/>
      <c r="KLI5" s="50"/>
      <c r="KLJ5" s="50"/>
      <c r="KLK5" s="50"/>
      <c r="KLL5" s="50"/>
      <c r="KLM5" s="50"/>
      <c r="KLN5" s="50"/>
      <c r="KLO5" s="50"/>
      <c r="KLP5" s="50"/>
      <c r="KLQ5" s="50"/>
      <c r="KLR5" s="50"/>
      <c r="KLS5" s="50"/>
      <c r="KLT5" s="50"/>
      <c r="KLU5" s="50"/>
      <c r="KLV5" s="50"/>
      <c r="KLW5" s="50"/>
      <c r="KLX5" s="50"/>
      <c r="KLY5" s="50"/>
      <c r="KLZ5" s="50"/>
      <c r="KMA5" s="50"/>
      <c r="KMB5" s="50"/>
      <c r="KMC5" s="50"/>
      <c r="KMD5" s="50"/>
      <c r="KME5" s="50"/>
      <c r="KMF5" s="50"/>
      <c r="KMG5" s="50"/>
      <c r="KMH5" s="50"/>
      <c r="KMI5" s="50"/>
      <c r="KMJ5" s="50"/>
      <c r="KMK5" s="50"/>
      <c r="KML5" s="50"/>
      <c r="KMM5" s="50"/>
      <c r="KMN5" s="50"/>
      <c r="KMO5" s="50"/>
      <c r="KMP5" s="50"/>
      <c r="KMQ5" s="50"/>
      <c r="KMR5" s="50"/>
      <c r="KMS5" s="50"/>
      <c r="KMT5" s="50"/>
      <c r="KMU5" s="50"/>
      <c r="KMV5" s="50"/>
      <c r="KMW5" s="50"/>
      <c r="KMX5" s="50"/>
      <c r="KMY5" s="50"/>
      <c r="KMZ5" s="50"/>
      <c r="KNA5" s="50"/>
      <c r="KNB5" s="50"/>
      <c r="KNC5" s="50"/>
      <c r="KND5" s="50"/>
      <c r="KNE5" s="50"/>
      <c r="KNF5" s="50"/>
      <c r="KNG5" s="50"/>
      <c r="KNH5" s="50"/>
      <c r="KNI5" s="50"/>
      <c r="KNJ5" s="50"/>
      <c r="KNK5" s="50"/>
      <c r="KNL5" s="50"/>
      <c r="KNM5" s="50"/>
      <c r="KNN5" s="50"/>
      <c r="KNO5" s="50"/>
      <c r="KNP5" s="50"/>
      <c r="KNQ5" s="50"/>
      <c r="KNR5" s="50"/>
      <c r="KNS5" s="50"/>
      <c r="KNT5" s="50"/>
      <c r="KNU5" s="50"/>
      <c r="KNV5" s="50"/>
      <c r="KNW5" s="50"/>
      <c r="KNX5" s="50"/>
      <c r="KNY5" s="50"/>
      <c r="KNZ5" s="50"/>
      <c r="KOA5" s="50"/>
      <c r="KOB5" s="50"/>
      <c r="KOC5" s="50"/>
      <c r="KOD5" s="50"/>
      <c r="KOE5" s="50"/>
      <c r="KOF5" s="50"/>
      <c r="KOG5" s="50"/>
      <c r="KOH5" s="50"/>
      <c r="KOI5" s="50"/>
      <c r="KOJ5" s="50"/>
      <c r="KOK5" s="50"/>
      <c r="KOL5" s="50"/>
      <c r="KOM5" s="50"/>
      <c r="KON5" s="50"/>
      <c r="KOO5" s="50"/>
      <c r="KOP5" s="50"/>
      <c r="KOQ5" s="50"/>
      <c r="KOR5" s="50"/>
      <c r="KOS5" s="50"/>
      <c r="KOT5" s="50"/>
      <c r="KOU5" s="50"/>
      <c r="KOV5" s="50"/>
      <c r="KOW5" s="50"/>
      <c r="KOX5" s="50"/>
      <c r="KOY5" s="50"/>
      <c r="KOZ5" s="50"/>
      <c r="KPA5" s="50"/>
      <c r="KPB5" s="50"/>
      <c r="KPC5" s="50"/>
      <c r="KPD5" s="50"/>
      <c r="KPE5" s="50"/>
      <c r="KPF5" s="50"/>
      <c r="KPG5" s="50"/>
      <c r="KPH5" s="50"/>
      <c r="KPI5" s="50"/>
      <c r="KPJ5" s="50"/>
      <c r="KPK5" s="50"/>
      <c r="KPL5" s="50"/>
      <c r="KPM5" s="50"/>
      <c r="KPN5" s="50"/>
      <c r="KPO5" s="50"/>
      <c r="KPP5" s="50"/>
      <c r="KPQ5" s="50"/>
      <c r="KPR5" s="50"/>
      <c r="KPS5" s="50"/>
      <c r="KPT5" s="50"/>
      <c r="KPU5" s="50"/>
      <c r="KPV5" s="50"/>
      <c r="KPW5" s="50"/>
      <c r="KPX5" s="50"/>
      <c r="KPY5" s="50"/>
      <c r="KPZ5" s="50"/>
      <c r="KQA5" s="50"/>
      <c r="KQB5" s="50"/>
      <c r="KQC5" s="50"/>
      <c r="KQD5" s="50"/>
      <c r="KQE5" s="50"/>
      <c r="KQF5" s="50"/>
      <c r="KQG5" s="50"/>
      <c r="KQH5" s="50"/>
      <c r="KQI5" s="50"/>
      <c r="KQJ5" s="50"/>
      <c r="KQK5" s="50"/>
      <c r="KQL5" s="50"/>
      <c r="KQM5" s="50"/>
      <c r="KQN5" s="50"/>
      <c r="KQO5" s="50"/>
      <c r="KQP5" s="50"/>
      <c r="KQQ5" s="50"/>
      <c r="KQR5" s="50"/>
      <c r="KQS5" s="50"/>
      <c r="KQT5" s="50"/>
      <c r="KQU5" s="50"/>
      <c r="KQV5" s="50"/>
      <c r="KQW5" s="50"/>
      <c r="KQX5" s="50"/>
      <c r="KQY5" s="50"/>
      <c r="KQZ5" s="50"/>
      <c r="KRA5" s="50"/>
      <c r="KRB5" s="50"/>
      <c r="KRC5" s="50"/>
      <c r="KRD5" s="50"/>
      <c r="KRE5" s="50"/>
      <c r="KRF5" s="50"/>
      <c r="KRG5" s="50"/>
      <c r="KRH5" s="50"/>
      <c r="KRI5" s="50"/>
      <c r="KRJ5" s="50"/>
      <c r="KRK5" s="50"/>
      <c r="KRL5" s="50"/>
      <c r="KRM5" s="50"/>
      <c r="KRN5" s="50"/>
      <c r="KRO5" s="50"/>
      <c r="KRP5" s="50"/>
      <c r="KRQ5" s="50"/>
      <c r="KRR5" s="50"/>
      <c r="KRS5" s="50"/>
      <c r="KRT5" s="50"/>
      <c r="KRU5" s="50"/>
      <c r="KRV5" s="50"/>
      <c r="KRW5" s="50"/>
      <c r="KRX5" s="50"/>
      <c r="KRY5" s="50"/>
      <c r="KRZ5" s="50"/>
      <c r="KSA5" s="50"/>
      <c r="KSB5" s="50"/>
      <c r="KSC5" s="50"/>
      <c r="KSD5" s="50"/>
      <c r="KSE5" s="50"/>
      <c r="KSF5" s="50"/>
      <c r="KSG5" s="50"/>
      <c r="KSH5" s="50"/>
      <c r="KSI5" s="50"/>
      <c r="KSJ5" s="50"/>
      <c r="KSK5" s="50"/>
      <c r="KSL5" s="50"/>
      <c r="KSM5" s="50"/>
      <c r="KSN5" s="50"/>
      <c r="KSO5" s="50"/>
      <c r="KSP5" s="50"/>
      <c r="KSQ5" s="50"/>
      <c r="KSR5" s="50"/>
      <c r="KSS5" s="50"/>
      <c r="KST5" s="50"/>
      <c r="KSU5" s="50"/>
      <c r="KSV5" s="50"/>
      <c r="KSW5" s="50"/>
      <c r="KSX5" s="50"/>
      <c r="KSY5" s="50"/>
      <c r="KSZ5" s="50"/>
      <c r="KTA5" s="50"/>
      <c r="KTB5" s="50"/>
      <c r="KTC5" s="50"/>
      <c r="KTD5" s="50"/>
      <c r="KTE5" s="50"/>
      <c r="KTF5" s="50"/>
      <c r="KTG5" s="50"/>
      <c r="KTH5" s="50"/>
      <c r="KTI5" s="50"/>
      <c r="KTJ5" s="50"/>
      <c r="KTK5" s="50"/>
      <c r="KTL5" s="50"/>
      <c r="KTM5" s="50"/>
      <c r="KTN5" s="50"/>
      <c r="KTO5" s="50"/>
      <c r="KTP5" s="50"/>
      <c r="KTQ5" s="50"/>
      <c r="KTR5" s="50"/>
      <c r="KTS5" s="50"/>
      <c r="KTT5" s="50"/>
      <c r="KTU5" s="50"/>
      <c r="KTV5" s="50"/>
      <c r="KTW5" s="50"/>
      <c r="KTX5" s="50"/>
      <c r="KTY5" s="50"/>
      <c r="KTZ5" s="50"/>
      <c r="KUA5" s="50"/>
      <c r="KUB5" s="50"/>
      <c r="KUC5" s="50"/>
      <c r="KUD5" s="50"/>
      <c r="KUE5" s="50"/>
      <c r="KUF5" s="50"/>
      <c r="KUG5" s="50"/>
      <c r="KUH5" s="50"/>
      <c r="KUI5" s="50"/>
      <c r="KUJ5" s="50"/>
      <c r="KUK5" s="50"/>
      <c r="KUL5" s="50"/>
      <c r="KUM5" s="50"/>
      <c r="KUN5" s="50"/>
      <c r="KUO5" s="50"/>
      <c r="KUP5" s="50"/>
      <c r="KUQ5" s="50"/>
      <c r="KUR5" s="50"/>
      <c r="KUS5" s="50"/>
      <c r="KUT5" s="50"/>
      <c r="KUU5" s="50"/>
      <c r="KUV5" s="50"/>
      <c r="KUW5" s="50"/>
      <c r="KUX5" s="50"/>
      <c r="KUY5" s="50"/>
      <c r="KUZ5" s="50"/>
      <c r="KVA5" s="50"/>
      <c r="KVB5" s="50"/>
      <c r="KVC5" s="50"/>
      <c r="KVD5" s="50"/>
      <c r="KVE5" s="50"/>
      <c r="KVF5" s="50"/>
      <c r="KVG5" s="50"/>
      <c r="KVH5" s="50"/>
      <c r="KVI5" s="50"/>
      <c r="KVJ5" s="50"/>
      <c r="KVK5" s="50"/>
      <c r="KVL5" s="50"/>
      <c r="KVM5" s="50"/>
      <c r="KVN5" s="50"/>
      <c r="KVO5" s="50"/>
      <c r="KVP5" s="50"/>
      <c r="KVQ5" s="50"/>
      <c r="KVR5" s="50"/>
      <c r="KVS5" s="50"/>
      <c r="KVT5" s="50"/>
      <c r="KVU5" s="50"/>
      <c r="KVV5" s="50"/>
      <c r="KVW5" s="50"/>
      <c r="KVX5" s="50"/>
      <c r="KVY5" s="50"/>
      <c r="KVZ5" s="50"/>
      <c r="KWA5" s="50"/>
      <c r="KWB5" s="50"/>
      <c r="KWC5" s="50"/>
      <c r="KWD5" s="50"/>
      <c r="KWE5" s="50"/>
      <c r="KWF5" s="50"/>
      <c r="KWG5" s="50"/>
      <c r="KWH5" s="50"/>
      <c r="KWI5" s="50"/>
      <c r="KWJ5" s="50"/>
      <c r="KWK5" s="50"/>
      <c r="KWL5" s="50"/>
      <c r="KWM5" s="50"/>
      <c r="KWN5" s="50"/>
      <c r="KWO5" s="50"/>
      <c r="KWP5" s="50"/>
      <c r="KWQ5" s="50"/>
      <c r="KWR5" s="50"/>
      <c r="KWS5" s="50"/>
      <c r="KWT5" s="50"/>
      <c r="KWU5" s="50"/>
      <c r="KWV5" s="50"/>
      <c r="KWW5" s="50"/>
      <c r="KWX5" s="50"/>
      <c r="KWY5" s="50"/>
      <c r="KWZ5" s="50"/>
      <c r="KXA5" s="50"/>
      <c r="KXB5" s="50"/>
      <c r="KXC5" s="50"/>
      <c r="KXD5" s="50"/>
      <c r="KXE5" s="50"/>
      <c r="KXF5" s="50"/>
      <c r="KXG5" s="50"/>
      <c r="KXH5" s="50"/>
      <c r="KXI5" s="50"/>
      <c r="KXJ5" s="50"/>
      <c r="KXK5" s="50"/>
      <c r="KXL5" s="50"/>
      <c r="KXM5" s="50"/>
      <c r="KXN5" s="50"/>
      <c r="KXO5" s="50"/>
      <c r="KXP5" s="50"/>
      <c r="KXQ5" s="50"/>
      <c r="KXR5" s="50"/>
      <c r="KXS5" s="50"/>
      <c r="KXT5" s="50"/>
      <c r="KXU5" s="50"/>
      <c r="KXV5" s="50"/>
      <c r="KXW5" s="50"/>
      <c r="KXX5" s="50"/>
      <c r="KXY5" s="50"/>
      <c r="KXZ5" s="50"/>
      <c r="KYA5" s="50"/>
      <c r="KYB5" s="50"/>
      <c r="KYC5" s="50"/>
      <c r="KYD5" s="50"/>
      <c r="KYE5" s="50"/>
      <c r="KYF5" s="50"/>
      <c r="KYG5" s="50"/>
      <c r="KYH5" s="50"/>
      <c r="KYI5" s="50"/>
      <c r="KYJ5" s="50"/>
      <c r="KYK5" s="50"/>
      <c r="KYL5" s="50"/>
      <c r="KYM5" s="50"/>
      <c r="KYN5" s="50"/>
      <c r="KYO5" s="50"/>
      <c r="KYP5" s="50"/>
      <c r="KYQ5" s="50"/>
      <c r="KYR5" s="50"/>
      <c r="KYS5" s="50"/>
      <c r="KYT5" s="50"/>
      <c r="KYU5" s="50"/>
      <c r="KYV5" s="50"/>
      <c r="KYW5" s="50"/>
      <c r="KYX5" s="50"/>
      <c r="KYY5" s="50"/>
      <c r="KYZ5" s="50"/>
      <c r="KZA5" s="50"/>
      <c r="KZB5" s="50"/>
      <c r="KZC5" s="50"/>
      <c r="KZD5" s="50"/>
      <c r="KZE5" s="50"/>
      <c r="KZF5" s="50"/>
      <c r="KZG5" s="50"/>
      <c r="KZH5" s="50"/>
      <c r="KZI5" s="50"/>
      <c r="KZJ5" s="50"/>
      <c r="KZK5" s="50"/>
      <c r="KZL5" s="50"/>
      <c r="KZM5" s="50"/>
      <c r="KZN5" s="50"/>
      <c r="KZO5" s="50"/>
      <c r="KZP5" s="50"/>
      <c r="KZQ5" s="50"/>
      <c r="KZR5" s="50"/>
      <c r="KZS5" s="50"/>
      <c r="KZT5" s="50"/>
      <c r="KZU5" s="50"/>
      <c r="KZV5" s="50"/>
      <c r="KZW5" s="50"/>
      <c r="KZX5" s="50"/>
      <c r="KZY5" s="50"/>
      <c r="KZZ5" s="50"/>
      <c r="LAA5" s="50"/>
      <c r="LAB5" s="50"/>
      <c r="LAC5" s="50"/>
      <c r="LAD5" s="50"/>
      <c r="LAE5" s="50"/>
      <c r="LAF5" s="50"/>
      <c r="LAG5" s="50"/>
      <c r="LAH5" s="50"/>
      <c r="LAI5" s="50"/>
      <c r="LAJ5" s="50"/>
      <c r="LAK5" s="50"/>
      <c r="LAL5" s="50"/>
      <c r="LAM5" s="50"/>
      <c r="LAN5" s="50"/>
      <c r="LAO5" s="50"/>
      <c r="LAP5" s="50"/>
      <c r="LAQ5" s="50"/>
      <c r="LAR5" s="50"/>
      <c r="LAS5" s="50"/>
      <c r="LAT5" s="50"/>
      <c r="LAU5" s="50"/>
      <c r="LAV5" s="50"/>
      <c r="LAW5" s="50"/>
      <c r="LAX5" s="50"/>
      <c r="LAY5" s="50"/>
      <c r="LAZ5" s="50"/>
      <c r="LBA5" s="50"/>
      <c r="LBB5" s="50"/>
      <c r="LBC5" s="50"/>
      <c r="LBD5" s="50"/>
      <c r="LBE5" s="50"/>
      <c r="LBF5" s="50"/>
      <c r="LBG5" s="50"/>
      <c r="LBH5" s="50"/>
      <c r="LBI5" s="50"/>
      <c r="LBJ5" s="50"/>
      <c r="LBK5" s="50"/>
      <c r="LBL5" s="50"/>
      <c r="LBM5" s="50"/>
      <c r="LBN5" s="50"/>
      <c r="LBO5" s="50"/>
      <c r="LBP5" s="50"/>
      <c r="LBQ5" s="50"/>
      <c r="LBR5" s="50"/>
      <c r="LBS5" s="50"/>
      <c r="LBT5" s="50"/>
      <c r="LBU5" s="50"/>
      <c r="LBV5" s="50"/>
      <c r="LBW5" s="50"/>
      <c r="LBX5" s="50"/>
      <c r="LBY5" s="50"/>
      <c r="LBZ5" s="50"/>
      <c r="LCA5" s="50"/>
      <c r="LCB5" s="50"/>
      <c r="LCC5" s="50"/>
      <c r="LCD5" s="50"/>
      <c r="LCE5" s="50"/>
      <c r="LCF5" s="50"/>
      <c r="LCG5" s="50"/>
      <c r="LCH5" s="50"/>
      <c r="LCI5" s="50"/>
      <c r="LCJ5" s="50"/>
      <c r="LCK5" s="50"/>
      <c r="LCL5" s="50"/>
      <c r="LCM5" s="50"/>
      <c r="LCN5" s="50"/>
      <c r="LCO5" s="50"/>
      <c r="LCP5" s="50"/>
      <c r="LCQ5" s="50"/>
      <c r="LCR5" s="50"/>
      <c r="LCS5" s="50"/>
      <c r="LCT5" s="50"/>
      <c r="LCU5" s="50"/>
      <c r="LCV5" s="50"/>
      <c r="LCW5" s="50"/>
      <c r="LCX5" s="50"/>
      <c r="LCY5" s="50"/>
      <c r="LCZ5" s="50"/>
      <c r="LDA5" s="50"/>
      <c r="LDB5" s="50"/>
      <c r="LDC5" s="50"/>
      <c r="LDD5" s="50"/>
      <c r="LDE5" s="50"/>
      <c r="LDF5" s="50"/>
      <c r="LDG5" s="50"/>
      <c r="LDH5" s="50"/>
      <c r="LDI5" s="50"/>
      <c r="LDJ5" s="50"/>
      <c r="LDK5" s="50"/>
      <c r="LDL5" s="50"/>
      <c r="LDM5" s="50"/>
      <c r="LDN5" s="50"/>
      <c r="LDO5" s="50"/>
      <c r="LDP5" s="50"/>
      <c r="LDQ5" s="50"/>
      <c r="LDR5" s="50"/>
      <c r="LDS5" s="50"/>
      <c r="LDT5" s="50"/>
      <c r="LDU5" s="50"/>
      <c r="LDV5" s="50"/>
      <c r="LDW5" s="50"/>
      <c r="LDX5" s="50"/>
      <c r="LDY5" s="50"/>
      <c r="LDZ5" s="50"/>
      <c r="LEA5" s="50"/>
      <c r="LEB5" s="50"/>
      <c r="LEC5" s="50"/>
      <c r="LED5" s="50"/>
      <c r="LEE5" s="50"/>
      <c r="LEF5" s="50"/>
      <c r="LEG5" s="50"/>
      <c r="LEH5" s="50"/>
      <c r="LEI5" s="50"/>
      <c r="LEJ5" s="50"/>
      <c r="LEK5" s="50"/>
      <c r="LEL5" s="50"/>
      <c r="LEM5" s="50"/>
      <c r="LEN5" s="50"/>
      <c r="LEO5" s="50"/>
      <c r="LEP5" s="50"/>
      <c r="LEQ5" s="50"/>
      <c r="LER5" s="50"/>
      <c r="LES5" s="50"/>
      <c r="LET5" s="50"/>
      <c r="LEU5" s="50"/>
      <c r="LEV5" s="50"/>
      <c r="LEW5" s="50"/>
      <c r="LEX5" s="50"/>
      <c r="LEY5" s="50"/>
      <c r="LEZ5" s="50"/>
      <c r="LFA5" s="50"/>
      <c r="LFB5" s="50"/>
      <c r="LFC5" s="50"/>
      <c r="LFD5" s="50"/>
      <c r="LFE5" s="50"/>
      <c r="LFF5" s="50"/>
      <c r="LFG5" s="50"/>
      <c r="LFH5" s="50"/>
      <c r="LFI5" s="50"/>
      <c r="LFJ5" s="50"/>
      <c r="LFK5" s="50"/>
      <c r="LFL5" s="50"/>
      <c r="LFM5" s="50"/>
      <c r="LFN5" s="50"/>
      <c r="LFO5" s="50"/>
      <c r="LFP5" s="50"/>
      <c r="LFQ5" s="50"/>
      <c r="LFR5" s="50"/>
      <c r="LFS5" s="50"/>
      <c r="LFT5" s="50"/>
      <c r="LFU5" s="50"/>
      <c r="LFV5" s="50"/>
      <c r="LFW5" s="50"/>
      <c r="LFX5" s="50"/>
      <c r="LFY5" s="50"/>
      <c r="LFZ5" s="50"/>
      <c r="LGA5" s="50"/>
      <c r="LGB5" s="50"/>
      <c r="LGC5" s="50"/>
      <c r="LGD5" s="50"/>
      <c r="LGE5" s="50"/>
      <c r="LGF5" s="50"/>
      <c r="LGG5" s="50"/>
      <c r="LGH5" s="50"/>
      <c r="LGI5" s="50"/>
      <c r="LGJ5" s="50"/>
      <c r="LGK5" s="50"/>
      <c r="LGL5" s="50"/>
      <c r="LGM5" s="50"/>
      <c r="LGN5" s="50"/>
      <c r="LGO5" s="50"/>
      <c r="LGP5" s="50"/>
      <c r="LGQ5" s="50"/>
      <c r="LGR5" s="50"/>
      <c r="LGS5" s="50"/>
      <c r="LGT5" s="50"/>
      <c r="LGU5" s="50"/>
      <c r="LGV5" s="50"/>
      <c r="LGW5" s="50"/>
      <c r="LGX5" s="50"/>
      <c r="LGY5" s="50"/>
      <c r="LGZ5" s="50"/>
      <c r="LHA5" s="50"/>
      <c r="LHB5" s="50"/>
      <c r="LHC5" s="50"/>
      <c r="LHD5" s="50"/>
      <c r="LHE5" s="50"/>
      <c r="LHF5" s="50"/>
      <c r="LHG5" s="50"/>
      <c r="LHH5" s="50"/>
      <c r="LHI5" s="50"/>
      <c r="LHJ5" s="50"/>
      <c r="LHK5" s="50"/>
      <c r="LHL5" s="50"/>
      <c r="LHM5" s="50"/>
      <c r="LHN5" s="50"/>
      <c r="LHO5" s="50"/>
      <c r="LHP5" s="50"/>
      <c r="LHQ5" s="50"/>
      <c r="LHR5" s="50"/>
      <c r="LHS5" s="50"/>
      <c r="LHT5" s="50"/>
      <c r="LHU5" s="50"/>
      <c r="LHV5" s="50"/>
      <c r="LHW5" s="50"/>
      <c r="LHX5" s="50"/>
      <c r="LHY5" s="50"/>
      <c r="LHZ5" s="50"/>
      <c r="LIA5" s="50"/>
      <c r="LIB5" s="50"/>
      <c r="LIC5" s="50"/>
      <c r="LID5" s="50"/>
      <c r="LIE5" s="50"/>
      <c r="LIF5" s="50"/>
      <c r="LIG5" s="50"/>
      <c r="LIH5" s="50"/>
      <c r="LII5" s="50"/>
      <c r="LIJ5" s="50"/>
      <c r="LIK5" s="50"/>
      <c r="LIL5" s="50"/>
      <c r="LIM5" s="50"/>
      <c r="LIN5" s="50"/>
      <c r="LIO5" s="50"/>
      <c r="LIP5" s="50"/>
      <c r="LIQ5" s="50"/>
      <c r="LIR5" s="50"/>
      <c r="LIS5" s="50"/>
      <c r="LIT5" s="50"/>
      <c r="LIU5" s="50"/>
      <c r="LIV5" s="50"/>
      <c r="LIW5" s="50"/>
      <c r="LIX5" s="50"/>
      <c r="LIY5" s="50"/>
      <c r="LIZ5" s="50"/>
      <c r="LJA5" s="50"/>
      <c r="LJB5" s="50"/>
      <c r="LJC5" s="50"/>
      <c r="LJD5" s="50"/>
      <c r="LJE5" s="50"/>
      <c r="LJF5" s="50"/>
      <c r="LJG5" s="50"/>
      <c r="LJH5" s="50"/>
      <c r="LJI5" s="50"/>
      <c r="LJJ5" s="50"/>
      <c r="LJK5" s="50"/>
      <c r="LJL5" s="50"/>
      <c r="LJM5" s="50"/>
      <c r="LJN5" s="50"/>
      <c r="LJO5" s="50"/>
      <c r="LJP5" s="50"/>
      <c r="LJQ5" s="50"/>
      <c r="LJR5" s="50"/>
      <c r="LJS5" s="50"/>
      <c r="LJT5" s="50"/>
      <c r="LJU5" s="50"/>
      <c r="LJV5" s="50"/>
      <c r="LJW5" s="50"/>
      <c r="LJX5" s="50"/>
      <c r="LJY5" s="50"/>
      <c r="LJZ5" s="50"/>
      <c r="LKA5" s="50"/>
      <c r="LKB5" s="50"/>
      <c r="LKC5" s="50"/>
      <c r="LKD5" s="50"/>
      <c r="LKE5" s="50"/>
      <c r="LKF5" s="50"/>
      <c r="LKG5" s="50"/>
      <c r="LKH5" s="50"/>
      <c r="LKI5" s="50"/>
      <c r="LKJ5" s="50"/>
      <c r="LKK5" s="50"/>
      <c r="LKL5" s="50"/>
      <c r="LKM5" s="50"/>
      <c r="LKN5" s="50"/>
      <c r="LKO5" s="50"/>
      <c r="LKP5" s="50"/>
      <c r="LKQ5" s="50"/>
      <c r="LKR5" s="50"/>
      <c r="LKS5" s="50"/>
      <c r="LKT5" s="50"/>
      <c r="LKU5" s="50"/>
      <c r="LKV5" s="50"/>
      <c r="LKW5" s="50"/>
      <c r="LKX5" s="50"/>
      <c r="LKY5" s="50"/>
      <c r="LKZ5" s="50"/>
      <c r="LLA5" s="50"/>
      <c r="LLB5" s="50"/>
      <c r="LLC5" s="50"/>
      <c r="LLD5" s="50"/>
      <c r="LLE5" s="50"/>
      <c r="LLF5" s="50"/>
      <c r="LLG5" s="50"/>
      <c r="LLH5" s="50"/>
      <c r="LLI5" s="50"/>
      <c r="LLJ5" s="50"/>
      <c r="LLK5" s="50"/>
      <c r="LLL5" s="50"/>
      <c r="LLM5" s="50"/>
      <c r="LLN5" s="50"/>
      <c r="LLO5" s="50"/>
      <c r="LLP5" s="50"/>
      <c r="LLQ5" s="50"/>
      <c r="LLR5" s="50"/>
      <c r="LLS5" s="50"/>
      <c r="LLT5" s="50"/>
      <c r="LLU5" s="50"/>
      <c r="LLV5" s="50"/>
      <c r="LLW5" s="50"/>
      <c r="LLX5" s="50"/>
      <c r="LLY5" s="50"/>
      <c r="LLZ5" s="50"/>
      <c r="LMA5" s="50"/>
      <c r="LMB5" s="50"/>
      <c r="LMC5" s="50"/>
      <c r="LMD5" s="50"/>
      <c r="LME5" s="50"/>
      <c r="LMF5" s="50"/>
      <c r="LMG5" s="50"/>
      <c r="LMH5" s="50"/>
      <c r="LMI5" s="50"/>
      <c r="LMJ5" s="50"/>
      <c r="LMK5" s="50"/>
      <c r="LML5" s="50"/>
      <c r="LMM5" s="50"/>
      <c r="LMN5" s="50"/>
      <c r="LMO5" s="50"/>
      <c r="LMP5" s="50"/>
      <c r="LMQ5" s="50"/>
      <c r="LMR5" s="50"/>
      <c r="LMS5" s="50"/>
      <c r="LMT5" s="50"/>
      <c r="LMU5" s="50"/>
      <c r="LMV5" s="50"/>
      <c r="LMW5" s="50"/>
      <c r="LMX5" s="50"/>
      <c r="LMY5" s="50"/>
      <c r="LMZ5" s="50"/>
      <c r="LNA5" s="50"/>
      <c r="LNB5" s="50"/>
      <c r="LNC5" s="50"/>
      <c r="LND5" s="50"/>
      <c r="LNE5" s="50"/>
      <c r="LNF5" s="50"/>
      <c r="LNG5" s="50"/>
      <c r="LNH5" s="50"/>
      <c r="LNI5" s="50"/>
      <c r="LNJ5" s="50"/>
      <c r="LNK5" s="50"/>
      <c r="LNL5" s="50"/>
      <c r="LNM5" s="50"/>
      <c r="LNN5" s="50"/>
      <c r="LNO5" s="50"/>
      <c r="LNP5" s="50"/>
      <c r="LNQ5" s="50"/>
      <c r="LNR5" s="50"/>
      <c r="LNS5" s="50"/>
      <c r="LNT5" s="50"/>
      <c r="LNU5" s="50"/>
      <c r="LNV5" s="50"/>
      <c r="LNW5" s="50"/>
      <c r="LNX5" s="50"/>
      <c r="LNY5" s="50"/>
      <c r="LNZ5" s="50"/>
      <c r="LOA5" s="50"/>
      <c r="LOB5" s="50"/>
      <c r="LOC5" s="50"/>
      <c r="LOD5" s="50"/>
      <c r="LOE5" s="50"/>
      <c r="LOF5" s="50"/>
      <c r="LOG5" s="50"/>
      <c r="LOH5" s="50"/>
      <c r="LOI5" s="50"/>
      <c r="LOJ5" s="50"/>
      <c r="LOK5" s="50"/>
      <c r="LOL5" s="50"/>
      <c r="LOM5" s="50"/>
      <c r="LON5" s="50"/>
      <c r="LOO5" s="50"/>
      <c r="LOP5" s="50"/>
      <c r="LOQ5" s="50"/>
      <c r="LOR5" s="50"/>
      <c r="LOS5" s="50"/>
      <c r="LOT5" s="50"/>
      <c r="LOU5" s="50"/>
      <c r="LOV5" s="50"/>
      <c r="LOW5" s="50"/>
      <c r="LOX5" s="50"/>
      <c r="LOY5" s="50"/>
      <c r="LOZ5" s="50"/>
      <c r="LPA5" s="50"/>
      <c r="LPB5" s="50"/>
      <c r="LPC5" s="50"/>
      <c r="LPD5" s="50"/>
      <c r="LPE5" s="50"/>
      <c r="LPF5" s="50"/>
      <c r="LPG5" s="50"/>
      <c r="LPH5" s="50"/>
      <c r="LPI5" s="50"/>
      <c r="LPJ5" s="50"/>
      <c r="LPK5" s="50"/>
      <c r="LPL5" s="50"/>
      <c r="LPM5" s="50"/>
      <c r="LPN5" s="50"/>
      <c r="LPO5" s="50"/>
      <c r="LPP5" s="50"/>
      <c r="LPQ5" s="50"/>
      <c r="LPR5" s="50"/>
      <c r="LPS5" s="50"/>
      <c r="LPT5" s="50"/>
      <c r="LPU5" s="50"/>
      <c r="LPV5" s="50"/>
      <c r="LPW5" s="50"/>
      <c r="LPX5" s="50"/>
      <c r="LPY5" s="50"/>
      <c r="LPZ5" s="50"/>
      <c r="LQA5" s="50"/>
      <c r="LQB5" s="50"/>
      <c r="LQC5" s="50"/>
      <c r="LQD5" s="50"/>
      <c r="LQE5" s="50"/>
      <c r="LQF5" s="50"/>
      <c r="LQG5" s="50"/>
      <c r="LQH5" s="50"/>
      <c r="LQI5" s="50"/>
      <c r="LQJ5" s="50"/>
      <c r="LQK5" s="50"/>
      <c r="LQL5" s="50"/>
      <c r="LQM5" s="50"/>
      <c r="LQN5" s="50"/>
      <c r="LQO5" s="50"/>
      <c r="LQP5" s="50"/>
      <c r="LQQ5" s="50"/>
      <c r="LQR5" s="50"/>
      <c r="LQS5" s="50"/>
      <c r="LQT5" s="50"/>
      <c r="LQU5" s="50"/>
      <c r="LQV5" s="50"/>
      <c r="LQW5" s="50"/>
      <c r="LQX5" s="50"/>
      <c r="LQY5" s="50"/>
      <c r="LQZ5" s="50"/>
      <c r="LRA5" s="50"/>
      <c r="LRB5" s="50"/>
      <c r="LRC5" s="50"/>
      <c r="LRD5" s="50"/>
      <c r="LRE5" s="50"/>
      <c r="LRF5" s="50"/>
      <c r="LRG5" s="50"/>
      <c r="LRH5" s="50"/>
      <c r="LRI5" s="50"/>
      <c r="LRJ5" s="50"/>
      <c r="LRK5" s="50"/>
      <c r="LRL5" s="50"/>
      <c r="LRM5" s="50"/>
      <c r="LRN5" s="50"/>
      <c r="LRO5" s="50"/>
      <c r="LRP5" s="50"/>
      <c r="LRQ5" s="50"/>
      <c r="LRR5" s="50"/>
      <c r="LRS5" s="50"/>
      <c r="LRT5" s="50"/>
      <c r="LRU5" s="50"/>
      <c r="LRV5" s="50"/>
      <c r="LRW5" s="50"/>
      <c r="LRX5" s="50"/>
      <c r="LRY5" s="50"/>
      <c r="LRZ5" s="50"/>
      <c r="LSA5" s="50"/>
      <c r="LSB5" s="50"/>
      <c r="LSC5" s="50"/>
      <c r="LSD5" s="50"/>
      <c r="LSE5" s="50"/>
      <c r="LSF5" s="50"/>
      <c r="LSG5" s="50"/>
      <c r="LSH5" s="50"/>
      <c r="LSI5" s="50"/>
      <c r="LSJ5" s="50"/>
      <c r="LSK5" s="50"/>
      <c r="LSL5" s="50"/>
      <c r="LSM5" s="50"/>
      <c r="LSN5" s="50"/>
      <c r="LSO5" s="50"/>
      <c r="LSP5" s="50"/>
      <c r="LSQ5" s="50"/>
      <c r="LSR5" s="50"/>
      <c r="LSS5" s="50"/>
      <c r="LST5" s="50"/>
      <c r="LSU5" s="50"/>
      <c r="LSV5" s="50"/>
      <c r="LSW5" s="50"/>
      <c r="LSX5" s="50"/>
      <c r="LSY5" s="50"/>
      <c r="LSZ5" s="50"/>
      <c r="LTA5" s="50"/>
      <c r="LTB5" s="50"/>
      <c r="LTC5" s="50"/>
      <c r="LTD5" s="50"/>
      <c r="LTE5" s="50"/>
      <c r="LTF5" s="50"/>
      <c r="LTG5" s="50"/>
      <c r="LTH5" s="50"/>
      <c r="LTI5" s="50"/>
      <c r="LTJ5" s="50"/>
      <c r="LTK5" s="50"/>
      <c r="LTL5" s="50"/>
      <c r="LTM5" s="50"/>
      <c r="LTN5" s="50"/>
      <c r="LTO5" s="50"/>
      <c r="LTP5" s="50"/>
      <c r="LTQ5" s="50"/>
      <c r="LTR5" s="50"/>
      <c r="LTS5" s="50"/>
      <c r="LTT5" s="50"/>
      <c r="LTU5" s="50"/>
      <c r="LTV5" s="50"/>
      <c r="LTW5" s="50"/>
      <c r="LTX5" s="50"/>
      <c r="LTY5" s="50"/>
      <c r="LTZ5" s="50"/>
      <c r="LUA5" s="50"/>
      <c r="LUB5" s="50"/>
      <c r="LUC5" s="50"/>
      <c r="LUD5" s="50"/>
      <c r="LUE5" s="50"/>
      <c r="LUF5" s="50"/>
      <c r="LUG5" s="50"/>
      <c r="LUH5" s="50"/>
      <c r="LUI5" s="50"/>
      <c r="LUJ5" s="50"/>
      <c r="LUK5" s="50"/>
      <c r="LUL5" s="50"/>
      <c r="LUM5" s="50"/>
      <c r="LUN5" s="50"/>
      <c r="LUO5" s="50"/>
      <c r="LUP5" s="50"/>
      <c r="LUQ5" s="50"/>
      <c r="LUR5" s="50"/>
      <c r="LUS5" s="50"/>
      <c r="LUT5" s="50"/>
      <c r="LUU5" s="50"/>
      <c r="LUV5" s="50"/>
      <c r="LUW5" s="50"/>
      <c r="LUX5" s="50"/>
      <c r="LUY5" s="50"/>
      <c r="LUZ5" s="50"/>
      <c r="LVA5" s="50"/>
      <c r="LVB5" s="50"/>
      <c r="LVC5" s="50"/>
      <c r="LVD5" s="50"/>
      <c r="LVE5" s="50"/>
      <c r="LVF5" s="50"/>
      <c r="LVG5" s="50"/>
      <c r="LVH5" s="50"/>
      <c r="LVI5" s="50"/>
      <c r="LVJ5" s="50"/>
      <c r="LVK5" s="50"/>
      <c r="LVL5" s="50"/>
      <c r="LVM5" s="50"/>
      <c r="LVN5" s="50"/>
      <c r="LVO5" s="50"/>
      <c r="LVP5" s="50"/>
      <c r="LVQ5" s="50"/>
      <c r="LVR5" s="50"/>
      <c r="LVS5" s="50"/>
      <c r="LVT5" s="50"/>
      <c r="LVU5" s="50"/>
      <c r="LVV5" s="50"/>
      <c r="LVW5" s="50"/>
      <c r="LVX5" s="50"/>
      <c r="LVY5" s="50"/>
      <c r="LVZ5" s="50"/>
      <c r="LWA5" s="50"/>
      <c r="LWB5" s="50"/>
      <c r="LWC5" s="50"/>
      <c r="LWD5" s="50"/>
      <c r="LWE5" s="50"/>
      <c r="LWF5" s="50"/>
      <c r="LWG5" s="50"/>
      <c r="LWH5" s="50"/>
      <c r="LWI5" s="50"/>
      <c r="LWJ5" s="50"/>
      <c r="LWK5" s="50"/>
      <c r="LWL5" s="50"/>
      <c r="LWM5" s="50"/>
      <c r="LWN5" s="50"/>
      <c r="LWO5" s="50"/>
      <c r="LWP5" s="50"/>
      <c r="LWQ5" s="50"/>
      <c r="LWR5" s="50"/>
      <c r="LWS5" s="50"/>
      <c r="LWT5" s="50"/>
      <c r="LWU5" s="50"/>
      <c r="LWV5" s="50"/>
      <c r="LWW5" s="50"/>
      <c r="LWX5" s="50"/>
      <c r="LWY5" s="50"/>
      <c r="LWZ5" s="50"/>
      <c r="LXA5" s="50"/>
      <c r="LXB5" s="50"/>
      <c r="LXC5" s="50"/>
      <c r="LXD5" s="50"/>
      <c r="LXE5" s="50"/>
      <c r="LXF5" s="50"/>
      <c r="LXG5" s="50"/>
      <c r="LXH5" s="50"/>
      <c r="LXI5" s="50"/>
      <c r="LXJ5" s="50"/>
      <c r="LXK5" s="50"/>
      <c r="LXL5" s="50"/>
      <c r="LXM5" s="50"/>
      <c r="LXN5" s="50"/>
      <c r="LXO5" s="50"/>
      <c r="LXP5" s="50"/>
      <c r="LXQ5" s="50"/>
      <c r="LXR5" s="50"/>
      <c r="LXS5" s="50"/>
      <c r="LXT5" s="50"/>
      <c r="LXU5" s="50"/>
      <c r="LXV5" s="50"/>
      <c r="LXW5" s="50"/>
      <c r="LXX5" s="50"/>
      <c r="LXY5" s="50"/>
      <c r="LXZ5" s="50"/>
      <c r="LYA5" s="50"/>
      <c r="LYB5" s="50"/>
      <c r="LYC5" s="50"/>
      <c r="LYD5" s="50"/>
      <c r="LYE5" s="50"/>
      <c r="LYF5" s="50"/>
      <c r="LYG5" s="50"/>
      <c r="LYH5" s="50"/>
      <c r="LYI5" s="50"/>
      <c r="LYJ5" s="50"/>
      <c r="LYK5" s="50"/>
      <c r="LYL5" s="50"/>
      <c r="LYM5" s="50"/>
      <c r="LYN5" s="50"/>
      <c r="LYO5" s="50"/>
      <c r="LYP5" s="50"/>
      <c r="LYQ5" s="50"/>
      <c r="LYR5" s="50"/>
      <c r="LYS5" s="50"/>
      <c r="LYT5" s="50"/>
      <c r="LYU5" s="50"/>
      <c r="LYV5" s="50"/>
      <c r="LYW5" s="50"/>
      <c r="LYX5" s="50"/>
      <c r="LYY5" s="50"/>
      <c r="LYZ5" s="50"/>
      <c r="LZA5" s="50"/>
      <c r="LZB5" s="50"/>
      <c r="LZC5" s="50"/>
      <c r="LZD5" s="50"/>
      <c r="LZE5" s="50"/>
      <c r="LZF5" s="50"/>
      <c r="LZG5" s="50"/>
      <c r="LZH5" s="50"/>
      <c r="LZI5" s="50"/>
      <c r="LZJ5" s="50"/>
      <c r="LZK5" s="50"/>
      <c r="LZL5" s="50"/>
      <c r="LZM5" s="50"/>
      <c r="LZN5" s="50"/>
      <c r="LZO5" s="50"/>
      <c r="LZP5" s="50"/>
      <c r="LZQ5" s="50"/>
      <c r="LZR5" s="50"/>
      <c r="LZS5" s="50"/>
      <c r="LZT5" s="50"/>
      <c r="LZU5" s="50"/>
      <c r="LZV5" s="50"/>
      <c r="LZW5" s="50"/>
      <c r="LZX5" s="50"/>
      <c r="LZY5" s="50"/>
      <c r="LZZ5" s="50"/>
      <c r="MAA5" s="50"/>
      <c r="MAB5" s="50"/>
      <c r="MAC5" s="50"/>
      <c r="MAD5" s="50"/>
      <c r="MAE5" s="50"/>
      <c r="MAF5" s="50"/>
      <c r="MAG5" s="50"/>
      <c r="MAH5" s="50"/>
      <c r="MAI5" s="50"/>
      <c r="MAJ5" s="50"/>
      <c r="MAK5" s="50"/>
      <c r="MAL5" s="50"/>
      <c r="MAM5" s="50"/>
      <c r="MAN5" s="50"/>
      <c r="MAO5" s="50"/>
      <c r="MAP5" s="50"/>
      <c r="MAQ5" s="50"/>
      <c r="MAR5" s="50"/>
      <c r="MAS5" s="50"/>
      <c r="MAT5" s="50"/>
      <c r="MAU5" s="50"/>
      <c r="MAV5" s="50"/>
      <c r="MAW5" s="50"/>
      <c r="MAX5" s="50"/>
      <c r="MAY5" s="50"/>
      <c r="MAZ5" s="50"/>
      <c r="MBA5" s="50"/>
      <c r="MBB5" s="50"/>
      <c r="MBC5" s="50"/>
      <c r="MBD5" s="50"/>
      <c r="MBE5" s="50"/>
      <c r="MBF5" s="50"/>
      <c r="MBG5" s="50"/>
      <c r="MBH5" s="50"/>
      <c r="MBI5" s="50"/>
      <c r="MBJ5" s="50"/>
      <c r="MBK5" s="50"/>
      <c r="MBL5" s="50"/>
      <c r="MBM5" s="50"/>
      <c r="MBN5" s="50"/>
      <c r="MBO5" s="50"/>
      <c r="MBP5" s="50"/>
      <c r="MBQ5" s="50"/>
      <c r="MBR5" s="50"/>
      <c r="MBS5" s="50"/>
      <c r="MBT5" s="50"/>
      <c r="MBU5" s="50"/>
      <c r="MBV5" s="50"/>
      <c r="MBW5" s="50"/>
      <c r="MBX5" s="50"/>
      <c r="MBY5" s="50"/>
      <c r="MBZ5" s="50"/>
      <c r="MCA5" s="50"/>
      <c r="MCB5" s="50"/>
      <c r="MCC5" s="50"/>
      <c r="MCD5" s="50"/>
      <c r="MCE5" s="50"/>
      <c r="MCF5" s="50"/>
      <c r="MCG5" s="50"/>
      <c r="MCH5" s="50"/>
      <c r="MCI5" s="50"/>
      <c r="MCJ5" s="50"/>
      <c r="MCK5" s="50"/>
      <c r="MCL5" s="50"/>
      <c r="MCM5" s="50"/>
      <c r="MCN5" s="50"/>
      <c r="MCO5" s="50"/>
      <c r="MCP5" s="50"/>
      <c r="MCQ5" s="50"/>
      <c r="MCR5" s="50"/>
      <c r="MCS5" s="50"/>
      <c r="MCT5" s="50"/>
      <c r="MCU5" s="50"/>
      <c r="MCV5" s="50"/>
      <c r="MCW5" s="50"/>
      <c r="MCX5" s="50"/>
      <c r="MCY5" s="50"/>
      <c r="MCZ5" s="50"/>
      <c r="MDA5" s="50"/>
      <c r="MDB5" s="50"/>
      <c r="MDC5" s="50"/>
      <c r="MDD5" s="50"/>
      <c r="MDE5" s="50"/>
      <c r="MDF5" s="50"/>
      <c r="MDG5" s="50"/>
      <c r="MDH5" s="50"/>
      <c r="MDI5" s="50"/>
      <c r="MDJ5" s="50"/>
      <c r="MDK5" s="50"/>
      <c r="MDL5" s="50"/>
      <c r="MDM5" s="50"/>
      <c r="MDN5" s="50"/>
      <c r="MDO5" s="50"/>
      <c r="MDP5" s="50"/>
      <c r="MDQ5" s="50"/>
      <c r="MDR5" s="50"/>
      <c r="MDS5" s="50"/>
      <c r="MDT5" s="50"/>
      <c r="MDU5" s="50"/>
      <c r="MDV5" s="50"/>
      <c r="MDW5" s="50"/>
      <c r="MDX5" s="50"/>
      <c r="MDY5" s="50"/>
      <c r="MDZ5" s="50"/>
      <c r="MEA5" s="50"/>
      <c r="MEB5" s="50"/>
      <c r="MEC5" s="50"/>
      <c r="MED5" s="50"/>
      <c r="MEE5" s="50"/>
      <c r="MEF5" s="50"/>
      <c r="MEG5" s="50"/>
      <c r="MEH5" s="50"/>
      <c r="MEI5" s="50"/>
      <c r="MEJ5" s="50"/>
      <c r="MEK5" s="50"/>
      <c r="MEL5" s="50"/>
      <c r="MEM5" s="50"/>
      <c r="MEN5" s="50"/>
      <c r="MEO5" s="50"/>
      <c r="MEP5" s="50"/>
      <c r="MEQ5" s="50"/>
      <c r="MER5" s="50"/>
      <c r="MES5" s="50"/>
      <c r="MET5" s="50"/>
      <c r="MEU5" s="50"/>
      <c r="MEV5" s="50"/>
      <c r="MEW5" s="50"/>
      <c r="MEX5" s="50"/>
      <c r="MEY5" s="50"/>
      <c r="MEZ5" s="50"/>
      <c r="MFA5" s="50"/>
      <c r="MFB5" s="50"/>
      <c r="MFC5" s="50"/>
      <c r="MFD5" s="50"/>
      <c r="MFE5" s="50"/>
      <c r="MFF5" s="50"/>
      <c r="MFG5" s="50"/>
      <c r="MFH5" s="50"/>
      <c r="MFI5" s="50"/>
      <c r="MFJ5" s="50"/>
      <c r="MFK5" s="50"/>
      <c r="MFL5" s="50"/>
      <c r="MFM5" s="50"/>
      <c r="MFN5" s="50"/>
      <c r="MFO5" s="50"/>
      <c r="MFP5" s="50"/>
      <c r="MFQ5" s="50"/>
      <c r="MFR5" s="50"/>
      <c r="MFS5" s="50"/>
      <c r="MFT5" s="50"/>
      <c r="MFU5" s="50"/>
      <c r="MFV5" s="50"/>
      <c r="MFW5" s="50"/>
      <c r="MFX5" s="50"/>
      <c r="MFY5" s="50"/>
      <c r="MFZ5" s="50"/>
      <c r="MGA5" s="50"/>
      <c r="MGB5" s="50"/>
      <c r="MGC5" s="50"/>
      <c r="MGD5" s="50"/>
      <c r="MGE5" s="50"/>
      <c r="MGF5" s="50"/>
      <c r="MGG5" s="50"/>
      <c r="MGH5" s="50"/>
      <c r="MGI5" s="50"/>
      <c r="MGJ5" s="50"/>
      <c r="MGK5" s="50"/>
      <c r="MGL5" s="50"/>
      <c r="MGM5" s="50"/>
      <c r="MGN5" s="50"/>
      <c r="MGO5" s="50"/>
      <c r="MGP5" s="50"/>
      <c r="MGQ5" s="50"/>
      <c r="MGR5" s="50"/>
      <c r="MGS5" s="50"/>
      <c r="MGT5" s="50"/>
      <c r="MGU5" s="50"/>
      <c r="MGV5" s="50"/>
      <c r="MGW5" s="50"/>
      <c r="MGX5" s="50"/>
      <c r="MGY5" s="50"/>
      <c r="MGZ5" s="50"/>
      <c r="MHA5" s="50"/>
      <c r="MHB5" s="50"/>
      <c r="MHC5" s="50"/>
      <c r="MHD5" s="50"/>
      <c r="MHE5" s="50"/>
      <c r="MHF5" s="50"/>
      <c r="MHG5" s="50"/>
      <c r="MHH5" s="50"/>
      <c r="MHI5" s="50"/>
      <c r="MHJ5" s="50"/>
      <c r="MHK5" s="50"/>
      <c r="MHL5" s="50"/>
      <c r="MHM5" s="50"/>
      <c r="MHN5" s="50"/>
      <c r="MHO5" s="50"/>
      <c r="MHP5" s="50"/>
      <c r="MHQ5" s="50"/>
      <c r="MHR5" s="50"/>
      <c r="MHS5" s="50"/>
      <c r="MHT5" s="50"/>
      <c r="MHU5" s="50"/>
      <c r="MHV5" s="50"/>
      <c r="MHW5" s="50"/>
      <c r="MHX5" s="50"/>
      <c r="MHY5" s="50"/>
      <c r="MHZ5" s="50"/>
      <c r="MIA5" s="50"/>
      <c r="MIB5" s="50"/>
      <c r="MIC5" s="50"/>
      <c r="MID5" s="50"/>
      <c r="MIE5" s="50"/>
      <c r="MIF5" s="50"/>
      <c r="MIG5" s="50"/>
      <c r="MIH5" s="50"/>
      <c r="MII5" s="50"/>
      <c r="MIJ5" s="50"/>
      <c r="MIK5" s="50"/>
      <c r="MIL5" s="50"/>
      <c r="MIM5" s="50"/>
      <c r="MIN5" s="50"/>
      <c r="MIO5" s="50"/>
      <c r="MIP5" s="50"/>
      <c r="MIQ5" s="50"/>
      <c r="MIR5" s="50"/>
      <c r="MIS5" s="50"/>
      <c r="MIT5" s="50"/>
      <c r="MIU5" s="50"/>
      <c r="MIV5" s="50"/>
      <c r="MIW5" s="50"/>
      <c r="MIX5" s="50"/>
      <c r="MIY5" s="50"/>
      <c r="MIZ5" s="50"/>
      <c r="MJA5" s="50"/>
      <c r="MJB5" s="50"/>
      <c r="MJC5" s="50"/>
      <c r="MJD5" s="50"/>
      <c r="MJE5" s="50"/>
      <c r="MJF5" s="50"/>
      <c r="MJG5" s="50"/>
      <c r="MJH5" s="50"/>
      <c r="MJI5" s="50"/>
      <c r="MJJ5" s="50"/>
      <c r="MJK5" s="50"/>
      <c r="MJL5" s="50"/>
      <c r="MJM5" s="50"/>
      <c r="MJN5" s="50"/>
      <c r="MJO5" s="50"/>
      <c r="MJP5" s="50"/>
      <c r="MJQ5" s="50"/>
      <c r="MJR5" s="50"/>
      <c r="MJS5" s="50"/>
      <c r="MJT5" s="50"/>
      <c r="MJU5" s="50"/>
      <c r="MJV5" s="50"/>
      <c r="MJW5" s="50"/>
      <c r="MJX5" s="50"/>
      <c r="MJY5" s="50"/>
      <c r="MJZ5" s="50"/>
      <c r="MKA5" s="50"/>
      <c r="MKB5" s="50"/>
      <c r="MKC5" s="50"/>
      <c r="MKD5" s="50"/>
      <c r="MKE5" s="50"/>
      <c r="MKF5" s="50"/>
      <c r="MKG5" s="50"/>
      <c r="MKH5" s="50"/>
      <c r="MKI5" s="50"/>
      <c r="MKJ5" s="50"/>
      <c r="MKK5" s="50"/>
      <c r="MKL5" s="50"/>
      <c r="MKM5" s="50"/>
      <c r="MKN5" s="50"/>
      <c r="MKO5" s="50"/>
      <c r="MKP5" s="50"/>
      <c r="MKQ5" s="50"/>
      <c r="MKR5" s="50"/>
      <c r="MKS5" s="50"/>
      <c r="MKT5" s="50"/>
      <c r="MKU5" s="50"/>
      <c r="MKV5" s="50"/>
      <c r="MKW5" s="50"/>
      <c r="MKX5" s="50"/>
      <c r="MKY5" s="50"/>
      <c r="MKZ5" s="50"/>
      <c r="MLA5" s="50"/>
      <c r="MLB5" s="50"/>
      <c r="MLC5" s="50"/>
      <c r="MLD5" s="50"/>
      <c r="MLE5" s="50"/>
      <c r="MLF5" s="50"/>
      <c r="MLG5" s="50"/>
      <c r="MLH5" s="50"/>
      <c r="MLI5" s="50"/>
      <c r="MLJ5" s="50"/>
      <c r="MLK5" s="50"/>
      <c r="MLL5" s="50"/>
      <c r="MLM5" s="50"/>
      <c r="MLN5" s="50"/>
      <c r="MLO5" s="50"/>
      <c r="MLP5" s="50"/>
      <c r="MLQ5" s="50"/>
      <c r="MLR5" s="50"/>
      <c r="MLS5" s="50"/>
      <c r="MLT5" s="50"/>
      <c r="MLU5" s="50"/>
      <c r="MLV5" s="50"/>
      <c r="MLW5" s="50"/>
      <c r="MLX5" s="50"/>
      <c r="MLY5" s="50"/>
      <c r="MLZ5" s="50"/>
      <c r="MMA5" s="50"/>
      <c r="MMB5" s="50"/>
      <c r="MMC5" s="50"/>
      <c r="MMD5" s="50"/>
      <c r="MME5" s="50"/>
      <c r="MMF5" s="50"/>
      <c r="MMG5" s="50"/>
      <c r="MMH5" s="50"/>
      <c r="MMI5" s="50"/>
      <c r="MMJ5" s="50"/>
      <c r="MMK5" s="50"/>
      <c r="MML5" s="50"/>
      <c r="MMM5" s="50"/>
      <c r="MMN5" s="50"/>
      <c r="MMO5" s="50"/>
      <c r="MMP5" s="50"/>
      <c r="MMQ5" s="50"/>
      <c r="MMR5" s="50"/>
      <c r="MMS5" s="50"/>
      <c r="MMT5" s="50"/>
      <c r="MMU5" s="50"/>
      <c r="MMV5" s="50"/>
      <c r="MMW5" s="50"/>
      <c r="MMX5" s="50"/>
      <c r="MMY5" s="50"/>
      <c r="MMZ5" s="50"/>
      <c r="MNA5" s="50"/>
      <c r="MNB5" s="50"/>
      <c r="MNC5" s="50"/>
      <c r="MND5" s="50"/>
      <c r="MNE5" s="50"/>
      <c r="MNF5" s="50"/>
      <c r="MNG5" s="50"/>
      <c r="MNH5" s="50"/>
      <c r="MNI5" s="50"/>
      <c r="MNJ5" s="50"/>
      <c r="MNK5" s="50"/>
      <c r="MNL5" s="50"/>
      <c r="MNM5" s="50"/>
      <c r="MNN5" s="50"/>
      <c r="MNO5" s="50"/>
      <c r="MNP5" s="50"/>
      <c r="MNQ5" s="50"/>
      <c r="MNR5" s="50"/>
      <c r="MNS5" s="50"/>
      <c r="MNT5" s="50"/>
      <c r="MNU5" s="50"/>
      <c r="MNV5" s="50"/>
      <c r="MNW5" s="50"/>
      <c r="MNX5" s="50"/>
      <c r="MNY5" s="50"/>
      <c r="MNZ5" s="50"/>
      <c r="MOA5" s="50"/>
      <c r="MOB5" s="50"/>
      <c r="MOC5" s="50"/>
      <c r="MOD5" s="50"/>
      <c r="MOE5" s="50"/>
      <c r="MOF5" s="50"/>
      <c r="MOG5" s="50"/>
      <c r="MOH5" s="50"/>
      <c r="MOI5" s="50"/>
      <c r="MOJ5" s="50"/>
      <c r="MOK5" s="50"/>
      <c r="MOL5" s="50"/>
      <c r="MOM5" s="50"/>
      <c r="MON5" s="50"/>
      <c r="MOO5" s="50"/>
      <c r="MOP5" s="50"/>
      <c r="MOQ5" s="50"/>
      <c r="MOR5" s="50"/>
      <c r="MOS5" s="50"/>
      <c r="MOT5" s="50"/>
      <c r="MOU5" s="50"/>
      <c r="MOV5" s="50"/>
      <c r="MOW5" s="50"/>
      <c r="MOX5" s="50"/>
      <c r="MOY5" s="50"/>
      <c r="MOZ5" s="50"/>
      <c r="MPA5" s="50"/>
      <c r="MPB5" s="50"/>
      <c r="MPC5" s="50"/>
      <c r="MPD5" s="50"/>
      <c r="MPE5" s="50"/>
      <c r="MPF5" s="50"/>
      <c r="MPG5" s="50"/>
      <c r="MPH5" s="50"/>
      <c r="MPI5" s="50"/>
      <c r="MPJ5" s="50"/>
      <c r="MPK5" s="50"/>
      <c r="MPL5" s="50"/>
      <c r="MPM5" s="50"/>
      <c r="MPN5" s="50"/>
      <c r="MPO5" s="50"/>
      <c r="MPP5" s="50"/>
      <c r="MPQ5" s="50"/>
      <c r="MPR5" s="50"/>
      <c r="MPS5" s="50"/>
      <c r="MPT5" s="50"/>
      <c r="MPU5" s="50"/>
      <c r="MPV5" s="50"/>
      <c r="MPW5" s="50"/>
      <c r="MPX5" s="50"/>
      <c r="MPY5" s="50"/>
      <c r="MPZ5" s="50"/>
      <c r="MQA5" s="50"/>
      <c r="MQB5" s="50"/>
      <c r="MQC5" s="50"/>
      <c r="MQD5" s="50"/>
      <c r="MQE5" s="50"/>
      <c r="MQF5" s="50"/>
      <c r="MQG5" s="50"/>
      <c r="MQH5" s="50"/>
      <c r="MQI5" s="50"/>
      <c r="MQJ5" s="50"/>
      <c r="MQK5" s="50"/>
      <c r="MQL5" s="50"/>
      <c r="MQM5" s="50"/>
      <c r="MQN5" s="50"/>
      <c r="MQO5" s="50"/>
      <c r="MQP5" s="50"/>
      <c r="MQQ5" s="50"/>
      <c r="MQR5" s="50"/>
      <c r="MQS5" s="50"/>
      <c r="MQT5" s="50"/>
      <c r="MQU5" s="50"/>
      <c r="MQV5" s="50"/>
      <c r="MQW5" s="50"/>
      <c r="MQX5" s="50"/>
      <c r="MQY5" s="50"/>
      <c r="MQZ5" s="50"/>
      <c r="MRA5" s="50"/>
      <c r="MRB5" s="50"/>
      <c r="MRC5" s="50"/>
      <c r="MRD5" s="50"/>
      <c r="MRE5" s="50"/>
      <c r="MRF5" s="50"/>
      <c r="MRG5" s="50"/>
      <c r="MRH5" s="50"/>
      <c r="MRI5" s="50"/>
      <c r="MRJ5" s="50"/>
      <c r="MRK5" s="50"/>
      <c r="MRL5" s="50"/>
      <c r="MRM5" s="50"/>
      <c r="MRN5" s="50"/>
      <c r="MRO5" s="50"/>
      <c r="MRP5" s="50"/>
      <c r="MRQ5" s="50"/>
      <c r="MRR5" s="50"/>
      <c r="MRS5" s="50"/>
      <c r="MRT5" s="50"/>
      <c r="MRU5" s="50"/>
      <c r="MRV5" s="50"/>
      <c r="MRW5" s="50"/>
      <c r="MRX5" s="50"/>
      <c r="MRY5" s="50"/>
      <c r="MRZ5" s="50"/>
      <c r="MSA5" s="50"/>
      <c r="MSB5" s="50"/>
      <c r="MSC5" s="50"/>
      <c r="MSD5" s="50"/>
      <c r="MSE5" s="50"/>
      <c r="MSF5" s="50"/>
      <c r="MSG5" s="50"/>
      <c r="MSH5" s="50"/>
      <c r="MSI5" s="50"/>
      <c r="MSJ5" s="50"/>
      <c r="MSK5" s="50"/>
      <c r="MSL5" s="50"/>
      <c r="MSM5" s="50"/>
      <c r="MSN5" s="50"/>
      <c r="MSO5" s="50"/>
      <c r="MSP5" s="50"/>
      <c r="MSQ5" s="50"/>
      <c r="MSR5" s="50"/>
      <c r="MSS5" s="50"/>
      <c r="MST5" s="50"/>
      <c r="MSU5" s="50"/>
      <c r="MSV5" s="50"/>
      <c r="MSW5" s="50"/>
      <c r="MSX5" s="50"/>
      <c r="MSY5" s="50"/>
      <c r="MSZ5" s="50"/>
      <c r="MTA5" s="50"/>
      <c r="MTB5" s="50"/>
      <c r="MTC5" s="50"/>
      <c r="MTD5" s="50"/>
      <c r="MTE5" s="50"/>
      <c r="MTF5" s="50"/>
      <c r="MTG5" s="50"/>
      <c r="MTH5" s="50"/>
      <c r="MTI5" s="50"/>
      <c r="MTJ5" s="50"/>
      <c r="MTK5" s="50"/>
      <c r="MTL5" s="50"/>
      <c r="MTM5" s="50"/>
      <c r="MTN5" s="50"/>
      <c r="MTO5" s="50"/>
      <c r="MTP5" s="50"/>
      <c r="MTQ5" s="50"/>
      <c r="MTR5" s="50"/>
      <c r="MTS5" s="50"/>
      <c r="MTT5" s="50"/>
      <c r="MTU5" s="50"/>
      <c r="MTV5" s="50"/>
      <c r="MTW5" s="50"/>
      <c r="MTX5" s="50"/>
      <c r="MTY5" s="50"/>
      <c r="MTZ5" s="50"/>
      <c r="MUA5" s="50"/>
      <c r="MUB5" s="50"/>
      <c r="MUC5" s="50"/>
      <c r="MUD5" s="50"/>
      <c r="MUE5" s="50"/>
      <c r="MUF5" s="50"/>
      <c r="MUG5" s="50"/>
      <c r="MUH5" s="50"/>
      <c r="MUI5" s="50"/>
      <c r="MUJ5" s="50"/>
      <c r="MUK5" s="50"/>
      <c r="MUL5" s="50"/>
      <c r="MUM5" s="50"/>
      <c r="MUN5" s="50"/>
      <c r="MUO5" s="50"/>
      <c r="MUP5" s="50"/>
      <c r="MUQ5" s="50"/>
      <c r="MUR5" s="50"/>
      <c r="MUS5" s="50"/>
      <c r="MUT5" s="50"/>
      <c r="MUU5" s="50"/>
      <c r="MUV5" s="50"/>
      <c r="MUW5" s="50"/>
      <c r="MUX5" s="50"/>
      <c r="MUY5" s="50"/>
      <c r="MUZ5" s="50"/>
      <c r="MVA5" s="50"/>
      <c r="MVB5" s="50"/>
      <c r="MVC5" s="50"/>
      <c r="MVD5" s="50"/>
      <c r="MVE5" s="50"/>
      <c r="MVF5" s="50"/>
      <c r="MVG5" s="50"/>
      <c r="MVH5" s="50"/>
      <c r="MVI5" s="50"/>
      <c r="MVJ5" s="50"/>
      <c r="MVK5" s="50"/>
      <c r="MVL5" s="50"/>
      <c r="MVM5" s="50"/>
      <c r="MVN5" s="50"/>
      <c r="MVO5" s="50"/>
      <c r="MVP5" s="50"/>
      <c r="MVQ5" s="50"/>
      <c r="MVR5" s="50"/>
      <c r="MVS5" s="50"/>
      <c r="MVT5" s="50"/>
      <c r="MVU5" s="50"/>
      <c r="MVV5" s="50"/>
      <c r="MVW5" s="50"/>
      <c r="MVX5" s="50"/>
      <c r="MVY5" s="50"/>
      <c r="MVZ5" s="50"/>
      <c r="MWA5" s="50"/>
      <c r="MWB5" s="50"/>
      <c r="MWC5" s="50"/>
      <c r="MWD5" s="50"/>
      <c r="MWE5" s="50"/>
      <c r="MWF5" s="50"/>
      <c r="MWG5" s="50"/>
      <c r="MWH5" s="50"/>
      <c r="MWI5" s="50"/>
      <c r="MWJ5" s="50"/>
      <c r="MWK5" s="50"/>
      <c r="MWL5" s="50"/>
      <c r="MWM5" s="50"/>
      <c r="MWN5" s="50"/>
      <c r="MWO5" s="50"/>
      <c r="MWP5" s="50"/>
      <c r="MWQ5" s="50"/>
      <c r="MWR5" s="50"/>
      <c r="MWS5" s="50"/>
      <c r="MWT5" s="50"/>
      <c r="MWU5" s="50"/>
      <c r="MWV5" s="50"/>
      <c r="MWW5" s="50"/>
      <c r="MWX5" s="50"/>
      <c r="MWY5" s="50"/>
      <c r="MWZ5" s="50"/>
      <c r="MXA5" s="50"/>
      <c r="MXB5" s="50"/>
      <c r="MXC5" s="50"/>
      <c r="MXD5" s="50"/>
      <c r="MXE5" s="50"/>
      <c r="MXF5" s="50"/>
      <c r="MXG5" s="50"/>
      <c r="MXH5" s="50"/>
      <c r="MXI5" s="50"/>
      <c r="MXJ5" s="50"/>
      <c r="MXK5" s="50"/>
      <c r="MXL5" s="50"/>
      <c r="MXM5" s="50"/>
      <c r="MXN5" s="50"/>
      <c r="MXO5" s="50"/>
      <c r="MXP5" s="50"/>
      <c r="MXQ5" s="50"/>
      <c r="MXR5" s="50"/>
      <c r="MXS5" s="50"/>
      <c r="MXT5" s="50"/>
      <c r="MXU5" s="50"/>
      <c r="MXV5" s="50"/>
      <c r="MXW5" s="50"/>
      <c r="MXX5" s="50"/>
      <c r="MXY5" s="50"/>
      <c r="MXZ5" s="50"/>
      <c r="MYA5" s="50"/>
      <c r="MYB5" s="50"/>
      <c r="MYC5" s="50"/>
      <c r="MYD5" s="50"/>
      <c r="MYE5" s="50"/>
      <c r="MYF5" s="50"/>
      <c r="MYG5" s="50"/>
      <c r="MYH5" s="50"/>
      <c r="MYI5" s="50"/>
      <c r="MYJ5" s="50"/>
      <c r="MYK5" s="50"/>
      <c r="MYL5" s="50"/>
      <c r="MYM5" s="50"/>
      <c r="MYN5" s="50"/>
      <c r="MYO5" s="50"/>
      <c r="MYP5" s="50"/>
      <c r="MYQ5" s="50"/>
      <c r="MYR5" s="50"/>
      <c r="MYS5" s="50"/>
      <c r="MYT5" s="50"/>
      <c r="MYU5" s="50"/>
      <c r="MYV5" s="50"/>
      <c r="MYW5" s="50"/>
      <c r="MYX5" s="50"/>
      <c r="MYY5" s="50"/>
      <c r="MYZ5" s="50"/>
      <c r="MZA5" s="50"/>
      <c r="MZB5" s="50"/>
      <c r="MZC5" s="50"/>
      <c r="MZD5" s="50"/>
      <c r="MZE5" s="50"/>
      <c r="MZF5" s="50"/>
      <c r="MZG5" s="50"/>
      <c r="MZH5" s="50"/>
      <c r="MZI5" s="50"/>
      <c r="MZJ5" s="50"/>
      <c r="MZK5" s="50"/>
      <c r="MZL5" s="50"/>
      <c r="MZM5" s="50"/>
      <c r="MZN5" s="50"/>
      <c r="MZO5" s="50"/>
      <c r="MZP5" s="50"/>
      <c r="MZQ5" s="50"/>
      <c r="MZR5" s="50"/>
      <c r="MZS5" s="50"/>
      <c r="MZT5" s="50"/>
      <c r="MZU5" s="50"/>
      <c r="MZV5" s="50"/>
      <c r="MZW5" s="50"/>
      <c r="MZX5" s="50"/>
      <c r="MZY5" s="50"/>
      <c r="MZZ5" s="50"/>
      <c r="NAA5" s="50"/>
      <c r="NAB5" s="50"/>
      <c r="NAC5" s="50"/>
      <c r="NAD5" s="50"/>
      <c r="NAE5" s="50"/>
      <c r="NAF5" s="50"/>
      <c r="NAG5" s="50"/>
      <c r="NAH5" s="50"/>
      <c r="NAI5" s="50"/>
      <c r="NAJ5" s="50"/>
      <c r="NAK5" s="50"/>
      <c r="NAL5" s="50"/>
      <c r="NAM5" s="50"/>
      <c r="NAN5" s="50"/>
      <c r="NAO5" s="50"/>
      <c r="NAP5" s="50"/>
      <c r="NAQ5" s="50"/>
      <c r="NAR5" s="50"/>
      <c r="NAS5" s="50"/>
      <c r="NAT5" s="50"/>
      <c r="NAU5" s="50"/>
      <c r="NAV5" s="50"/>
      <c r="NAW5" s="50"/>
      <c r="NAX5" s="50"/>
      <c r="NAY5" s="50"/>
      <c r="NAZ5" s="50"/>
      <c r="NBA5" s="50"/>
      <c r="NBB5" s="50"/>
      <c r="NBC5" s="50"/>
      <c r="NBD5" s="50"/>
      <c r="NBE5" s="50"/>
      <c r="NBF5" s="50"/>
      <c r="NBG5" s="50"/>
      <c r="NBH5" s="50"/>
      <c r="NBI5" s="50"/>
      <c r="NBJ5" s="50"/>
      <c r="NBK5" s="50"/>
      <c r="NBL5" s="50"/>
      <c r="NBM5" s="50"/>
      <c r="NBN5" s="50"/>
      <c r="NBO5" s="50"/>
      <c r="NBP5" s="50"/>
      <c r="NBQ5" s="50"/>
      <c r="NBR5" s="50"/>
      <c r="NBS5" s="50"/>
      <c r="NBT5" s="50"/>
      <c r="NBU5" s="50"/>
      <c r="NBV5" s="50"/>
      <c r="NBW5" s="50"/>
      <c r="NBX5" s="50"/>
      <c r="NBY5" s="50"/>
      <c r="NBZ5" s="50"/>
      <c r="NCA5" s="50"/>
      <c r="NCB5" s="50"/>
      <c r="NCC5" s="50"/>
      <c r="NCD5" s="50"/>
      <c r="NCE5" s="50"/>
      <c r="NCF5" s="50"/>
      <c r="NCG5" s="50"/>
      <c r="NCH5" s="50"/>
      <c r="NCI5" s="50"/>
      <c r="NCJ5" s="50"/>
      <c r="NCK5" s="50"/>
      <c r="NCL5" s="50"/>
      <c r="NCM5" s="50"/>
      <c r="NCN5" s="50"/>
      <c r="NCO5" s="50"/>
      <c r="NCP5" s="50"/>
      <c r="NCQ5" s="50"/>
      <c r="NCR5" s="50"/>
      <c r="NCS5" s="50"/>
      <c r="NCT5" s="50"/>
      <c r="NCU5" s="50"/>
      <c r="NCV5" s="50"/>
      <c r="NCW5" s="50"/>
      <c r="NCX5" s="50"/>
      <c r="NCY5" s="50"/>
      <c r="NCZ5" s="50"/>
      <c r="NDA5" s="50"/>
      <c r="NDB5" s="50"/>
      <c r="NDC5" s="50"/>
      <c r="NDD5" s="50"/>
      <c r="NDE5" s="50"/>
      <c r="NDF5" s="50"/>
      <c r="NDG5" s="50"/>
      <c r="NDH5" s="50"/>
      <c r="NDI5" s="50"/>
      <c r="NDJ5" s="50"/>
      <c r="NDK5" s="50"/>
      <c r="NDL5" s="50"/>
      <c r="NDM5" s="50"/>
      <c r="NDN5" s="50"/>
      <c r="NDO5" s="50"/>
      <c r="NDP5" s="50"/>
      <c r="NDQ5" s="50"/>
      <c r="NDR5" s="50"/>
      <c r="NDS5" s="50"/>
      <c r="NDT5" s="50"/>
      <c r="NDU5" s="50"/>
      <c r="NDV5" s="50"/>
      <c r="NDW5" s="50"/>
      <c r="NDX5" s="50"/>
      <c r="NDY5" s="50"/>
      <c r="NDZ5" s="50"/>
      <c r="NEA5" s="50"/>
      <c r="NEB5" s="50"/>
      <c r="NEC5" s="50"/>
      <c r="NED5" s="50"/>
      <c r="NEE5" s="50"/>
      <c r="NEF5" s="50"/>
      <c r="NEG5" s="50"/>
      <c r="NEH5" s="50"/>
      <c r="NEI5" s="50"/>
      <c r="NEJ5" s="50"/>
      <c r="NEK5" s="50"/>
      <c r="NEL5" s="50"/>
      <c r="NEM5" s="50"/>
      <c r="NEN5" s="50"/>
      <c r="NEO5" s="50"/>
      <c r="NEP5" s="50"/>
      <c r="NEQ5" s="50"/>
      <c r="NER5" s="50"/>
      <c r="NES5" s="50"/>
      <c r="NET5" s="50"/>
      <c r="NEU5" s="50"/>
      <c r="NEV5" s="50"/>
      <c r="NEW5" s="50"/>
      <c r="NEX5" s="50"/>
      <c r="NEY5" s="50"/>
      <c r="NEZ5" s="50"/>
      <c r="NFA5" s="50"/>
      <c r="NFB5" s="50"/>
      <c r="NFC5" s="50"/>
      <c r="NFD5" s="50"/>
      <c r="NFE5" s="50"/>
      <c r="NFF5" s="50"/>
      <c r="NFG5" s="50"/>
      <c r="NFH5" s="50"/>
      <c r="NFI5" s="50"/>
      <c r="NFJ5" s="50"/>
      <c r="NFK5" s="50"/>
      <c r="NFL5" s="50"/>
      <c r="NFM5" s="50"/>
      <c r="NFN5" s="50"/>
      <c r="NFO5" s="50"/>
      <c r="NFP5" s="50"/>
      <c r="NFQ5" s="50"/>
      <c r="NFR5" s="50"/>
      <c r="NFS5" s="50"/>
      <c r="NFT5" s="50"/>
      <c r="NFU5" s="50"/>
      <c r="NFV5" s="50"/>
      <c r="NFW5" s="50"/>
      <c r="NFX5" s="50"/>
      <c r="NFY5" s="50"/>
      <c r="NFZ5" s="50"/>
      <c r="NGA5" s="50"/>
      <c r="NGB5" s="50"/>
      <c r="NGC5" s="50"/>
      <c r="NGD5" s="50"/>
      <c r="NGE5" s="50"/>
      <c r="NGF5" s="50"/>
      <c r="NGG5" s="50"/>
      <c r="NGH5" s="50"/>
      <c r="NGI5" s="50"/>
      <c r="NGJ5" s="50"/>
      <c r="NGK5" s="50"/>
      <c r="NGL5" s="50"/>
      <c r="NGM5" s="50"/>
      <c r="NGN5" s="50"/>
      <c r="NGO5" s="50"/>
      <c r="NGP5" s="50"/>
      <c r="NGQ5" s="50"/>
      <c r="NGR5" s="50"/>
      <c r="NGS5" s="50"/>
      <c r="NGT5" s="50"/>
      <c r="NGU5" s="50"/>
      <c r="NGV5" s="50"/>
      <c r="NGW5" s="50"/>
      <c r="NGX5" s="50"/>
      <c r="NGY5" s="50"/>
      <c r="NGZ5" s="50"/>
      <c r="NHA5" s="50"/>
      <c r="NHB5" s="50"/>
      <c r="NHC5" s="50"/>
      <c r="NHD5" s="50"/>
      <c r="NHE5" s="50"/>
      <c r="NHF5" s="50"/>
      <c r="NHG5" s="50"/>
      <c r="NHH5" s="50"/>
      <c r="NHI5" s="50"/>
      <c r="NHJ5" s="50"/>
      <c r="NHK5" s="50"/>
      <c r="NHL5" s="50"/>
      <c r="NHM5" s="50"/>
      <c r="NHN5" s="50"/>
      <c r="NHO5" s="50"/>
      <c r="NHP5" s="50"/>
      <c r="NHQ5" s="50"/>
      <c r="NHR5" s="50"/>
      <c r="NHS5" s="50"/>
      <c r="NHT5" s="50"/>
      <c r="NHU5" s="50"/>
      <c r="NHV5" s="50"/>
      <c r="NHW5" s="50"/>
      <c r="NHX5" s="50"/>
      <c r="NHY5" s="50"/>
      <c r="NHZ5" s="50"/>
      <c r="NIA5" s="50"/>
      <c r="NIB5" s="50"/>
      <c r="NIC5" s="50"/>
      <c r="NID5" s="50"/>
      <c r="NIE5" s="50"/>
      <c r="NIF5" s="50"/>
      <c r="NIG5" s="50"/>
      <c r="NIH5" s="50"/>
      <c r="NII5" s="50"/>
      <c r="NIJ5" s="50"/>
      <c r="NIK5" s="50"/>
      <c r="NIL5" s="50"/>
      <c r="NIM5" s="50"/>
      <c r="NIN5" s="50"/>
      <c r="NIO5" s="50"/>
      <c r="NIP5" s="50"/>
      <c r="NIQ5" s="50"/>
      <c r="NIR5" s="50"/>
      <c r="NIS5" s="50"/>
      <c r="NIT5" s="50"/>
      <c r="NIU5" s="50"/>
      <c r="NIV5" s="50"/>
      <c r="NIW5" s="50"/>
      <c r="NIX5" s="50"/>
      <c r="NIY5" s="50"/>
      <c r="NIZ5" s="50"/>
      <c r="NJA5" s="50"/>
      <c r="NJB5" s="50"/>
      <c r="NJC5" s="50"/>
      <c r="NJD5" s="50"/>
      <c r="NJE5" s="50"/>
      <c r="NJF5" s="50"/>
      <c r="NJG5" s="50"/>
      <c r="NJH5" s="50"/>
      <c r="NJI5" s="50"/>
      <c r="NJJ5" s="50"/>
      <c r="NJK5" s="50"/>
      <c r="NJL5" s="50"/>
      <c r="NJM5" s="50"/>
      <c r="NJN5" s="50"/>
      <c r="NJO5" s="50"/>
      <c r="NJP5" s="50"/>
      <c r="NJQ5" s="50"/>
      <c r="NJR5" s="50"/>
      <c r="NJS5" s="50"/>
      <c r="NJT5" s="50"/>
      <c r="NJU5" s="50"/>
      <c r="NJV5" s="50"/>
      <c r="NJW5" s="50"/>
      <c r="NJX5" s="50"/>
      <c r="NJY5" s="50"/>
      <c r="NJZ5" s="50"/>
      <c r="NKA5" s="50"/>
      <c r="NKB5" s="50"/>
      <c r="NKC5" s="50"/>
      <c r="NKD5" s="50"/>
      <c r="NKE5" s="50"/>
      <c r="NKF5" s="50"/>
      <c r="NKG5" s="50"/>
      <c r="NKH5" s="50"/>
      <c r="NKI5" s="50"/>
      <c r="NKJ5" s="50"/>
      <c r="NKK5" s="50"/>
      <c r="NKL5" s="50"/>
      <c r="NKM5" s="50"/>
      <c r="NKN5" s="50"/>
      <c r="NKO5" s="50"/>
      <c r="NKP5" s="50"/>
      <c r="NKQ5" s="50"/>
      <c r="NKR5" s="50"/>
      <c r="NKS5" s="50"/>
      <c r="NKT5" s="50"/>
      <c r="NKU5" s="50"/>
      <c r="NKV5" s="50"/>
      <c r="NKW5" s="50"/>
      <c r="NKX5" s="50"/>
      <c r="NKY5" s="50"/>
      <c r="NKZ5" s="50"/>
      <c r="NLA5" s="50"/>
      <c r="NLB5" s="50"/>
      <c r="NLC5" s="50"/>
      <c r="NLD5" s="50"/>
      <c r="NLE5" s="50"/>
      <c r="NLF5" s="50"/>
      <c r="NLG5" s="50"/>
      <c r="NLH5" s="50"/>
      <c r="NLI5" s="50"/>
      <c r="NLJ5" s="50"/>
      <c r="NLK5" s="50"/>
      <c r="NLL5" s="50"/>
      <c r="NLM5" s="50"/>
      <c r="NLN5" s="50"/>
      <c r="NLO5" s="50"/>
      <c r="NLP5" s="50"/>
      <c r="NLQ5" s="50"/>
      <c r="NLR5" s="50"/>
      <c r="NLS5" s="50"/>
      <c r="NLT5" s="50"/>
      <c r="NLU5" s="50"/>
      <c r="NLV5" s="50"/>
      <c r="NLW5" s="50"/>
      <c r="NLX5" s="50"/>
      <c r="NLY5" s="50"/>
      <c r="NLZ5" s="50"/>
      <c r="NMA5" s="50"/>
      <c r="NMB5" s="50"/>
      <c r="NMC5" s="50"/>
      <c r="NMD5" s="50"/>
      <c r="NME5" s="50"/>
      <c r="NMF5" s="50"/>
      <c r="NMG5" s="50"/>
      <c r="NMH5" s="50"/>
      <c r="NMI5" s="50"/>
      <c r="NMJ5" s="50"/>
      <c r="NMK5" s="50"/>
      <c r="NML5" s="50"/>
      <c r="NMM5" s="50"/>
      <c r="NMN5" s="50"/>
      <c r="NMO5" s="50"/>
      <c r="NMP5" s="50"/>
      <c r="NMQ5" s="50"/>
      <c r="NMR5" s="50"/>
      <c r="NMS5" s="50"/>
      <c r="NMT5" s="50"/>
      <c r="NMU5" s="50"/>
      <c r="NMV5" s="50"/>
      <c r="NMW5" s="50"/>
      <c r="NMX5" s="50"/>
      <c r="NMY5" s="50"/>
      <c r="NMZ5" s="50"/>
      <c r="NNA5" s="50"/>
      <c r="NNB5" s="50"/>
      <c r="NNC5" s="50"/>
      <c r="NND5" s="50"/>
      <c r="NNE5" s="50"/>
      <c r="NNF5" s="50"/>
      <c r="NNG5" s="50"/>
      <c r="NNH5" s="50"/>
      <c r="NNI5" s="50"/>
      <c r="NNJ5" s="50"/>
      <c r="NNK5" s="50"/>
      <c r="NNL5" s="50"/>
      <c r="NNM5" s="50"/>
      <c r="NNN5" s="50"/>
      <c r="NNO5" s="50"/>
      <c r="NNP5" s="50"/>
      <c r="NNQ5" s="50"/>
      <c r="NNR5" s="50"/>
      <c r="NNS5" s="50"/>
      <c r="NNT5" s="50"/>
      <c r="NNU5" s="50"/>
      <c r="NNV5" s="50"/>
      <c r="NNW5" s="50"/>
      <c r="NNX5" s="50"/>
      <c r="NNY5" s="50"/>
      <c r="NNZ5" s="50"/>
      <c r="NOA5" s="50"/>
      <c r="NOB5" s="50"/>
      <c r="NOC5" s="50"/>
      <c r="NOD5" s="50"/>
      <c r="NOE5" s="50"/>
      <c r="NOF5" s="50"/>
      <c r="NOG5" s="50"/>
      <c r="NOH5" s="50"/>
      <c r="NOI5" s="50"/>
      <c r="NOJ5" s="50"/>
      <c r="NOK5" s="50"/>
      <c r="NOL5" s="50"/>
      <c r="NOM5" s="50"/>
      <c r="NON5" s="50"/>
      <c r="NOO5" s="50"/>
      <c r="NOP5" s="50"/>
      <c r="NOQ5" s="50"/>
      <c r="NOR5" s="50"/>
      <c r="NOS5" s="50"/>
      <c r="NOT5" s="50"/>
      <c r="NOU5" s="50"/>
      <c r="NOV5" s="50"/>
      <c r="NOW5" s="50"/>
      <c r="NOX5" s="50"/>
      <c r="NOY5" s="50"/>
      <c r="NOZ5" s="50"/>
      <c r="NPA5" s="50"/>
      <c r="NPB5" s="50"/>
      <c r="NPC5" s="50"/>
      <c r="NPD5" s="50"/>
      <c r="NPE5" s="50"/>
      <c r="NPF5" s="50"/>
      <c r="NPG5" s="50"/>
      <c r="NPH5" s="50"/>
      <c r="NPI5" s="50"/>
      <c r="NPJ5" s="50"/>
      <c r="NPK5" s="50"/>
      <c r="NPL5" s="50"/>
      <c r="NPM5" s="50"/>
      <c r="NPN5" s="50"/>
      <c r="NPO5" s="50"/>
      <c r="NPP5" s="50"/>
      <c r="NPQ5" s="50"/>
      <c r="NPR5" s="50"/>
      <c r="NPS5" s="50"/>
      <c r="NPT5" s="50"/>
      <c r="NPU5" s="50"/>
      <c r="NPV5" s="50"/>
      <c r="NPW5" s="50"/>
      <c r="NPX5" s="50"/>
      <c r="NPY5" s="50"/>
      <c r="NPZ5" s="50"/>
      <c r="NQA5" s="50"/>
      <c r="NQB5" s="50"/>
      <c r="NQC5" s="50"/>
      <c r="NQD5" s="50"/>
      <c r="NQE5" s="50"/>
      <c r="NQF5" s="50"/>
      <c r="NQG5" s="50"/>
      <c r="NQH5" s="50"/>
      <c r="NQI5" s="50"/>
      <c r="NQJ5" s="50"/>
      <c r="NQK5" s="50"/>
      <c r="NQL5" s="50"/>
      <c r="NQM5" s="50"/>
      <c r="NQN5" s="50"/>
      <c r="NQO5" s="50"/>
      <c r="NQP5" s="50"/>
      <c r="NQQ5" s="50"/>
      <c r="NQR5" s="50"/>
      <c r="NQS5" s="50"/>
      <c r="NQT5" s="50"/>
      <c r="NQU5" s="50"/>
      <c r="NQV5" s="50"/>
      <c r="NQW5" s="50"/>
      <c r="NQX5" s="50"/>
      <c r="NQY5" s="50"/>
      <c r="NQZ5" s="50"/>
      <c r="NRA5" s="50"/>
      <c r="NRB5" s="50"/>
      <c r="NRC5" s="50"/>
      <c r="NRD5" s="50"/>
      <c r="NRE5" s="50"/>
      <c r="NRF5" s="50"/>
      <c r="NRG5" s="50"/>
      <c r="NRH5" s="50"/>
      <c r="NRI5" s="50"/>
      <c r="NRJ5" s="50"/>
      <c r="NRK5" s="50"/>
      <c r="NRL5" s="50"/>
      <c r="NRM5" s="50"/>
      <c r="NRN5" s="50"/>
      <c r="NRO5" s="50"/>
      <c r="NRP5" s="50"/>
      <c r="NRQ5" s="50"/>
      <c r="NRR5" s="50"/>
      <c r="NRS5" s="50"/>
      <c r="NRT5" s="50"/>
      <c r="NRU5" s="50"/>
      <c r="NRV5" s="50"/>
      <c r="NRW5" s="50"/>
      <c r="NRX5" s="50"/>
      <c r="NRY5" s="50"/>
      <c r="NRZ5" s="50"/>
      <c r="NSA5" s="50"/>
      <c r="NSB5" s="50"/>
      <c r="NSC5" s="50"/>
      <c r="NSD5" s="50"/>
      <c r="NSE5" s="50"/>
      <c r="NSF5" s="50"/>
      <c r="NSG5" s="50"/>
      <c r="NSH5" s="50"/>
      <c r="NSI5" s="50"/>
      <c r="NSJ5" s="50"/>
      <c r="NSK5" s="50"/>
      <c r="NSL5" s="50"/>
      <c r="NSM5" s="50"/>
      <c r="NSN5" s="50"/>
      <c r="NSO5" s="50"/>
      <c r="NSP5" s="50"/>
      <c r="NSQ5" s="50"/>
      <c r="NSR5" s="50"/>
      <c r="NSS5" s="50"/>
      <c r="NST5" s="50"/>
      <c r="NSU5" s="50"/>
      <c r="NSV5" s="50"/>
      <c r="NSW5" s="50"/>
      <c r="NSX5" s="50"/>
      <c r="NSY5" s="50"/>
      <c r="NSZ5" s="50"/>
      <c r="NTA5" s="50"/>
      <c r="NTB5" s="50"/>
      <c r="NTC5" s="50"/>
      <c r="NTD5" s="50"/>
      <c r="NTE5" s="50"/>
      <c r="NTF5" s="50"/>
      <c r="NTG5" s="50"/>
      <c r="NTH5" s="50"/>
      <c r="NTI5" s="50"/>
      <c r="NTJ5" s="50"/>
      <c r="NTK5" s="50"/>
      <c r="NTL5" s="50"/>
      <c r="NTM5" s="50"/>
      <c r="NTN5" s="50"/>
      <c r="NTO5" s="50"/>
      <c r="NTP5" s="50"/>
      <c r="NTQ5" s="50"/>
      <c r="NTR5" s="50"/>
      <c r="NTS5" s="50"/>
      <c r="NTT5" s="50"/>
      <c r="NTU5" s="50"/>
      <c r="NTV5" s="50"/>
      <c r="NTW5" s="50"/>
      <c r="NTX5" s="50"/>
      <c r="NTY5" s="50"/>
      <c r="NTZ5" s="50"/>
      <c r="NUA5" s="50"/>
      <c r="NUB5" s="50"/>
      <c r="NUC5" s="50"/>
      <c r="NUD5" s="50"/>
      <c r="NUE5" s="50"/>
      <c r="NUF5" s="50"/>
      <c r="NUG5" s="50"/>
      <c r="NUH5" s="50"/>
      <c r="NUI5" s="50"/>
      <c r="NUJ5" s="50"/>
      <c r="NUK5" s="50"/>
      <c r="NUL5" s="50"/>
      <c r="NUM5" s="50"/>
      <c r="NUN5" s="50"/>
      <c r="NUO5" s="50"/>
      <c r="NUP5" s="50"/>
      <c r="NUQ5" s="50"/>
      <c r="NUR5" s="50"/>
      <c r="NUS5" s="50"/>
      <c r="NUT5" s="50"/>
      <c r="NUU5" s="50"/>
      <c r="NUV5" s="50"/>
      <c r="NUW5" s="50"/>
      <c r="NUX5" s="50"/>
      <c r="NUY5" s="50"/>
      <c r="NUZ5" s="50"/>
      <c r="NVA5" s="50"/>
      <c r="NVB5" s="50"/>
      <c r="NVC5" s="50"/>
      <c r="NVD5" s="50"/>
      <c r="NVE5" s="50"/>
      <c r="NVF5" s="50"/>
      <c r="NVG5" s="50"/>
      <c r="NVH5" s="50"/>
      <c r="NVI5" s="50"/>
      <c r="NVJ5" s="50"/>
      <c r="NVK5" s="50"/>
      <c r="NVL5" s="50"/>
      <c r="NVM5" s="50"/>
      <c r="NVN5" s="50"/>
      <c r="NVO5" s="50"/>
      <c r="NVP5" s="50"/>
      <c r="NVQ5" s="50"/>
      <c r="NVR5" s="50"/>
      <c r="NVS5" s="50"/>
      <c r="NVT5" s="50"/>
      <c r="NVU5" s="50"/>
      <c r="NVV5" s="50"/>
      <c r="NVW5" s="50"/>
      <c r="NVX5" s="50"/>
      <c r="NVY5" s="50"/>
      <c r="NVZ5" s="50"/>
      <c r="NWA5" s="50"/>
      <c r="NWB5" s="50"/>
      <c r="NWC5" s="50"/>
      <c r="NWD5" s="50"/>
      <c r="NWE5" s="50"/>
      <c r="NWF5" s="50"/>
      <c r="NWG5" s="50"/>
      <c r="NWH5" s="50"/>
      <c r="NWI5" s="50"/>
      <c r="NWJ5" s="50"/>
      <c r="NWK5" s="50"/>
      <c r="NWL5" s="50"/>
      <c r="NWM5" s="50"/>
      <c r="NWN5" s="50"/>
      <c r="NWO5" s="50"/>
      <c r="NWP5" s="50"/>
      <c r="NWQ5" s="50"/>
      <c r="NWR5" s="50"/>
      <c r="NWS5" s="50"/>
      <c r="NWT5" s="50"/>
      <c r="NWU5" s="50"/>
      <c r="NWV5" s="50"/>
      <c r="NWW5" s="50"/>
      <c r="NWX5" s="50"/>
      <c r="NWY5" s="50"/>
      <c r="NWZ5" s="50"/>
      <c r="NXA5" s="50"/>
      <c r="NXB5" s="50"/>
      <c r="NXC5" s="50"/>
      <c r="NXD5" s="50"/>
      <c r="NXE5" s="50"/>
      <c r="NXF5" s="50"/>
      <c r="NXG5" s="50"/>
      <c r="NXH5" s="50"/>
      <c r="NXI5" s="50"/>
      <c r="NXJ5" s="50"/>
      <c r="NXK5" s="50"/>
      <c r="NXL5" s="50"/>
      <c r="NXM5" s="50"/>
      <c r="NXN5" s="50"/>
      <c r="NXO5" s="50"/>
      <c r="NXP5" s="50"/>
      <c r="NXQ5" s="50"/>
      <c r="NXR5" s="50"/>
      <c r="NXS5" s="50"/>
      <c r="NXT5" s="50"/>
      <c r="NXU5" s="50"/>
      <c r="NXV5" s="50"/>
      <c r="NXW5" s="50"/>
      <c r="NXX5" s="50"/>
      <c r="NXY5" s="50"/>
      <c r="NXZ5" s="50"/>
      <c r="NYA5" s="50"/>
      <c r="NYB5" s="50"/>
      <c r="NYC5" s="50"/>
      <c r="NYD5" s="50"/>
      <c r="NYE5" s="50"/>
      <c r="NYF5" s="50"/>
      <c r="NYG5" s="50"/>
      <c r="NYH5" s="50"/>
      <c r="NYI5" s="50"/>
      <c r="NYJ5" s="50"/>
      <c r="NYK5" s="50"/>
      <c r="NYL5" s="50"/>
      <c r="NYM5" s="50"/>
      <c r="NYN5" s="50"/>
      <c r="NYO5" s="50"/>
      <c r="NYP5" s="50"/>
      <c r="NYQ5" s="50"/>
      <c r="NYR5" s="50"/>
      <c r="NYS5" s="50"/>
      <c r="NYT5" s="50"/>
      <c r="NYU5" s="50"/>
      <c r="NYV5" s="50"/>
      <c r="NYW5" s="50"/>
      <c r="NYX5" s="50"/>
      <c r="NYY5" s="50"/>
      <c r="NYZ5" s="50"/>
      <c r="NZA5" s="50"/>
      <c r="NZB5" s="50"/>
      <c r="NZC5" s="50"/>
      <c r="NZD5" s="50"/>
      <c r="NZE5" s="50"/>
      <c r="NZF5" s="50"/>
      <c r="NZG5" s="50"/>
      <c r="NZH5" s="50"/>
      <c r="NZI5" s="50"/>
      <c r="NZJ5" s="50"/>
      <c r="NZK5" s="50"/>
      <c r="NZL5" s="50"/>
      <c r="NZM5" s="50"/>
      <c r="NZN5" s="50"/>
      <c r="NZO5" s="50"/>
      <c r="NZP5" s="50"/>
      <c r="NZQ5" s="50"/>
      <c r="NZR5" s="50"/>
      <c r="NZS5" s="50"/>
      <c r="NZT5" s="50"/>
      <c r="NZU5" s="50"/>
      <c r="NZV5" s="50"/>
      <c r="NZW5" s="50"/>
      <c r="NZX5" s="50"/>
      <c r="NZY5" s="50"/>
      <c r="NZZ5" s="50"/>
      <c r="OAA5" s="50"/>
      <c r="OAB5" s="50"/>
      <c r="OAC5" s="50"/>
      <c r="OAD5" s="50"/>
      <c r="OAE5" s="50"/>
      <c r="OAF5" s="50"/>
      <c r="OAG5" s="50"/>
      <c r="OAH5" s="50"/>
      <c r="OAI5" s="50"/>
      <c r="OAJ5" s="50"/>
      <c r="OAK5" s="50"/>
      <c r="OAL5" s="50"/>
      <c r="OAM5" s="50"/>
      <c r="OAN5" s="50"/>
      <c r="OAO5" s="50"/>
      <c r="OAP5" s="50"/>
      <c r="OAQ5" s="50"/>
      <c r="OAR5" s="50"/>
      <c r="OAS5" s="50"/>
      <c r="OAT5" s="50"/>
      <c r="OAU5" s="50"/>
      <c r="OAV5" s="50"/>
      <c r="OAW5" s="50"/>
      <c r="OAX5" s="50"/>
      <c r="OAY5" s="50"/>
      <c r="OAZ5" s="50"/>
      <c r="OBA5" s="50"/>
      <c r="OBB5" s="50"/>
      <c r="OBC5" s="50"/>
      <c r="OBD5" s="50"/>
      <c r="OBE5" s="50"/>
      <c r="OBF5" s="50"/>
      <c r="OBG5" s="50"/>
      <c r="OBH5" s="50"/>
      <c r="OBI5" s="50"/>
      <c r="OBJ5" s="50"/>
      <c r="OBK5" s="50"/>
      <c r="OBL5" s="50"/>
      <c r="OBM5" s="50"/>
      <c r="OBN5" s="50"/>
      <c r="OBO5" s="50"/>
      <c r="OBP5" s="50"/>
      <c r="OBQ5" s="50"/>
      <c r="OBR5" s="50"/>
      <c r="OBS5" s="50"/>
      <c r="OBT5" s="50"/>
      <c r="OBU5" s="50"/>
      <c r="OBV5" s="50"/>
      <c r="OBW5" s="50"/>
      <c r="OBX5" s="50"/>
      <c r="OBY5" s="50"/>
      <c r="OBZ5" s="50"/>
      <c r="OCA5" s="50"/>
      <c r="OCB5" s="50"/>
      <c r="OCC5" s="50"/>
      <c r="OCD5" s="50"/>
      <c r="OCE5" s="50"/>
      <c r="OCF5" s="50"/>
      <c r="OCG5" s="50"/>
      <c r="OCH5" s="50"/>
      <c r="OCI5" s="50"/>
      <c r="OCJ5" s="50"/>
      <c r="OCK5" s="50"/>
      <c r="OCL5" s="50"/>
      <c r="OCM5" s="50"/>
      <c r="OCN5" s="50"/>
      <c r="OCO5" s="50"/>
      <c r="OCP5" s="50"/>
      <c r="OCQ5" s="50"/>
      <c r="OCR5" s="50"/>
      <c r="OCS5" s="50"/>
      <c r="OCT5" s="50"/>
      <c r="OCU5" s="50"/>
      <c r="OCV5" s="50"/>
      <c r="OCW5" s="50"/>
      <c r="OCX5" s="50"/>
      <c r="OCY5" s="50"/>
      <c r="OCZ5" s="50"/>
      <c r="ODA5" s="50"/>
      <c r="ODB5" s="50"/>
      <c r="ODC5" s="50"/>
      <c r="ODD5" s="50"/>
      <c r="ODE5" s="50"/>
      <c r="ODF5" s="50"/>
      <c r="ODG5" s="50"/>
      <c r="ODH5" s="50"/>
      <c r="ODI5" s="50"/>
      <c r="ODJ5" s="50"/>
      <c r="ODK5" s="50"/>
      <c r="ODL5" s="50"/>
      <c r="ODM5" s="50"/>
      <c r="ODN5" s="50"/>
      <c r="ODO5" s="50"/>
      <c r="ODP5" s="50"/>
      <c r="ODQ5" s="50"/>
      <c r="ODR5" s="50"/>
      <c r="ODS5" s="50"/>
      <c r="ODT5" s="50"/>
      <c r="ODU5" s="50"/>
      <c r="ODV5" s="50"/>
      <c r="ODW5" s="50"/>
      <c r="ODX5" s="50"/>
      <c r="ODY5" s="50"/>
      <c r="ODZ5" s="50"/>
      <c r="OEA5" s="50"/>
      <c r="OEB5" s="50"/>
      <c r="OEC5" s="50"/>
      <c r="OED5" s="50"/>
      <c r="OEE5" s="50"/>
      <c r="OEF5" s="50"/>
      <c r="OEG5" s="50"/>
      <c r="OEH5" s="50"/>
      <c r="OEI5" s="50"/>
      <c r="OEJ5" s="50"/>
      <c r="OEK5" s="50"/>
      <c r="OEL5" s="50"/>
      <c r="OEM5" s="50"/>
      <c r="OEN5" s="50"/>
      <c r="OEO5" s="50"/>
      <c r="OEP5" s="50"/>
      <c r="OEQ5" s="50"/>
      <c r="OER5" s="50"/>
      <c r="OES5" s="50"/>
      <c r="OET5" s="50"/>
      <c r="OEU5" s="50"/>
      <c r="OEV5" s="50"/>
      <c r="OEW5" s="50"/>
      <c r="OEX5" s="50"/>
      <c r="OEY5" s="50"/>
      <c r="OEZ5" s="50"/>
      <c r="OFA5" s="50"/>
      <c r="OFB5" s="50"/>
      <c r="OFC5" s="50"/>
      <c r="OFD5" s="50"/>
      <c r="OFE5" s="50"/>
      <c r="OFF5" s="50"/>
      <c r="OFG5" s="50"/>
      <c r="OFH5" s="50"/>
      <c r="OFI5" s="50"/>
      <c r="OFJ5" s="50"/>
      <c r="OFK5" s="50"/>
      <c r="OFL5" s="50"/>
      <c r="OFM5" s="50"/>
      <c r="OFN5" s="50"/>
      <c r="OFO5" s="50"/>
      <c r="OFP5" s="50"/>
      <c r="OFQ5" s="50"/>
      <c r="OFR5" s="50"/>
      <c r="OFS5" s="50"/>
      <c r="OFT5" s="50"/>
      <c r="OFU5" s="50"/>
      <c r="OFV5" s="50"/>
      <c r="OFW5" s="50"/>
      <c r="OFX5" s="50"/>
      <c r="OFY5" s="50"/>
      <c r="OFZ5" s="50"/>
      <c r="OGA5" s="50"/>
      <c r="OGB5" s="50"/>
      <c r="OGC5" s="50"/>
      <c r="OGD5" s="50"/>
      <c r="OGE5" s="50"/>
      <c r="OGF5" s="50"/>
      <c r="OGG5" s="50"/>
      <c r="OGH5" s="50"/>
      <c r="OGI5" s="50"/>
      <c r="OGJ5" s="50"/>
      <c r="OGK5" s="50"/>
      <c r="OGL5" s="50"/>
      <c r="OGM5" s="50"/>
      <c r="OGN5" s="50"/>
      <c r="OGO5" s="50"/>
      <c r="OGP5" s="50"/>
      <c r="OGQ5" s="50"/>
      <c r="OGR5" s="50"/>
      <c r="OGS5" s="50"/>
      <c r="OGT5" s="50"/>
      <c r="OGU5" s="50"/>
      <c r="OGV5" s="50"/>
      <c r="OGW5" s="50"/>
      <c r="OGX5" s="50"/>
      <c r="OGY5" s="50"/>
      <c r="OGZ5" s="50"/>
      <c r="OHA5" s="50"/>
      <c r="OHB5" s="50"/>
      <c r="OHC5" s="50"/>
      <c r="OHD5" s="50"/>
      <c r="OHE5" s="50"/>
      <c r="OHF5" s="50"/>
      <c r="OHG5" s="50"/>
      <c r="OHH5" s="50"/>
      <c r="OHI5" s="50"/>
      <c r="OHJ5" s="50"/>
      <c r="OHK5" s="50"/>
      <c r="OHL5" s="50"/>
      <c r="OHM5" s="50"/>
      <c r="OHN5" s="50"/>
      <c r="OHO5" s="50"/>
      <c r="OHP5" s="50"/>
      <c r="OHQ5" s="50"/>
      <c r="OHR5" s="50"/>
      <c r="OHS5" s="50"/>
      <c r="OHT5" s="50"/>
      <c r="OHU5" s="50"/>
      <c r="OHV5" s="50"/>
      <c r="OHW5" s="50"/>
      <c r="OHX5" s="50"/>
      <c r="OHY5" s="50"/>
      <c r="OHZ5" s="50"/>
      <c r="OIA5" s="50"/>
      <c r="OIB5" s="50"/>
      <c r="OIC5" s="50"/>
      <c r="OID5" s="50"/>
      <c r="OIE5" s="50"/>
      <c r="OIF5" s="50"/>
      <c r="OIG5" s="50"/>
      <c r="OIH5" s="50"/>
      <c r="OII5" s="50"/>
      <c r="OIJ5" s="50"/>
      <c r="OIK5" s="50"/>
      <c r="OIL5" s="50"/>
      <c r="OIM5" s="50"/>
      <c r="OIN5" s="50"/>
      <c r="OIO5" s="50"/>
      <c r="OIP5" s="50"/>
      <c r="OIQ5" s="50"/>
      <c r="OIR5" s="50"/>
      <c r="OIS5" s="50"/>
      <c r="OIT5" s="50"/>
      <c r="OIU5" s="50"/>
      <c r="OIV5" s="50"/>
      <c r="OIW5" s="50"/>
      <c r="OIX5" s="50"/>
      <c r="OIY5" s="50"/>
      <c r="OIZ5" s="50"/>
      <c r="OJA5" s="50"/>
      <c r="OJB5" s="50"/>
      <c r="OJC5" s="50"/>
      <c r="OJD5" s="50"/>
      <c r="OJE5" s="50"/>
      <c r="OJF5" s="50"/>
      <c r="OJG5" s="50"/>
      <c r="OJH5" s="50"/>
      <c r="OJI5" s="50"/>
      <c r="OJJ5" s="50"/>
      <c r="OJK5" s="50"/>
      <c r="OJL5" s="50"/>
      <c r="OJM5" s="50"/>
      <c r="OJN5" s="50"/>
      <c r="OJO5" s="50"/>
      <c r="OJP5" s="50"/>
      <c r="OJQ5" s="50"/>
      <c r="OJR5" s="50"/>
      <c r="OJS5" s="50"/>
      <c r="OJT5" s="50"/>
      <c r="OJU5" s="50"/>
      <c r="OJV5" s="50"/>
      <c r="OJW5" s="50"/>
      <c r="OJX5" s="50"/>
      <c r="OJY5" s="50"/>
      <c r="OJZ5" s="50"/>
      <c r="OKA5" s="50"/>
      <c r="OKB5" s="50"/>
      <c r="OKC5" s="50"/>
      <c r="OKD5" s="50"/>
      <c r="OKE5" s="50"/>
      <c r="OKF5" s="50"/>
      <c r="OKG5" s="50"/>
      <c r="OKH5" s="50"/>
      <c r="OKI5" s="50"/>
      <c r="OKJ5" s="50"/>
      <c r="OKK5" s="50"/>
      <c r="OKL5" s="50"/>
      <c r="OKM5" s="50"/>
      <c r="OKN5" s="50"/>
      <c r="OKO5" s="50"/>
      <c r="OKP5" s="50"/>
      <c r="OKQ5" s="50"/>
      <c r="OKR5" s="50"/>
      <c r="OKS5" s="50"/>
      <c r="OKT5" s="50"/>
      <c r="OKU5" s="50"/>
      <c r="OKV5" s="50"/>
      <c r="OKW5" s="50"/>
      <c r="OKX5" s="50"/>
      <c r="OKY5" s="50"/>
      <c r="OKZ5" s="50"/>
      <c r="OLA5" s="50"/>
      <c r="OLB5" s="50"/>
      <c r="OLC5" s="50"/>
      <c r="OLD5" s="50"/>
      <c r="OLE5" s="50"/>
      <c r="OLF5" s="50"/>
      <c r="OLG5" s="50"/>
      <c r="OLH5" s="50"/>
      <c r="OLI5" s="50"/>
      <c r="OLJ5" s="50"/>
      <c r="OLK5" s="50"/>
      <c r="OLL5" s="50"/>
      <c r="OLM5" s="50"/>
      <c r="OLN5" s="50"/>
      <c r="OLO5" s="50"/>
      <c r="OLP5" s="50"/>
      <c r="OLQ5" s="50"/>
      <c r="OLR5" s="50"/>
      <c r="OLS5" s="50"/>
      <c r="OLT5" s="50"/>
      <c r="OLU5" s="50"/>
      <c r="OLV5" s="50"/>
      <c r="OLW5" s="50"/>
      <c r="OLX5" s="50"/>
      <c r="OLY5" s="50"/>
      <c r="OLZ5" s="50"/>
      <c r="OMA5" s="50"/>
      <c r="OMB5" s="50"/>
      <c r="OMC5" s="50"/>
      <c r="OMD5" s="50"/>
      <c r="OME5" s="50"/>
      <c r="OMF5" s="50"/>
      <c r="OMG5" s="50"/>
      <c r="OMH5" s="50"/>
      <c r="OMI5" s="50"/>
      <c r="OMJ5" s="50"/>
      <c r="OMK5" s="50"/>
      <c r="OML5" s="50"/>
      <c r="OMM5" s="50"/>
      <c r="OMN5" s="50"/>
      <c r="OMO5" s="50"/>
      <c r="OMP5" s="50"/>
      <c r="OMQ5" s="50"/>
      <c r="OMR5" s="50"/>
      <c r="OMS5" s="50"/>
      <c r="OMT5" s="50"/>
      <c r="OMU5" s="50"/>
      <c r="OMV5" s="50"/>
      <c r="OMW5" s="50"/>
      <c r="OMX5" s="50"/>
      <c r="OMY5" s="50"/>
      <c r="OMZ5" s="50"/>
      <c r="ONA5" s="50"/>
      <c r="ONB5" s="50"/>
      <c r="ONC5" s="50"/>
      <c r="OND5" s="50"/>
      <c r="ONE5" s="50"/>
      <c r="ONF5" s="50"/>
      <c r="ONG5" s="50"/>
      <c r="ONH5" s="50"/>
      <c r="ONI5" s="50"/>
      <c r="ONJ5" s="50"/>
      <c r="ONK5" s="50"/>
      <c r="ONL5" s="50"/>
      <c r="ONM5" s="50"/>
      <c r="ONN5" s="50"/>
      <c r="ONO5" s="50"/>
      <c r="ONP5" s="50"/>
      <c r="ONQ5" s="50"/>
      <c r="ONR5" s="50"/>
      <c r="ONS5" s="50"/>
      <c r="ONT5" s="50"/>
      <c r="ONU5" s="50"/>
      <c r="ONV5" s="50"/>
      <c r="ONW5" s="50"/>
      <c r="ONX5" s="50"/>
      <c r="ONY5" s="50"/>
      <c r="ONZ5" s="50"/>
      <c r="OOA5" s="50"/>
      <c r="OOB5" s="50"/>
      <c r="OOC5" s="50"/>
      <c r="OOD5" s="50"/>
      <c r="OOE5" s="50"/>
      <c r="OOF5" s="50"/>
      <c r="OOG5" s="50"/>
      <c r="OOH5" s="50"/>
      <c r="OOI5" s="50"/>
      <c r="OOJ5" s="50"/>
      <c r="OOK5" s="50"/>
      <c r="OOL5" s="50"/>
      <c r="OOM5" s="50"/>
      <c r="OON5" s="50"/>
      <c r="OOO5" s="50"/>
      <c r="OOP5" s="50"/>
      <c r="OOQ5" s="50"/>
      <c r="OOR5" s="50"/>
      <c r="OOS5" s="50"/>
      <c r="OOT5" s="50"/>
      <c r="OOU5" s="50"/>
      <c r="OOV5" s="50"/>
      <c r="OOW5" s="50"/>
      <c r="OOX5" s="50"/>
      <c r="OOY5" s="50"/>
      <c r="OOZ5" s="50"/>
      <c r="OPA5" s="50"/>
      <c r="OPB5" s="50"/>
      <c r="OPC5" s="50"/>
      <c r="OPD5" s="50"/>
      <c r="OPE5" s="50"/>
      <c r="OPF5" s="50"/>
      <c r="OPG5" s="50"/>
      <c r="OPH5" s="50"/>
      <c r="OPI5" s="50"/>
      <c r="OPJ5" s="50"/>
      <c r="OPK5" s="50"/>
      <c r="OPL5" s="50"/>
      <c r="OPM5" s="50"/>
      <c r="OPN5" s="50"/>
      <c r="OPO5" s="50"/>
      <c r="OPP5" s="50"/>
      <c r="OPQ5" s="50"/>
      <c r="OPR5" s="50"/>
      <c r="OPS5" s="50"/>
      <c r="OPT5" s="50"/>
      <c r="OPU5" s="50"/>
      <c r="OPV5" s="50"/>
      <c r="OPW5" s="50"/>
      <c r="OPX5" s="50"/>
      <c r="OPY5" s="50"/>
      <c r="OPZ5" s="50"/>
      <c r="OQA5" s="50"/>
      <c r="OQB5" s="50"/>
      <c r="OQC5" s="50"/>
      <c r="OQD5" s="50"/>
      <c r="OQE5" s="50"/>
      <c r="OQF5" s="50"/>
      <c r="OQG5" s="50"/>
      <c r="OQH5" s="50"/>
      <c r="OQI5" s="50"/>
      <c r="OQJ5" s="50"/>
      <c r="OQK5" s="50"/>
      <c r="OQL5" s="50"/>
      <c r="OQM5" s="50"/>
      <c r="OQN5" s="50"/>
      <c r="OQO5" s="50"/>
      <c r="OQP5" s="50"/>
      <c r="OQQ5" s="50"/>
      <c r="OQR5" s="50"/>
      <c r="OQS5" s="50"/>
      <c r="OQT5" s="50"/>
      <c r="OQU5" s="50"/>
      <c r="OQV5" s="50"/>
      <c r="OQW5" s="50"/>
      <c r="OQX5" s="50"/>
      <c r="OQY5" s="50"/>
      <c r="OQZ5" s="50"/>
      <c r="ORA5" s="50"/>
      <c r="ORB5" s="50"/>
      <c r="ORC5" s="50"/>
      <c r="ORD5" s="50"/>
      <c r="ORE5" s="50"/>
      <c r="ORF5" s="50"/>
      <c r="ORG5" s="50"/>
      <c r="ORH5" s="50"/>
      <c r="ORI5" s="50"/>
      <c r="ORJ5" s="50"/>
      <c r="ORK5" s="50"/>
      <c r="ORL5" s="50"/>
      <c r="ORM5" s="50"/>
      <c r="ORN5" s="50"/>
      <c r="ORO5" s="50"/>
      <c r="ORP5" s="50"/>
      <c r="ORQ5" s="50"/>
      <c r="ORR5" s="50"/>
      <c r="ORS5" s="50"/>
      <c r="ORT5" s="50"/>
      <c r="ORU5" s="50"/>
      <c r="ORV5" s="50"/>
      <c r="ORW5" s="50"/>
      <c r="ORX5" s="50"/>
      <c r="ORY5" s="50"/>
      <c r="ORZ5" s="50"/>
      <c r="OSA5" s="50"/>
      <c r="OSB5" s="50"/>
      <c r="OSC5" s="50"/>
      <c r="OSD5" s="50"/>
      <c r="OSE5" s="50"/>
      <c r="OSF5" s="50"/>
      <c r="OSG5" s="50"/>
      <c r="OSH5" s="50"/>
      <c r="OSI5" s="50"/>
      <c r="OSJ5" s="50"/>
      <c r="OSK5" s="50"/>
      <c r="OSL5" s="50"/>
      <c r="OSM5" s="50"/>
      <c r="OSN5" s="50"/>
      <c r="OSO5" s="50"/>
      <c r="OSP5" s="50"/>
      <c r="OSQ5" s="50"/>
      <c r="OSR5" s="50"/>
      <c r="OSS5" s="50"/>
      <c r="OST5" s="50"/>
      <c r="OSU5" s="50"/>
      <c r="OSV5" s="50"/>
      <c r="OSW5" s="50"/>
      <c r="OSX5" s="50"/>
      <c r="OSY5" s="50"/>
      <c r="OSZ5" s="50"/>
      <c r="OTA5" s="50"/>
      <c r="OTB5" s="50"/>
      <c r="OTC5" s="50"/>
      <c r="OTD5" s="50"/>
      <c r="OTE5" s="50"/>
      <c r="OTF5" s="50"/>
      <c r="OTG5" s="50"/>
      <c r="OTH5" s="50"/>
      <c r="OTI5" s="50"/>
      <c r="OTJ5" s="50"/>
      <c r="OTK5" s="50"/>
      <c r="OTL5" s="50"/>
      <c r="OTM5" s="50"/>
      <c r="OTN5" s="50"/>
      <c r="OTO5" s="50"/>
      <c r="OTP5" s="50"/>
      <c r="OTQ5" s="50"/>
      <c r="OTR5" s="50"/>
      <c r="OTS5" s="50"/>
      <c r="OTT5" s="50"/>
      <c r="OTU5" s="50"/>
      <c r="OTV5" s="50"/>
      <c r="OTW5" s="50"/>
      <c r="OTX5" s="50"/>
      <c r="OTY5" s="50"/>
      <c r="OTZ5" s="50"/>
      <c r="OUA5" s="50"/>
      <c r="OUB5" s="50"/>
      <c r="OUC5" s="50"/>
      <c r="OUD5" s="50"/>
      <c r="OUE5" s="50"/>
      <c r="OUF5" s="50"/>
      <c r="OUG5" s="50"/>
      <c r="OUH5" s="50"/>
      <c r="OUI5" s="50"/>
      <c r="OUJ5" s="50"/>
      <c r="OUK5" s="50"/>
      <c r="OUL5" s="50"/>
      <c r="OUM5" s="50"/>
      <c r="OUN5" s="50"/>
      <c r="OUO5" s="50"/>
      <c r="OUP5" s="50"/>
      <c r="OUQ5" s="50"/>
      <c r="OUR5" s="50"/>
      <c r="OUS5" s="50"/>
      <c r="OUT5" s="50"/>
      <c r="OUU5" s="50"/>
      <c r="OUV5" s="50"/>
      <c r="OUW5" s="50"/>
      <c r="OUX5" s="50"/>
      <c r="OUY5" s="50"/>
      <c r="OUZ5" s="50"/>
      <c r="OVA5" s="50"/>
      <c r="OVB5" s="50"/>
      <c r="OVC5" s="50"/>
      <c r="OVD5" s="50"/>
      <c r="OVE5" s="50"/>
      <c r="OVF5" s="50"/>
      <c r="OVG5" s="50"/>
      <c r="OVH5" s="50"/>
      <c r="OVI5" s="50"/>
      <c r="OVJ5" s="50"/>
      <c r="OVK5" s="50"/>
      <c r="OVL5" s="50"/>
      <c r="OVM5" s="50"/>
      <c r="OVN5" s="50"/>
      <c r="OVO5" s="50"/>
      <c r="OVP5" s="50"/>
      <c r="OVQ5" s="50"/>
      <c r="OVR5" s="50"/>
      <c r="OVS5" s="50"/>
      <c r="OVT5" s="50"/>
      <c r="OVU5" s="50"/>
      <c r="OVV5" s="50"/>
      <c r="OVW5" s="50"/>
      <c r="OVX5" s="50"/>
      <c r="OVY5" s="50"/>
      <c r="OVZ5" s="50"/>
      <c r="OWA5" s="50"/>
      <c r="OWB5" s="50"/>
      <c r="OWC5" s="50"/>
      <c r="OWD5" s="50"/>
      <c r="OWE5" s="50"/>
      <c r="OWF5" s="50"/>
      <c r="OWG5" s="50"/>
      <c r="OWH5" s="50"/>
      <c r="OWI5" s="50"/>
      <c r="OWJ5" s="50"/>
      <c r="OWK5" s="50"/>
      <c r="OWL5" s="50"/>
      <c r="OWM5" s="50"/>
      <c r="OWN5" s="50"/>
      <c r="OWO5" s="50"/>
      <c r="OWP5" s="50"/>
      <c r="OWQ5" s="50"/>
      <c r="OWR5" s="50"/>
      <c r="OWS5" s="50"/>
      <c r="OWT5" s="50"/>
      <c r="OWU5" s="50"/>
      <c r="OWV5" s="50"/>
      <c r="OWW5" s="50"/>
      <c r="OWX5" s="50"/>
      <c r="OWY5" s="50"/>
      <c r="OWZ5" s="50"/>
      <c r="OXA5" s="50"/>
      <c r="OXB5" s="50"/>
      <c r="OXC5" s="50"/>
      <c r="OXD5" s="50"/>
      <c r="OXE5" s="50"/>
      <c r="OXF5" s="50"/>
      <c r="OXG5" s="50"/>
      <c r="OXH5" s="50"/>
      <c r="OXI5" s="50"/>
      <c r="OXJ5" s="50"/>
      <c r="OXK5" s="50"/>
      <c r="OXL5" s="50"/>
      <c r="OXM5" s="50"/>
      <c r="OXN5" s="50"/>
      <c r="OXO5" s="50"/>
      <c r="OXP5" s="50"/>
      <c r="OXQ5" s="50"/>
      <c r="OXR5" s="50"/>
      <c r="OXS5" s="50"/>
      <c r="OXT5" s="50"/>
      <c r="OXU5" s="50"/>
      <c r="OXV5" s="50"/>
      <c r="OXW5" s="50"/>
      <c r="OXX5" s="50"/>
      <c r="OXY5" s="50"/>
      <c r="OXZ5" s="50"/>
      <c r="OYA5" s="50"/>
      <c r="OYB5" s="50"/>
      <c r="OYC5" s="50"/>
      <c r="OYD5" s="50"/>
      <c r="OYE5" s="50"/>
      <c r="OYF5" s="50"/>
      <c r="OYG5" s="50"/>
      <c r="OYH5" s="50"/>
      <c r="OYI5" s="50"/>
      <c r="OYJ5" s="50"/>
      <c r="OYK5" s="50"/>
      <c r="OYL5" s="50"/>
      <c r="OYM5" s="50"/>
      <c r="OYN5" s="50"/>
      <c r="OYO5" s="50"/>
      <c r="OYP5" s="50"/>
      <c r="OYQ5" s="50"/>
      <c r="OYR5" s="50"/>
      <c r="OYS5" s="50"/>
      <c r="OYT5" s="50"/>
      <c r="OYU5" s="50"/>
      <c r="OYV5" s="50"/>
      <c r="OYW5" s="50"/>
      <c r="OYX5" s="50"/>
      <c r="OYY5" s="50"/>
      <c r="OYZ5" s="50"/>
      <c r="OZA5" s="50"/>
      <c r="OZB5" s="50"/>
      <c r="OZC5" s="50"/>
      <c r="OZD5" s="50"/>
      <c r="OZE5" s="50"/>
      <c r="OZF5" s="50"/>
      <c r="OZG5" s="50"/>
      <c r="OZH5" s="50"/>
      <c r="OZI5" s="50"/>
      <c r="OZJ5" s="50"/>
      <c r="OZK5" s="50"/>
      <c r="OZL5" s="50"/>
      <c r="OZM5" s="50"/>
      <c r="OZN5" s="50"/>
      <c r="OZO5" s="50"/>
      <c r="OZP5" s="50"/>
      <c r="OZQ5" s="50"/>
      <c r="OZR5" s="50"/>
      <c r="OZS5" s="50"/>
      <c r="OZT5" s="50"/>
      <c r="OZU5" s="50"/>
      <c r="OZV5" s="50"/>
      <c r="OZW5" s="50"/>
      <c r="OZX5" s="50"/>
      <c r="OZY5" s="50"/>
      <c r="OZZ5" s="50"/>
      <c r="PAA5" s="50"/>
      <c r="PAB5" s="50"/>
      <c r="PAC5" s="50"/>
      <c r="PAD5" s="50"/>
      <c r="PAE5" s="50"/>
      <c r="PAF5" s="50"/>
      <c r="PAG5" s="50"/>
      <c r="PAH5" s="50"/>
      <c r="PAI5" s="50"/>
      <c r="PAJ5" s="50"/>
      <c r="PAK5" s="50"/>
      <c r="PAL5" s="50"/>
      <c r="PAM5" s="50"/>
      <c r="PAN5" s="50"/>
      <c r="PAO5" s="50"/>
      <c r="PAP5" s="50"/>
      <c r="PAQ5" s="50"/>
      <c r="PAR5" s="50"/>
      <c r="PAS5" s="50"/>
      <c r="PAT5" s="50"/>
      <c r="PAU5" s="50"/>
      <c r="PAV5" s="50"/>
      <c r="PAW5" s="50"/>
      <c r="PAX5" s="50"/>
      <c r="PAY5" s="50"/>
      <c r="PAZ5" s="50"/>
      <c r="PBA5" s="50"/>
      <c r="PBB5" s="50"/>
      <c r="PBC5" s="50"/>
      <c r="PBD5" s="50"/>
      <c r="PBE5" s="50"/>
      <c r="PBF5" s="50"/>
      <c r="PBG5" s="50"/>
      <c r="PBH5" s="50"/>
      <c r="PBI5" s="50"/>
      <c r="PBJ5" s="50"/>
      <c r="PBK5" s="50"/>
      <c r="PBL5" s="50"/>
      <c r="PBM5" s="50"/>
      <c r="PBN5" s="50"/>
      <c r="PBO5" s="50"/>
      <c r="PBP5" s="50"/>
      <c r="PBQ5" s="50"/>
      <c r="PBR5" s="50"/>
      <c r="PBS5" s="50"/>
      <c r="PBT5" s="50"/>
      <c r="PBU5" s="50"/>
      <c r="PBV5" s="50"/>
      <c r="PBW5" s="50"/>
      <c r="PBX5" s="50"/>
      <c r="PBY5" s="50"/>
      <c r="PBZ5" s="50"/>
      <c r="PCA5" s="50"/>
      <c r="PCB5" s="50"/>
      <c r="PCC5" s="50"/>
      <c r="PCD5" s="50"/>
      <c r="PCE5" s="50"/>
      <c r="PCF5" s="50"/>
      <c r="PCG5" s="50"/>
      <c r="PCH5" s="50"/>
      <c r="PCI5" s="50"/>
      <c r="PCJ5" s="50"/>
      <c r="PCK5" s="50"/>
      <c r="PCL5" s="50"/>
      <c r="PCM5" s="50"/>
      <c r="PCN5" s="50"/>
      <c r="PCO5" s="50"/>
      <c r="PCP5" s="50"/>
      <c r="PCQ5" s="50"/>
      <c r="PCR5" s="50"/>
      <c r="PCS5" s="50"/>
      <c r="PCT5" s="50"/>
      <c r="PCU5" s="50"/>
      <c r="PCV5" s="50"/>
      <c r="PCW5" s="50"/>
      <c r="PCX5" s="50"/>
      <c r="PCY5" s="50"/>
      <c r="PCZ5" s="50"/>
      <c r="PDA5" s="50"/>
      <c r="PDB5" s="50"/>
      <c r="PDC5" s="50"/>
      <c r="PDD5" s="50"/>
      <c r="PDE5" s="50"/>
      <c r="PDF5" s="50"/>
      <c r="PDG5" s="50"/>
      <c r="PDH5" s="50"/>
      <c r="PDI5" s="50"/>
      <c r="PDJ5" s="50"/>
      <c r="PDK5" s="50"/>
      <c r="PDL5" s="50"/>
      <c r="PDM5" s="50"/>
      <c r="PDN5" s="50"/>
      <c r="PDO5" s="50"/>
      <c r="PDP5" s="50"/>
      <c r="PDQ5" s="50"/>
      <c r="PDR5" s="50"/>
      <c r="PDS5" s="50"/>
      <c r="PDT5" s="50"/>
      <c r="PDU5" s="50"/>
      <c r="PDV5" s="50"/>
      <c r="PDW5" s="50"/>
      <c r="PDX5" s="50"/>
      <c r="PDY5" s="50"/>
      <c r="PDZ5" s="50"/>
      <c r="PEA5" s="50"/>
      <c r="PEB5" s="50"/>
      <c r="PEC5" s="50"/>
      <c r="PED5" s="50"/>
      <c r="PEE5" s="50"/>
      <c r="PEF5" s="50"/>
      <c r="PEG5" s="50"/>
      <c r="PEH5" s="50"/>
      <c r="PEI5" s="50"/>
      <c r="PEJ5" s="50"/>
      <c r="PEK5" s="50"/>
      <c r="PEL5" s="50"/>
      <c r="PEM5" s="50"/>
      <c r="PEN5" s="50"/>
      <c r="PEO5" s="50"/>
      <c r="PEP5" s="50"/>
      <c r="PEQ5" s="50"/>
      <c r="PER5" s="50"/>
      <c r="PES5" s="50"/>
      <c r="PET5" s="50"/>
      <c r="PEU5" s="50"/>
      <c r="PEV5" s="50"/>
      <c r="PEW5" s="50"/>
      <c r="PEX5" s="50"/>
      <c r="PEY5" s="50"/>
      <c r="PEZ5" s="50"/>
      <c r="PFA5" s="50"/>
      <c r="PFB5" s="50"/>
      <c r="PFC5" s="50"/>
      <c r="PFD5" s="50"/>
      <c r="PFE5" s="50"/>
      <c r="PFF5" s="50"/>
      <c r="PFG5" s="50"/>
      <c r="PFH5" s="50"/>
      <c r="PFI5" s="50"/>
      <c r="PFJ5" s="50"/>
      <c r="PFK5" s="50"/>
      <c r="PFL5" s="50"/>
      <c r="PFM5" s="50"/>
      <c r="PFN5" s="50"/>
      <c r="PFO5" s="50"/>
      <c r="PFP5" s="50"/>
      <c r="PFQ5" s="50"/>
      <c r="PFR5" s="50"/>
      <c r="PFS5" s="50"/>
      <c r="PFT5" s="50"/>
      <c r="PFU5" s="50"/>
      <c r="PFV5" s="50"/>
      <c r="PFW5" s="50"/>
      <c r="PFX5" s="50"/>
      <c r="PFY5" s="50"/>
      <c r="PFZ5" s="50"/>
      <c r="PGA5" s="50"/>
      <c r="PGB5" s="50"/>
      <c r="PGC5" s="50"/>
      <c r="PGD5" s="50"/>
      <c r="PGE5" s="50"/>
      <c r="PGF5" s="50"/>
      <c r="PGG5" s="50"/>
      <c r="PGH5" s="50"/>
      <c r="PGI5" s="50"/>
      <c r="PGJ5" s="50"/>
      <c r="PGK5" s="50"/>
      <c r="PGL5" s="50"/>
      <c r="PGM5" s="50"/>
      <c r="PGN5" s="50"/>
      <c r="PGO5" s="50"/>
      <c r="PGP5" s="50"/>
      <c r="PGQ5" s="50"/>
      <c r="PGR5" s="50"/>
      <c r="PGS5" s="50"/>
      <c r="PGT5" s="50"/>
      <c r="PGU5" s="50"/>
      <c r="PGV5" s="50"/>
      <c r="PGW5" s="50"/>
      <c r="PGX5" s="50"/>
      <c r="PGY5" s="50"/>
      <c r="PGZ5" s="50"/>
      <c r="PHA5" s="50"/>
      <c r="PHB5" s="50"/>
      <c r="PHC5" s="50"/>
      <c r="PHD5" s="50"/>
      <c r="PHE5" s="50"/>
      <c r="PHF5" s="50"/>
      <c r="PHG5" s="50"/>
      <c r="PHH5" s="50"/>
      <c r="PHI5" s="50"/>
      <c r="PHJ5" s="50"/>
      <c r="PHK5" s="50"/>
      <c r="PHL5" s="50"/>
      <c r="PHM5" s="50"/>
      <c r="PHN5" s="50"/>
      <c r="PHO5" s="50"/>
      <c r="PHP5" s="50"/>
      <c r="PHQ5" s="50"/>
      <c r="PHR5" s="50"/>
      <c r="PHS5" s="50"/>
      <c r="PHT5" s="50"/>
      <c r="PHU5" s="50"/>
      <c r="PHV5" s="50"/>
      <c r="PHW5" s="50"/>
      <c r="PHX5" s="50"/>
      <c r="PHY5" s="50"/>
      <c r="PHZ5" s="50"/>
      <c r="PIA5" s="50"/>
      <c r="PIB5" s="50"/>
      <c r="PIC5" s="50"/>
      <c r="PID5" s="50"/>
      <c r="PIE5" s="50"/>
      <c r="PIF5" s="50"/>
      <c r="PIG5" s="50"/>
      <c r="PIH5" s="50"/>
      <c r="PII5" s="50"/>
      <c r="PIJ5" s="50"/>
      <c r="PIK5" s="50"/>
      <c r="PIL5" s="50"/>
      <c r="PIM5" s="50"/>
      <c r="PIN5" s="50"/>
      <c r="PIO5" s="50"/>
      <c r="PIP5" s="50"/>
      <c r="PIQ5" s="50"/>
      <c r="PIR5" s="50"/>
      <c r="PIS5" s="50"/>
      <c r="PIT5" s="50"/>
      <c r="PIU5" s="50"/>
      <c r="PIV5" s="50"/>
      <c r="PIW5" s="50"/>
      <c r="PIX5" s="50"/>
      <c r="PIY5" s="50"/>
      <c r="PIZ5" s="50"/>
      <c r="PJA5" s="50"/>
      <c r="PJB5" s="50"/>
      <c r="PJC5" s="50"/>
      <c r="PJD5" s="50"/>
      <c r="PJE5" s="50"/>
      <c r="PJF5" s="50"/>
      <c r="PJG5" s="50"/>
      <c r="PJH5" s="50"/>
      <c r="PJI5" s="50"/>
      <c r="PJJ5" s="50"/>
      <c r="PJK5" s="50"/>
      <c r="PJL5" s="50"/>
      <c r="PJM5" s="50"/>
      <c r="PJN5" s="50"/>
      <c r="PJO5" s="50"/>
      <c r="PJP5" s="50"/>
      <c r="PJQ5" s="50"/>
      <c r="PJR5" s="50"/>
      <c r="PJS5" s="50"/>
      <c r="PJT5" s="50"/>
      <c r="PJU5" s="50"/>
      <c r="PJV5" s="50"/>
      <c r="PJW5" s="50"/>
      <c r="PJX5" s="50"/>
      <c r="PJY5" s="50"/>
      <c r="PJZ5" s="50"/>
      <c r="PKA5" s="50"/>
      <c r="PKB5" s="50"/>
      <c r="PKC5" s="50"/>
      <c r="PKD5" s="50"/>
      <c r="PKE5" s="50"/>
      <c r="PKF5" s="50"/>
      <c r="PKG5" s="50"/>
      <c r="PKH5" s="50"/>
      <c r="PKI5" s="50"/>
      <c r="PKJ5" s="50"/>
      <c r="PKK5" s="50"/>
      <c r="PKL5" s="50"/>
      <c r="PKM5" s="50"/>
      <c r="PKN5" s="50"/>
      <c r="PKO5" s="50"/>
      <c r="PKP5" s="50"/>
      <c r="PKQ5" s="50"/>
      <c r="PKR5" s="50"/>
      <c r="PKS5" s="50"/>
      <c r="PKT5" s="50"/>
      <c r="PKU5" s="50"/>
      <c r="PKV5" s="50"/>
      <c r="PKW5" s="50"/>
      <c r="PKX5" s="50"/>
      <c r="PKY5" s="50"/>
      <c r="PKZ5" s="50"/>
      <c r="PLA5" s="50"/>
      <c r="PLB5" s="50"/>
      <c r="PLC5" s="50"/>
      <c r="PLD5" s="50"/>
      <c r="PLE5" s="50"/>
      <c r="PLF5" s="50"/>
      <c r="PLG5" s="50"/>
      <c r="PLH5" s="50"/>
      <c r="PLI5" s="50"/>
      <c r="PLJ5" s="50"/>
      <c r="PLK5" s="50"/>
      <c r="PLL5" s="50"/>
      <c r="PLM5" s="50"/>
      <c r="PLN5" s="50"/>
      <c r="PLO5" s="50"/>
      <c r="PLP5" s="50"/>
      <c r="PLQ5" s="50"/>
      <c r="PLR5" s="50"/>
      <c r="PLS5" s="50"/>
      <c r="PLT5" s="50"/>
      <c r="PLU5" s="50"/>
      <c r="PLV5" s="50"/>
      <c r="PLW5" s="50"/>
      <c r="PLX5" s="50"/>
      <c r="PLY5" s="50"/>
      <c r="PLZ5" s="50"/>
      <c r="PMA5" s="50"/>
      <c r="PMB5" s="50"/>
      <c r="PMC5" s="50"/>
      <c r="PMD5" s="50"/>
      <c r="PME5" s="50"/>
      <c r="PMF5" s="50"/>
      <c r="PMG5" s="50"/>
      <c r="PMH5" s="50"/>
      <c r="PMI5" s="50"/>
      <c r="PMJ5" s="50"/>
      <c r="PMK5" s="50"/>
      <c r="PML5" s="50"/>
      <c r="PMM5" s="50"/>
      <c r="PMN5" s="50"/>
      <c r="PMO5" s="50"/>
      <c r="PMP5" s="50"/>
      <c r="PMQ5" s="50"/>
      <c r="PMR5" s="50"/>
      <c r="PMS5" s="50"/>
      <c r="PMT5" s="50"/>
      <c r="PMU5" s="50"/>
      <c r="PMV5" s="50"/>
      <c r="PMW5" s="50"/>
      <c r="PMX5" s="50"/>
      <c r="PMY5" s="50"/>
      <c r="PMZ5" s="50"/>
      <c r="PNA5" s="50"/>
      <c r="PNB5" s="50"/>
      <c r="PNC5" s="50"/>
      <c r="PND5" s="50"/>
      <c r="PNE5" s="50"/>
      <c r="PNF5" s="50"/>
      <c r="PNG5" s="50"/>
      <c r="PNH5" s="50"/>
      <c r="PNI5" s="50"/>
      <c r="PNJ5" s="50"/>
      <c r="PNK5" s="50"/>
      <c r="PNL5" s="50"/>
      <c r="PNM5" s="50"/>
      <c r="PNN5" s="50"/>
      <c r="PNO5" s="50"/>
      <c r="PNP5" s="50"/>
      <c r="PNQ5" s="50"/>
      <c r="PNR5" s="50"/>
      <c r="PNS5" s="50"/>
      <c r="PNT5" s="50"/>
      <c r="PNU5" s="50"/>
      <c r="PNV5" s="50"/>
      <c r="PNW5" s="50"/>
      <c r="PNX5" s="50"/>
      <c r="PNY5" s="50"/>
      <c r="PNZ5" s="50"/>
      <c r="POA5" s="50"/>
      <c r="POB5" s="50"/>
      <c r="POC5" s="50"/>
      <c r="POD5" s="50"/>
      <c r="POE5" s="50"/>
      <c r="POF5" s="50"/>
      <c r="POG5" s="50"/>
      <c r="POH5" s="50"/>
      <c r="POI5" s="50"/>
      <c r="POJ5" s="50"/>
      <c r="POK5" s="50"/>
      <c r="POL5" s="50"/>
      <c r="POM5" s="50"/>
      <c r="PON5" s="50"/>
      <c r="POO5" s="50"/>
      <c r="POP5" s="50"/>
      <c r="POQ5" s="50"/>
      <c r="POR5" s="50"/>
      <c r="POS5" s="50"/>
      <c r="POT5" s="50"/>
      <c r="POU5" s="50"/>
      <c r="POV5" s="50"/>
      <c r="POW5" s="50"/>
      <c r="POX5" s="50"/>
      <c r="POY5" s="50"/>
      <c r="POZ5" s="50"/>
      <c r="PPA5" s="50"/>
      <c r="PPB5" s="50"/>
      <c r="PPC5" s="50"/>
      <c r="PPD5" s="50"/>
      <c r="PPE5" s="50"/>
      <c r="PPF5" s="50"/>
      <c r="PPG5" s="50"/>
      <c r="PPH5" s="50"/>
      <c r="PPI5" s="50"/>
      <c r="PPJ5" s="50"/>
      <c r="PPK5" s="50"/>
      <c r="PPL5" s="50"/>
      <c r="PPM5" s="50"/>
      <c r="PPN5" s="50"/>
      <c r="PPO5" s="50"/>
      <c r="PPP5" s="50"/>
      <c r="PPQ5" s="50"/>
      <c r="PPR5" s="50"/>
      <c r="PPS5" s="50"/>
      <c r="PPT5" s="50"/>
      <c r="PPU5" s="50"/>
      <c r="PPV5" s="50"/>
      <c r="PPW5" s="50"/>
      <c r="PPX5" s="50"/>
      <c r="PPY5" s="50"/>
      <c r="PPZ5" s="50"/>
      <c r="PQA5" s="50"/>
      <c r="PQB5" s="50"/>
      <c r="PQC5" s="50"/>
      <c r="PQD5" s="50"/>
      <c r="PQE5" s="50"/>
      <c r="PQF5" s="50"/>
      <c r="PQG5" s="50"/>
      <c r="PQH5" s="50"/>
      <c r="PQI5" s="50"/>
      <c r="PQJ5" s="50"/>
      <c r="PQK5" s="50"/>
      <c r="PQL5" s="50"/>
      <c r="PQM5" s="50"/>
      <c r="PQN5" s="50"/>
      <c r="PQO5" s="50"/>
      <c r="PQP5" s="50"/>
      <c r="PQQ5" s="50"/>
      <c r="PQR5" s="50"/>
      <c r="PQS5" s="50"/>
      <c r="PQT5" s="50"/>
      <c r="PQU5" s="50"/>
      <c r="PQV5" s="50"/>
      <c r="PQW5" s="50"/>
      <c r="PQX5" s="50"/>
      <c r="PQY5" s="50"/>
      <c r="PQZ5" s="50"/>
      <c r="PRA5" s="50"/>
      <c r="PRB5" s="50"/>
      <c r="PRC5" s="50"/>
      <c r="PRD5" s="50"/>
      <c r="PRE5" s="50"/>
      <c r="PRF5" s="50"/>
      <c r="PRG5" s="50"/>
      <c r="PRH5" s="50"/>
      <c r="PRI5" s="50"/>
      <c r="PRJ5" s="50"/>
      <c r="PRK5" s="50"/>
      <c r="PRL5" s="50"/>
      <c r="PRM5" s="50"/>
      <c r="PRN5" s="50"/>
      <c r="PRO5" s="50"/>
      <c r="PRP5" s="50"/>
      <c r="PRQ5" s="50"/>
      <c r="PRR5" s="50"/>
      <c r="PRS5" s="50"/>
      <c r="PRT5" s="50"/>
      <c r="PRU5" s="50"/>
      <c r="PRV5" s="50"/>
      <c r="PRW5" s="50"/>
      <c r="PRX5" s="50"/>
      <c r="PRY5" s="50"/>
      <c r="PRZ5" s="50"/>
      <c r="PSA5" s="50"/>
      <c r="PSB5" s="50"/>
      <c r="PSC5" s="50"/>
      <c r="PSD5" s="50"/>
      <c r="PSE5" s="50"/>
      <c r="PSF5" s="50"/>
      <c r="PSG5" s="50"/>
      <c r="PSH5" s="50"/>
      <c r="PSI5" s="50"/>
      <c r="PSJ5" s="50"/>
      <c r="PSK5" s="50"/>
      <c r="PSL5" s="50"/>
      <c r="PSM5" s="50"/>
      <c r="PSN5" s="50"/>
      <c r="PSO5" s="50"/>
      <c r="PSP5" s="50"/>
      <c r="PSQ5" s="50"/>
      <c r="PSR5" s="50"/>
      <c r="PSS5" s="50"/>
      <c r="PST5" s="50"/>
      <c r="PSU5" s="50"/>
      <c r="PSV5" s="50"/>
      <c r="PSW5" s="50"/>
      <c r="PSX5" s="50"/>
      <c r="PSY5" s="50"/>
      <c r="PSZ5" s="50"/>
      <c r="PTA5" s="50"/>
      <c r="PTB5" s="50"/>
      <c r="PTC5" s="50"/>
      <c r="PTD5" s="50"/>
      <c r="PTE5" s="50"/>
      <c r="PTF5" s="50"/>
      <c r="PTG5" s="50"/>
      <c r="PTH5" s="50"/>
      <c r="PTI5" s="50"/>
      <c r="PTJ5" s="50"/>
      <c r="PTK5" s="50"/>
      <c r="PTL5" s="50"/>
      <c r="PTM5" s="50"/>
      <c r="PTN5" s="50"/>
      <c r="PTO5" s="50"/>
      <c r="PTP5" s="50"/>
      <c r="PTQ5" s="50"/>
      <c r="PTR5" s="50"/>
      <c r="PTS5" s="50"/>
      <c r="PTT5" s="50"/>
      <c r="PTU5" s="50"/>
      <c r="PTV5" s="50"/>
      <c r="PTW5" s="50"/>
      <c r="PTX5" s="50"/>
      <c r="PTY5" s="50"/>
      <c r="PTZ5" s="50"/>
      <c r="PUA5" s="50"/>
      <c r="PUB5" s="50"/>
      <c r="PUC5" s="50"/>
      <c r="PUD5" s="50"/>
      <c r="PUE5" s="50"/>
      <c r="PUF5" s="50"/>
      <c r="PUG5" s="50"/>
      <c r="PUH5" s="50"/>
      <c r="PUI5" s="50"/>
      <c r="PUJ5" s="50"/>
      <c r="PUK5" s="50"/>
      <c r="PUL5" s="50"/>
      <c r="PUM5" s="50"/>
      <c r="PUN5" s="50"/>
      <c r="PUO5" s="50"/>
      <c r="PUP5" s="50"/>
      <c r="PUQ5" s="50"/>
      <c r="PUR5" s="50"/>
      <c r="PUS5" s="50"/>
      <c r="PUT5" s="50"/>
      <c r="PUU5" s="50"/>
      <c r="PUV5" s="50"/>
      <c r="PUW5" s="50"/>
      <c r="PUX5" s="50"/>
      <c r="PUY5" s="50"/>
      <c r="PUZ5" s="50"/>
      <c r="PVA5" s="50"/>
      <c r="PVB5" s="50"/>
      <c r="PVC5" s="50"/>
      <c r="PVD5" s="50"/>
      <c r="PVE5" s="50"/>
      <c r="PVF5" s="50"/>
      <c r="PVG5" s="50"/>
      <c r="PVH5" s="50"/>
      <c r="PVI5" s="50"/>
      <c r="PVJ5" s="50"/>
      <c r="PVK5" s="50"/>
      <c r="PVL5" s="50"/>
      <c r="PVM5" s="50"/>
      <c r="PVN5" s="50"/>
      <c r="PVO5" s="50"/>
      <c r="PVP5" s="50"/>
      <c r="PVQ5" s="50"/>
      <c r="PVR5" s="50"/>
      <c r="PVS5" s="50"/>
      <c r="PVT5" s="50"/>
      <c r="PVU5" s="50"/>
      <c r="PVV5" s="50"/>
      <c r="PVW5" s="50"/>
      <c r="PVX5" s="50"/>
      <c r="PVY5" s="50"/>
      <c r="PVZ5" s="50"/>
      <c r="PWA5" s="50"/>
      <c r="PWB5" s="50"/>
      <c r="PWC5" s="50"/>
      <c r="PWD5" s="50"/>
      <c r="PWE5" s="50"/>
      <c r="PWF5" s="50"/>
      <c r="PWG5" s="50"/>
      <c r="PWH5" s="50"/>
      <c r="PWI5" s="50"/>
      <c r="PWJ5" s="50"/>
      <c r="PWK5" s="50"/>
      <c r="PWL5" s="50"/>
      <c r="PWM5" s="50"/>
      <c r="PWN5" s="50"/>
      <c r="PWO5" s="50"/>
      <c r="PWP5" s="50"/>
      <c r="PWQ5" s="50"/>
      <c r="PWR5" s="50"/>
      <c r="PWS5" s="50"/>
      <c r="PWT5" s="50"/>
      <c r="PWU5" s="50"/>
      <c r="PWV5" s="50"/>
      <c r="PWW5" s="50"/>
      <c r="PWX5" s="50"/>
      <c r="PWY5" s="50"/>
      <c r="PWZ5" s="50"/>
      <c r="PXA5" s="50"/>
      <c r="PXB5" s="50"/>
      <c r="PXC5" s="50"/>
      <c r="PXD5" s="50"/>
      <c r="PXE5" s="50"/>
      <c r="PXF5" s="50"/>
      <c r="PXG5" s="50"/>
      <c r="PXH5" s="50"/>
      <c r="PXI5" s="50"/>
      <c r="PXJ5" s="50"/>
      <c r="PXK5" s="50"/>
      <c r="PXL5" s="50"/>
      <c r="PXM5" s="50"/>
      <c r="PXN5" s="50"/>
      <c r="PXO5" s="50"/>
      <c r="PXP5" s="50"/>
      <c r="PXQ5" s="50"/>
      <c r="PXR5" s="50"/>
      <c r="PXS5" s="50"/>
      <c r="PXT5" s="50"/>
      <c r="PXU5" s="50"/>
      <c r="PXV5" s="50"/>
      <c r="PXW5" s="50"/>
      <c r="PXX5" s="50"/>
      <c r="PXY5" s="50"/>
      <c r="PXZ5" s="50"/>
      <c r="PYA5" s="50"/>
      <c r="PYB5" s="50"/>
      <c r="PYC5" s="50"/>
      <c r="PYD5" s="50"/>
      <c r="PYE5" s="50"/>
      <c r="PYF5" s="50"/>
      <c r="PYG5" s="50"/>
      <c r="PYH5" s="50"/>
      <c r="PYI5" s="50"/>
      <c r="PYJ5" s="50"/>
      <c r="PYK5" s="50"/>
      <c r="PYL5" s="50"/>
      <c r="PYM5" s="50"/>
      <c r="PYN5" s="50"/>
      <c r="PYO5" s="50"/>
      <c r="PYP5" s="50"/>
      <c r="PYQ5" s="50"/>
      <c r="PYR5" s="50"/>
      <c r="PYS5" s="50"/>
      <c r="PYT5" s="50"/>
      <c r="PYU5" s="50"/>
      <c r="PYV5" s="50"/>
      <c r="PYW5" s="50"/>
      <c r="PYX5" s="50"/>
      <c r="PYY5" s="50"/>
      <c r="PYZ5" s="50"/>
      <c r="PZA5" s="50"/>
      <c r="PZB5" s="50"/>
      <c r="PZC5" s="50"/>
      <c r="PZD5" s="50"/>
      <c r="PZE5" s="50"/>
      <c r="PZF5" s="50"/>
      <c r="PZG5" s="50"/>
      <c r="PZH5" s="50"/>
      <c r="PZI5" s="50"/>
      <c r="PZJ5" s="50"/>
      <c r="PZK5" s="50"/>
      <c r="PZL5" s="50"/>
      <c r="PZM5" s="50"/>
      <c r="PZN5" s="50"/>
      <c r="PZO5" s="50"/>
      <c r="PZP5" s="50"/>
      <c r="PZQ5" s="50"/>
      <c r="PZR5" s="50"/>
      <c r="PZS5" s="50"/>
      <c r="PZT5" s="50"/>
      <c r="PZU5" s="50"/>
      <c r="PZV5" s="50"/>
      <c r="PZW5" s="50"/>
      <c r="PZX5" s="50"/>
      <c r="PZY5" s="50"/>
      <c r="PZZ5" s="50"/>
      <c r="QAA5" s="50"/>
      <c r="QAB5" s="50"/>
      <c r="QAC5" s="50"/>
      <c r="QAD5" s="50"/>
      <c r="QAE5" s="50"/>
      <c r="QAF5" s="50"/>
      <c r="QAG5" s="50"/>
      <c r="QAH5" s="50"/>
      <c r="QAI5" s="50"/>
      <c r="QAJ5" s="50"/>
      <c r="QAK5" s="50"/>
      <c r="QAL5" s="50"/>
      <c r="QAM5" s="50"/>
      <c r="QAN5" s="50"/>
      <c r="QAO5" s="50"/>
      <c r="QAP5" s="50"/>
      <c r="QAQ5" s="50"/>
      <c r="QAR5" s="50"/>
      <c r="QAS5" s="50"/>
      <c r="QAT5" s="50"/>
      <c r="QAU5" s="50"/>
      <c r="QAV5" s="50"/>
      <c r="QAW5" s="50"/>
      <c r="QAX5" s="50"/>
      <c r="QAY5" s="50"/>
      <c r="QAZ5" s="50"/>
      <c r="QBA5" s="50"/>
      <c r="QBB5" s="50"/>
      <c r="QBC5" s="50"/>
      <c r="QBD5" s="50"/>
      <c r="QBE5" s="50"/>
      <c r="QBF5" s="50"/>
      <c r="QBG5" s="50"/>
      <c r="QBH5" s="50"/>
      <c r="QBI5" s="50"/>
      <c r="QBJ5" s="50"/>
      <c r="QBK5" s="50"/>
      <c r="QBL5" s="50"/>
      <c r="QBM5" s="50"/>
      <c r="QBN5" s="50"/>
      <c r="QBO5" s="50"/>
      <c r="QBP5" s="50"/>
      <c r="QBQ5" s="50"/>
      <c r="QBR5" s="50"/>
      <c r="QBS5" s="50"/>
      <c r="QBT5" s="50"/>
      <c r="QBU5" s="50"/>
      <c r="QBV5" s="50"/>
      <c r="QBW5" s="50"/>
      <c r="QBX5" s="50"/>
      <c r="QBY5" s="50"/>
      <c r="QBZ5" s="50"/>
      <c r="QCA5" s="50"/>
      <c r="QCB5" s="50"/>
      <c r="QCC5" s="50"/>
      <c r="QCD5" s="50"/>
      <c r="QCE5" s="50"/>
      <c r="QCF5" s="50"/>
      <c r="QCG5" s="50"/>
      <c r="QCH5" s="50"/>
      <c r="QCI5" s="50"/>
      <c r="QCJ5" s="50"/>
      <c r="QCK5" s="50"/>
      <c r="QCL5" s="50"/>
      <c r="QCM5" s="50"/>
      <c r="QCN5" s="50"/>
      <c r="QCO5" s="50"/>
      <c r="QCP5" s="50"/>
      <c r="QCQ5" s="50"/>
      <c r="QCR5" s="50"/>
      <c r="QCS5" s="50"/>
      <c r="QCT5" s="50"/>
      <c r="QCU5" s="50"/>
      <c r="QCV5" s="50"/>
      <c r="QCW5" s="50"/>
      <c r="QCX5" s="50"/>
      <c r="QCY5" s="50"/>
      <c r="QCZ5" s="50"/>
      <c r="QDA5" s="50"/>
      <c r="QDB5" s="50"/>
      <c r="QDC5" s="50"/>
      <c r="QDD5" s="50"/>
      <c r="QDE5" s="50"/>
      <c r="QDF5" s="50"/>
      <c r="QDG5" s="50"/>
      <c r="QDH5" s="50"/>
      <c r="QDI5" s="50"/>
      <c r="QDJ5" s="50"/>
      <c r="QDK5" s="50"/>
      <c r="QDL5" s="50"/>
      <c r="QDM5" s="50"/>
      <c r="QDN5" s="50"/>
      <c r="QDO5" s="50"/>
      <c r="QDP5" s="50"/>
      <c r="QDQ5" s="50"/>
      <c r="QDR5" s="50"/>
      <c r="QDS5" s="50"/>
      <c r="QDT5" s="50"/>
      <c r="QDU5" s="50"/>
      <c r="QDV5" s="50"/>
      <c r="QDW5" s="50"/>
      <c r="QDX5" s="50"/>
      <c r="QDY5" s="50"/>
      <c r="QDZ5" s="50"/>
      <c r="QEA5" s="50"/>
      <c r="QEB5" s="50"/>
      <c r="QEC5" s="50"/>
      <c r="QED5" s="50"/>
      <c r="QEE5" s="50"/>
      <c r="QEF5" s="50"/>
      <c r="QEG5" s="50"/>
      <c r="QEH5" s="50"/>
      <c r="QEI5" s="50"/>
      <c r="QEJ5" s="50"/>
      <c r="QEK5" s="50"/>
      <c r="QEL5" s="50"/>
      <c r="QEM5" s="50"/>
      <c r="QEN5" s="50"/>
      <c r="QEO5" s="50"/>
      <c r="QEP5" s="50"/>
      <c r="QEQ5" s="50"/>
      <c r="QER5" s="50"/>
      <c r="QES5" s="50"/>
      <c r="QET5" s="50"/>
      <c r="QEU5" s="50"/>
      <c r="QEV5" s="50"/>
      <c r="QEW5" s="50"/>
      <c r="QEX5" s="50"/>
      <c r="QEY5" s="50"/>
      <c r="QEZ5" s="50"/>
      <c r="QFA5" s="50"/>
      <c r="QFB5" s="50"/>
      <c r="QFC5" s="50"/>
      <c r="QFD5" s="50"/>
      <c r="QFE5" s="50"/>
      <c r="QFF5" s="50"/>
      <c r="QFG5" s="50"/>
      <c r="QFH5" s="50"/>
      <c r="QFI5" s="50"/>
      <c r="QFJ5" s="50"/>
      <c r="QFK5" s="50"/>
      <c r="QFL5" s="50"/>
      <c r="QFM5" s="50"/>
      <c r="QFN5" s="50"/>
      <c r="QFO5" s="50"/>
      <c r="QFP5" s="50"/>
      <c r="QFQ5" s="50"/>
      <c r="QFR5" s="50"/>
      <c r="QFS5" s="50"/>
      <c r="QFT5" s="50"/>
      <c r="QFU5" s="50"/>
      <c r="QFV5" s="50"/>
      <c r="QFW5" s="50"/>
      <c r="QFX5" s="50"/>
      <c r="QFY5" s="50"/>
      <c r="QFZ5" s="50"/>
      <c r="QGA5" s="50"/>
      <c r="QGB5" s="50"/>
      <c r="QGC5" s="50"/>
      <c r="QGD5" s="50"/>
      <c r="QGE5" s="50"/>
      <c r="QGF5" s="50"/>
      <c r="QGG5" s="50"/>
      <c r="QGH5" s="50"/>
      <c r="QGI5" s="50"/>
      <c r="QGJ5" s="50"/>
      <c r="QGK5" s="50"/>
      <c r="QGL5" s="50"/>
      <c r="QGM5" s="50"/>
      <c r="QGN5" s="50"/>
      <c r="QGO5" s="50"/>
      <c r="QGP5" s="50"/>
      <c r="QGQ5" s="50"/>
      <c r="QGR5" s="50"/>
      <c r="QGS5" s="50"/>
      <c r="QGT5" s="50"/>
      <c r="QGU5" s="50"/>
      <c r="QGV5" s="50"/>
      <c r="QGW5" s="50"/>
      <c r="QGX5" s="50"/>
      <c r="QGY5" s="50"/>
      <c r="QGZ5" s="50"/>
      <c r="QHA5" s="50"/>
      <c r="QHB5" s="50"/>
      <c r="QHC5" s="50"/>
      <c r="QHD5" s="50"/>
      <c r="QHE5" s="50"/>
      <c r="QHF5" s="50"/>
      <c r="QHG5" s="50"/>
      <c r="QHH5" s="50"/>
      <c r="QHI5" s="50"/>
      <c r="QHJ5" s="50"/>
      <c r="QHK5" s="50"/>
      <c r="QHL5" s="50"/>
      <c r="QHM5" s="50"/>
      <c r="QHN5" s="50"/>
      <c r="QHO5" s="50"/>
      <c r="QHP5" s="50"/>
      <c r="QHQ5" s="50"/>
      <c r="QHR5" s="50"/>
      <c r="QHS5" s="50"/>
      <c r="QHT5" s="50"/>
      <c r="QHU5" s="50"/>
      <c r="QHV5" s="50"/>
      <c r="QHW5" s="50"/>
      <c r="QHX5" s="50"/>
      <c r="QHY5" s="50"/>
      <c r="QHZ5" s="50"/>
      <c r="QIA5" s="50"/>
      <c r="QIB5" s="50"/>
      <c r="QIC5" s="50"/>
      <c r="QID5" s="50"/>
      <c r="QIE5" s="50"/>
      <c r="QIF5" s="50"/>
      <c r="QIG5" s="50"/>
      <c r="QIH5" s="50"/>
      <c r="QII5" s="50"/>
      <c r="QIJ5" s="50"/>
      <c r="QIK5" s="50"/>
      <c r="QIL5" s="50"/>
      <c r="QIM5" s="50"/>
      <c r="QIN5" s="50"/>
      <c r="QIO5" s="50"/>
      <c r="QIP5" s="50"/>
      <c r="QIQ5" s="50"/>
      <c r="QIR5" s="50"/>
      <c r="QIS5" s="50"/>
      <c r="QIT5" s="50"/>
      <c r="QIU5" s="50"/>
      <c r="QIV5" s="50"/>
      <c r="QIW5" s="50"/>
      <c r="QIX5" s="50"/>
      <c r="QIY5" s="50"/>
      <c r="QIZ5" s="50"/>
      <c r="QJA5" s="50"/>
      <c r="QJB5" s="50"/>
      <c r="QJC5" s="50"/>
      <c r="QJD5" s="50"/>
      <c r="QJE5" s="50"/>
      <c r="QJF5" s="50"/>
      <c r="QJG5" s="50"/>
      <c r="QJH5" s="50"/>
      <c r="QJI5" s="50"/>
      <c r="QJJ5" s="50"/>
      <c r="QJK5" s="50"/>
      <c r="QJL5" s="50"/>
      <c r="QJM5" s="50"/>
      <c r="QJN5" s="50"/>
      <c r="QJO5" s="50"/>
      <c r="QJP5" s="50"/>
      <c r="QJQ5" s="50"/>
      <c r="QJR5" s="50"/>
      <c r="QJS5" s="50"/>
      <c r="QJT5" s="50"/>
      <c r="QJU5" s="50"/>
      <c r="QJV5" s="50"/>
      <c r="QJW5" s="50"/>
      <c r="QJX5" s="50"/>
      <c r="QJY5" s="50"/>
      <c r="QJZ5" s="50"/>
      <c r="QKA5" s="50"/>
      <c r="QKB5" s="50"/>
      <c r="QKC5" s="50"/>
      <c r="QKD5" s="50"/>
      <c r="QKE5" s="50"/>
      <c r="QKF5" s="50"/>
      <c r="QKG5" s="50"/>
      <c r="QKH5" s="50"/>
      <c r="QKI5" s="50"/>
      <c r="QKJ5" s="50"/>
      <c r="QKK5" s="50"/>
      <c r="QKL5" s="50"/>
      <c r="QKM5" s="50"/>
      <c r="QKN5" s="50"/>
      <c r="QKO5" s="50"/>
      <c r="QKP5" s="50"/>
      <c r="QKQ5" s="50"/>
      <c r="QKR5" s="50"/>
      <c r="QKS5" s="50"/>
      <c r="QKT5" s="50"/>
      <c r="QKU5" s="50"/>
      <c r="QKV5" s="50"/>
      <c r="QKW5" s="50"/>
      <c r="QKX5" s="50"/>
      <c r="QKY5" s="50"/>
      <c r="QKZ5" s="50"/>
      <c r="QLA5" s="50"/>
      <c r="QLB5" s="50"/>
      <c r="QLC5" s="50"/>
      <c r="QLD5" s="50"/>
      <c r="QLE5" s="50"/>
      <c r="QLF5" s="50"/>
      <c r="QLG5" s="50"/>
      <c r="QLH5" s="50"/>
      <c r="QLI5" s="50"/>
      <c r="QLJ5" s="50"/>
      <c r="QLK5" s="50"/>
      <c r="QLL5" s="50"/>
      <c r="QLM5" s="50"/>
      <c r="QLN5" s="50"/>
      <c r="QLO5" s="50"/>
      <c r="QLP5" s="50"/>
      <c r="QLQ5" s="50"/>
      <c r="QLR5" s="50"/>
      <c r="QLS5" s="50"/>
      <c r="QLT5" s="50"/>
      <c r="QLU5" s="50"/>
      <c r="QLV5" s="50"/>
      <c r="QLW5" s="50"/>
      <c r="QLX5" s="50"/>
      <c r="QLY5" s="50"/>
      <c r="QLZ5" s="50"/>
      <c r="QMA5" s="50"/>
      <c r="QMB5" s="50"/>
      <c r="QMC5" s="50"/>
      <c r="QMD5" s="50"/>
      <c r="QME5" s="50"/>
      <c r="QMF5" s="50"/>
      <c r="QMG5" s="50"/>
      <c r="QMH5" s="50"/>
      <c r="QMI5" s="50"/>
      <c r="QMJ5" s="50"/>
      <c r="QMK5" s="50"/>
      <c r="QML5" s="50"/>
      <c r="QMM5" s="50"/>
      <c r="QMN5" s="50"/>
      <c r="QMO5" s="50"/>
      <c r="QMP5" s="50"/>
      <c r="QMQ5" s="50"/>
      <c r="QMR5" s="50"/>
      <c r="QMS5" s="50"/>
      <c r="QMT5" s="50"/>
      <c r="QMU5" s="50"/>
      <c r="QMV5" s="50"/>
      <c r="QMW5" s="50"/>
      <c r="QMX5" s="50"/>
      <c r="QMY5" s="50"/>
      <c r="QMZ5" s="50"/>
      <c r="QNA5" s="50"/>
      <c r="QNB5" s="50"/>
      <c r="QNC5" s="50"/>
      <c r="QND5" s="50"/>
      <c r="QNE5" s="50"/>
      <c r="QNF5" s="50"/>
      <c r="QNG5" s="50"/>
      <c r="QNH5" s="50"/>
      <c r="QNI5" s="50"/>
      <c r="QNJ5" s="50"/>
      <c r="QNK5" s="50"/>
      <c r="QNL5" s="50"/>
      <c r="QNM5" s="50"/>
      <c r="QNN5" s="50"/>
      <c r="QNO5" s="50"/>
      <c r="QNP5" s="50"/>
      <c r="QNQ5" s="50"/>
      <c r="QNR5" s="50"/>
      <c r="QNS5" s="50"/>
      <c r="QNT5" s="50"/>
      <c r="QNU5" s="50"/>
      <c r="QNV5" s="50"/>
      <c r="QNW5" s="50"/>
      <c r="QNX5" s="50"/>
      <c r="QNY5" s="50"/>
      <c r="QNZ5" s="50"/>
      <c r="QOA5" s="50"/>
      <c r="QOB5" s="50"/>
      <c r="QOC5" s="50"/>
      <c r="QOD5" s="50"/>
      <c r="QOE5" s="50"/>
      <c r="QOF5" s="50"/>
      <c r="QOG5" s="50"/>
      <c r="QOH5" s="50"/>
      <c r="QOI5" s="50"/>
      <c r="QOJ5" s="50"/>
      <c r="QOK5" s="50"/>
      <c r="QOL5" s="50"/>
      <c r="QOM5" s="50"/>
      <c r="QON5" s="50"/>
      <c r="QOO5" s="50"/>
      <c r="QOP5" s="50"/>
      <c r="QOQ5" s="50"/>
      <c r="QOR5" s="50"/>
      <c r="QOS5" s="50"/>
      <c r="QOT5" s="50"/>
      <c r="QOU5" s="50"/>
      <c r="QOV5" s="50"/>
      <c r="QOW5" s="50"/>
      <c r="QOX5" s="50"/>
      <c r="QOY5" s="50"/>
      <c r="QOZ5" s="50"/>
      <c r="QPA5" s="50"/>
      <c r="QPB5" s="50"/>
      <c r="QPC5" s="50"/>
      <c r="QPD5" s="50"/>
      <c r="QPE5" s="50"/>
      <c r="QPF5" s="50"/>
      <c r="QPG5" s="50"/>
      <c r="QPH5" s="50"/>
      <c r="QPI5" s="50"/>
      <c r="QPJ5" s="50"/>
      <c r="QPK5" s="50"/>
      <c r="QPL5" s="50"/>
      <c r="QPM5" s="50"/>
      <c r="QPN5" s="50"/>
      <c r="QPO5" s="50"/>
      <c r="QPP5" s="50"/>
      <c r="QPQ5" s="50"/>
      <c r="QPR5" s="50"/>
      <c r="QPS5" s="50"/>
      <c r="QPT5" s="50"/>
      <c r="QPU5" s="50"/>
      <c r="QPV5" s="50"/>
      <c r="QPW5" s="50"/>
      <c r="QPX5" s="50"/>
      <c r="QPY5" s="50"/>
      <c r="QPZ5" s="50"/>
      <c r="QQA5" s="50"/>
      <c r="QQB5" s="50"/>
      <c r="QQC5" s="50"/>
      <c r="QQD5" s="50"/>
      <c r="QQE5" s="50"/>
      <c r="QQF5" s="50"/>
      <c r="QQG5" s="50"/>
      <c r="QQH5" s="50"/>
      <c r="QQI5" s="50"/>
      <c r="QQJ5" s="50"/>
      <c r="QQK5" s="50"/>
      <c r="QQL5" s="50"/>
      <c r="QQM5" s="50"/>
      <c r="QQN5" s="50"/>
      <c r="QQO5" s="50"/>
      <c r="QQP5" s="50"/>
      <c r="QQQ5" s="50"/>
      <c r="QQR5" s="50"/>
      <c r="QQS5" s="50"/>
      <c r="QQT5" s="50"/>
      <c r="QQU5" s="50"/>
      <c r="QQV5" s="50"/>
      <c r="QQW5" s="50"/>
      <c r="QQX5" s="50"/>
      <c r="QQY5" s="50"/>
      <c r="QQZ5" s="50"/>
      <c r="QRA5" s="50"/>
      <c r="QRB5" s="50"/>
      <c r="QRC5" s="50"/>
      <c r="QRD5" s="50"/>
      <c r="QRE5" s="50"/>
      <c r="QRF5" s="50"/>
      <c r="QRG5" s="50"/>
      <c r="QRH5" s="50"/>
      <c r="QRI5" s="50"/>
      <c r="QRJ5" s="50"/>
      <c r="QRK5" s="50"/>
      <c r="QRL5" s="50"/>
      <c r="QRM5" s="50"/>
      <c r="QRN5" s="50"/>
      <c r="QRO5" s="50"/>
      <c r="QRP5" s="50"/>
      <c r="QRQ5" s="50"/>
      <c r="QRR5" s="50"/>
      <c r="QRS5" s="50"/>
      <c r="QRT5" s="50"/>
      <c r="QRU5" s="50"/>
      <c r="QRV5" s="50"/>
      <c r="QRW5" s="50"/>
      <c r="QRX5" s="50"/>
      <c r="QRY5" s="50"/>
      <c r="QRZ5" s="50"/>
      <c r="QSA5" s="50"/>
      <c r="QSB5" s="50"/>
      <c r="QSC5" s="50"/>
      <c r="QSD5" s="50"/>
      <c r="QSE5" s="50"/>
      <c r="QSF5" s="50"/>
      <c r="QSG5" s="50"/>
      <c r="QSH5" s="50"/>
      <c r="QSI5" s="50"/>
      <c r="QSJ5" s="50"/>
      <c r="QSK5" s="50"/>
      <c r="QSL5" s="50"/>
      <c r="QSM5" s="50"/>
      <c r="QSN5" s="50"/>
      <c r="QSO5" s="50"/>
      <c r="QSP5" s="50"/>
      <c r="QSQ5" s="50"/>
      <c r="QSR5" s="50"/>
      <c r="QSS5" s="50"/>
      <c r="QST5" s="50"/>
      <c r="QSU5" s="50"/>
      <c r="QSV5" s="50"/>
      <c r="QSW5" s="50"/>
      <c r="QSX5" s="50"/>
      <c r="QSY5" s="50"/>
      <c r="QSZ5" s="50"/>
      <c r="QTA5" s="50"/>
      <c r="QTB5" s="50"/>
      <c r="QTC5" s="50"/>
      <c r="QTD5" s="50"/>
      <c r="QTE5" s="50"/>
      <c r="QTF5" s="50"/>
      <c r="QTG5" s="50"/>
      <c r="QTH5" s="50"/>
      <c r="QTI5" s="50"/>
      <c r="QTJ5" s="50"/>
      <c r="QTK5" s="50"/>
      <c r="QTL5" s="50"/>
      <c r="QTM5" s="50"/>
      <c r="QTN5" s="50"/>
      <c r="QTO5" s="50"/>
      <c r="QTP5" s="50"/>
      <c r="QTQ5" s="50"/>
      <c r="QTR5" s="50"/>
      <c r="QTS5" s="50"/>
      <c r="QTT5" s="50"/>
      <c r="QTU5" s="50"/>
      <c r="QTV5" s="50"/>
      <c r="QTW5" s="50"/>
      <c r="QTX5" s="50"/>
      <c r="QTY5" s="50"/>
      <c r="QTZ5" s="50"/>
      <c r="QUA5" s="50"/>
      <c r="QUB5" s="50"/>
      <c r="QUC5" s="50"/>
      <c r="QUD5" s="50"/>
      <c r="QUE5" s="50"/>
      <c r="QUF5" s="50"/>
      <c r="QUG5" s="50"/>
      <c r="QUH5" s="50"/>
      <c r="QUI5" s="50"/>
      <c r="QUJ5" s="50"/>
      <c r="QUK5" s="50"/>
      <c r="QUL5" s="50"/>
      <c r="QUM5" s="50"/>
      <c r="QUN5" s="50"/>
      <c r="QUO5" s="50"/>
      <c r="QUP5" s="50"/>
      <c r="QUQ5" s="50"/>
      <c r="QUR5" s="50"/>
      <c r="QUS5" s="50"/>
      <c r="QUT5" s="50"/>
      <c r="QUU5" s="50"/>
      <c r="QUV5" s="50"/>
      <c r="QUW5" s="50"/>
      <c r="QUX5" s="50"/>
      <c r="QUY5" s="50"/>
      <c r="QUZ5" s="50"/>
      <c r="QVA5" s="50"/>
      <c r="QVB5" s="50"/>
      <c r="QVC5" s="50"/>
      <c r="QVD5" s="50"/>
      <c r="QVE5" s="50"/>
      <c r="QVF5" s="50"/>
      <c r="QVG5" s="50"/>
      <c r="QVH5" s="50"/>
      <c r="QVI5" s="50"/>
      <c r="QVJ5" s="50"/>
      <c r="QVK5" s="50"/>
      <c r="QVL5" s="50"/>
      <c r="QVM5" s="50"/>
      <c r="QVN5" s="50"/>
      <c r="QVO5" s="50"/>
      <c r="QVP5" s="50"/>
      <c r="QVQ5" s="50"/>
      <c r="QVR5" s="50"/>
      <c r="QVS5" s="50"/>
      <c r="QVT5" s="50"/>
      <c r="QVU5" s="50"/>
      <c r="QVV5" s="50"/>
      <c r="QVW5" s="50"/>
      <c r="QVX5" s="50"/>
      <c r="QVY5" s="50"/>
      <c r="QVZ5" s="50"/>
      <c r="QWA5" s="50"/>
      <c r="QWB5" s="50"/>
      <c r="QWC5" s="50"/>
      <c r="QWD5" s="50"/>
      <c r="QWE5" s="50"/>
      <c r="QWF5" s="50"/>
      <c r="QWG5" s="50"/>
      <c r="QWH5" s="50"/>
      <c r="QWI5" s="50"/>
      <c r="QWJ5" s="50"/>
      <c r="QWK5" s="50"/>
      <c r="QWL5" s="50"/>
      <c r="QWM5" s="50"/>
      <c r="QWN5" s="50"/>
      <c r="QWO5" s="50"/>
      <c r="QWP5" s="50"/>
      <c r="QWQ5" s="50"/>
      <c r="QWR5" s="50"/>
      <c r="QWS5" s="50"/>
      <c r="QWT5" s="50"/>
      <c r="QWU5" s="50"/>
      <c r="QWV5" s="50"/>
      <c r="QWW5" s="50"/>
      <c r="QWX5" s="50"/>
      <c r="QWY5" s="50"/>
      <c r="QWZ5" s="50"/>
      <c r="QXA5" s="50"/>
      <c r="QXB5" s="50"/>
      <c r="QXC5" s="50"/>
      <c r="QXD5" s="50"/>
      <c r="QXE5" s="50"/>
      <c r="QXF5" s="50"/>
      <c r="QXG5" s="50"/>
      <c r="QXH5" s="50"/>
      <c r="QXI5" s="50"/>
      <c r="QXJ5" s="50"/>
      <c r="QXK5" s="50"/>
      <c r="QXL5" s="50"/>
      <c r="QXM5" s="50"/>
      <c r="QXN5" s="50"/>
      <c r="QXO5" s="50"/>
      <c r="QXP5" s="50"/>
      <c r="QXQ5" s="50"/>
      <c r="QXR5" s="50"/>
      <c r="QXS5" s="50"/>
      <c r="QXT5" s="50"/>
      <c r="QXU5" s="50"/>
      <c r="QXV5" s="50"/>
      <c r="QXW5" s="50"/>
      <c r="QXX5" s="50"/>
      <c r="QXY5" s="50"/>
      <c r="QXZ5" s="50"/>
      <c r="QYA5" s="50"/>
      <c r="QYB5" s="50"/>
      <c r="QYC5" s="50"/>
      <c r="QYD5" s="50"/>
      <c r="QYE5" s="50"/>
      <c r="QYF5" s="50"/>
      <c r="QYG5" s="50"/>
      <c r="QYH5" s="50"/>
      <c r="QYI5" s="50"/>
      <c r="QYJ5" s="50"/>
      <c r="QYK5" s="50"/>
      <c r="QYL5" s="50"/>
      <c r="QYM5" s="50"/>
      <c r="QYN5" s="50"/>
      <c r="QYO5" s="50"/>
      <c r="QYP5" s="50"/>
      <c r="QYQ5" s="50"/>
      <c r="QYR5" s="50"/>
      <c r="QYS5" s="50"/>
      <c r="QYT5" s="50"/>
      <c r="QYU5" s="50"/>
      <c r="QYV5" s="50"/>
      <c r="QYW5" s="50"/>
      <c r="QYX5" s="50"/>
      <c r="QYY5" s="50"/>
      <c r="QYZ5" s="50"/>
      <c r="QZA5" s="50"/>
      <c r="QZB5" s="50"/>
      <c r="QZC5" s="50"/>
      <c r="QZD5" s="50"/>
      <c r="QZE5" s="50"/>
      <c r="QZF5" s="50"/>
      <c r="QZG5" s="50"/>
      <c r="QZH5" s="50"/>
      <c r="QZI5" s="50"/>
      <c r="QZJ5" s="50"/>
      <c r="QZK5" s="50"/>
      <c r="QZL5" s="50"/>
      <c r="QZM5" s="50"/>
      <c r="QZN5" s="50"/>
      <c r="QZO5" s="50"/>
      <c r="QZP5" s="50"/>
      <c r="QZQ5" s="50"/>
      <c r="QZR5" s="50"/>
      <c r="QZS5" s="50"/>
      <c r="QZT5" s="50"/>
      <c r="QZU5" s="50"/>
      <c r="QZV5" s="50"/>
      <c r="QZW5" s="50"/>
      <c r="QZX5" s="50"/>
      <c r="QZY5" s="50"/>
      <c r="QZZ5" s="50"/>
      <c r="RAA5" s="50"/>
      <c r="RAB5" s="50"/>
      <c r="RAC5" s="50"/>
      <c r="RAD5" s="50"/>
      <c r="RAE5" s="50"/>
      <c r="RAF5" s="50"/>
      <c r="RAG5" s="50"/>
      <c r="RAH5" s="50"/>
      <c r="RAI5" s="50"/>
      <c r="RAJ5" s="50"/>
      <c r="RAK5" s="50"/>
      <c r="RAL5" s="50"/>
      <c r="RAM5" s="50"/>
      <c r="RAN5" s="50"/>
      <c r="RAO5" s="50"/>
      <c r="RAP5" s="50"/>
      <c r="RAQ5" s="50"/>
      <c r="RAR5" s="50"/>
      <c r="RAS5" s="50"/>
      <c r="RAT5" s="50"/>
      <c r="RAU5" s="50"/>
      <c r="RAV5" s="50"/>
      <c r="RAW5" s="50"/>
      <c r="RAX5" s="50"/>
      <c r="RAY5" s="50"/>
      <c r="RAZ5" s="50"/>
      <c r="RBA5" s="50"/>
      <c r="RBB5" s="50"/>
      <c r="RBC5" s="50"/>
      <c r="RBD5" s="50"/>
      <c r="RBE5" s="50"/>
      <c r="RBF5" s="50"/>
      <c r="RBG5" s="50"/>
      <c r="RBH5" s="50"/>
      <c r="RBI5" s="50"/>
      <c r="RBJ5" s="50"/>
      <c r="RBK5" s="50"/>
      <c r="RBL5" s="50"/>
      <c r="RBM5" s="50"/>
      <c r="RBN5" s="50"/>
      <c r="RBO5" s="50"/>
      <c r="RBP5" s="50"/>
      <c r="RBQ5" s="50"/>
      <c r="RBR5" s="50"/>
      <c r="RBS5" s="50"/>
      <c r="RBT5" s="50"/>
      <c r="RBU5" s="50"/>
      <c r="RBV5" s="50"/>
      <c r="RBW5" s="50"/>
      <c r="RBX5" s="50"/>
      <c r="RBY5" s="50"/>
      <c r="RBZ5" s="50"/>
      <c r="RCA5" s="50"/>
      <c r="RCB5" s="50"/>
      <c r="RCC5" s="50"/>
      <c r="RCD5" s="50"/>
      <c r="RCE5" s="50"/>
      <c r="RCF5" s="50"/>
      <c r="RCG5" s="50"/>
      <c r="RCH5" s="50"/>
      <c r="RCI5" s="50"/>
      <c r="RCJ5" s="50"/>
      <c r="RCK5" s="50"/>
      <c r="RCL5" s="50"/>
      <c r="RCM5" s="50"/>
      <c r="RCN5" s="50"/>
      <c r="RCO5" s="50"/>
      <c r="RCP5" s="50"/>
      <c r="RCQ5" s="50"/>
      <c r="RCR5" s="50"/>
      <c r="RCS5" s="50"/>
      <c r="RCT5" s="50"/>
      <c r="RCU5" s="50"/>
      <c r="RCV5" s="50"/>
      <c r="RCW5" s="50"/>
      <c r="RCX5" s="50"/>
      <c r="RCY5" s="50"/>
      <c r="RCZ5" s="50"/>
      <c r="RDA5" s="50"/>
      <c r="RDB5" s="50"/>
      <c r="RDC5" s="50"/>
      <c r="RDD5" s="50"/>
      <c r="RDE5" s="50"/>
      <c r="RDF5" s="50"/>
      <c r="RDG5" s="50"/>
      <c r="RDH5" s="50"/>
      <c r="RDI5" s="50"/>
      <c r="RDJ5" s="50"/>
      <c r="RDK5" s="50"/>
      <c r="RDL5" s="50"/>
      <c r="RDM5" s="50"/>
      <c r="RDN5" s="50"/>
      <c r="RDO5" s="50"/>
      <c r="RDP5" s="50"/>
      <c r="RDQ5" s="50"/>
      <c r="RDR5" s="50"/>
      <c r="RDS5" s="50"/>
      <c r="RDT5" s="50"/>
      <c r="RDU5" s="50"/>
      <c r="RDV5" s="50"/>
      <c r="RDW5" s="50"/>
      <c r="RDX5" s="50"/>
      <c r="RDY5" s="50"/>
      <c r="RDZ5" s="50"/>
      <c r="REA5" s="50"/>
      <c r="REB5" s="50"/>
      <c r="REC5" s="50"/>
      <c r="RED5" s="50"/>
      <c r="REE5" s="50"/>
      <c r="REF5" s="50"/>
      <c r="REG5" s="50"/>
      <c r="REH5" s="50"/>
      <c r="REI5" s="50"/>
      <c r="REJ5" s="50"/>
      <c r="REK5" s="50"/>
      <c r="REL5" s="50"/>
      <c r="REM5" s="50"/>
      <c r="REN5" s="50"/>
      <c r="REO5" s="50"/>
      <c r="REP5" s="50"/>
      <c r="REQ5" s="50"/>
      <c r="RER5" s="50"/>
      <c r="RES5" s="50"/>
      <c r="RET5" s="50"/>
      <c r="REU5" s="50"/>
      <c r="REV5" s="50"/>
      <c r="REW5" s="50"/>
      <c r="REX5" s="50"/>
      <c r="REY5" s="50"/>
      <c r="REZ5" s="50"/>
      <c r="RFA5" s="50"/>
      <c r="RFB5" s="50"/>
      <c r="RFC5" s="50"/>
      <c r="RFD5" s="50"/>
      <c r="RFE5" s="50"/>
      <c r="RFF5" s="50"/>
      <c r="RFG5" s="50"/>
      <c r="RFH5" s="50"/>
      <c r="RFI5" s="50"/>
      <c r="RFJ5" s="50"/>
      <c r="RFK5" s="50"/>
      <c r="RFL5" s="50"/>
      <c r="RFM5" s="50"/>
      <c r="RFN5" s="50"/>
      <c r="RFO5" s="50"/>
      <c r="RFP5" s="50"/>
      <c r="RFQ5" s="50"/>
      <c r="RFR5" s="50"/>
      <c r="RFS5" s="50"/>
      <c r="RFT5" s="50"/>
      <c r="RFU5" s="50"/>
      <c r="RFV5" s="50"/>
      <c r="RFW5" s="50"/>
      <c r="RFX5" s="50"/>
      <c r="RFY5" s="50"/>
      <c r="RFZ5" s="50"/>
      <c r="RGA5" s="50"/>
      <c r="RGB5" s="50"/>
      <c r="RGC5" s="50"/>
      <c r="RGD5" s="50"/>
      <c r="RGE5" s="50"/>
      <c r="RGF5" s="50"/>
      <c r="RGG5" s="50"/>
      <c r="RGH5" s="50"/>
      <c r="RGI5" s="50"/>
      <c r="RGJ5" s="50"/>
      <c r="RGK5" s="50"/>
      <c r="RGL5" s="50"/>
      <c r="RGM5" s="50"/>
      <c r="RGN5" s="50"/>
      <c r="RGO5" s="50"/>
      <c r="RGP5" s="50"/>
      <c r="RGQ5" s="50"/>
      <c r="RGR5" s="50"/>
      <c r="RGS5" s="50"/>
      <c r="RGT5" s="50"/>
      <c r="RGU5" s="50"/>
      <c r="RGV5" s="50"/>
      <c r="RGW5" s="50"/>
      <c r="RGX5" s="50"/>
      <c r="RGY5" s="50"/>
      <c r="RGZ5" s="50"/>
      <c r="RHA5" s="50"/>
      <c r="RHB5" s="50"/>
      <c r="RHC5" s="50"/>
      <c r="RHD5" s="50"/>
      <c r="RHE5" s="50"/>
      <c r="RHF5" s="50"/>
      <c r="RHG5" s="50"/>
      <c r="RHH5" s="50"/>
      <c r="RHI5" s="50"/>
      <c r="RHJ5" s="50"/>
      <c r="RHK5" s="50"/>
      <c r="RHL5" s="50"/>
      <c r="RHM5" s="50"/>
      <c r="RHN5" s="50"/>
      <c r="RHO5" s="50"/>
      <c r="RHP5" s="50"/>
      <c r="RHQ5" s="50"/>
      <c r="RHR5" s="50"/>
      <c r="RHS5" s="50"/>
      <c r="RHT5" s="50"/>
      <c r="RHU5" s="50"/>
      <c r="RHV5" s="50"/>
      <c r="RHW5" s="50"/>
      <c r="RHX5" s="50"/>
      <c r="RHY5" s="50"/>
      <c r="RHZ5" s="50"/>
      <c r="RIA5" s="50"/>
      <c r="RIB5" s="50"/>
      <c r="RIC5" s="50"/>
      <c r="RID5" s="50"/>
      <c r="RIE5" s="50"/>
      <c r="RIF5" s="50"/>
      <c r="RIG5" s="50"/>
      <c r="RIH5" s="50"/>
      <c r="RII5" s="50"/>
      <c r="RIJ5" s="50"/>
      <c r="RIK5" s="50"/>
      <c r="RIL5" s="50"/>
      <c r="RIM5" s="50"/>
      <c r="RIN5" s="50"/>
      <c r="RIO5" s="50"/>
      <c r="RIP5" s="50"/>
      <c r="RIQ5" s="50"/>
      <c r="RIR5" s="50"/>
      <c r="RIS5" s="50"/>
      <c r="RIT5" s="50"/>
      <c r="RIU5" s="50"/>
      <c r="RIV5" s="50"/>
      <c r="RIW5" s="50"/>
      <c r="RIX5" s="50"/>
      <c r="RIY5" s="50"/>
      <c r="RIZ5" s="50"/>
      <c r="RJA5" s="50"/>
      <c r="RJB5" s="50"/>
      <c r="RJC5" s="50"/>
      <c r="RJD5" s="50"/>
      <c r="RJE5" s="50"/>
      <c r="RJF5" s="50"/>
      <c r="RJG5" s="50"/>
      <c r="RJH5" s="50"/>
      <c r="RJI5" s="50"/>
      <c r="RJJ5" s="50"/>
      <c r="RJK5" s="50"/>
      <c r="RJL5" s="50"/>
      <c r="RJM5" s="50"/>
      <c r="RJN5" s="50"/>
      <c r="RJO5" s="50"/>
      <c r="RJP5" s="50"/>
      <c r="RJQ5" s="50"/>
      <c r="RJR5" s="50"/>
      <c r="RJS5" s="50"/>
      <c r="RJT5" s="50"/>
      <c r="RJU5" s="50"/>
      <c r="RJV5" s="50"/>
      <c r="RJW5" s="50"/>
      <c r="RJX5" s="50"/>
      <c r="RJY5" s="50"/>
      <c r="RJZ5" s="50"/>
      <c r="RKA5" s="50"/>
      <c r="RKB5" s="50"/>
      <c r="RKC5" s="50"/>
      <c r="RKD5" s="50"/>
      <c r="RKE5" s="50"/>
      <c r="RKF5" s="50"/>
      <c r="RKG5" s="50"/>
      <c r="RKH5" s="50"/>
      <c r="RKI5" s="50"/>
      <c r="RKJ5" s="50"/>
      <c r="RKK5" s="50"/>
      <c r="RKL5" s="50"/>
      <c r="RKM5" s="50"/>
      <c r="RKN5" s="50"/>
      <c r="RKO5" s="50"/>
      <c r="RKP5" s="50"/>
      <c r="RKQ5" s="50"/>
      <c r="RKR5" s="50"/>
      <c r="RKS5" s="50"/>
      <c r="RKT5" s="50"/>
      <c r="RKU5" s="50"/>
      <c r="RKV5" s="50"/>
      <c r="RKW5" s="50"/>
      <c r="RKX5" s="50"/>
      <c r="RKY5" s="50"/>
      <c r="RKZ5" s="50"/>
      <c r="RLA5" s="50"/>
      <c r="RLB5" s="50"/>
      <c r="RLC5" s="50"/>
      <c r="RLD5" s="50"/>
      <c r="RLE5" s="50"/>
      <c r="RLF5" s="50"/>
      <c r="RLG5" s="50"/>
      <c r="RLH5" s="50"/>
      <c r="RLI5" s="50"/>
      <c r="RLJ5" s="50"/>
      <c r="RLK5" s="50"/>
      <c r="RLL5" s="50"/>
      <c r="RLM5" s="50"/>
      <c r="RLN5" s="50"/>
      <c r="RLO5" s="50"/>
      <c r="RLP5" s="50"/>
      <c r="RLQ5" s="50"/>
      <c r="RLR5" s="50"/>
      <c r="RLS5" s="50"/>
      <c r="RLT5" s="50"/>
      <c r="RLU5" s="50"/>
      <c r="RLV5" s="50"/>
      <c r="RLW5" s="50"/>
      <c r="RLX5" s="50"/>
      <c r="RLY5" s="50"/>
      <c r="RLZ5" s="50"/>
      <c r="RMA5" s="50"/>
      <c r="RMB5" s="50"/>
      <c r="RMC5" s="50"/>
      <c r="RMD5" s="50"/>
      <c r="RME5" s="50"/>
      <c r="RMF5" s="50"/>
      <c r="RMG5" s="50"/>
      <c r="RMH5" s="50"/>
      <c r="RMI5" s="50"/>
      <c r="RMJ5" s="50"/>
      <c r="RMK5" s="50"/>
      <c r="RML5" s="50"/>
      <c r="RMM5" s="50"/>
      <c r="RMN5" s="50"/>
      <c r="RMO5" s="50"/>
      <c r="RMP5" s="50"/>
      <c r="RMQ5" s="50"/>
      <c r="RMR5" s="50"/>
      <c r="RMS5" s="50"/>
      <c r="RMT5" s="50"/>
      <c r="RMU5" s="50"/>
      <c r="RMV5" s="50"/>
      <c r="RMW5" s="50"/>
      <c r="RMX5" s="50"/>
      <c r="RMY5" s="50"/>
      <c r="RMZ5" s="50"/>
      <c r="RNA5" s="50"/>
      <c r="RNB5" s="50"/>
      <c r="RNC5" s="50"/>
      <c r="RND5" s="50"/>
      <c r="RNE5" s="50"/>
      <c r="RNF5" s="50"/>
      <c r="RNG5" s="50"/>
      <c r="RNH5" s="50"/>
      <c r="RNI5" s="50"/>
      <c r="RNJ5" s="50"/>
      <c r="RNK5" s="50"/>
      <c r="RNL5" s="50"/>
      <c r="RNM5" s="50"/>
      <c r="RNN5" s="50"/>
      <c r="RNO5" s="50"/>
      <c r="RNP5" s="50"/>
      <c r="RNQ5" s="50"/>
      <c r="RNR5" s="50"/>
      <c r="RNS5" s="50"/>
      <c r="RNT5" s="50"/>
      <c r="RNU5" s="50"/>
      <c r="RNV5" s="50"/>
      <c r="RNW5" s="50"/>
      <c r="RNX5" s="50"/>
      <c r="RNY5" s="50"/>
      <c r="RNZ5" s="50"/>
      <c r="ROA5" s="50"/>
      <c r="ROB5" s="50"/>
      <c r="ROC5" s="50"/>
      <c r="ROD5" s="50"/>
      <c r="ROE5" s="50"/>
      <c r="ROF5" s="50"/>
      <c r="ROG5" s="50"/>
      <c r="ROH5" s="50"/>
      <c r="ROI5" s="50"/>
      <c r="ROJ5" s="50"/>
      <c r="ROK5" s="50"/>
      <c r="ROL5" s="50"/>
      <c r="ROM5" s="50"/>
      <c r="RON5" s="50"/>
      <c r="ROO5" s="50"/>
      <c r="ROP5" s="50"/>
      <c r="ROQ5" s="50"/>
      <c r="ROR5" s="50"/>
      <c r="ROS5" s="50"/>
      <c r="ROT5" s="50"/>
      <c r="ROU5" s="50"/>
      <c r="ROV5" s="50"/>
      <c r="ROW5" s="50"/>
      <c r="ROX5" s="50"/>
      <c r="ROY5" s="50"/>
      <c r="ROZ5" s="50"/>
      <c r="RPA5" s="50"/>
      <c r="RPB5" s="50"/>
      <c r="RPC5" s="50"/>
      <c r="RPD5" s="50"/>
      <c r="RPE5" s="50"/>
      <c r="RPF5" s="50"/>
      <c r="RPG5" s="50"/>
      <c r="RPH5" s="50"/>
      <c r="RPI5" s="50"/>
      <c r="RPJ5" s="50"/>
      <c r="RPK5" s="50"/>
      <c r="RPL5" s="50"/>
      <c r="RPM5" s="50"/>
      <c r="RPN5" s="50"/>
      <c r="RPO5" s="50"/>
      <c r="RPP5" s="50"/>
      <c r="RPQ5" s="50"/>
      <c r="RPR5" s="50"/>
      <c r="RPS5" s="50"/>
      <c r="RPT5" s="50"/>
      <c r="RPU5" s="50"/>
      <c r="RPV5" s="50"/>
      <c r="RPW5" s="50"/>
      <c r="RPX5" s="50"/>
      <c r="RPY5" s="50"/>
      <c r="RPZ5" s="50"/>
      <c r="RQA5" s="50"/>
      <c r="RQB5" s="50"/>
      <c r="RQC5" s="50"/>
      <c r="RQD5" s="50"/>
      <c r="RQE5" s="50"/>
      <c r="RQF5" s="50"/>
      <c r="RQG5" s="50"/>
      <c r="RQH5" s="50"/>
      <c r="RQI5" s="50"/>
      <c r="RQJ5" s="50"/>
      <c r="RQK5" s="50"/>
      <c r="RQL5" s="50"/>
      <c r="RQM5" s="50"/>
      <c r="RQN5" s="50"/>
      <c r="RQO5" s="50"/>
      <c r="RQP5" s="50"/>
      <c r="RQQ5" s="50"/>
      <c r="RQR5" s="50"/>
      <c r="RQS5" s="50"/>
      <c r="RQT5" s="50"/>
      <c r="RQU5" s="50"/>
      <c r="RQV5" s="50"/>
      <c r="RQW5" s="50"/>
      <c r="RQX5" s="50"/>
      <c r="RQY5" s="50"/>
      <c r="RQZ5" s="50"/>
      <c r="RRA5" s="50"/>
      <c r="RRB5" s="50"/>
      <c r="RRC5" s="50"/>
      <c r="RRD5" s="50"/>
      <c r="RRE5" s="50"/>
      <c r="RRF5" s="50"/>
      <c r="RRG5" s="50"/>
      <c r="RRH5" s="50"/>
      <c r="RRI5" s="50"/>
      <c r="RRJ5" s="50"/>
      <c r="RRK5" s="50"/>
      <c r="RRL5" s="50"/>
      <c r="RRM5" s="50"/>
      <c r="RRN5" s="50"/>
      <c r="RRO5" s="50"/>
      <c r="RRP5" s="50"/>
      <c r="RRQ5" s="50"/>
      <c r="RRR5" s="50"/>
      <c r="RRS5" s="50"/>
      <c r="RRT5" s="50"/>
      <c r="RRU5" s="50"/>
      <c r="RRV5" s="50"/>
      <c r="RRW5" s="50"/>
      <c r="RRX5" s="50"/>
      <c r="RRY5" s="50"/>
      <c r="RRZ5" s="50"/>
      <c r="RSA5" s="50"/>
      <c r="RSB5" s="50"/>
      <c r="RSC5" s="50"/>
      <c r="RSD5" s="50"/>
      <c r="RSE5" s="50"/>
      <c r="RSF5" s="50"/>
      <c r="RSG5" s="50"/>
      <c r="RSH5" s="50"/>
      <c r="RSI5" s="50"/>
      <c r="RSJ5" s="50"/>
      <c r="RSK5" s="50"/>
      <c r="RSL5" s="50"/>
      <c r="RSM5" s="50"/>
      <c r="RSN5" s="50"/>
      <c r="RSO5" s="50"/>
      <c r="RSP5" s="50"/>
      <c r="RSQ5" s="50"/>
      <c r="RSR5" s="50"/>
      <c r="RSS5" s="50"/>
      <c r="RST5" s="50"/>
      <c r="RSU5" s="50"/>
      <c r="RSV5" s="50"/>
      <c r="RSW5" s="50"/>
      <c r="RSX5" s="50"/>
      <c r="RSY5" s="50"/>
      <c r="RSZ5" s="50"/>
      <c r="RTA5" s="50"/>
      <c r="RTB5" s="50"/>
      <c r="RTC5" s="50"/>
      <c r="RTD5" s="50"/>
      <c r="RTE5" s="50"/>
      <c r="RTF5" s="50"/>
      <c r="RTG5" s="50"/>
      <c r="RTH5" s="50"/>
      <c r="RTI5" s="50"/>
      <c r="RTJ5" s="50"/>
      <c r="RTK5" s="50"/>
      <c r="RTL5" s="50"/>
      <c r="RTM5" s="50"/>
      <c r="RTN5" s="50"/>
      <c r="RTO5" s="50"/>
      <c r="RTP5" s="50"/>
      <c r="RTQ5" s="50"/>
      <c r="RTR5" s="50"/>
      <c r="RTS5" s="50"/>
      <c r="RTT5" s="50"/>
      <c r="RTU5" s="50"/>
      <c r="RTV5" s="50"/>
      <c r="RTW5" s="50"/>
      <c r="RTX5" s="50"/>
      <c r="RTY5" s="50"/>
      <c r="RTZ5" s="50"/>
      <c r="RUA5" s="50"/>
      <c r="RUB5" s="50"/>
      <c r="RUC5" s="50"/>
      <c r="RUD5" s="50"/>
      <c r="RUE5" s="50"/>
      <c r="RUF5" s="50"/>
      <c r="RUG5" s="50"/>
      <c r="RUH5" s="50"/>
      <c r="RUI5" s="50"/>
      <c r="RUJ5" s="50"/>
      <c r="RUK5" s="50"/>
      <c r="RUL5" s="50"/>
      <c r="RUM5" s="50"/>
      <c r="RUN5" s="50"/>
      <c r="RUO5" s="50"/>
      <c r="RUP5" s="50"/>
      <c r="RUQ5" s="50"/>
      <c r="RUR5" s="50"/>
      <c r="RUS5" s="50"/>
      <c r="RUT5" s="50"/>
      <c r="RUU5" s="50"/>
      <c r="RUV5" s="50"/>
      <c r="RUW5" s="50"/>
      <c r="RUX5" s="50"/>
      <c r="RUY5" s="50"/>
      <c r="RUZ5" s="50"/>
      <c r="RVA5" s="50"/>
      <c r="RVB5" s="50"/>
      <c r="RVC5" s="50"/>
      <c r="RVD5" s="50"/>
      <c r="RVE5" s="50"/>
      <c r="RVF5" s="50"/>
      <c r="RVG5" s="50"/>
      <c r="RVH5" s="50"/>
      <c r="RVI5" s="50"/>
      <c r="RVJ5" s="50"/>
      <c r="RVK5" s="50"/>
      <c r="RVL5" s="50"/>
      <c r="RVM5" s="50"/>
      <c r="RVN5" s="50"/>
      <c r="RVO5" s="50"/>
      <c r="RVP5" s="50"/>
      <c r="RVQ5" s="50"/>
      <c r="RVR5" s="50"/>
      <c r="RVS5" s="50"/>
      <c r="RVT5" s="50"/>
      <c r="RVU5" s="50"/>
      <c r="RVV5" s="50"/>
      <c r="RVW5" s="50"/>
      <c r="RVX5" s="50"/>
      <c r="RVY5" s="50"/>
      <c r="RVZ5" s="50"/>
      <c r="RWA5" s="50"/>
      <c r="RWB5" s="50"/>
      <c r="RWC5" s="50"/>
      <c r="RWD5" s="50"/>
      <c r="RWE5" s="50"/>
      <c r="RWF5" s="50"/>
      <c r="RWG5" s="50"/>
      <c r="RWH5" s="50"/>
      <c r="RWI5" s="50"/>
      <c r="RWJ5" s="50"/>
      <c r="RWK5" s="50"/>
      <c r="RWL5" s="50"/>
      <c r="RWM5" s="50"/>
      <c r="RWN5" s="50"/>
      <c r="RWO5" s="50"/>
      <c r="RWP5" s="50"/>
      <c r="RWQ5" s="50"/>
      <c r="RWR5" s="50"/>
      <c r="RWS5" s="50"/>
      <c r="RWT5" s="50"/>
      <c r="RWU5" s="50"/>
      <c r="RWV5" s="50"/>
      <c r="RWW5" s="50"/>
      <c r="RWX5" s="50"/>
      <c r="RWY5" s="50"/>
      <c r="RWZ5" s="50"/>
      <c r="RXA5" s="50"/>
      <c r="RXB5" s="50"/>
      <c r="RXC5" s="50"/>
      <c r="RXD5" s="50"/>
      <c r="RXE5" s="50"/>
      <c r="RXF5" s="50"/>
      <c r="RXG5" s="50"/>
      <c r="RXH5" s="50"/>
      <c r="RXI5" s="50"/>
      <c r="RXJ5" s="50"/>
      <c r="RXK5" s="50"/>
      <c r="RXL5" s="50"/>
      <c r="RXM5" s="50"/>
      <c r="RXN5" s="50"/>
      <c r="RXO5" s="50"/>
      <c r="RXP5" s="50"/>
      <c r="RXQ5" s="50"/>
      <c r="RXR5" s="50"/>
      <c r="RXS5" s="50"/>
      <c r="RXT5" s="50"/>
      <c r="RXU5" s="50"/>
      <c r="RXV5" s="50"/>
      <c r="RXW5" s="50"/>
      <c r="RXX5" s="50"/>
      <c r="RXY5" s="50"/>
      <c r="RXZ5" s="50"/>
      <c r="RYA5" s="50"/>
      <c r="RYB5" s="50"/>
      <c r="RYC5" s="50"/>
      <c r="RYD5" s="50"/>
      <c r="RYE5" s="50"/>
      <c r="RYF5" s="50"/>
      <c r="RYG5" s="50"/>
      <c r="RYH5" s="50"/>
      <c r="RYI5" s="50"/>
      <c r="RYJ5" s="50"/>
      <c r="RYK5" s="50"/>
      <c r="RYL5" s="50"/>
      <c r="RYM5" s="50"/>
      <c r="RYN5" s="50"/>
      <c r="RYO5" s="50"/>
      <c r="RYP5" s="50"/>
      <c r="RYQ5" s="50"/>
      <c r="RYR5" s="50"/>
      <c r="RYS5" s="50"/>
      <c r="RYT5" s="50"/>
      <c r="RYU5" s="50"/>
      <c r="RYV5" s="50"/>
      <c r="RYW5" s="50"/>
      <c r="RYX5" s="50"/>
      <c r="RYY5" s="50"/>
      <c r="RYZ5" s="50"/>
      <c r="RZA5" s="50"/>
      <c r="RZB5" s="50"/>
      <c r="RZC5" s="50"/>
      <c r="RZD5" s="50"/>
      <c r="RZE5" s="50"/>
      <c r="RZF5" s="50"/>
      <c r="RZG5" s="50"/>
      <c r="RZH5" s="50"/>
      <c r="RZI5" s="50"/>
      <c r="RZJ5" s="50"/>
      <c r="RZK5" s="50"/>
      <c r="RZL5" s="50"/>
      <c r="RZM5" s="50"/>
      <c r="RZN5" s="50"/>
      <c r="RZO5" s="50"/>
      <c r="RZP5" s="50"/>
      <c r="RZQ5" s="50"/>
      <c r="RZR5" s="50"/>
      <c r="RZS5" s="50"/>
      <c r="RZT5" s="50"/>
      <c r="RZU5" s="50"/>
      <c r="RZV5" s="50"/>
      <c r="RZW5" s="50"/>
      <c r="RZX5" s="50"/>
      <c r="RZY5" s="50"/>
      <c r="RZZ5" s="50"/>
      <c r="SAA5" s="50"/>
      <c r="SAB5" s="50"/>
      <c r="SAC5" s="50"/>
      <c r="SAD5" s="50"/>
      <c r="SAE5" s="50"/>
      <c r="SAF5" s="50"/>
      <c r="SAG5" s="50"/>
      <c r="SAH5" s="50"/>
      <c r="SAI5" s="50"/>
      <c r="SAJ5" s="50"/>
      <c r="SAK5" s="50"/>
      <c r="SAL5" s="50"/>
      <c r="SAM5" s="50"/>
      <c r="SAN5" s="50"/>
      <c r="SAO5" s="50"/>
      <c r="SAP5" s="50"/>
      <c r="SAQ5" s="50"/>
      <c r="SAR5" s="50"/>
      <c r="SAS5" s="50"/>
      <c r="SAT5" s="50"/>
      <c r="SAU5" s="50"/>
      <c r="SAV5" s="50"/>
      <c r="SAW5" s="50"/>
      <c r="SAX5" s="50"/>
      <c r="SAY5" s="50"/>
      <c r="SAZ5" s="50"/>
      <c r="SBA5" s="50"/>
      <c r="SBB5" s="50"/>
      <c r="SBC5" s="50"/>
      <c r="SBD5" s="50"/>
      <c r="SBE5" s="50"/>
      <c r="SBF5" s="50"/>
      <c r="SBG5" s="50"/>
      <c r="SBH5" s="50"/>
      <c r="SBI5" s="50"/>
      <c r="SBJ5" s="50"/>
      <c r="SBK5" s="50"/>
      <c r="SBL5" s="50"/>
      <c r="SBM5" s="50"/>
      <c r="SBN5" s="50"/>
      <c r="SBO5" s="50"/>
      <c r="SBP5" s="50"/>
      <c r="SBQ5" s="50"/>
      <c r="SBR5" s="50"/>
      <c r="SBS5" s="50"/>
      <c r="SBT5" s="50"/>
      <c r="SBU5" s="50"/>
      <c r="SBV5" s="50"/>
      <c r="SBW5" s="50"/>
      <c r="SBX5" s="50"/>
      <c r="SBY5" s="50"/>
      <c r="SBZ5" s="50"/>
      <c r="SCA5" s="50"/>
      <c r="SCB5" s="50"/>
      <c r="SCC5" s="50"/>
      <c r="SCD5" s="50"/>
      <c r="SCE5" s="50"/>
      <c r="SCF5" s="50"/>
      <c r="SCG5" s="50"/>
      <c r="SCH5" s="50"/>
      <c r="SCI5" s="50"/>
      <c r="SCJ5" s="50"/>
      <c r="SCK5" s="50"/>
      <c r="SCL5" s="50"/>
      <c r="SCM5" s="50"/>
      <c r="SCN5" s="50"/>
      <c r="SCO5" s="50"/>
      <c r="SCP5" s="50"/>
      <c r="SCQ5" s="50"/>
      <c r="SCR5" s="50"/>
      <c r="SCS5" s="50"/>
      <c r="SCT5" s="50"/>
      <c r="SCU5" s="50"/>
      <c r="SCV5" s="50"/>
      <c r="SCW5" s="50"/>
      <c r="SCX5" s="50"/>
      <c r="SCY5" s="50"/>
      <c r="SCZ5" s="50"/>
      <c r="SDA5" s="50"/>
      <c r="SDB5" s="50"/>
      <c r="SDC5" s="50"/>
      <c r="SDD5" s="50"/>
      <c r="SDE5" s="50"/>
      <c r="SDF5" s="50"/>
      <c r="SDG5" s="50"/>
      <c r="SDH5" s="50"/>
      <c r="SDI5" s="50"/>
      <c r="SDJ5" s="50"/>
      <c r="SDK5" s="50"/>
      <c r="SDL5" s="50"/>
      <c r="SDM5" s="50"/>
      <c r="SDN5" s="50"/>
      <c r="SDO5" s="50"/>
      <c r="SDP5" s="50"/>
      <c r="SDQ5" s="50"/>
      <c r="SDR5" s="50"/>
      <c r="SDS5" s="50"/>
      <c r="SDT5" s="50"/>
      <c r="SDU5" s="50"/>
      <c r="SDV5" s="50"/>
      <c r="SDW5" s="50"/>
      <c r="SDX5" s="50"/>
      <c r="SDY5" s="50"/>
      <c r="SDZ5" s="50"/>
      <c r="SEA5" s="50"/>
      <c r="SEB5" s="50"/>
      <c r="SEC5" s="50"/>
      <c r="SED5" s="50"/>
      <c r="SEE5" s="50"/>
      <c r="SEF5" s="50"/>
      <c r="SEG5" s="50"/>
      <c r="SEH5" s="50"/>
      <c r="SEI5" s="50"/>
      <c r="SEJ5" s="50"/>
      <c r="SEK5" s="50"/>
      <c r="SEL5" s="50"/>
      <c r="SEM5" s="50"/>
      <c r="SEN5" s="50"/>
      <c r="SEO5" s="50"/>
      <c r="SEP5" s="50"/>
      <c r="SEQ5" s="50"/>
      <c r="SER5" s="50"/>
      <c r="SES5" s="50"/>
      <c r="SET5" s="50"/>
      <c r="SEU5" s="50"/>
      <c r="SEV5" s="50"/>
      <c r="SEW5" s="50"/>
      <c r="SEX5" s="50"/>
      <c r="SEY5" s="50"/>
      <c r="SEZ5" s="50"/>
      <c r="SFA5" s="50"/>
      <c r="SFB5" s="50"/>
      <c r="SFC5" s="50"/>
      <c r="SFD5" s="50"/>
      <c r="SFE5" s="50"/>
      <c r="SFF5" s="50"/>
      <c r="SFG5" s="50"/>
      <c r="SFH5" s="50"/>
      <c r="SFI5" s="50"/>
      <c r="SFJ5" s="50"/>
      <c r="SFK5" s="50"/>
      <c r="SFL5" s="50"/>
      <c r="SFM5" s="50"/>
      <c r="SFN5" s="50"/>
      <c r="SFO5" s="50"/>
      <c r="SFP5" s="50"/>
      <c r="SFQ5" s="50"/>
      <c r="SFR5" s="50"/>
      <c r="SFS5" s="50"/>
      <c r="SFT5" s="50"/>
      <c r="SFU5" s="50"/>
      <c r="SFV5" s="50"/>
      <c r="SFW5" s="50"/>
      <c r="SFX5" s="50"/>
      <c r="SFY5" s="50"/>
      <c r="SFZ5" s="50"/>
      <c r="SGA5" s="50"/>
      <c r="SGB5" s="50"/>
      <c r="SGC5" s="50"/>
      <c r="SGD5" s="50"/>
      <c r="SGE5" s="50"/>
      <c r="SGF5" s="50"/>
      <c r="SGG5" s="50"/>
      <c r="SGH5" s="50"/>
      <c r="SGI5" s="50"/>
      <c r="SGJ5" s="50"/>
      <c r="SGK5" s="50"/>
      <c r="SGL5" s="50"/>
      <c r="SGM5" s="50"/>
      <c r="SGN5" s="50"/>
      <c r="SGO5" s="50"/>
      <c r="SGP5" s="50"/>
      <c r="SGQ5" s="50"/>
      <c r="SGR5" s="50"/>
      <c r="SGS5" s="50"/>
      <c r="SGT5" s="50"/>
      <c r="SGU5" s="50"/>
      <c r="SGV5" s="50"/>
      <c r="SGW5" s="50"/>
      <c r="SGX5" s="50"/>
      <c r="SGY5" s="50"/>
      <c r="SGZ5" s="50"/>
      <c r="SHA5" s="50"/>
      <c r="SHB5" s="50"/>
      <c r="SHC5" s="50"/>
      <c r="SHD5" s="50"/>
      <c r="SHE5" s="50"/>
      <c r="SHF5" s="50"/>
      <c r="SHG5" s="50"/>
      <c r="SHH5" s="50"/>
      <c r="SHI5" s="50"/>
      <c r="SHJ5" s="50"/>
      <c r="SHK5" s="50"/>
      <c r="SHL5" s="50"/>
      <c r="SHM5" s="50"/>
      <c r="SHN5" s="50"/>
      <c r="SHO5" s="50"/>
      <c r="SHP5" s="50"/>
      <c r="SHQ5" s="50"/>
      <c r="SHR5" s="50"/>
      <c r="SHS5" s="50"/>
      <c r="SHT5" s="50"/>
      <c r="SHU5" s="50"/>
      <c r="SHV5" s="50"/>
      <c r="SHW5" s="50"/>
      <c r="SHX5" s="50"/>
      <c r="SHY5" s="50"/>
      <c r="SHZ5" s="50"/>
      <c r="SIA5" s="50"/>
      <c r="SIB5" s="50"/>
      <c r="SIC5" s="50"/>
      <c r="SID5" s="50"/>
      <c r="SIE5" s="50"/>
      <c r="SIF5" s="50"/>
      <c r="SIG5" s="50"/>
      <c r="SIH5" s="50"/>
      <c r="SII5" s="50"/>
      <c r="SIJ5" s="50"/>
      <c r="SIK5" s="50"/>
      <c r="SIL5" s="50"/>
      <c r="SIM5" s="50"/>
      <c r="SIN5" s="50"/>
      <c r="SIO5" s="50"/>
      <c r="SIP5" s="50"/>
      <c r="SIQ5" s="50"/>
      <c r="SIR5" s="50"/>
      <c r="SIS5" s="50"/>
      <c r="SIT5" s="50"/>
      <c r="SIU5" s="50"/>
      <c r="SIV5" s="50"/>
      <c r="SIW5" s="50"/>
      <c r="SIX5" s="50"/>
      <c r="SIY5" s="50"/>
      <c r="SIZ5" s="50"/>
      <c r="SJA5" s="50"/>
      <c r="SJB5" s="50"/>
      <c r="SJC5" s="50"/>
      <c r="SJD5" s="50"/>
      <c r="SJE5" s="50"/>
      <c r="SJF5" s="50"/>
      <c r="SJG5" s="50"/>
      <c r="SJH5" s="50"/>
      <c r="SJI5" s="50"/>
      <c r="SJJ5" s="50"/>
      <c r="SJK5" s="50"/>
      <c r="SJL5" s="50"/>
      <c r="SJM5" s="50"/>
      <c r="SJN5" s="50"/>
      <c r="SJO5" s="50"/>
      <c r="SJP5" s="50"/>
      <c r="SJQ5" s="50"/>
      <c r="SJR5" s="50"/>
      <c r="SJS5" s="50"/>
      <c r="SJT5" s="50"/>
      <c r="SJU5" s="50"/>
      <c r="SJV5" s="50"/>
      <c r="SJW5" s="50"/>
      <c r="SJX5" s="50"/>
      <c r="SJY5" s="50"/>
      <c r="SJZ5" s="50"/>
      <c r="SKA5" s="50"/>
      <c r="SKB5" s="50"/>
      <c r="SKC5" s="50"/>
      <c r="SKD5" s="50"/>
      <c r="SKE5" s="50"/>
      <c r="SKF5" s="50"/>
      <c r="SKG5" s="50"/>
      <c r="SKH5" s="50"/>
      <c r="SKI5" s="50"/>
      <c r="SKJ5" s="50"/>
      <c r="SKK5" s="50"/>
      <c r="SKL5" s="50"/>
      <c r="SKM5" s="50"/>
      <c r="SKN5" s="50"/>
      <c r="SKO5" s="50"/>
      <c r="SKP5" s="50"/>
      <c r="SKQ5" s="50"/>
      <c r="SKR5" s="50"/>
      <c r="SKS5" s="50"/>
      <c r="SKT5" s="50"/>
      <c r="SKU5" s="50"/>
      <c r="SKV5" s="50"/>
      <c r="SKW5" s="50"/>
      <c r="SKX5" s="50"/>
      <c r="SKY5" s="50"/>
      <c r="SKZ5" s="50"/>
      <c r="SLA5" s="50"/>
      <c r="SLB5" s="50"/>
      <c r="SLC5" s="50"/>
      <c r="SLD5" s="50"/>
      <c r="SLE5" s="50"/>
      <c r="SLF5" s="50"/>
      <c r="SLG5" s="50"/>
      <c r="SLH5" s="50"/>
      <c r="SLI5" s="50"/>
      <c r="SLJ5" s="50"/>
      <c r="SLK5" s="50"/>
      <c r="SLL5" s="50"/>
      <c r="SLM5" s="50"/>
      <c r="SLN5" s="50"/>
      <c r="SLO5" s="50"/>
      <c r="SLP5" s="50"/>
      <c r="SLQ5" s="50"/>
      <c r="SLR5" s="50"/>
      <c r="SLS5" s="50"/>
      <c r="SLT5" s="50"/>
      <c r="SLU5" s="50"/>
      <c r="SLV5" s="50"/>
      <c r="SLW5" s="50"/>
      <c r="SLX5" s="50"/>
      <c r="SLY5" s="50"/>
      <c r="SLZ5" s="50"/>
      <c r="SMA5" s="50"/>
      <c r="SMB5" s="50"/>
      <c r="SMC5" s="50"/>
      <c r="SMD5" s="50"/>
      <c r="SME5" s="50"/>
      <c r="SMF5" s="50"/>
      <c r="SMG5" s="50"/>
      <c r="SMH5" s="50"/>
      <c r="SMI5" s="50"/>
      <c r="SMJ5" s="50"/>
      <c r="SMK5" s="50"/>
      <c r="SML5" s="50"/>
      <c r="SMM5" s="50"/>
      <c r="SMN5" s="50"/>
      <c r="SMO5" s="50"/>
      <c r="SMP5" s="50"/>
      <c r="SMQ5" s="50"/>
      <c r="SMR5" s="50"/>
      <c r="SMS5" s="50"/>
      <c r="SMT5" s="50"/>
      <c r="SMU5" s="50"/>
      <c r="SMV5" s="50"/>
      <c r="SMW5" s="50"/>
      <c r="SMX5" s="50"/>
      <c r="SMY5" s="50"/>
      <c r="SMZ5" s="50"/>
      <c r="SNA5" s="50"/>
      <c r="SNB5" s="50"/>
      <c r="SNC5" s="50"/>
      <c r="SND5" s="50"/>
      <c r="SNE5" s="50"/>
      <c r="SNF5" s="50"/>
      <c r="SNG5" s="50"/>
      <c r="SNH5" s="50"/>
      <c r="SNI5" s="50"/>
      <c r="SNJ5" s="50"/>
      <c r="SNK5" s="50"/>
      <c r="SNL5" s="50"/>
      <c r="SNM5" s="50"/>
      <c r="SNN5" s="50"/>
      <c r="SNO5" s="50"/>
      <c r="SNP5" s="50"/>
      <c r="SNQ5" s="50"/>
      <c r="SNR5" s="50"/>
      <c r="SNS5" s="50"/>
      <c r="SNT5" s="50"/>
      <c r="SNU5" s="50"/>
      <c r="SNV5" s="50"/>
      <c r="SNW5" s="50"/>
      <c r="SNX5" s="50"/>
      <c r="SNY5" s="50"/>
      <c r="SNZ5" s="50"/>
      <c r="SOA5" s="50"/>
      <c r="SOB5" s="50"/>
      <c r="SOC5" s="50"/>
      <c r="SOD5" s="50"/>
      <c r="SOE5" s="50"/>
      <c r="SOF5" s="50"/>
      <c r="SOG5" s="50"/>
      <c r="SOH5" s="50"/>
      <c r="SOI5" s="50"/>
      <c r="SOJ5" s="50"/>
      <c r="SOK5" s="50"/>
      <c r="SOL5" s="50"/>
      <c r="SOM5" s="50"/>
      <c r="SON5" s="50"/>
      <c r="SOO5" s="50"/>
      <c r="SOP5" s="50"/>
      <c r="SOQ5" s="50"/>
      <c r="SOR5" s="50"/>
      <c r="SOS5" s="50"/>
      <c r="SOT5" s="50"/>
      <c r="SOU5" s="50"/>
      <c r="SOV5" s="50"/>
      <c r="SOW5" s="50"/>
      <c r="SOX5" s="50"/>
      <c r="SOY5" s="50"/>
      <c r="SOZ5" s="50"/>
      <c r="SPA5" s="50"/>
      <c r="SPB5" s="50"/>
      <c r="SPC5" s="50"/>
      <c r="SPD5" s="50"/>
      <c r="SPE5" s="50"/>
      <c r="SPF5" s="50"/>
      <c r="SPG5" s="50"/>
      <c r="SPH5" s="50"/>
      <c r="SPI5" s="50"/>
      <c r="SPJ5" s="50"/>
      <c r="SPK5" s="50"/>
      <c r="SPL5" s="50"/>
      <c r="SPM5" s="50"/>
      <c r="SPN5" s="50"/>
      <c r="SPO5" s="50"/>
      <c r="SPP5" s="50"/>
      <c r="SPQ5" s="50"/>
      <c r="SPR5" s="50"/>
      <c r="SPS5" s="50"/>
      <c r="SPT5" s="50"/>
      <c r="SPU5" s="50"/>
      <c r="SPV5" s="50"/>
      <c r="SPW5" s="50"/>
      <c r="SPX5" s="50"/>
      <c r="SPY5" s="50"/>
      <c r="SPZ5" s="50"/>
      <c r="SQA5" s="50"/>
      <c r="SQB5" s="50"/>
      <c r="SQC5" s="50"/>
      <c r="SQD5" s="50"/>
      <c r="SQE5" s="50"/>
      <c r="SQF5" s="50"/>
      <c r="SQG5" s="50"/>
      <c r="SQH5" s="50"/>
      <c r="SQI5" s="50"/>
      <c r="SQJ5" s="50"/>
      <c r="SQK5" s="50"/>
      <c r="SQL5" s="50"/>
      <c r="SQM5" s="50"/>
      <c r="SQN5" s="50"/>
      <c r="SQO5" s="50"/>
      <c r="SQP5" s="50"/>
      <c r="SQQ5" s="50"/>
      <c r="SQR5" s="50"/>
      <c r="SQS5" s="50"/>
      <c r="SQT5" s="50"/>
      <c r="SQU5" s="50"/>
      <c r="SQV5" s="50"/>
      <c r="SQW5" s="50"/>
      <c r="SQX5" s="50"/>
      <c r="SQY5" s="50"/>
      <c r="SQZ5" s="50"/>
      <c r="SRA5" s="50"/>
      <c r="SRB5" s="50"/>
      <c r="SRC5" s="50"/>
      <c r="SRD5" s="50"/>
      <c r="SRE5" s="50"/>
      <c r="SRF5" s="50"/>
      <c r="SRG5" s="50"/>
      <c r="SRH5" s="50"/>
      <c r="SRI5" s="50"/>
      <c r="SRJ5" s="50"/>
      <c r="SRK5" s="50"/>
      <c r="SRL5" s="50"/>
      <c r="SRM5" s="50"/>
      <c r="SRN5" s="50"/>
      <c r="SRO5" s="50"/>
      <c r="SRP5" s="50"/>
      <c r="SRQ5" s="50"/>
      <c r="SRR5" s="50"/>
      <c r="SRS5" s="50"/>
      <c r="SRT5" s="50"/>
      <c r="SRU5" s="50"/>
      <c r="SRV5" s="50"/>
      <c r="SRW5" s="50"/>
      <c r="SRX5" s="50"/>
      <c r="SRY5" s="50"/>
      <c r="SRZ5" s="50"/>
      <c r="SSA5" s="50"/>
      <c r="SSB5" s="50"/>
      <c r="SSC5" s="50"/>
      <c r="SSD5" s="50"/>
      <c r="SSE5" s="50"/>
      <c r="SSF5" s="50"/>
      <c r="SSG5" s="50"/>
      <c r="SSH5" s="50"/>
      <c r="SSI5" s="50"/>
      <c r="SSJ5" s="50"/>
      <c r="SSK5" s="50"/>
      <c r="SSL5" s="50"/>
      <c r="SSM5" s="50"/>
      <c r="SSN5" s="50"/>
      <c r="SSO5" s="50"/>
      <c r="SSP5" s="50"/>
      <c r="SSQ5" s="50"/>
      <c r="SSR5" s="50"/>
      <c r="SSS5" s="50"/>
      <c r="SST5" s="50"/>
      <c r="SSU5" s="50"/>
      <c r="SSV5" s="50"/>
      <c r="SSW5" s="50"/>
      <c r="SSX5" s="50"/>
      <c r="SSY5" s="50"/>
      <c r="SSZ5" s="50"/>
      <c r="STA5" s="50"/>
      <c r="STB5" s="50"/>
      <c r="STC5" s="50"/>
      <c r="STD5" s="50"/>
      <c r="STE5" s="50"/>
      <c r="STF5" s="50"/>
      <c r="STG5" s="50"/>
      <c r="STH5" s="50"/>
      <c r="STI5" s="50"/>
      <c r="STJ5" s="50"/>
      <c r="STK5" s="50"/>
      <c r="STL5" s="50"/>
      <c r="STM5" s="50"/>
      <c r="STN5" s="50"/>
      <c r="STO5" s="50"/>
      <c r="STP5" s="50"/>
      <c r="STQ5" s="50"/>
      <c r="STR5" s="50"/>
      <c r="STS5" s="50"/>
      <c r="STT5" s="50"/>
      <c r="STU5" s="50"/>
      <c r="STV5" s="50"/>
      <c r="STW5" s="50"/>
      <c r="STX5" s="50"/>
      <c r="STY5" s="50"/>
      <c r="STZ5" s="50"/>
      <c r="SUA5" s="50"/>
      <c r="SUB5" s="50"/>
      <c r="SUC5" s="50"/>
      <c r="SUD5" s="50"/>
      <c r="SUE5" s="50"/>
      <c r="SUF5" s="50"/>
      <c r="SUG5" s="50"/>
      <c r="SUH5" s="50"/>
      <c r="SUI5" s="50"/>
      <c r="SUJ5" s="50"/>
      <c r="SUK5" s="50"/>
      <c r="SUL5" s="50"/>
      <c r="SUM5" s="50"/>
      <c r="SUN5" s="50"/>
      <c r="SUO5" s="50"/>
      <c r="SUP5" s="50"/>
      <c r="SUQ5" s="50"/>
      <c r="SUR5" s="50"/>
      <c r="SUS5" s="50"/>
      <c r="SUT5" s="50"/>
      <c r="SUU5" s="50"/>
      <c r="SUV5" s="50"/>
      <c r="SUW5" s="50"/>
      <c r="SUX5" s="50"/>
      <c r="SUY5" s="50"/>
      <c r="SUZ5" s="50"/>
      <c r="SVA5" s="50"/>
      <c r="SVB5" s="50"/>
      <c r="SVC5" s="50"/>
      <c r="SVD5" s="50"/>
      <c r="SVE5" s="50"/>
      <c r="SVF5" s="50"/>
      <c r="SVG5" s="50"/>
      <c r="SVH5" s="50"/>
      <c r="SVI5" s="50"/>
      <c r="SVJ5" s="50"/>
      <c r="SVK5" s="50"/>
      <c r="SVL5" s="50"/>
      <c r="SVM5" s="50"/>
      <c r="SVN5" s="50"/>
      <c r="SVO5" s="50"/>
      <c r="SVP5" s="50"/>
      <c r="SVQ5" s="50"/>
      <c r="SVR5" s="50"/>
      <c r="SVS5" s="50"/>
      <c r="SVT5" s="50"/>
      <c r="SVU5" s="50"/>
      <c r="SVV5" s="50"/>
      <c r="SVW5" s="50"/>
      <c r="SVX5" s="50"/>
      <c r="SVY5" s="50"/>
      <c r="SVZ5" s="50"/>
      <c r="SWA5" s="50"/>
      <c r="SWB5" s="50"/>
      <c r="SWC5" s="50"/>
      <c r="SWD5" s="50"/>
      <c r="SWE5" s="50"/>
      <c r="SWF5" s="50"/>
      <c r="SWG5" s="50"/>
      <c r="SWH5" s="50"/>
      <c r="SWI5" s="50"/>
      <c r="SWJ5" s="50"/>
      <c r="SWK5" s="50"/>
      <c r="SWL5" s="50"/>
      <c r="SWM5" s="50"/>
      <c r="SWN5" s="50"/>
      <c r="SWO5" s="50"/>
      <c r="SWP5" s="50"/>
      <c r="SWQ5" s="50"/>
      <c r="SWR5" s="50"/>
      <c r="SWS5" s="50"/>
      <c r="SWT5" s="50"/>
      <c r="SWU5" s="50"/>
      <c r="SWV5" s="50"/>
      <c r="SWW5" s="50"/>
      <c r="SWX5" s="50"/>
      <c r="SWY5" s="50"/>
      <c r="SWZ5" s="50"/>
      <c r="SXA5" s="50"/>
      <c r="SXB5" s="50"/>
      <c r="SXC5" s="50"/>
      <c r="SXD5" s="50"/>
      <c r="SXE5" s="50"/>
      <c r="SXF5" s="50"/>
      <c r="SXG5" s="50"/>
      <c r="SXH5" s="50"/>
      <c r="SXI5" s="50"/>
      <c r="SXJ5" s="50"/>
      <c r="SXK5" s="50"/>
      <c r="SXL5" s="50"/>
      <c r="SXM5" s="50"/>
      <c r="SXN5" s="50"/>
      <c r="SXO5" s="50"/>
      <c r="SXP5" s="50"/>
      <c r="SXQ5" s="50"/>
      <c r="SXR5" s="50"/>
      <c r="SXS5" s="50"/>
      <c r="SXT5" s="50"/>
      <c r="SXU5" s="50"/>
      <c r="SXV5" s="50"/>
      <c r="SXW5" s="50"/>
      <c r="SXX5" s="50"/>
      <c r="SXY5" s="50"/>
      <c r="SXZ5" s="50"/>
      <c r="SYA5" s="50"/>
      <c r="SYB5" s="50"/>
      <c r="SYC5" s="50"/>
      <c r="SYD5" s="50"/>
      <c r="SYE5" s="50"/>
      <c r="SYF5" s="50"/>
      <c r="SYG5" s="50"/>
      <c r="SYH5" s="50"/>
      <c r="SYI5" s="50"/>
      <c r="SYJ5" s="50"/>
      <c r="SYK5" s="50"/>
      <c r="SYL5" s="50"/>
      <c r="SYM5" s="50"/>
      <c r="SYN5" s="50"/>
      <c r="SYO5" s="50"/>
      <c r="SYP5" s="50"/>
      <c r="SYQ5" s="50"/>
      <c r="SYR5" s="50"/>
      <c r="SYS5" s="50"/>
      <c r="SYT5" s="50"/>
      <c r="SYU5" s="50"/>
      <c r="SYV5" s="50"/>
      <c r="SYW5" s="50"/>
      <c r="SYX5" s="50"/>
      <c r="SYY5" s="50"/>
      <c r="SYZ5" s="50"/>
      <c r="SZA5" s="50"/>
      <c r="SZB5" s="50"/>
      <c r="SZC5" s="50"/>
      <c r="SZD5" s="50"/>
      <c r="SZE5" s="50"/>
      <c r="SZF5" s="50"/>
      <c r="SZG5" s="50"/>
      <c r="SZH5" s="50"/>
      <c r="SZI5" s="50"/>
      <c r="SZJ5" s="50"/>
      <c r="SZK5" s="50"/>
      <c r="SZL5" s="50"/>
      <c r="SZM5" s="50"/>
      <c r="SZN5" s="50"/>
      <c r="SZO5" s="50"/>
      <c r="SZP5" s="50"/>
      <c r="SZQ5" s="50"/>
      <c r="SZR5" s="50"/>
      <c r="SZS5" s="50"/>
      <c r="SZT5" s="50"/>
      <c r="SZU5" s="50"/>
      <c r="SZV5" s="50"/>
      <c r="SZW5" s="50"/>
      <c r="SZX5" s="50"/>
      <c r="SZY5" s="50"/>
      <c r="SZZ5" s="50"/>
      <c r="TAA5" s="50"/>
      <c r="TAB5" s="50"/>
      <c r="TAC5" s="50"/>
      <c r="TAD5" s="50"/>
      <c r="TAE5" s="50"/>
      <c r="TAF5" s="50"/>
      <c r="TAG5" s="50"/>
      <c r="TAH5" s="50"/>
      <c r="TAI5" s="50"/>
      <c r="TAJ5" s="50"/>
      <c r="TAK5" s="50"/>
      <c r="TAL5" s="50"/>
      <c r="TAM5" s="50"/>
      <c r="TAN5" s="50"/>
      <c r="TAO5" s="50"/>
      <c r="TAP5" s="50"/>
      <c r="TAQ5" s="50"/>
      <c r="TAR5" s="50"/>
      <c r="TAS5" s="50"/>
      <c r="TAT5" s="50"/>
      <c r="TAU5" s="50"/>
      <c r="TAV5" s="50"/>
      <c r="TAW5" s="50"/>
      <c r="TAX5" s="50"/>
      <c r="TAY5" s="50"/>
      <c r="TAZ5" s="50"/>
      <c r="TBA5" s="50"/>
      <c r="TBB5" s="50"/>
      <c r="TBC5" s="50"/>
      <c r="TBD5" s="50"/>
      <c r="TBE5" s="50"/>
      <c r="TBF5" s="50"/>
      <c r="TBG5" s="50"/>
      <c r="TBH5" s="50"/>
      <c r="TBI5" s="50"/>
      <c r="TBJ5" s="50"/>
      <c r="TBK5" s="50"/>
      <c r="TBL5" s="50"/>
      <c r="TBM5" s="50"/>
      <c r="TBN5" s="50"/>
      <c r="TBO5" s="50"/>
      <c r="TBP5" s="50"/>
      <c r="TBQ5" s="50"/>
      <c r="TBR5" s="50"/>
      <c r="TBS5" s="50"/>
      <c r="TBT5" s="50"/>
      <c r="TBU5" s="50"/>
      <c r="TBV5" s="50"/>
      <c r="TBW5" s="50"/>
      <c r="TBX5" s="50"/>
      <c r="TBY5" s="50"/>
      <c r="TBZ5" s="50"/>
      <c r="TCA5" s="50"/>
      <c r="TCB5" s="50"/>
      <c r="TCC5" s="50"/>
      <c r="TCD5" s="50"/>
      <c r="TCE5" s="50"/>
      <c r="TCF5" s="50"/>
      <c r="TCG5" s="50"/>
      <c r="TCH5" s="50"/>
      <c r="TCI5" s="50"/>
      <c r="TCJ5" s="50"/>
      <c r="TCK5" s="50"/>
      <c r="TCL5" s="50"/>
      <c r="TCM5" s="50"/>
      <c r="TCN5" s="50"/>
      <c r="TCO5" s="50"/>
      <c r="TCP5" s="50"/>
      <c r="TCQ5" s="50"/>
      <c r="TCR5" s="50"/>
      <c r="TCS5" s="50"/>
      <c r="TCT5" s="50"/>
      <c r="TCU5" s="50"/>
      <c r="TCV5" s="50"/>
      <c r="TCW5" s="50"/>
      <c r="TCX5" s="50"/>
      <c r="TCY5" s="50"/>
      <c r="TCZ5" s="50"/>
      <c r="TDA5" s="50"/>
      <c r="TDB5" s="50"/>
      <c r="TDC5" s="50"/>
      <c r="TDD5" s="50"/>
      <c r="TDE5" s="50"/>
      <c r="TDF5" s="50"/>
      <c r="TDG5" s="50"/>
      <c r="TDH5" s="50"/>
      <c r="TDI5" s="50"/>
      <c r="TDJ5" s="50"/>
      <c r="TDK5" s="50"/>
      <c r="TDL5" s="50"/>
      <c r="TDM5" s="50"/>
      <c r="TDN5" s="50"/>
      <c r="TDO5" s="50"/>
      <c r="TDP5" s="50"/>
      <c r="TDQ5" s="50"/>
      <c r="TDR5" s="50"/>
      <c r="TDS5" s="50"/>
      <c r="TDT5" s="50"/>
      <c r="TDU5" s="50"/>
      <c r="TDV5" s="50"/>
      <c r="TDW5" s="50"/>
      <c r="TDX5" s="50"/>
      <c r="TDY5" s="50"/>
      <c r="TDZ5" s="50"/>
      <c r="TEA5" s="50"/>
      <c r="TEB5" s="50"/>
      <c r="TEC5" s="50"/>
      <c r="TED5" s="50"/>
      <c r="TEE5" s="50"/>
      <c r="TEF5" s="50"/>
      <c r="TEG5" s="50"/>
      <c r="TEH5" s="50"/>
      <c r="TEI5" s="50"/>
      <c r="TEJ5" s="50"/>
      <c r="TEK5" s="50"/>
      <c r="TEL5" s="50"/>
      <c r="TEM5" s="50"/>
      <c r="TEN5" s="50"/>
      <c r="TEO5" s="50"/>
      <c r="TEP5" s="50"/>
      <c r="TEQ5" s="50"/>
      <c r="TER5" s="50"/>
      <c r="TES5" s="50"/>
      <c r="TET5" s="50"/>
      <c r="TEU5" s="50"/>
      <c r="TEV5" s="50"/>
      <c r="TEW5" s="50"/>
      <c r="TEX5" s="50"/>
      <c r="TEY5" s="50"/>
      <c r="TEZ5" s="50"/>
      <c r="TFA5" s="50"/>
      <c r="TFB5" s="50"/>
      <c r="TFC5" s="50"/>
      <c r="TFD5" s="50"/>
      <c r="TFE5" s="50"/>
      <c r="TFF5" s="50"/>
      <c r="TFG5" s="50"/>
      <c r="TFH5" s="50"/>
      <c r="TFI5" s="50"/>
      <c r="TFJ5" s="50"/>
      <c r="TFK5" s="50"/>
      <c r="TFL5" s="50"/>
      <c r="TFM5" s="50"/>
      <c r="TFN5" s="50"/>
      <c r="TFO5" s="50"/>
      <c r="TFP5" s="50"/>
      <c r="TFQ5" s="50"/>
      <c r="TFR5" s="50"/>
      <c r="TFS5" s="50"/>
      <c r="TFT5" s="50"/>
      <c r="TFU5" s="50"/>
      <c r="TFV5" s="50"/>
      <c r="TFW5" s="50"/>
      <c r="TFX5" s="50"/>
      <c r="TFY5" s="50"/>
      <c r="TFZ5" s="50"/>
      <c r="TGA5" s="50"/>
      <c r="TGB5" s="50"/>
      <c r="TGC5" s="50"/>
      <c r="TGD5" s="50"/>
      <c r="TGE5" s="50"/>
      <c r="TGF5" s="50"/>
      <c r="TGG5" s="50"/>
      <c r="TGH5" s="50"/>
      <c r="TGI5" s="50"/>
      <c r="TGJ5" s="50"/>
      <c r="TGK5" s="50"/>
      <c r="TGL5" s="50"/>
      <c r="TGM5" s="50"/>
      <c r="TGN5" s="50"/>
      <c r="TGO5" s="50"/>
      <c r="TGP5" s="50"/>
      <c r="TGQ5" s="50"/>
      <c r="TGR5" s="50"/>
      <c r="TGS5" s="50"/>
      <c r="TGT5" s="50"/>
      <c r="TGU5" s="50"/>
      <c r="TGV5" s="50"/>
      <c r="TGW5" s="50"/>
      <c r="TGX5" s="50"/>
      <c r="TGY5" s="50"/>
      <c r="TGZ5" s="50"/>
      <c r="THA5" s="50"/>
      <c r="THB5" s="50"/>
      <c r="THC5" s="50"/>
      <c r="THD5" s="50"/>
      <c r="THE5" s="50"/>
      <c r="THF5" s="50"/>
      <c r="THG5" s="50"/>
      <c r="THH5" s="50"/>
      <c r="THI5" s="50"/>
      <c r="THJ5" s="50"/>
      <c r="THK5" s="50"/>
      <c r="THL5" s="50"/>
      <c r="THM5" s="50"/>
      <c r="THN5" s="50"/>
      <c r="THO5" s="50"/>
      <c r="THP5" s="50"/>
      <c r="THQ5" s="50"/>
      <c r="THR5" s="50"/>
      <c r="THS5" s="50"/>
      <c r="THT5" s="50"/>
      <c r="THU5" s="50"/>
      <c r="THV5" s="50"/>
      <c r="THW5" s="50"/>
      <c r="THX5" s="50"/>
      <c r="THY5" s="50"/>
      <c r="THZ5" s="50"/>
      <c r="TIA5" s="50"/>
      <c r="TIB5" s="50"/>
      <c r="TIC5" s="50"/>
      <c r="TID5" s="50"/>
      <c r="TIE5" s="50"/>
      <c r="TIF5" s="50"/>
      <c r="TIG5" s="50"/>
      <c r="TIH5" s="50"/>
      <c r="TII5" s="50"/>
      <c r="TIJ5" s="50"/>
      <c r="TIK5" s="50"/>
      <c r="TIL5" s="50"/>
      <c r="TIM5" s="50"/>
      <c r="TIN5" s="50"/>
      <c r="TIO5" s="50"/>
      <c r="TIP5" s="50"/>
      <c r="TIQ5" s="50"/>
      <c r="TIR5" s="50"/>
      <c r="TIS5" s="50"/>
      <c r="TIT5" s="50"/>
      <c r="TIU5" s="50"/>
      <c r="TIV5" s="50"/>
      <c r="TIW5" s="50"/>
      <c r="TIX5" s="50"/>
      <c r="TIY5" s="50"/>
      <c r="TIZ5" s="50"/>
      <c r="TJA5" s="50"/>
      <c r="TJB5" s="50"/>
      <c r="TJC5" s="50"/>
      <c r="TJD5" s="50"/>
      <c r="TJE5" s="50"/>
      <c r="TJF5" s="50"/>
      <c r="TJG5" s="50"/>
      <c r="TJH5" s="50"/>
      <c r="TJI5" s="50"/>
      <c r="TJJ5" s="50"/>
      <c r="TJK5" s="50"/>
      <c r="TJL5" s="50"/>
      <c r="TJM5" s="50"/>
      <c r="TJN5" s="50"/>
      <c r="TJO5" s="50"/>
      <c r="TJP5" s="50"/>
      <c r="TJQ5" s="50"/>
      <c r="TJR5" s="50"/>
      <c r="TJS5" s="50"/>
      <c r="TJT5" s="50"/>
      <c r="TJU5" s="50"/>
      <c r="TJV5" s="50"/>
      <c r="TJW5" s="50"/>
      <c r="TJX5" s="50"/>
      <c r="TJY5" s="50"/>
      <c r="TJZ5" s="50"/>
      <c r="TKA5" s="50"/>
      <c r="TKB5" s="50"/>
      <c r="TKC5" s="50"/>
      <c r="TKD5" s="50"/>
      <c r="TKE5" s="50"/>
      <c r="TKF5" s="50"/>
      <c r="TKG5" s="50"/>
      <c r="TKH5" s="50"/>
      <c r="TKI5" s="50"/>
      <c r="TKJ5" s="50"/>
      <c r="TKK5" s="50"/>
      <c r="TKL5" s="50"/>
      <c r="TKM5" s="50"/>
      <c r="TKN5" s="50"/>
      <c r="TKO5" s="50"/>
      <c r="TKP5" s="50"/>
      <c r="TKQ5" s="50"/>
      <c r="TKR5" s="50"/>
      <c r="TKS5" s="50"/>
      <c r="TKT5" s="50"/>
      <c r="TKU5" s="50"/>
      <c r="TKV5" s="50"/>
      <c r="TKW5" s="50"/>
      <c r="TKX5" s="50"/>
      <c r="TKY5" s="50"/>
      <c r="TKZ5" s="50"/>
      <c r="TLA5" s="50"/>
      <c r="TLB5" s="50"/>
      <c r="TLC5" s="50"/>
      <c r="TLD5" s="50"/>
      <c r="TLE5" s="50"/>
      <c r="TLF5" s="50"/>
      <c r="TLG5" s="50"/>
      <c r="TLH5" s="50"/>
      <c r="TLI5" s="50"/>
      <c r="TLJ5" s="50"/>
      <c r="TLK5" s="50"/>
      <c r="TLL5" s="50"/>
      <c r="TLM5" s="50"/>
      <c r="TLN5" s="50"/>
      <c r="TLO5" s="50"/>
      <c r="TLP5" s="50"/>
      <c r="TLQ5" s="50"/>
      <c r="TLR5" s="50"/>
      <c r="TLS5" s="50"/>
      <c r="TLT5" s="50"/>
      <c r="TLU5" s="50"/>
      <c r="TLV5" s="50"/>
      <c r="TLW5" s="50"/>
      <c r="TLX5" s="50"/>
      <c r="TLY5" s="50"/>
      <c r="TLZ5" s="50"/>
      <c r="TMA5" s="50"/>
      <c r="TMB5" s="50"/>
      <c r="TMC5" s="50"/>
      <c r="TMD5" s="50"/>
      <c r="TME5" s="50"/>
      <c r="TMF5" s="50"/>
      <c r="TMG5" s="50"/>
      <c r="TMH5" s="50"/>
      <c r="TMI5" s="50"/>
      <c r="TMJ5" s="50"/>
      <c r="TMK5" s="50"/>
      <c r="TML5" s="50"/>
      <c r="TMM5" s="50"/>
      <c r="TMN5" s="50"/>
      <c r="TMO5" s="50"/>
      <c r="TMP5" s="50"/>
      <c r="TMQ5" s="50"/>
      <c r="TMR5" s="50"/>
      <c r="TMS5" s="50"/>
      <c r="TMT5" s="50"/>
      <c r="TMU5" s="50"/>
      <c r="TMV5" s="50"/>
      <c r="TMW5" s="50"/>
      <c r="TMX5" s="50"/>
      <c r="TMY5" s="50"/>
      <c r="TMZ5" s="50"/>
      <c r="TNA5" s="50"/>
      <c r="TNB5" s="50"/>
      <c r="TNC5" s="50"/>
      <c r="TND5" s="50"/>
      <c r="TNE5" s="50"/>
      <c r="TNF5" s="50"/>
      <c r="TNG5" s="50"/>
      <c r="TNH5" s="50"/>
      <c r="TNI5" s="50"/>
      <c r="TNJ5" s="50"/>
      <c r="TNK5" s="50"/>
      <c r="TNL5" s="50"/>
      <c r="TNM5" s="50"/>
      <c r="TNN5" s="50"/>
      <c r="TNO5" s="50"/>
      <c r="TNP5" s="50"/>
      <c r="TNQ5" s="50"/>
      <c r="TNR5" s="50"/>
      <c r="TNS5" s="50"/>
      <c r="TNT5" s="50"/>
      <c r="TNU5" s="50"/>
      <c r="TNV5" s="50"/>
      <c r="TNW5" s="50"/>
      <c r="TNX5" s="50"/>
      <c r="TNY5" s="50"/>
      <c r="TNZ5" s="50"/>
      <c r="TOA5" s="50"/>
      <c r="TOB5" s="50"/>
      <c r="TOC5" s="50"/>
      <c r="TOD5" s="50"/>
      <c r="TOE5" s="50"/>
      <c r="TOF5" s="50"/>
      <c r="TOG5" s="50"/>
      <c r="TOH5" s="50"/>
      <c r="TOI5" s="50"/>
      <c r="TOJ5" s="50"/>
      <c r="TOK5" s="50"/>
      <c r="TOL5" s="50"/>
      <c r="TOM5" s="50"/>
      <c r="TON5" s="50"/>
      <c r="TOO5" s="50"/>
      <c r="TOP5" s="50"/>
      <c r="TOQ5" s="50"/>
      <c r="TOR5" s="50"/>
      <c r="TOS5" s="50"/>
      <c r="TOT5" s="50"/>
      <c r="TOU5" s="50"/>
      <c r="TOV5" s="50"/>
      <c r="TOW5" s="50"/>
      <c r="TOX5" s="50"/>
      <c r="TOY5" s="50"/>
      <c r="TOZ5" s="50"/>
      <c r="TPA5" s="50"/>
      <c r="TPB5" s="50"/>
      <c r="TPC5" s="50"/>
      <c r="TPD5" s="50"/>
      <c r="TPE5" s="50"/>
      <c r="TPF5" s="50"/>
      <c r="TPG5" s="50"/>
      <c r="TPH5" s="50"/>
      <c r="TPI5" s="50"/>
      <c r="TPJ5" s="50"/>
      <c r="TPK5" s="50"/>
      <c r="TPL5" s="50"/>
      <c r="TPM5" s="50"/>
      <c r="TPN5" s="50"/>
      <c r="TPO5" s="50"/>
      <c r="TPP5" s="50"/>
      <c r="TPQ5" s="50"/>
      <c r="TPR5" s="50"/>
      <c r="TPS5" s="50"/>
      <c r="TPT5" s="50"/>
      <c r="TPU5" s="50"/>
      <c r="TPV5" s="50"/>
      <c r="TPW5" s="50"/>
      <c r="TPX5" s="50"/>
      <c r="TPY5" s="50"/>
      <c r="TPZ5" s="50"/>
      <c r="TQA5" s="50"/>
      <c r="TQB5" s="50"/>
      <c r="TQC5" s="50"/>
      <c r="TQD5" s="50"/>
      <c r="TQE5" s="50"/>
      <c r="TQF5" s="50"/>
      <c r="TQG5" s="50"/>
      <c r="TQH5" s="50"/>
      <c r="TQI5" s="50"/>
      <c r="TQJ5" s="50"/>
      <c r="TQK5" s="50"/>
      <c r="TQL5" s="50"/>
      <c r="TQM5" s="50"/>
      <c r="TQN5" s="50"/>
      <c r="TQO5" s="50"/>
      <c r="TQP5" s="50"/>
      <c r="TQQ5" s="50"/>
      <c r="TQR5" s="50"/>
      <c r="TQS5" s="50"/>
      <c r="TQT5" s="50"/>
      <c r="TQU5" s="50"/>
      <c r="TQV5" s="50"/>
      <c r="TQW5" s="50"/>
      <c r="TQX5" s="50"/>
      <c r="TQY5" s="50"/>
      <c r="TQZ5" s="50"/>
      <c r="TRA5" s="50"/>
      <c r="TRB5" s="50"/>
      <c r="TRC5" s="50"/>
      <c r="TRD5" s="50"/>
      <c r="TRE5" s="50"/>
      <c r="TRF5" s="50"/>
      <c r="TRG5" s="50"/>
      <c r="TRH5" s="50"/>
      <c r="TRI5" s="50"/>
      <c r="TRJ5" s="50"/>
      <c r="TRK5" s="50"/>
      <c r="TRL5" s="50"/>
      <c r="TRM5" s="50"/>
      <c r="TRN5" s="50"/>
      <c r="TRO5" s="50"/>
      <c r="TRP5" s="50"/>
      <c r="TRQ5" s="50"/>
      <c r="TRR5" s="50"/>
      <c r="TRS5" s="50"/>
      <c r="TRT5" s="50"/>
      <c r="TRU5" s="50"/>
      <c r="TRV5" s="50"/>
      <c r="TRW5" s="50"/>
      <c r="TRX5" s="50"/>
      <c r="TRY5" s="50"/>
      <c r="TRZ5" s="50"/>
      <c r="TSA5" s="50"/>
      <c r="TSB5" s="50"/>
      <c r="TSC5" s="50"/>
      <c r="TSD5" s="50"/>
      <c r="TSE5" s="50"/>
      <c r="TSF5" s="50"/>
      <c r="TSG5" s="50"/>
      <c r="TSH5" s="50"/>
      <c r="TSI5" s="50"/>
      <c r="TSJ5" s="50"/>
      <c r="TSK5" s="50"/>
      <c r="TSL5" s="50"/>
      <c r="TSM5" s="50"/>
      <c r="TSN5" s="50"/>
      <c r="TSO5" s="50"/>
      <c r="TSP5" s="50"/>
      <c r="TSQ5" s="50"/>
      <c r="TSR5" s="50"/>
      <c r="TSS5" s="50"/>
      <c r="TST5" s="50"/>
      <c r="TSU5" s="50"/>
      <c r="TSV5" s="50"/>
      <c r="TSW5" s="50"/>
      <c r="TSX5" s="50"/>
      <c r="TSY5" s="50"/>
      <c r="TSZ5" s="50"/>
      <c r="TTA5" s="50"/>
      <c r="TTB5" s="50"/>
      <c r="TTC5" s="50"/>
      <c r="TTD5" s="50"/>
      <c r="TTE5" s="50"/>
      <c r="TTF5" s="50"/>
      <c r="TTG5" s="50"/>
      <c r="TTH5" s="50"/>
      <c r="TTI5" s="50"/>
      <c r="TTJ5" s="50"/>
      <c r="TTK5" s="50"/>
      <c r="TTL5" s="50"/>
      <c r="TTM5" s="50"/>
      <c r="TTN5" s="50"/>
      <c r="TTO5" s="50"/>
      <c r="TTP5" s="50"/>
      <c r="TTQ5" s="50"/>
      <c r="TTR5" s="50"/>
      <c r="TTS5" s="50"/>
      <c r="TTT5" s="50"/>
      <c r="TTU5" s="50"/>
      <c r="TTV5" s="50"/>
      <c r="TTW5" s="50"/>
      <c r="TTX5" s="50"/>
      <c r="TTY5" s="50"/>
      <c r="TTZ5" s="50"/>
      <c r="TUA5" s="50"/>
      <c r="TUB5" s="50"/>
      <c r="TUC5" s="50"/>
      <c r="TUD5" s="50"/>
      <c r="TUE5" s="50"/>
      <c r="TUF5" s="50"/>
      <c r="TUG5" s="50"/>
      <c r="TUH5" s="50"/>
      <c r="TUI5" s="50"/>
      <c r="TUJ5" s="50"/>
      <c r="TUK5" s="50"/>
      <c r="TUL5" s="50"/>
      <c r="TUM5" s="50"/>
      <c r="TUN5" s="50"/>
      <c r="TUO5" s="50"/>
      <c r="TUP5" s="50"/>
      <c r="TUQ5" s="50"/>
      <c r="TUR5" s="50"/>
      <c r="TUS5" s="50"/>
      <c r="TUT5" s="50"/>
      <c r="TUU5" s="50"/>
      <c r="TUV5" s="50"/>
      <c r="TUW5" s="50"/>
      <c r="TUX5" s="50"/>
      <c r="TUY5" s="50"/>
      <c r="TUZ5" s="50"/>
      <c r="TVA5" s="50"/>
      <c r="TVB5" s="50"/>
      <c r="TVC5" s="50"/>
      <c r="TVD5" s="50"/>
      <c r="TVE5" s="50"/>
      <c r="TVF5" s="50"/>
      <c r="TVG5" s="50"/>
      <c r="TVH5" s="50"/>
      <c r="TVI5" s="50"/>
      <c r="TVJ5" s="50"/>
      <c r="TVK5" s="50"/>
      <c r="TVL5" s="50"/>
      <c r="TVM5" s="50"/>
      <c r="TVN5" s="50"/>
      <c r="TVO5" s="50"/>
      <c r="TVP5" s="50"/>
      <c r="TVQ5" s="50"/>
      <c r="TVR5" s="50"/>
      <c r="TVS5" s="50"/>
      <c r="TVT5" s="50"/>
      <c r="TVU5" s="50"/>
      <c r="TVV5" s="50"/>
      <c r="TVW5" s="50"/>
      <c r="TVX5" s="50"/>
      <c r="TVY5" s="50"/>
      <c r="TVZ5" s="50"/>
      <c r="TWA5" s="50"/>
      <c r="TWB5" s="50"/>
      <c r="TWC5" s="50"/>
      <c r="TWD5" s="50"/>
      <c r="TWE5" s="50"/>
      <c r="TWF5" s="50"/>
      <c r="TWG5" s="50"/>
      <c r="TWH5" s="50"/>
      <c r="TWI5" s="50"/>
      <c r="TWJ5" s="50"/>
      <c r="TWK5" s="50"/>
      <c r="TWL5" s="50"/>
      <c r="TWM5" s="50"/>
      <c r="TWN5" s="50"/>
      <c r="TWO5" s="50"/>
      <c r="TWP5" s="50"/>
      <c r="TWQ5" s="50"/>
      <c r="TWR5" s="50"/>
      <c r="TWS5" s="50"/>
      <c r="TWT5" s="50"/>
      <c r="TWU5" s="50"/>
      <c r="TWV5" s="50"/>
      <c r="TWW5" s="50"/>
      <c r="TWX5" s="50"/>
      <c r="TWY5" s="50"/>
      <c r="TWZ5" s="50"/>
      <c r="TXA5" s="50"/>
      <c r="TXB5" s="50"/>
      <c r="TXC5" s="50"/>
      <c r="TXD5" s="50"/>
      <c r="TXE5" s="50"/>
      <c r="TXF5" s="50"/>
      <c r="TXG5" s="50"/>
      <c r="TXH5" s="50"/>
      <c r="TXI5" s="50"/>
      <c r="TXJ5" s="50"/>
      <c r="TXK5" s="50"/>
      <c r="TXL5" s="50"/>
      <c r="TXM5" s="50"/>
      <c r="TXN5" s="50"/>
      <c r="TXO5" s="50"/>
      <c r="TXP5" s="50"/>
      <c r="TXQ5" s="50"/>
      <c r="TXR5" s="50"/>
      <c r="TXS5" s="50"/>
      <c r="TXT5" s="50"/>
      <c r="TXU5" s="50"/>
      <c r="TXV5" s="50"/>
      <c r="TXW5" s="50"/>
      <c r="TXX5" s="50"/>
      <c r="TXY5" s="50"/>
      <c r="TXZ5" s="50"/>
      <c r="TYA5" s="50"/>
      <c r="TYB5" s="50"/>
      <c r="TYC5" s="50"/>
      <c r="TYD5" s="50"/>
      <c r="TYE5" s="50"/>
      <c r="TYF5" s="50"/>
      <c r="TYG5" s="50"/>
      <c r="TYH5" s="50"/>
      <c r="TYI5" s="50"/>
      <c r="TYJ5" s="50"/>
      <c r="TYK5" s="50"/>
      <c r="TYL5" s="50"/>
      <c r="TYM5" s="50"/>
      <c r="TYN5" s="50"/>
      <c r="TYO5" s="50"/>
      <c r="TYP5" s="50"/>
      <c r="TYQ5" s="50"/>
      <c r="TYR5" s="50"/>
      <c r="TYS5" s="50"/>
      <c r="TYT5" s="50"/>
      <c r="TYU5" s="50"/>
      <c r="TYV5" s="50"/>
      <c r="TYW5" s="50"/>
      <c r="TYX5" s="50"/>
      <c r="TYY5" s="50"/>
      <c r="TYZ5" s="50"/>
      <c r="TZA5" s="50"/>
      <c r="TZB5" s="50"/>
      <c r="TZC5" s="50"/>
      <c r="TZD5" s="50"/>
      <c r="TZE5" s="50"/>
      <c r="TZF5" s="50"/>
      <c r="TZG5" s="50"/>
      <c r="TZH5" s="50"/>
      <c r="TZI5" s="50"/>
      <c r="TZJ5" s="50"/>
      <c r="TZK5" s="50"/>
      <c r="TZL5" s="50"/>
      <c r="TZM5" s="50"/>
      <c r="TZN5" s="50"/>
      <c r="TZO5" s="50"/>
      <c r="TZP5" s="50"/>
      <c r="TZQ5" s="50"/>
      <c r="TZR5" s="50"/>
      <c r="TZS5" s="50"/>
      <c r="TZT5" s="50"/>
      <c r="TZU5" s="50"/>
      <c r="TZV5" s="50"/>
      <c r="TZW5" s="50"/>
      <c r="TZX5" s="50"/>
      <c r="TZY5" s="50"/>
      <c r="TZZ5" s="50"/>
      <c r="UAA5" s="50"/>
      <c r="UAB5" s="50"/>
      <c r="UAC5" s="50"/>
      <c r="UAD5" s="50"/>
      <c r="UAE5" s="50"/>
      <c r="UAF5" s="50"/>
      <c r="UAG5" s="50"/>
      <c r="UAH5" s="50"/>
      <c r="UAI5" s="50"/>
      <c r="UAJ5" s="50"/>
      <c r="UAK5" s="50"/>
      <c r="UAL5" s="50"/>
      <c r="UAM5" s="50"/>
      <c r="UAN5" s="50"/>
      <c r="UAO5" s="50"/>
      <c r="UAP5" s="50"/>
      <c r="UAQ5" s="50"/>
      <c r="UAR5" s="50"/>
      <c r="UAS5" s="50"/>
      <c r="UAT5" s="50"/>
      <c r="UAU5" s="50"/>
      <c r="UAV5" s="50"/>
      <c r="UAW5" s="50"/>
      <c r="UAX5" s="50"/>
      <c r="UAY5" s="50"/>
      <c r="UAZ5" s="50"/>
      <c r="UBA5" s="50"/>
      <c r="UBB5" s="50"/>
      <c r="UBC5" s="50"/>
      <c r="UBD5" s="50"/>
      <c r="UBE5" s="50"/>
      <c r="UBF5" s="50"/>
      <c r="UBG5" s="50"/>
      <c r="UBH5" s="50"/>
      <c r="UBI5" s="50"/>
      <c r="UBJ5" s="50"/>
      <c r="UBK5" s="50"/>
      <c r="UBL5" s="50"/>
      <c r="UBM5" s="50"/>
      <c r="UBN5" s="50"/>
      <c r="UBO5" s="50"/>
      <c r="UBP5" s="50"/>
      <c r="UBQ5" s="50"/>
      <c r="UBR5" s="50"/>
      <c r="UBS5" s="50"/>
      <c r="UBT5" s="50"/>
      <c r="UBU5" s="50"/>
      <c r="UBV5" s="50"/>
      <c r="UBW5" s="50"/>
      <c r="UBX5" s="50"/>
      <c r="UBY5" s="50"/>
      <c r="UBZ5" s="50"/>
      <c r="UCA5" s="50"/>
      <c r="UCB5" s="50"/>
      <c r="UCC5" s="50"/>
      <c r="UCD5" s="50"/>
      <c r="UCE5" s="50"/>
      <c r="UCF5" s="50"/>
      <c r="UCG5" s="50"/>
      <c r="UCH5" s="50"/>
      <c r="UCI5" s="50"/>
      <c r="UCJ5" s="50"/>
      <c r="UCK5" s="50"/>
      <c r="UCL5" s="50"/>
      <c r="UCM5" s="50"/>
      <c r="UCN5" s="50"/>
      <c r="UCO5" s="50"/>
      <c r="UCP5" s="50"/>
      <c r="UCQ5" s="50"/>
      <c r="UCR5" s="50"/>
      <c r="UCS5" s="50"/>
      <c r="UCT5" s="50"/>
      <c r="UCU5" s="50"/>
      <c r="UCV5" s="50"/>
      <c r="UCW5" s="50"/>
      <c r="UCX5" s="50"/>
      <c r="UCY5" s="50"/>
      <c r="UCZ5" s="50"/>
      <c r="UDA5" s="50"/>
      <c r="UDB5" s="50"/>
      <c r="UDC5" s="50"/>
      <c r="UDD5" s="50"/>
      <c r="UDE5" s="50"/>
      <c r="UDF5" s="50"/>
      <c r="UDG5" s="50"/>
      <c r="UDH5" s="50"/>
      <c r="UDI5" s="50"/>
      <c r="UDJ5" s="50"/>
      <c r="UDK5" s="50"/>
      <c r="UDL5" s="50"/>
      <c r="UDM5" s="50"/>
      <c r="UDN5" s="50"/>
      <c r="UDO5" s="50"/>
      <c r="UDP5" s="50"/>
      <c r="UDQ5" s="50"/>
      <c r="UDR5" s="50"/>
      <c r="UDS5" s="50"/>
      <c r="UDT5" s="50"/>
      <c r="UDU5" s="50"/>
      <c r="UDV5" s="50"/>
      <c r="UDW5" s="50"/>
      <c r="UDX5" s="50"/>
      <c r="UDY5" s="50"/>
      <c r="UDZ5" s="50"/>
      <c r="UEA5" s="50"/>
      <c r="UEB5" s="50"/>
      <c r="UEC5" s="50"/>
      <c r="UED5" s="50"/>
      <c r="UEE5" s="50"/>
      <c r="UEF5" s="50"/>
      <c r="UEG5" s="50"/>
      <c r="UEH5" s="50"/>
      <c r="UEI5" s="50"/>
      <c r="UEJ5" s="50"/>
      <c r="UEK5" s="50"/>
      <c r="UEL5" s="50"/>
      <c r="UEM5" s="50"/>
      <c r="UEN5" s="50"/>
      <c r="UEO5" s="50"/>
      <c r="UEP5" s="50"/>
      <c r="UEQ5" s="50"/>
      <c r="UER5" s="50"/>
      <c r="UES5" s="50"/>
      <c r="UET5" s="50"/>
      <c r="UEU5" s="50"/>
      <c r="UEV5" s="50"/>
      <c r="UEW5" s="50"/>
      <c r="UEX5" s="50"/>
      <c r="UEY5" s="50"/>
      <c r="UEZ5" s="50"/>
      <c r="UFA5" s="50"/>
      <c r="UFB5" s="50"/>
      <c r="UFC5" s="50"/>
      <c r="UFD5" s="50"/>
      <c r="UFE5" s="50"/>
      <c r="UFF5" s="50"/>
      <c r="UFG5" s="50"/>
      <c r="UFH5" s="50"/>
      <c r="UFI5" s="50"/>
      <c r="UFJ5" s="50"/>
      <c r="UFK5" s="50"/>
      <c r="UFL5" s="50"/>
      <c r="UFM5" s="50"/>
      <c r="UFN5" s="50"/>
      <c r="UFO5" s="50"/>
      <c r="UFP5" s="50"/>
      <c r="UFQ5" s="50"/>
      <c r="UFR5" s="50"/>
      <c r="UFS5" s="50"/>
      <c r="UFT5" s="50"/>
      <c r="UFU5" s="50"/>
      <c r="UFV5" s="50"/>
      <c r="UFW5" s="50"/>
      <c r="UFX5" s="50"/>
      <c r="UFY5" s="50"/>
      <c r="UFZ5" s="50"/>
      <c r="UGA5" s="50"/>
      <c r="UGB5" s="50"/>
      <c r="UGC5" s="50"/>
      <c r="UGD5" s="50"/>
      <c r="UGE5" s="50"/>
      <c r="UGF5" s="50"/>
      <c r="UGG5" s="50"/>
      <c r="UGH5" s="50"/>
      <c r="UGI5" s="50"/>
      <c r="UGJ5" s="50"/>
      <c r="UGK5" s="50"/>
      <c r="UGL5" s="50"/>
      <c r="UGM5" s="50"/>
      <c r="UGN5" s="50"/>
      <c r="UGO5" s="50"/>
      <c r="UGP5" s="50"/>
      <c r="UGQ5" s="50"/>
      <c r="UGR5" s="50"/>
      <c r="UGS5" s="50"/>
      <c r="UGT5" s="50"/>
      <c r="UGU5" s="50"/>
      <c r="UGV5" s="50"/>
      <c r="UGW5" s="50"/>
      <c r="UGX5" s="50"/>
      <c r="UGY5" s="50"/>
      <c r="UGZ5" s="50"/>
      <c r="UHA5" s="50"/>
      <c r="UHB5" s="50"/>
      <c r="UHC5" s="50"/>
      <c r="UHD5" s="50"/>
      <c r="UHE5" s="50"/>
      <c r="UHF5" s="50"/>
      <c r="UHG5" s="50"/>
      <c r="UHH5" s="50"/>
      <c r="UHI5" s="50"/>
      <c r="UHJ5" s="50"/>
      <c r="UHK5" s="50"/>
      <c r="UHL5" s="50"/>
      <c r="UHM5" s="50"/>
      <c r="UHN5" s="50"/>
      <c r="UHO5" s="50"/>
      <c r="UHP5" s="50"/>
      <c r="UHQ5" s="50"/>
      <c r="UHR5" s="50"/>
      <c r="UHS5" s="50"/>
      <c r="UHT5" s="50"/>
      <c r="UHU5" s="50"/>
      <c r="UHV5" s="50"/>
      <c r="UHW5" s="50"/>
      <c r="UHX5" s="50"/>
      <c r="UHY5" s="50"/>
      <c r="UHZ5" s="50"/>
      <c r="UIA5" s="50"/>
      <c r="UIB5" s="50"/>
      <c r="UIC5" s="50"/>
      <c r="UID5" s="50"/>
      <c r="UIE5" s="50"/>
      <c r="UIF5" s="50"/>
      <c r="UIG5" s="50"/>
      <c r="UIH5" s="50"/>
      <c r="UII5" s="50"/>
      <c r="UIJ5" s="50"/>
      <c r="UIK5" s="50"/>
      <c r="UIL5" s="50"/>
      <c r="UIM5" s="50"/>
      <c r="UIN5" s="50"/>
      <c r="UIO5" s="50"/>
      <c r="UIP5" s="50"/>
      <c r="UIQ5" s="50"/>
      <c r="UIR5" s="50"/>
      <c r="UIS5" s="50"/>
      <c r="UIT5" s="50"/>
      <c r="UIU5" s="50"/>
      <c r="UIV5" s="50"/>
      <c r="UIW5" s="50"/>
      <c r="UIX5" s="50"/>
      <c r="UIY5" s="50"/>
      <c r="UIZ5" s="50"/>
      <c r="UJA5" s="50"/>
      <c r="UJB5" s="50"/>
      <c r="UJC5" s="50"/>
      <c r="UJD5" s="50"/>
      <c r="UJE5" s="50"/>
      <c r="UJF5" s="50"/>
      <c r="UJG5" s="50"/>
      <c r="UJH5" s="50"/>
      <c r="UJI5" s="50"/>
      <c r="UJJ5" s="50"/>
      <c r="UJK5" s="50"/>
      <c r="UJL5" s="50"/>
      <c r="UJM5" s="50"/>
      <c r="UJN5" s="50"/>
      <c r="UJO5" s="50"/>
      <c r="UJP5" s="50"/>
      <c r="UJQ5" s="50"/>
      <c r="UJR5" s="50"/>
      <c r="UJS5" s="50"/>
      <c r="UJT5" s="50"/>
      <c r="UJU5" s="50"/>
      <c r="UJV5" s="50"/>
      <c r="UJW5" s="50"/>
      <c r="UJX5" s="50"/>
      <c r="UJY5" s="50"/>
      <c r="UJZ5" s="50"/>
      <c r="UKA5" s="50"/>
      <c r="UKB5" s="50"/>
      <c r="UKC5" s="50"/>
      <c r="UKD5" s="50"/>
      <c r="UKE5" s="50"/>
      <c r="UKF5" s="50"/>
      <c r="UKG5" s="50"/>
      <c r="UKH5" s="50"/>
      <c r="UKI5" s="50"/>
      <c r="UKJ5" s="50"/>
      <c r="UKK5" s="50"/>
      <c r="UKL5" s="50"/>
      <c r="UKM5" s="50"/>
      <c r="UKN5" s="50"/>
      <c r="UKO5" s="50"/>
      <c r="UKP5" s="50"/>
      <c r="UKQ5" s="50"/>
      <c r="UKR5" s="50"/>
      <c r="UKS5" s="50"/>
      <c r="UKT5" s="50"/>
      <c r="UKU5" s="50"/>
      <c r="UKV5" s="50"/>
      <c r="UKW5" s="50"/>
      <c r="UKX5" s="50"/>
      <c r="UKY5" s="50"/>
      <c r="UKZ5" s="50"/>
      <c r="ULA5" s="50"/>
      <c r="ULB5" s="50"/>
      <c r="ULC5" s="50"/>
      <c r="ULD5" s="50"/>
      <c r="ULE5" s="50"/>
      <c r="ULF5" s="50"/>
      <c r="ULG5" s="50"/>
      <c r="ULH5" s="50"/>
      <c r="ULI5" s="50"/>
      <c r="ULJ5" s="50"/>
      <c r="ULK5" s="50"/>
      <c r="ULL5" s="50"/>
      <c r="ULM5" s="50"/>
      <c r="ULN5" s="50"/>
      <c r="ULO5" s="50"/>
      <c r="ULP5" s="50"/>
      <c r="ULQ5" s="50"/>
      <c r="ULR5" s="50"/>
      <c r="ULS5" s="50"/>
      <c r="ULT5" s="50"/>
      <c r="ULU5" s="50"/>
      <c r="ULV5" s="50"/>
      <c r="ULW5" s="50"/>
      <c r="ULX5" s="50"/>
      <c r="ULY5" s="50"/>
      <c r="ULZ5" s="50"/>
      <c r="UMA5" s="50"/>
      <c r="UMB5" s="50"/>
      <c r="UMC5" s="50"/>
      <c r="UMD5" s="50"/>
      <c r="UME5" s="50"/>
      <c r="UMF5" s="50"/>
      <c r="UMG5" s="50"/>
      <c r="UMH5" s="50"/>
      <c r="UMI5" s="50"/>
      <c r="UMJ5" s="50"/>
      <c r="UMK5" s="50"/>
      <c r="UML5" s="50"/>
      <c r="UMM5" s="50"/>
      <c r="UMN5" s="50"/>
      <c r="UMO5" s="50"/>
      <c r="UMP5" s="50"/>
      <c r="UMQ5" s="50"/>
      <c r="UMR5" s="50"/>
      <c r="UMS5" s="50"/>
      <c r="UMT5" s="50"/>
      <c r="UMU5" s="50"/>
      <c r="UMV5" s="50"/>
      <c r="UMW5" s="50"/>
      <c r="UMX5" s="50"/>
      <c r="UMY5" s="50"/>
      <c r="UMZ5" s="50"/>
      <c r="UNA5" s="50"/>
      <c r="UNB5" s="50"/>
      <c r="UNC5" s="50"/>
      <c r="UND5" s="50"/>
      <c r="UNE5" s="50"/>
      <c r="UNF5" s="50"/>
      <c r="UNG5" s="50"/>
      <c r="UNH5" s="50"/>
      <c r="UNI5" s="50"/>
      <c r="UNJ5" s="50"/>
      <c r="UNK5" s="50"/>
      <c r="UNL5" s="50"/>
      <c r="UNM5" s="50"/>
      <c r="UNN5" s="50"/>
      <c r="UNO5" s="50"/>
      <c r="UNP5" s="50"/>
      <c r="UNQ5" s="50"/>
      <c r="UNR5" s="50"/>
      <c r="UNS5" s="50"/>
      <c r="UNT5" s="50"/>
      <c r="UNU5" s="50"/>
      <c r="UNV5" s="50"/>
      <c r="UNW5" s="50"/>
      <c r="UNX5" s="50"/>
      <c r="UNY5" s="50"/>
      <c r="UNZ5" s="50"/>
      <c r="UOA5" s="50"/>
      <c r="UOB5" s="50"/>
      <c r="UOC5" s="50"/>
      <c r="UOD5" s="50"/>
      <c r="UOE5" s="50"/>
      <c r="UOF5" s="50"/>
      <c r="UOG5" s="50"/>
      <c r="UOH5" s="50"/>
      <c r="UOI5" s="50"/>
      <c r="UOJ5" s="50"/>
      <c r="UOK5" s="50"/>
      <c r="UOL5" s="50"/>
      <c r="UOM5" s="50"/>
      <c r="UON5" s="50"/>
      <c r="UOO5" s="50"/>
      <c r="UOP5" s="50"/>
      <c r="UOQ5" s="50"/>
      <c r="UOR5" s="50"/>
      <c r="UOS5" s="50"/>
      <c r="UOT5" s="50"/>
      <c r="UOU5" s="50"/>
      <c r="UOV5" s="50"/>
      <c r="UOW5" s="50"/>
      <c r="UOX5" s="50"/>
      <c r="UOY5" s="50"/>
      <c r="UOZ5" s="50"/>
      <c r="UPA5" s="50"/>
      <c r="UPB5" s="50"/>
      <c r="UPC5" s="50"/>
      <c r="UPD5" s="50"/>
      <c r="UPE5" s="50"/>
      <c r="UPF5" s="50"/>
      <c r="UPG5" s="50"/>
      <c r="UPH5" s="50"/>
      <c r="UPI5" s="50"/>
      <c r="UPJ5" s="50"/>
      <c r="UPK5" s="50"/>
      <c r="UPL5" s="50"/>
      <c r="UPM5" s="50"/>
      <c r="UPN5" s="50"/>
      <c r="UPO5" s="50"/>
      <c r="UPP5" s="50"/>
      <c r="UPQ5" s="50"/>
      <c r="UPR5" s="50"/>
      <c r="UPS5" s="50"/>
      <c r="UPT5" s="50"/>
      <c r="UPU5" s="50"/>
      <c r="UPV5" s="50"/>
      <c r="UPW5" s="50"/>
      <c r="UPX5" s="50"/>
      <c r="UPY5" s="50"/>
      <c r="UPZ5" s="50"/>
      <c r="UQA5" s="50"/>
      <c r="UQB5" s="50"/>
      <c r="UQC5" s="50"/>
      <c r="UQD5" s="50"/>
      <c r="UQE5" s="50"/>
      <c r="UQF5" s="50"/>
      <c r="UQG5" s="50"/>
      <c r="UQH5" s="50"/>
      <c r="UQI5" s="50"/>
      <c r="UQJ5" s="50"/>
      <c r="UQK5" s="50"/>
      <c r="UQL5" s="50"/>
      <c r="UQM5" s="50"/>
      <c r="UQN5" s="50"/>
      <c r="UQO5" s="50"/>
      <c r="UQP5" s="50"/>
      <c r="UQQ5" s="50"/>
      <c r="UQR5" s="50"/>
      <c r="UQS5" s="50"/>
      <c r="UQT5" s="50"/>
      <c r="UQU5" s="50"/>
      <c r="UQV5" s="50"/>
      <c r="UQW5" s="50"/>
      <c r="UQX5" s="50"/>
      <c r="UQY5" s="50"/>
      <c r="UQZ5" s="50"/>
      <c r="URA5" s="50"/>
      <c r="URB5" s="50"/>
      <c r="URC5" s="50"/>
      <c r="URD5" s="50"/>
      <c r="URE5" s="50"/>
      <c r="URF5" s="50"/>
      <c r="URG5" s="50"/>
      <c r="URH5" s="50"/>
      <c r="URI5" s="50"/>
      <c r="URJ5" s="50"/>
      <c r="URK5" s="50"/>
      <c r="URL5" s="50"/>
      <c r="URM5" s="50"/>
      <c r="URN5" s="50"/>
      <c r="URO5" s="50"/>
      <c r="URP5" s="50"/>
      <c r="URQ5" s="50"/>
      <c r="URR5" s="50"/>
      <c r="URS5" s="50"/>
      <c r="URT5" s="50"/>
      <c r="URU5" s="50"/>
      <c r="URV5" s="50"/>
      <c r="URW5" s="50"/>
      <c r="URX5" s="50"/>
      <c r="URY5" s="50"/>
      <c r="URZ5" s="50"/>
      <c r="USA5" s="50"/>
      <c r="USB5" s="50"/>
      <c r="USC5" s="50"/>
      <c r="USD5" s="50"/>
      <c r="USE5" s="50"/>
      <c r="USF5" s="50"/>
      <c r="USG5" s="50"/>
      <c r="USH5" s="50"/>
      <c r="USI5" s="50"/>
      <c r="USJ5" s="50"/>
      <c r="USK5" s="50"/>
      <c r="USL5" s="50"/>
      <c r="USM5" s="50"/>
      <c r="USN5" s="50"/>
      <c r="USO5" s="50"/>
      <c r="USP5" s="50"/>
      <c r="USQ5" s="50"/>
      <c r="USR5" s="50"/>
      <c r="USS5" s="50"/>
      <c r="UST5" s="50"/>
      <c r="USU5" s="50"/>
      <c r="USV5" s="50"/>
      <c r="USW5" s="50"/>
      <c r="USX5" s="50"/>
      <c r="USY5" s="50"/>
      <c r="USZ5" s="50"/>
      <c r="UTA5" s="50"/>
      <c r="UTB5" s="50"/>
      <c r="UTC5" s="50"/>
      <c r="UTD5" s="50"/>
      <c r="UTE5" s="50"/>
      <c r="UTF5" s="50"/>
      <c r="UTG5" s="50"/>
      <c r="UTH5" s="50"/>
      <c r="UTI5" s="50"/>
      <c r="UTJ5" s="50"/>
      <c r="UTK5" s="50"/>
      <c r="UTL5" s="50"/>
      <c r="UTM5" s="50"/>
      <c r="UTN5" s="50"/>
      <c r="UTO5" s="50"/>
      <c r="UTP5" s="50"/>
      <c r="UTQ5" s="50"/>
      <c r="UTR5" s="50"/>
      <c r="UTS5" s="50"/>
      <c r="UTT5" s="50"/>
      <c r="UTU5" s="50"/>
      <c r="UTV5" s="50"/>
      <c r="UTW5" s="50"/>
      <c r="UTX5" s="50"/>
      <c r="UTY5" s="50"/>
      <c r="UTZ5" s="50"/>
      <c r="UUA5" s="50"/>
      <c r="UUB5" s="50"/>
      <c r="UUC5" s="50"/>
      <c r="UUD5" s="50"/>
      <c r="UUE5" s="50"/>
      <c r="UUF5" s="50"/>
      <c r="UUG5" s="50"/>
      <c r="UUH5" s="50"/>
      <c r="UUI5" s="50"/>
      <c r="UUJ5" s="50"/>
      <c r="UUK5" s="50"/>
      <c r="UUL5" s="50"/>
      <c r="UUM5" s="50"/>
      <c r="UUN5" s="50"/>
      <c r="UUO5" s="50"/>
      <c r="UUP5" s="50"/>
      <c r="UUQ5" s="50"/>
      <c r="UUR5" s="50"/>
      <c r="UUS5" s="50"/>
      <c r="UUT5" s="50"/>
      <c r="UUU5" s="50"/>
      <c r="UUV5" s="50"/>
      <c r="UUW5" s="50"/>
      <c r="UUX5" s="50"/>
      <c r="UUY5" s="50"/>
      <c r="UUZ5" s="50"/>
      <c r="UVA5" s="50"/>
      <c r="UVB5" s="50"/>
      <c r="UVC5" s="50"/>
      <c r="UVD5" s="50"/>
      <c r="UVE5" s="50"/>
      <c r="UVF5" s="50"/>
      <c r="UVG5" s="50"/>
      <c r="UVH5" s="50"/>
      <c r="UVI5" s="50"/>
      <c r="UVJ5" s="50"/>
      <c r="UVK5" s="50"/>
      <c r="UVL5" s="50"/>
      <c r="UVM5" s="50"/>
      <c r="UVN5" s="50"/>
      <c r="UVO5" s="50"/>
      <c r="UVP5" s="50"/>
      <c r="UVQ5" s="50"/>
      <c r="UVR5" s="50"/>
      <c r="UVS5" s="50"/>
      <c r="UVT5" s="50"/>
      <c r="UVU5" s="50"/>
      <c r="UVV5" s="50"/>
      <c r="UVW5" s="50"/>
      <c r="UVX5" s="50"/>
      <c r="UVY5" s="50"/>
      <c r="UVZ5" s="50"/>
      <c r="UWA5" s="50"/>
      <c r="UWB5" s="50"/>
      <c r="UWC5" s="50"/>
      <c r="UWD5" s="50"/>
      <c r="UWE5" s="50"/>
      <c r="UWF5" s="50"/>
      <c r="UWG5" s="50"/>
      <c r="UWH5" s="50"/>
      <c r="UWI5" s="50"/>
      <c r="UWJ5" s="50"/>
      <c r="UWK5" s="50"/>
      <c r="UWL5" s="50"/>
      <c r="UWM5" s="50"/>
      <c r="UWN5" s="50"/>
      <c r="UWO5" s="50"/>
      <c r="UWP5" s="50"/>
      <c r="UWQ5" s="50"/>
      <c r="UWR5" s="50"/>
      <c r="UWS5" s="50"/>
      <c r="UWT5" s="50"/>
      <c r="UWU5" s="50"/>
      <c r="UWV5" s="50"/>
      <c r="UWW5" s="50"/>
      <c r="UWX5" s="50"/>
      <c r="UWY5" s="50"/>
      <c r="UWZ5" s="50"/>
      <c r="UXA5" s="50"/>
      <c r="UXB5" s="50"/>
      <c r="UXC5" s="50"/>
      <c r="UXD5" s="50"/>
      <c r="UXE5" s="50"/>
      <c r="UXF5" s="50"/>
      <c r="UXG5" s="50"/>
      <c r="UXH5" s="50"/>
      <c r="UXI5" s="50"/>
      <c r="UXJ5" s="50"/>
      <c r="UXK5" s="50"/>
      <c r="UXL5" s="50"/>
      <c r="UXM5" s="50"/>
      <c r="UXN5" s="50"/>
      <c r="UXO5" s="50"/>
      <c r="UXP5" s="50"/>
      <c r="UXQ5" s="50"/>
      <c r="UXR5" s="50"/>
      <c r="UXS5" s="50"/>
      <c r="UXT5" s="50"/>
      <c r="UXU5" s="50"/>
      <c r="UXV5" s="50"/>
      <c r="UXW5" s="50"/>
      <c r="UXX5" s="50"/>
      <c r="UXY5" s="50"/>
      <c r="UXZ5" s="50"/>
      <c r="UYA5" s="50"/>
      <c r="UYB5" s="50"/>
      <c r="UYC5" s="50"/>
      <c r="UYD5" s="50"/>
      <c r="UYE5" s="50"/>
      <c r="UYF5" s="50"/>
      <c r="UYG5" s="50"/>
      <c r="UYH5" s="50"/>
      <c r="UYI5" s="50"/>
      <c r="UYJ5" s="50"/>
      <c r="UYK5" s="50"/>
      <c r="UYL5" s="50"/>
      <c r="UYM5" s="50"/>
      <c r="UYN5" s="50"/>
      <c r="UYO5" s="50"/>
      <c r="UYP5" s="50"/>
      <c r="UYQ5" s="50"/>
      <c r="UYR5" s="50"/>
      <c r="UYS5" s="50"/>
      <c r="UYT5" s="50"/>
      <c r="UYU5" s="50"/>
      <c r="UYV5" s="50"/>
      <c r="UYW5" s="50"/>
      <c r="UYX5" s="50"/>
      <c r="UYY5" s="50"/>
      <c r="UYZ5" s="50"/>
      <c r="UZA5" s="50"/>
      <c r="UZB5" s="50"/>
      <c r="UZC5" s="50"/>
      <c r="UZD5" s="50"/>
      <c r="UZE5" s="50"/>
      <c r="UZF5" s="50"/>
      <c r="UZG5" s="50"/>
      <c r="UZH5" s="50"/>
      <c r="UZI5" s="50"/>
      <c r="UZJ5" s="50"/>
      <c r="UZK5" s="50"/>
      <c r="UZL5" s="50"/>
      <c r="UZM5" s="50"/>
      <c r="UZN5" s="50"/>
      <c r="UZO5" s="50"/>
      <c r="UZP5" s="50"/>
      <c r="UZQ5" s="50"/>
      <c r="UZR5" s="50"/>
      <c r="UZS5" s="50"/>
      <c r="UZT5" s="50"/>
      <c r="UZU5" s="50"/>
      <c r="UZV5" s="50"/>
      <c r="UZW5" s="50"/>
      <c r="UZX5" s="50"/>
      <c r="UZY5" s="50"/>
      <c r="UZZ5" s="50"/>
      <c r="VAA5" s="50"/>
      <c r="VAB5" s="50"/>
      <c r="VAC5" s="50"/>
      <c r="VAD5" s="50"/>
      <c r="VAE5" s="50"/>
      <c r="VAF5" s="50"/>
      <c r="VAG5" s="50"/>
      <c r="VAH5" s="50"/>
      <c r="VAI5" s="50"/>
      <c r="VAJ5" s="50"/>
      <c r="VAK5" s="50"/>
      <c r="VAL5" s="50"/>
      <c r="VAM5" s="50"/>
      <c r="VAN5" s="50"/>
      <c r="VAO5" s="50"/>
      <c r="VAP5" s="50"/>
      <c r="VAQ5" s="50"/>
      <c r="VAR5" s="50"/>
      <c r="VAS5" s="50"/>
      <c r="VAT5" s="50"/>
      <c r="VAU5" s="50"/>
      <c r="VAV5" s="50"/>
      <c r="VAW5" s="50"/>
      <c r="VAX5" s="50"/>
      <c r="VAY5" s="50"/>
      <c r="VAZ5" s="50"/>
      <c r="VBA5" s="50"/>
      <c r="VBB5" s="50"/>
      <c r="VBC5" s="50"/>
      <c r="VBD5" s="50"/>
      <c r="VBE5" s="50"/>
      <c r="VBF5" s="50"/>
      <c r="VBG5" s="50"/>
      <c r="VBH5" s="50"/>
      <c r="VBI5" s="50"/>
      <c r="VBJ5" s="50"/>
      <c r="VBK5" s="50"/>
      <c r="VBL5" s="50"/>
      <c r="VBM5" s="50"/>
      <c r="VBN5" s="50"/>
      <c r="VBO5" s="50"/>
      <c r="VBP5" s="50"/>
      <c r="VBQ5" s="50"/>
      <c r="VBR5" s="50"/>
      <c r="VBS5" s="50"/>
      <c r="VBT5" s="50"/>
      <c r="VBU5" s="50"/>
      <c r="VBV5" s="50"/>
      <c r="VBW5" s="50"/>
      <c r="VBX5" s="50"/>
      <c r="VBY5" s="50"/>
      <c r="VBZ5" s="50"/>
      <c r="VCA5" s="50"/>
      <c r="VCB5" s="50"/>
      <c r="VCC5" s="50"/>
      <c r="VCD5" s="50"/>
      <c r="VCE5" s="50"/>
      <c r="VCF5" s="50"/>
      <c r="VCG5" s="50"/>
      <c r="VCH5" s="50"/>
      <c r="VCI5" s="50"/>
      <c r="VCJ5" s="50"/>
      <c r="VCK5" s="50"/>
      <c r="VCL5" s="50"/>
      <c r="VCM5" s="50"/>
      <c r="VCN5" s="50"/>
      <c r="VCO5" s="50"/>
      <c r="VCP5" s="50"/>
      <c r="VCQ5" s="50"/>
      <c r="VCR5" s="50"/>
      <c r="VCS5" s="50"/>
      <c r="VCT5" s="50"/>
      <c r="VCU5" s="50"/>
      <c r="VCV5" s="50"/>
      <c r="VCW5" s="50"/>
      <c r="VCX5" s="50"/>
      <c r="VCY5" s="50"/>
      <c r="VCZ5" s="50"/>
      <c r="VDA5" s="50"/>
      <c r="VDB5" s="50"/>
      <c r="VDC5" s="50"/>
      <c r="VDD5" s="50"/>
      <c r="VDE5" s="50"/>
      <c r="VDF5" s="50"/>
      <c r="VDG5" s="50"/>
      <c r="VDH5" s="50"/>
      <c r="VDI5" s="50"/>
      <c r="VDJ5" s="50"/>
      <c r="VDK5" s="50"/>
      <c r="VDL5" s="50"/>
      <c r="VDM5" s="50"/>
      <c r="VDN5" s="50"/>
      <c r="VDO5" s="50"/>
      <c r="VDP5" s="50"/>
      <c r="VDQ5" s="50"/>
      <c r="VDR5" s="50"/>
      <c r="VDS5" s="50"/>
      <c r="VDT5" s="50"/>
      <c r="VDU5" s="50"/>
      <c r="VDV5" s="50"/>
      <c r="VDW5" s="50"/>
      <c r="VDX5" s="50"/>
      <c r="VDY5" s="50"/>
      <c r="VDZ5" s="50"/>
      <c r="VEA5" s="50"/>
      <c r="VEB5" s="50"/>
      <c r="VEC5" s="50"/>
      <c r="VED5" s="50"/>
      <c r="VEE5" s="50"/>
      <c r="VEF5" s="50"/>
      <c r="VEG5" s="50"/>
      <c r="VEH5" s="50"/>
      <c r="VEI5" s="50"/>
      <c r="VEJ5" s="50"/>
      <c r="VEK5" s="50"/>
      <c r="VEL5" s="50"/>
      <c r="VEM5" s="50"/>
      <c r="VEN5" s="50"/>
      <c r="VEO5" s="50"/>
      <c r="VEP5" s="50"/>
      <c r="VEQ5" s="50"/>
      <c r="VER5" s="50"/>
      <c r="VES5" s="50"/>
      <c r="VET5" s="50"/>
      <c r="VEU5" s="50"/>
      <c r="VEV5" s="50"/>
      <c r="VEW5" s="50"/>
      <c r="VEX5" s="50"/>
      <c r="VEY5" s="50"/>
      <c r="VEZ5" s="50"/>
      <c r="VFA5" s="50"/>
      <c r="VFB5" s="50"/>
      <c r="VFC5" s="50"/>
      <c r="VFD5" s="50"/>
      <c r="VFE5" s="50"/>
      <c r="VFF5" s="50"/>
      <c r="VFG5" s="50"/>
      <c r="VFH5" s="50"/>
      <c r="VFI5" s="50"/>
      <c r="VFJ5" s="50"/>
      <c r="VFK5" s="50"/>
      <c r="VFL5" s="50"/>
      <c r="VFM5" s="50"/>
      <c r="VFN5" s="50"/>
      <c r="VFO5" s="50"/>
      <c r="VFP5" s="50"/>
      <c r="VFQ5" s="50"/>
      <c r="VFR5" s="50"/>
      <c r="VFS5" s="50"/>
      <c r="VFT5" s="50"/>
      <c r="VFU5" s="50"/>
      <c r="VFV5" s="50"/>
      <c r="VFW5" s="50"/>
      <c r="VFX5" s="50"/>
      <c r="VFY5" s="50"/>
      <c r="VFZ5" s="50"/>
      <c r="VGA5" s="50"/>
      <c r="VGB5" s="50"/>
      <c r="VGC5" s="50"/>
      <c r="VGD5" s="50"/>
      <c r="VGE5" s="50"/>
      <c r="VGF5" s="50"/>
      <c r="VGG5" s="50"/>
      <c r="VGH5" s="50"/>
      <c r="VGI5" s="50"/>
      <c r="VGJ5" s="50"/>
      <c r="VGK5" s="50"/>
      <c r="VGL5" s="50"/>
      <c r="VGM5" s="50"/>
      <c r="VGN5" s="50"/>
      <c r="VGO5" s="50"/>
      <c r="VGP5" s="50"/>
      <c r="VGQ5" s="50"/>
      <c r="VGR5" s="50"/>
      <c r="VGS5" s="50"/>
      <c r="VGT5" s="50"/>
      <c r="VGU5" s="50"/>
      <c r="VGV5" s="50"/>
      <c r="VGW5" s="50"/>
      <c r="VGX5" s="50"/>
      <c r="VGY5" s="50"/>
      <c r="VGZ5" s="50"/>
      <c r="VHA5" s="50"/>
      <c r="VHB5" s="50"/>
      <c r="VHC5" s="50"/>
      <c r="VHD5" s="50"/>
      <c r="VHE5" s="50"/>
      <c r="VHF5" s="50"/>
      <c r="VHG5" s="50"/>
      <c r="VHH5" s="50"/>
      <c r="VHI5" s="50"/>
      <c r="VHJ5" s="50"/>
      <c r="VHK5" s="50"/>
      <c r="VHL5" s="50"/>
      <c r="VHM5" s="50"/>
      <c r="VHN5" s="50"/>
      <c r="VHO5" s="50"/>
      <c r="VHP5" s="50"/>
      <c r="VHQ5" s="50"/>
      <c r="VHR5" s="50"/>
      <c r="VHS5" s="50"/>
      <c r="VHT5" s="50"/>
      <c r="VHU5" s="50"/>
      <c r="VHV5" s="50"/>
      <c r="VHW5" s="50"/>
      <c r="VHX5" s="50"/>
      <c r="VHY5" s="50"/>
      <c r="VHZ5" s="50"/>
      <c r="VIA5" s="50"/>
      <c r="VIB5" s="50"/>
      <c r="VIC5" s="50"/>
      <c r="VID5" s="50"/>
      <c r="VIE5" s="50"/>
      <c r="VIF5" s="50"/>
      <c r="VIG5" s="50"/>
      <c r="VIH5" s="50"/>
      <c r="VII5" s="50"/>
      <c r="VIJ5" s="50"/>
      <c r="VIK5" s="50"/>
      <c r="VIL5" s="50"/>
      <c r="VIM5" s="50"/>
      <c r="VIN5" s="50"/>
      <c r="VIO5" s="50"/>
      <c r="VIP5" s="50"/>
      <c r="VIQ5" s="50"/>
      <c r="VIR5" s="50"/>
      <c r="VIS5" s="50"/>
      <c r="VIT5" s="50"/>
      <c r="VIU5" s="50"/>
      <c r="VIV5" s="50"/>
      <c r="VIW5" s="50"/>
      <c r="VIX5" s="50"/>
      <c r="VIY5" s="50"/>
      <c r="VIZ5" s="50"/>
      <c r="VJA5" s="50"/>
      <c r="VJB5" s="50"/>
      <c r="VJC5" s="50"/>
      <c r="VJD5" s="50"/>
      <c r="VJE5" s="50"/>
      <c r="VJF5" s="50"/>
      <c r="VJG5" s="50"/>
      <c r="VJH5" s="50"/>
      <c r="VJI5" s="50"/>
      <c r="VJJ5" s="50"/>
      <c r="VJK5" s="50"/>
      <c r="VJL5" s="50"/>
      <c r="VJM5" s="50"/>
      <c r="VJN5" s="50"/>
      <c r="VJO5" s="50"/>
      <c r="VJP5" s="50"/>
      <c r="VJQ5" s="50"/>
      <c r="VJR5" s="50"/>
      <c r="VJS5" s="50"/>
      <c r="VJT5" s="50"/>
      <c r="VJU5" s="50"/>
      <c r="VJV5" s="50"/>
      <c r="VJW5" s="50"/>
      <c r="VJX5" s="50"/>
      <c r="VJY5" s="50"/>
      <c r="VJZ5" s="50"/>
      <c r="VKA5" s="50"/>
      <c r="VKB5" s="50"/>
      <c r="VKC5" s="50"/>
      <c r="VKD5" s="50"/>
      <c r="VKE5" s="50"/>
      <c r="VKF5" s="50"/>
      <c r="VKG5" s="50"/>
      <c r="VKH5" s="50"/>
      <c r="VKI5" s="50"/>
      <c r="VKJ5" s="50"/>
      <c r="VKK5" s="50"/>
      <c r="VKL5" s="50"/>
      <c r="VKM5" s="50"/>
      <c r="VKN5" s="50"/>
      <c r="VKO5" s="50"/>
      <c r="VKP5" s="50"/>
      <c r="VKQ5" s="50"/>
      <c r="VKR5" s="50"/>
      <c r="VKS5" s="50"/>
      <c r="VKT5" s="50"/>
      <c r="VKU5" s="50"/>
      <c r="VKV5" s="50"/>
      <c r="VKW5" s="50"/>
      <c r="VKX5" s="50"/>
      <c r="VKY5" s="50"/>
      <c r="VKZ5" s="50"/>
      <c r="VLA5" s="50"/>
      <c r="VLB5" s="50"/>
      <c r="VLC5" s="50"/>
      <c r="VLD5" s="50"/>
      <c r="VLE5" s="50"/>
      <c r="VLF5" s="50"/>
      <c r="VLG5" s="50"/>
      <c r="VLH5" s="50"/>
      <c r="VLI5" s="50"/>
      <c r="VLJ5" s="50"/>
      <c r="VLK5" s="50"/>
      <c r="VLL5" s="50"/>
      <c r="VLM5" s="50"/>
      <c r="VLN5" s="50"/>
      <c r="VLO5" s="50"/>
      <c r="VLP5" s="50"/>
      <c r="VLQ5" s="50"/>
      <c r="VLR5" s="50"/>
      <c r="VLS5" s="50"/>
      <c r="VLT5" s="50"/>
      <c r="VLU5" s="50"/>
      <c r="VLV5" s="50"/>
      <c r="VLW5" s="50"/>
      <c r="VLX5" s="50"/>
      <c r="VLY5" s="50"/>
      <c r="VLZ5" s="50"/>
      <c r="VMA5" s="50"/>
      <c r="VMB5" s="50"/>
      <c r="VMC5" s="50"/>
      <c r="VMD5" s="50"/>
      <c r="VME5" s="50"/>
      <c r="VMF5" s="50"/>
      <c r="VMG5" s="50"/>
      <c r="VMH5" s="50"/>
      <c r="VMI5" s="50"/>
      <c r="VMJ5" s="50"/>
      <c r="VMK5" s="50"/>
      <c r="VML5" s="50"/>
      <c r="VMM5" s="50"/>
      <c r="VMN5" s="50"/>
      <c r="VMO5" s="50"/>
      <c r="VMP5" s="50"/>
      <c r="VMQ5" s="50"/>
      <c r="VMR5" s="50"/>
      <c r="VMS5" s="50"/>
      <c r="VMT5" s="50"/>
      <c r="VMU5" s="50"/>
      <c r="VMV5" s="50"/>
      <c r="VMW5" s="50"/>
      <c r="VMX5" s="50"/>
      <c r="VMY5" s="50"/>
      <c r="VMZ5" s="50"/>
      <c r="VNA5" s="50"/>
      <c r="VNB5" s="50"/>
      <c r="VNC5" s="50"/>
      <c r="VND5" s="50"/>
      <c r="VNE5" s="50"/>
      <c r="VNF5" s="50"/>
      <c r="VNG5" s="50"/>
      <c r="VNH5" s="50"/>
      <c r="VNI5" s="50"/>
      <c r="VNJ5" s="50"/>
      <c r="VNK5" s="50"/>
      <c r="VNL5" s="50"/>
      <c r="VNM5" s="50"/>
      <c r="VNN5" s="50"/>
      <c r="VNO5" s="50"/>
      <c r="VNP5" s="50"/>
      <c r="VNQ5" s="50"/>
      <c r="VNR5" s="50"/>
      <c r="VNS5" s="50"/>
      <c r="VNT5" s="50"/>
      <c r="VNU5" s="50"/>
      <c r="VNV5" s="50"/>
      <c r="VNW5" s="50"/>
      <c r="VNX5" s="50"/>
      <c r="VNY5" s="50"/>
      <c r="VNZ5" s="50"/>
      <c r="VOA5" s="50"/>
      <c r="VOB5" s="50"/>
      <c r="VOC5" s="50"/>
      <c r="VOD5" s="50"/>
      <c r="VOE5" s="50"/>
      <c r="VOF5" s="50"/>
      <c r="VOG5" s="50"/>
      <c r="VOH5" s="50"/>
      <c r="VOI5" s="50"/>
      <c r="VOJ5" s="50"/>
      <c r="VOK5" s="50"/>
      <c r="VOL5" s="50"/>
      <c r="VOM5" s="50"/>
      <c r="VON5" s="50"/>
      <c r="VOO5" s="50"/>
      <c r="VOP5" s="50"/>
      <c r="VOQ5" s="50"/>
      <c r="VOR5" s="50"/>
      <c r="VOS5" s="50"/>
      <c r="VOT5" s="50"/>
      <c r="VOU5" s="50"/>
      <c r="VOV5" s="50"/>
      <c r="VOW5" s="50"/>
      <c r="VOX5" s="50"/>
      <c r="VOY5" s="50"/>
      <c r="VOZ5" s="50"/>
      <c r="VPA5" s="50"/>
      <c r="VPB5" s="50"/>
      <c r="VPC5" s="50"/>
      <c r="VPD5" s="50"/>
      <c r="VPE5" s="50"/>
      <c r="VPF5" s="50"/>
      <c r="VPG5" s="50"/>
      <c r="VPH5" s="50"/>
      <c r="VPI5" s="50"/>
      <c r="VPJ5" s="50"/>
      <c r="VPK5" s="50"/>
      <c r="VPL5" s="50"/>
      <c r="VPM5" s="50"/>
      <c r="VPN5" s="50"/>
      <c r="VPO5" s="50"/>
      <c r="VPP5" s="50"/>
      <c r="VPQ5" s="50"/>
      <c r="VPR5" s="50"/>
      <c r="VPS5" s="50"/>
      <c r="VPT5" s="50"/>
      <c r="VPU5" s="50"/>
      <c r="VPV5" s="50"/>
      <c r="VPW5" s="50"/>
      <c r="VPX5" s="50"/>
      <c r="VPY5" s="50"/>
      <c r="VPZ5" s="50"/>
      <c r="VQA5" s="50"/>
      <c r="VQB5" s="50"/>
      <c r="VQC5" s="50"/>
      <c r="VQD5" s="50"/>
      <c r="VQE5" s="50"/>
      <c r="VQF5" s="50"/>
      <c r="VQG5" s="50"/>
      <c r="VQH5" s="50"/>
      <c r="VQI5" s="50"/>
      <c r="VQJ5" s="50"/>
      <c r="VQK5" s="50"/>
      <c r="VQL5" s="50"/>
      <c r="VQM5" s="50"/>
      <c r="VQN5" s="50"/>
      <c r="VQO5" s="50"/>
      <c r="VQP5" s="50"/>
      <c r="VQQ5" s="50"/>
      <c r="VQR5" s="50"/>
      <c r="VQS5" s="50"/>
      <c r="VQT5" s="50"/>
      <c r="VQU5" s="50"/>
      <c r="VQV5" s="50"/>
      <c r="VQW5" s="50"/>
      <c r="VQX5" s="50"/>
      <c r="VQY5" s="50"/>
      <c r="VQZ5" s="50"/>
      <c r="VRA5" s="50"/>
      <c r="VRB5" s="50"/>
      <c r="VRC5" s="50"/>
      <c r="VRD5" s="50"/>
      <c r="VRE5" s="50"/>
      <c r="VRF5" s="50"/>
      <c r="VRG5" s="50"/>
      <c r="VRH5" s="50"/>
      <c r="VRI5" s="50"/>
      <c r="VRJ5" s="50"/>
      <c r="VRK5" s="50"/>
      <c r="VRL5" s="50"/>
      <c r="VRM5" s="50"/>
      <c r="VRN5" s="50"/>
      <c r="VRO5" s="50"/>
      <c r="VRP5" s="50"/>
      <c r="VRQ5" s="50"/>
      <c r="VRR5" s="50"/>
      <c r="VRS5" s="50"/>
      <c r="VRT5" s="50"/>
      <c r="VRU5" s="50"/>
      <c r="VRV5" s="50"/>
      <c r="VRW5" s="50"/>
      <c r="VRX5" s="50"/>
      <c r="VRY5" s="50"/>
      <c r="VRZ5" s="50"/>
      <c r="VSA5" s="50"/>
      <c r="VSB5" s="50"/>
      <c r="VSC5" s="50"/>
      <c r="VSD5" s="50"/>
      <c r="VSE5" s="50"/>
      <c r="VSF5" s="50"/>
      <c r="VSG5" s="50"/>
      <c r="VSH5" s="50"/>
      <c r="VSI5" s="50"/>
      <c r="VSJ5" s="50"/>
      <c r="VSK5" s="50"/>
      <c r="VSL5" s="50"/>
      <c r="VSM5" s="50"/>
      <c r="VSN5" s="50"/>
      <c r="VSO5" s="50"/>
      <c r="VSP5" s="50"/>
      <c r="VSQ5" s="50"/>
      <c r="VSR5" s="50"/>
      <c r="VSS5" s="50"/>
      <c r="VST5" s="50"/>
      <c r="VSU5" s="50"/>
      <c r="VSV5" s="50"/>
      <c r="VSW5" s="50"/>
      <c r="VSX5" s="50"/>
      <c r="VSY5" s="50"/>
      <c r="VSZ5" s="50"/>
      <c r="VTA5" s="50"/>
      <c r="VTB5" s="50"/>
      <c r="VTC5" s="50"/>
      <c r="VTD5" s="50"/>
      <c r="VTE5" s="50"/>
      <c r="VTF5" s="50"/>
      <c r="VTG5" s="50"/>
      <c r="VTH5" s="50"/>
      <c r="VTI5" s="50"/>
      <c r="VTJ5" s="50"/>
      <c r="VTK5" s="50"/>
      <c r="VTL5" s="50"/>
      <c r="VTM5" s="50"/>
      <c r="VTN5" s="50"/>
      <c r="VTO5" s="50"/>
      <c r="VTP5" s="50"/>
      <c r="VTQ5" s="50"/>
      <c r="VTR5" s="50"/>
      <c r="VTS5" s="50"/>
      <c r="VTT5" s="50"/>
      <c r="VTU5" s="50"/>
      <c r="VTV5" s="50"/>
      <c r="VTW5" s="50"/>
      <c r="VTX5" s="50"/>
      <c r="VTY5" s="50"/>
      <c r="VTZ5" s="50"/>
      <c r="VUA5" s="50"/>
      <c r="VUB5" s="50"/>
      <c r="VUC5" s="50"/>
      <c r="VUD5" s="50"/>
      <c r="VUE5" s="50"/>
      <c r="VUF5" s="50"/>
      <c r="VUG5" s="50"/>
      <c r="VUH5" s="50"/>
      <c r="VUI5" s="50"/>
      <c r="VUJ5" s="50"/>
      <c r="VUK5" s="50"/>
      <c r="VUL5" s="50"/>
      <c r="VUM5" s="50"/>
      <c r="VUN5" s="50"/>
      <c r="VUO5" s="50"/>
      <c r="VUP5" s="50"/>
      <c r="VUQ5" s="50"/>
      <c r="VUR5" s="50"/>
      <c r="VUS5" s="50"/>
      <c r="VUT5" s="50"/>
      <c r="VUU5" s="50"/>
      <c r="VUV5" s="50"/>
      <c r="VUW5" s="50"/>
      <c r="VUX5" s="50"/>
      <c r="VUY5" s="50"/>
      <c r="VUZ5" s="50"/>
      <c r="VVA5" s="50"/>
      <c r="VVB5" s="50"/>
      <c r="VVC5" s="50"/>
      <c r="VVD5" s="50"/>
      <c r="VVE5" s="50"/>
      <c r="VVF5" s="50"/>
      <c r="VVG5" s="50"/>
      <c r="VVH5" s="50"/>
      <c r="VVI5" s="50"/>
      <c r="VVJ5" s="50"/>
      <c r="VVK5" s="50"/>
      <c r="VVL5" s="50"/>
      <c r="VVM5" s="50"/>
      <c r="VVN5" s="50"/>
      <c r="VVO5" s="50"/>
      <c r="VVP5" s="50"/>
      <c r="VVQ5" s="50"/>
      <c r="VVR5" s="50"/>
      <c r="VVS5" s="50"/>
      <c r="VVT5" s="50"/>
      <c r="VVU5" s="50"/>
      <c r="VVV5" s="50"/>
      <c r="VVW5" s="50"/>
      <c r="VVX5" s="50"/>
      <c r="VVY5" s="50"/>
      <c r="VVZ5" s="50"/>
      <c r="VWA5" s="50"/>
      <c r="VWB5" s="50"/>
      <c r="VWC5" s="50"/>
      <c r="VWD5" s="50"/>
      <c r="VWE5" s="50"/>
      <c r="VWF5" s="50"/>
      <c r="VWG5" s="50"/>
      <c r="VWH5" s="50"/>
      <c r="VWI5" s="50"/>
      <c r="VWJ5" s="50"/>
      <c r="VWK5" s="50"/>
      <c r="VWL5" s="50"/>
      <c r="VWM5" s="50"/>
      <c r="VWN5" s="50"/>
      <c r="VWO5" s="50"/>
      <c r="VWP5" s="50"/>
      <c r="VWQ5" s="50"/>
      <c r="VWR5" s="50"/>
      <c r="VWS5" s="50"/>
      <c r="VWT5" s="50"/>
      <c r="VWU5" s="50"/>
      <c r="VWV5" s="50"/>
      <c r="VWW5" s="50"/>
      <c r="VWX5" s="50"/>
      <c r="VWY5" s="50"/>
      <c r="VWZ5" s="50"/>
      <c r="VXA5" s="50"/>
      <c r="VXB5" s="50"/>
      <c r="VXC5" s="50"/>
      <c r="VXD5" s="50"/>
      <c r="VXE5" s="50"/>
      <c r="VXF5" s="50"/>
      <c r="VXG5" s="50"/>
      <c r="VXH5" s="50"/>
      <c r="VXI5" s="50"/>
      <c r="VXJ5" s="50"/>
      <c r="VXK5" s="50"/>
      <c r="VXL5" s="50"/>
      <c r="VXM5" s="50"/>
      <c r="VXN5" s="50"/>
      <c r="VXO5" s="50"/>
      <c r="VXP5" s="50"/>
      <c r="VXQ5" s="50"/>
      <c r="VXR5" s="50"/>
      <c r="VXS5" s="50"/>
      <c r="VXT5" s="50"/>
      <c r="VXU5" s="50"/>
      <c r="VXV5" s="50"/>
      <c r="VXW5" s="50"/>
      <c r="VXX5" s="50"/>
      <c r="VXY5" s="50"/>
      <c r="VXZ5" s="50"/>
      <c r="VYA5" s="50"/>
      <c r="VYB5" s="50"/>
      <c r="VYC5" s="50"/>
      <c r="VYD5" s="50"/>
      <c r="VYE5" s="50"/>
      <c r="VYF5" s="50"/>
      <c r="VYG5" s="50"/>
      <c r="VYH5" s="50"/>
      <c r="VYI5" s="50"/>
      <c r="VYJ5" s="50"/>
      <c r="VYK5" s="50"/>
      <c r="VYL5" s="50"/>
      <c r="VYM5" s="50"/>
      <c r="VYN5" s="50"/>
      <c r="VYO5" s="50"/>
      <c r="VYP5" s="50"/>
      <c r="VYQ5" s="50"/>
      <c r="VYR5" s="50"/>
      <c r="VYS5" s="50"/>
      <c r="VYT5" s="50"/>
      <c r="VYU5" s="50"/>
      <c r="VYV5" s="50"/>
      <c r="VYW5" s="50"/>
      <c r="VYX5" s="50"/>
      <c r="VYY5" s="50"/>
      <c r="VYZ5" s="50"/>
      <c r="VZA5" s="50"/>
      <c r="VZB5" s="50"/>
      <c r="VZC5" s="50"/>
      <c r="VZD5" s="50"/>
      <c r="VZE5" s="50"/>
      <c r="VZF5" s="50"/>
      <c r="VZG5" s="50"/>
      <c r="VZH5" s="50"/>
      <c r="VZI5" s="50"/>
      <c r="VZJ5" s="50"/>
      <c r="VZK5" s="50"/>
      <c r="VZL5" s="50"/>
      <c r="VZM5" s="50"/>
      <c r="VZN5" s="50"/>
      <c r="VZO5" s="50"/>
      <c r="VZP5" s="50"/>
      <c r="VZQ5" s="50"/>
      <c r="VZR5" s="50"/>
      <c r="VZS5" s="50"/>
      <c r="VZT5" s="50"/>
      <c r="VZU5" s="50"/>
      <c r="VZV5" s="50"/>
      <c r="VZW5" s="50"/>
      <c r="VZX5" s="50"/>
      <c r="VZY5" s="50"/>
      <c r="VZZ5" s="50"/>
      <c r="WAA5" s="50"/>
      <c r="WAB5" s="50"/>
      <c r="WAC5" s="50"/>
      <c r="WAD5" s="50"/>
      <c r="WAE5" s="50"/>
      <c r="WAF5" s="50"/>
      <c r="WAG5" s="50"/>
      <c r="WAH5" s="50"/>
      <c r="WAI5" s="50"/>
      <c r="WAJ5" s="50"/>
      <c r="WAK5" s="50"/>
      <c r="WAL5" s="50"/>
      <c r="WAM5" s="50"/>
      <c r="WAN5" s="50"/>
      <c r="WAO5" s="50"/>
      <c r="WAP5" s="50"/>
      <c r="WAQ5" s="50"/>
      <c r="WAR5" s="50"/>
      <c r="WAS5" s="50"/>
      <c r="WAT5" s="50"/>
      <c r="WAU5" s="50"/>
      <c r="WAV5" s="50"/>
      <c r="WAW5" s="50"/>
      <c r="WAX5" s="50"/>
      <c r="WAY5" s="50"/>
      <c r="WAZ5" s="50"/>
      <c r="WBA5" s="50"/>
      <c r="WBB5" s="50"/>
      <c r="WBC5" s="50"/>
      <c r="WBD5" s="50"/>
      <c r="WBE5" s="50"/>
      <c r="WBF5" s="50"/>
      <c r="WBG5" s="50"/>
      <c r="WBH5" s="50"/>
      <c r="WBI5" s="50"/>
      <c r="WBJ5" s="50"/>
      <c r="WBK5" s="50"/>
      <c r="WBL5" s="50"/>
      <c r="WBM5" s="50"/>
      <c r="WBN5" s="50"/>
      <c r="WBO5" s="50"/>
      <c r="WBP5" s="50"/>
      <c r="WBQ5" s="50"/>
      <c r="WBR5" s="50"/>
      <c r="WBS5" s="50"/>
      <c r="WBT5" s="50"/>
      <c r="WBU5" s="50"/>
      <c r="WBV5" s="50"/>
      <c r="WBW5" s="50"/>
      <c r="WBX5" s="50"/>
      <c r="WBY5" s="50"/>
      <c r="WBZ5" s="50"/>
      <c r="WCA5" s="50"/>
      <c r="WCB5" s="50"/>
      <c r="WCC5" s="50"/>
      <c r="WCD5" s="50"/>
      <c r="WCE5" s="50"/>
      <c r="WCF5" s="50"/>
      <c r="WCG5" s="50"/>
      <c r="WCH5" s="50"/>
      <c r="WCI5" s="50"/>
      <c r="WCJ5" s="50"/>
      <c r="WCK5" s="50"/>
      <c r="WCL5" s="50"/>
      <c r="WCM5" s="50"/>
      <c r="WCN5" s="50"/>
      <c r="WCO5" s="50"/>
      <c r="WCP5" s="50"/>
      <c r="WCQ5" s="50"/>
      <c r="WCR5" s="50"/>
      <c r="WCS5" s="50"/>
      <c r="WCT5" s="50"/>
      <c r="WCU5" s="50"/>
      <c r="WCV5" s="50"/>
      <c r="WCW5" s="50"/>
      <c r="WCX5" s="50"/>
      <c r="WCY5" s="50"/>
      <c r="WCZ5" s="50"/>
      <c r="WDA5" s="50"/>
      <c r="WDB5" s="50"/>
      <c r="WDC5" s="50"/>
      <c r="WDD5" s="50"/>
      <c r="WDE5" s="50"/>
      <c r="WDF5" s="50"/>
      <c r="WDG5" s="50"/>
      <c r="WDH5" s="50"/>
      <c r="WDI5" s="50"/>
      <c r="WDJ5" s="50"/>
      <c r="WDK5" s="50"/>
      <c r="WDL5" s="50"/>
      <c r="WDM5" s="50"/>
      <c r="WDN5" s="50"/>
      <c r="WDO5" s="50"/>
      <c r="WDP5" s="50"/>
      <c r="WDQ5" s="50"/>
      <c r="WDR5" s="50"/>
      <c r="WDS5" s="50"/>
      <c r="WDT5" s="50"/>
      <c r="WDU5" s="50"/>
      <c r="WDV5" s="50"/>
      <c r="WDW5" s="50"/>
      <c r="WDX5" s="50"/>
      <c r="WDY5" s="50"/>
      <c r="WDZ5" s="50"/>
      <c r="WEA5" s="50"/>
      <c r="WEB5" s="50"/>
      <c r="WEC5" s="50"/>
      <c r="WED5" s="50"/>
      <c r="WEE5" s="50"/>
      <c r="WEF5" s="50"/>
      <c r="WEG5" s="50"/>
      <c r="WEH5" s="50"/>
      <c r="WEI5" s="50"/>
      <c r="WEJ5" s="50"/>
      <c r="WEK5" s="50"/>
      <c r="WEL5" s="50"/>
      <c r="WEM5" s="50"/>
      <c r="WEN5" s="50"/>
      <c r="WEO5" s="50"/>
      <c r="WEP5" s="50"/>
      <c r="WEQ5" s="50"/>
      <c r="WER5" s="50"/>
      <c r="WES5" s="50"/>
      <c r="WET5" s="50"/>
      <c r="WEU5" s="50"/>
      <c r="WEV5" s="50"/>
      <c r="WEW5" s="50"/>
      <c r="WEX5" s="50"/>
      <c r="WEY5" s="50"/>
      <c r="WEZ5" s="50"/>
      <c r="WFA5" s="50"/>
      <c r="WFB5" s="50"/>
      <c r="WFC5" s="50"/>
      <c r="WFD5" s="50"/>
      <c r="WFE5" s="50"/>
      <c r="WFF5" s="50"/>
      <c r="WFG5" s="50"/>
      <c r="WFH5" s="50"/>
      <c r="WFI5" s="50"/>
      <c r="WFJ5" s="50"/>
      <c r="WFK5" s="50"/>
      <c r="WFL5" s="50"/>
      <c r="WFM5" s="50"/>
      <c r="WFN5" s="50"/>
      <c r="WFO5" s="50"/>
      <c r="WFP5" s="50"/>
      <c r="WFQ5" s="50"/>
      <c r="WFR5" s="50"/>
      <c r="WFS5" s="50"/>
      <c r="WFT5" s="50"/>
      <c r="WFU5" s="50"/>
      <c r="WFV5" s="50"/>
      <c r="WFW5" s="50"/>
      <c r="WFX5" s="50"/>
      <c r="WFY5" s="50"/>
      <c r="WFZ5" s="50"/>
      <c r="WGA5" s="50"/>
      <c r="WGB5" s="50"/>
      <c r="WGC5" s="50"/>
      <c r="WGD5" s="50"/>
      <c r="WGE5" s="50"/>
      <c r="WGF5" s="50"/>
      <c r="WGG5" s="50"/>
      <c r="WGH5" s="50"/>
      <c r="WGI5" s="50"/>
      <c r="WGJ5" s="50"/>
      <c r="WGK5" s="50"/>
      <c r="WGL5" s="50"/>
      <c r="WGM5" s="50"/>
      <c r="WGN5" s="50"/>
      <c r="WGO5" s="50"/>
      <c r="WGP5" s="50"/>
      <c r="WGQ5" s="50"/>
      <c r="WGR5" s="50"/>
      <c r="WGS5" s="50"/>
      <c r="WGT5" s="50"/>
      <c r="WGU5" s="50"/>
      <c r="WGV5" s="50"/>
      <c r="WGW5" s="50"/>
      <c r="WGX5" s="50"/>
      <c r="WGY5" s="50"/>
      <c r="WGZ5" s="50"/>
      <c r="WHA5" s="50"/>
      <c r="WHB5" s="50"/>
      <c r="WHC5" s="50"/>
      <c r="WHD5" s="50"/>
      <c r="WHE5" s="50"/>
      <c r="WHF5" s="50"/>
      <c r="WHG5" s="50"/>
      <c r="WHH5" s="50"/>
      <c r="WHI5" s="50"/>
      <c r="WHJ5" s="50"/>
      <c r="WHK5" s="50"/>
      <c r="WHL5" s="50"/>
      <c r="WHM5" s="50"/>
      <c r="WHN5" s="50"/>
      <c r="WHO5" s="50"/>
      <c r="WHP5" s="50"/>
      <c r="WHQ5" s="50"/>
      <c r="WHR5" s="50"/>
      <c r="WHS5" s="50"/>
      <c r="WHT5" s="50"/>
      <c r="WHU5" s="50"/>
      <c r="WHV5" s="50"/>
      <c r="WHW5" s="50"/>
      <c r="WHX5" s="50"/>
      <c r="WHY5" s="50"/>
      <c r="WHZ5" s="50"/>
      <c r="WIA5" s="50"/>
      <c r="WIB5" s="50"/>
      <c r="WIC5" s="50"/>
      <c r="WID5" s="50"/>
      <c r="WIE5" s="50"/>
      <c r="WIF5" s="50"/>
      <c r="WIG5" s="50"/>
      <c r="WIH5" s="50"/>
      <c r="WII5" s="50"/>
      <c r="WIJ5" s="50"/>
      <c r="WIK5" s="50"/>
      <c r="WIL5" s="50"/>
      <c r="WIM5" s="50"/>
      <c r="WIN5" s="50"/>
      <c r="WIO5" s="50"/>
      <c r="WIP5" s="50"/>
      <c r="WIQ5" s="50"/>
      <c r="WIR5" s="50"/>
      <c r="WIS5" s="50"/>
      <c r="WIT5" s="50"/>
      <c r="WIU5" s="50"/>
      <c r="WIV5" s="50"/>
      <c r="WIW5" s="50"/>
      <c r="WIX5" s="50"/>
      <c r="WIY5" s="50"/>
      <c r="WIZ5" s="50"/>
      <c r="WJA5" s="50"/>
      <c r="WJB5" s="50"/>
      <c r="WJC5" s="50"/>
      <c r="WJD5" s="50"/>
      <c r="WJE5" s="50"/>
      <c r="WJF5" s="50"/>
      <c r="WJG5" s="50"/>
      <c r="WJH5" s="50"/>
      <c r="WJI5" s="50"/>
      <c r="WJJ5" s="50"/>
      <c r="WJK5" s="50"/>
      <c r="WJL5" s="50"/>
      <c r="WJM5" s="50"/>
      <c r="WJN5" s="50"/>
      <c r="WJO5" s="50"/>
      <c r="WJP5" s="50"/>
      <c r="WJQ5" s="50"/>
      <c r="WJR5" s="50"/>
      <c r="WJS5" s="50"/>
      <c r="WJT5" s="50"/>
      <c r="WJU5" s="50"/>
      <c r="WJV5" s="50"/>
      <c r="WJW5" s="50"/>
      <c r="WJX5" s="50"/>
      <c r="WJY5" s="50"/>
      <c r="WJZ5" s="50"/>
      <c r="WKA5" s="50"/>
      <c r="WKB5" s="50"/>
      <c r="WKC5" s="50"/>
      <c r="WKD5" s="50"/>
      <c r="WKE5" s="50"/>
      <c r="WKF5" s="50"/>
      <c r="WKG5" s="50"/>
      <c r="WKH5" s="50"/>
      <c r="WKI5" s="50"/>
      <c r="WKJ5" s="50"/>
      <c r="WKK5" s="50"/>
      <c r="WKL5" s="50"/>
      <c r="WKM5" s="50"/>
      <c r="WKN5" s="50"/>
      <c r="WKO5" s="50"/>
      <c r="WKP5" s="50"/>
      <c r="WKQ5" s="50"/>
      <c r="WKR5" s="50"/>
      <c r="WKS5" s="50"/>
      <c r="WKT5" s="50"/>
      <c r="WKU5" s="50"/>
      <c r="WKV5" s="50"/>
      <c r="WKW5" s="50"/>
      <c r="WKX5" s="50"/>
      <c r="WKY5" s="50"/>
      <c r="WKZ5" s="50"/>
      <c r="WLA5" s="50"/>
      <c r="WLB5" s="50"/>
      <c r="WLC5" s="50"/>
      <c r="WLD5" s="50"/>
      <c r="WLE5" s="50"/>
      <c r="WLF5" s="50"/>
      <c r="WLG5" s="50"/>
      <c r="WLH5" s="50"/>
      <c r="WLI5" s="50"/>
      <c r="WLJ5" s="50"/>
      <c r="WLK5" s="50"/>
      <c r="WLL5" s="50"/>
      <c r="WLM5" s="50"/>
      <c r="WLN5" s="50"/>
      <c r="WLO5" s="50"/>
      <c r="WLP5" s="50"/>
      <c r="WLQ5" s="50"/>
      <c r="WLR5" s="50"/>
      <c r="WLS5" s="50"/>
      <c r="WLT5" s="50"/>
      <c r="WLU5" s="50"/>
      <c r="WLV5" s="50"/>
      <c r="WLW5" s="50"/>
      <c r="WLX5" s="50"/>
      <c r="WLY5" s="50"/>
      <c r="WLZ5" s="50"/>
      <c r="WMA5" s="50"/>
      <c r="WMB5" s="50"/>
      <c r="WMC5" s="50"/>
      <c r="WMD5" s="50"/>
      <c r="WME5" s="50"/>
      <c r="WMF5" s="50"/>
      <c r="WMG5" s="50"/>
      <c r="WMH5" s="50"/>
      <c r="WMI5" s="50"/>
      <c r="WMJ5" s="50"/>
      <c r="WMK5" s="50"/>
      <c r="WML5" s="50"/>
      <c r="WMM5" s="50"/>
      <c r="WMN5" s="50"/>
      <c r="WMO5" s="50"/>
      <c r="WMP5" s="50"/>
      <c r="WMQ5" s="50"/>
      <c r="WMR5" s="50"/>
      <c r="WMS5" s="50"/>
      <c r="WMT5" s="50"/>
      <c r="WMU5" s="50"/>
      <c r="WMV5" s="50"/>
      <c r="WMW5" s="50"/>
      <c r="WMX5" s="50"/>
      <c r="WMY5" s="50"/>
      <c r="WMZ5" s="50"/>
      <c r="WNA5" s="50"/>
      <c r="WNB5" s="50"/>
      <c r="WNC5" s="50"/>
      <c r="WND5" s="50"/>
      <c r="WNE5" s="50"/>
      <c r="WNF5" s="50"/>
      <c r="WNG5" s="50"/>
      <c r="WNH5" s="50"/>
      <c r="WNI5" s="50"/>
      <c r="WNJ5" s="50"/>
      <c r="WNK5" s="50"/>
      <c r="WNL5" s="50"/>
      <c r="WNM5" s="50"/>
      <c r="WNN5" s="50"/>
      <c r="WNO5" s="50"/>
      <c r="WNP5" s="50"/>
      <c r="WNQ5" s="50"/>
      <c r="WNR5" s="50"/>
      <c r="WNS5" s="50"/>
      <c r="WNT5" s="50"/>
      <c r="WNU5" s="50"/>
      <c r="WNV5" s="50"/>
      <c r="WNW5" s="50"/>
      <c r="WNX5" s="50"/>
      <c r="WNY5" s="50"/>
      <c r="WNZ5" s="50"/>
      <c r="WOA5" s="50"/>
      <c r="WOB5" s="50"/>
      <c r="WOC5" s="50"/>
      <c r="WOD5" s="50"/>
      <c r="WOE5" s="50"/>
      <c r="WOF5" s="50"/>
      <c r="WOG5" s="50"/>
      <c r="WOH5" s="50"/>
      <c r="WOI5" s="50"/>
      <c r="WOJ5" s="50"/>
      <c r="WOK5" s="50"/>
      <c r="WOL5" s="50"/>
      <c r="WOM5" s="50"/>
      <c r="WON5" s="50"/>
      <c r="WOO5" s="50"/>
      <c r="WOP5" s="50"/>
      <c r="WOQ5" s="50"/>
      <c r="WOR5" s="50"/>
      <c r="WOS5" s="50"/>
      <c r="WOT5" s="50"/>
      <c r="WOU5" s="50"/>
      <c r="WOV5" s="50"/>
      <c r="WOW5" s="50"/>
      <c r="WOX5" s="50"/>
      <c r="WOY5" s="50"/>
      <c r="WOZ5" s="50"/>
      <c r="WPA5" s="50"/>
      <c r="WPB5" s="50"/>
      <c r="WPC5" s="50"/>
      <c r="WPD5" s="50"/>
      <c r="WPE5" s="50"/>
      <c r="WPF5" s="50"/>
      <c r="WPG5" s="50"/>
      <c r="WPH5" s="50"/>
      <c r="WPI5" s="50"/>
      <c r="WPJ5" s="50"/>
      <c r="WPK5" s="50"/>
      <c r="WPL5" s="50"/>
      <c r="WPM5" s="50"/>
      <c r="WPN5" s="50"/>
      <c r="WPO5" s="50"/>
      <c r="WPP5" s="50"/>
      <c r="WPQ5" s="50"/>
      <c r="WPR5" s="50"/>
      <c r="WPS5" s="50"/>
      <c r="WPT5" s="50"/>
      <c r="WPU5" s="50"/>
      <c r="WPV5" s="50"/>
      <c r="WPW5" s="50"/>
      <c r="WPX5" s="50"/>
      <c r="WPY5" s="50"/>
      <c r="WPZ5" s="50"/>
      <c r="WQA5" s="50"/>
      <c r="WQB5" s="50"/>
      <c r="WQC5" s="50"/>
      <c r="WQD5" s="50"/>
      <c r="WQE5" s="50"/>
      <c r="WQF5" s="50"/>
      <c r="WQG5" s="50"/>
      <c r="WQH5" s="50"/>
      <c r="WQI5" s="50"/>
      <c r="WQJ5" s="50"/>
      <c r="WQK5" s="50"/>
      <c r="WQL5" s="50"/>
      <c r="WQM5" s="50"/>
      <c r="WQN5" s="50"/>
      <c r="WQO5" s="50"/>
      <c r="WQP5" s="50"/>
      <c r="WQQ5" s="50"/>
      <c r="WQR5" s="50"/>
      <c r="WQS5" s="50"/>
      <c r="WQT5" s="50"/>
      <c r="WQU5" s="50"/>
      <c r="WQV5" s="50"/>
      <c r="WQW5" s="50"/>
      <c r="WQX5" s="50"/>
      <c r="WQY5" s="50"/>
      <c r="WQZ5" s="50"/>
      <c r="WRA5" s="50"/>
      <c r="WRB5" s="50"/>
      <c r="WRC5" s="50"/>
      <c r="WRD5" s="50"/>
      <c r="WRE5" s="50"/>
      <c r="WRF5" s="50"/>
      <c r="WRG5" s="50"/>
      <c r="WRH5" s="50"/>
      <c r="WRI5" s="50"/>
      <c r="WRJ5" s="50"/>
      <c r="WRK5" s="50"/>
      <c r="WRL5" s="50"/>
      <c r="WRM5" s="50"/>
      <c r="WRN5" s="50"/>
      <c r="WRO5" s="50"/>
      <c r="WRP5" s="50"/>
      <c r="WRQ5" s="50"/>
      <c r="WRR5" s="50"/>
      <c r="WRS5" s="50"/>
      <c r="WRT5" s="50"/>
      <c r="WRU5" s="50"/>
      <c r="WRV5" s="50"/>
      <c r="WRW5" s="50"/>
      <c r="WRX5" s="50"/>
      <c r="WRY5" s="50"/>
      <c r="WRZ5" s="50"/>
      <c r="WSA5" s="50"/>
      <c r="WSB5" s="50"/>
      <c r="WSC5" s="50"/>
      <c r="WSD5" s="50"/>
      <c r="WSE5" s="50"/>
      <c r="WSF5" s="50"/>
      <c r="WSG5" s="50"/>
      <c r="WSH5" s="50"/>
      <c r="WSI5" s="50"/>
      <c r="WSJ5" s="50"/>
      <c r="WSK5" s="50"/>
      <c r="WSL5" s="50"/>
      <c r="WSM5" s="50"/>
      <c r="WSN5" s="50"/>
      <c r="WSO5" s="50"/>
      <c r="WSP5" s="50"/>
      <c r="WSQ5" s="50"/>
      <c r="WSR5" s="50"/>
      <c r="WSS5" s="50"/>
      <c r="WST5" s="50"/>
      <c r="WSU5" s="50"/>
      <c r="WSV5" s="50"/>
      <c r="WSW5" s="50"/>
      <c r="WSX5" s="50"/>
      <c r="WSY5" s="50"/>
      <c r="WSZ5" s="50"/>
      <c r="WTA5" s="50"/>
      <c r="WTB5" s="50"/>
      <c r="WTC5" s="50"/>
      <c r="WTD5" s="50"/>
      <c r="WTE5" s="50"/>
      <c r="WTF5" s="50"/>
      <c r="WTG5" s="50"/>
      <c r="WTH5" s="50"/>
      <c r="WTI5" s="50"/>
      <c r="WTJ5" s="50"/>
      <c r="WTK5" s="50"/>
      <c r="WTL5" s="50"/>
      <c r="WTM5" s="50"/>
      <c r="WTN5" s="50"/>
      <c r="WTO5" s="50"/>
      <c r="WTP5" s="50"/>
      <c r="WTQ5" s="50"/>
      <c r="WTR5" s="50"/>
      <c r="WTS5" s="50"/>
      <c r="WTT5" s="50"/>
      <c r="WTU5" s="50"/>
      <c r="WTV5" s="50"/>
      <c r="WTW5" s="50"/>
      <c r="WTX5" s="50"/>
      <c r="WTY5" s="50"/>
      <c r="WTZ5" s="50"/>
      <c r="WUA5" s="50"/>
      <c r="WUB5" s="50"/>
      <c r="WUC5" s="50"/>
      <c r="WUD5" s="50"/>
      <c r="WUE5" s="50"/>
      <c r="WUF5" s="50"/>
      <c r="WUG5" s="50"/>
      <c r="WUH5" s="50"/>
      <c r="WUI5" s="50"/>
      <c r="WUJ5" s="50"/>
      <c r="WUK5" s="50"/>
      <c r="WUL5" s="50"/>
      <c r="WUM5" s="50"/>
      <c r="WUN5" s="50"/>
      <c r="WUO5" s="50"/>
      <c r="WUP5" s="50"/>
      <c r="WUQ5" s="50"/>
      <c r="WUR5" s="50"/>
      <c r="WUS5" s="50"/>
      <c r="WUT5" s="50"/>
      <c r="WUU5" s="50"/>
      <c r="WUV5" s="50"/>
      <c r="WUW5" s="50"/>
      <c r="WUX5" s="50"/>
      <c r="WUY5" s="50"/>
      <c r="WUZ5" s="50"/>
      <c r="WVA5" s="50"/>
      <c r="WVB5" s="50"/>
      <c r="WVC5" s="50"/>
      <c r="WVD5" s="50"/>
      <c r="WVE5" s="50"/>
      <c r="WVF5" s="50"/>
      <c r="WVG5" s="50"/>
      <c r="WVH5" s="50"/>
      <c r="WVI5" s="50"/>
      <c r="WVJ5" s="50"/>
      <c r="WVK5" s="50"/>
      <c r="WVL5" s="50"/>
      <c r="WVM5" s="50"/>
      <c r="WVN5" s="50"/>
      <c r="WVO5" s="50"/>
      <c r="WVP5" s="50"/>
      <c r="WVQ5" s="50"/>
      <c r="WVR5" s="50"/>
      <c r="WVS5" s="50"/>
      <c r="WVT5" s="50"/>
      <c r="WVU5" s="50"/>
      <c r="WVV5" s="50"/>
      <c r="WVW5" s="50"/>
      <c r="WVX5" s="50"/>
      <c r="WVY5" s="50"/>
      <c r="WVZ5" s="50"/>
      <c r="WWA5" s="50"/>
      <c r="WWB5" s="50"/>
      <c r="WWC5" s="50"/>
      <c r="WWD5" s="50"/>
      <c r="WWE5" s="50"/>
      <c r="WWF5" s="50"/>
      <c r="WWG5" s="50"/>
      <c r="WWH5" s="50"/>
      <c r="WWI5" s="50"/>
      <c r="WWJ5" s="50"/>
      <c r="WWK5" s="50"/>
      <c r="WWL5" s="50"/>
      <c r="WWM5" s="50"/>
      <c r="WWN5" s="50"/>
      <c r="WWO5" s="50"/>
      <c r="WWP5" s="50"/>
      <c r="WWQ5" s="50"/>
      <c r="WWR5" s="50"/>
      <c r="WWS5" s="50"/>
      <c r="WWT5" s="50"/>
      <c r="WWU5" s="50"/>
      <c r="WWV5" s="50"/>
      <c r="WWW5" s="50"/>
      <c r="WWX5" s="50"/>
      <c r="WWY5" s="50"/>
      <c r="WWZ5" s="50"/>
      <c r="WXA5" s="50"/>
      <c r="WXB5" s="50"/>
      <c r="WXC5" s="50"/>
      <c r="WXD5" s="50"/>
      <c r="WXE5" s="50"/>
      <c r="WXF5" s="50"/>
      <c r="WXG5" s="50"/>
      <c r="WXH5" s="50"/>
      <c r="WXI5" s="50"/>
      <c r="WXJ5" s="50"/>
      <c r="WXK5" s="50"/>
      <c r="WXL5" s="50"/>
      <c r="WXM5" s="50"/>
      <c r="WXN5" s="50"/>
      <c r="WXO5" s="50"/>
      <c r="WXP5" s="50"/>
      <c r="WXQ5" s="50"/>
      <c r="WXR5" s="50"/>
      <c r="WXS5" s="50"/>
      <c r="WXT5" s="50"/>
      <c r="WXU5" s="50"/>
      <c r="WXV5" s="50"/>
      <c r="WXW5" s="50"/>
      <c r="WXX5" s="50"/>
      <c r="WXY5" s="50"/>
      <c r="WXZ5" s="50"/>
      <c r="WYA5" s="50"/>
      <c r="WYB5" s="50"/>
      <c r="WYC5" s="50"/>
      <c r="WYD5" s="50"/>
      <c r="WYE5" s="50"/>
      <c r="WYF5" s="50"/>
      <c r="WYG5" s="50"/>
      <c r="WYH5" s="50"/>
      <c r="WYI5" s="50"/>
      <c r="WYJ5" s="50"/>
      <c r="WYK5" s="50"/>
      <c r="WYL5" s="50"/>
      <c r="WYM5" s="50"/>
      <c r="WYN5" s="50"/>
      <c r="WYO5" s="50"/>
      <c r="WYP5" s="50"/>
      <c r="WYQ5" s="50"/>
      <c r="WYR5" s="50"/>
      <c r="WYS5" s="50"/>
      <c r="WYT5" s="50"/>
      <c r="WYU5" s="50"/>
      <c r="WYV5" s="50"/>
      <c r="WYW5" s="50"/>
      <c r="WYX5" s="50"/>
      <c r="WYY5" s="50"/>
      <c r="WYZ5" s="50"/>
      <c r="WZA5" s="50"/>
      <c r="WZB5" s="50"/>
      <c r="WZC5" s="50"/>
      <c r="WZD5" s="50"/>
      <c r="WZE5" s="50"/>
      <c r="WZF5" s="50"/>
      <c r="WZG5" s="50"/>
      <c r="WZH5" s="50"/>
      <c r="WZI5" s="50"/>
      <c r="WZJ5" s="50"/>
      <c r="WZK5" s="50"/>
      <c r="WZL5" s="50"/>
      <c r="WZM5" s="50"/>
      <c r="WZN5" s="50"/>
      <c r="WZO5" s="50"/>
      <c r="WZP5" s="50"/>
      <c r="WZQ5" s="50"/>
      <c r="WZR5" s="50"/>
      <c r="WZS5" s="50"/>
      <c r="WZT5" s="50"/>
      <c r="WZU5" s="50"/>
      <c r="WZV5" s="50"/>
      <c r="WZW5" s="50"/>
      <c r="WZX5" s="50"/>
      <c r="WZY5" s="50"/>
      <c r="WZZ5" s="50"/>
      <c r="XAA5" s="50"/>
      <c r="XAB5" s="50"/>
      <c r="XAC5" s="50"/>
      <c r="XAD5" s="50"/>
      <c r="XAE5" s="50"/>
      <c r="XAF5" s="50"/>
      <c r="XAG5" s="50"/>
      <c r="XAH5" s="50"/>
      <c r="XAI5" s="50"/>
      <c r="XAJ5" s="50"/>
      <c r="XAK5" s="50"/>
      <c r="XAL5" s="50"/>
      <c r="XAM5" s="50"/>
      <c r="XAN5" s="50"/>
      <c r="XAO5" s="50"/>
      <c r="XAP5" s="50"/>
      <c r="XAQ5" s="50"/>
      <c r="XAR5" s="50"/>
      <c r="XAS5" s="50"/>
      <c r="XAT5" s="50"/>
      <c r="XAU5" s="50"/>
      <c r="XAV5" s="50"/>
      <c r="XAW5" s="50"/>
      <c r="XAX5" s="50"/>
      <c r="XAY5" s="50"/>
      <c r="XAZ5" s="50"/>
      <c r="XBA5" s="50"/>
      <c r="XBB5" s="50"/>
      <c r="XBC5" s="50"/>
      <c r="XBD5" s="50"/>
      <c r="XBE5" s="50"/>
      <c r="XBF5" s="50"/>
      <c r="XBG5" s="50"/>
      <c r="XBH5" s="50"/>
      <c r="XBI5" s="50"/>
      <c r="XBJ5" s="50"/>
      <c r="XBK5" s="50"/>
      <c r="XBL5" s="50"/>
      <c r="XBM5" s="50"/>
      <c r="XBN5" s="50"/>
      <c r="XBO5" s="50"/>
      <c r="XBP5" s="50"/>
      <c r="XBQ5" s="50"/>
      <c r="XBR5" s="50"/>
      <c r="XBS5" s="50"/>
      <c r="XBT5" s="50"/>
      <c r="XBU5" s="50"/>
      <c r="XBV5" s="50"/>
      <c r="XBW5" s="50"/>
      <c r="XBX5" s="50"/>
      <c r="XBY5" s="50"/>
      <c r="XBZ5" s="50"/>
      <c r="XCA5" s="50"/>
      <c r="XCB5" s="50"/>
      <c r="XCC5" s="50"/>
      <c r="XCD5" s="50"/>
      <c r="XCE5" s="50"/>
      <c r="XCF5" s="50"/>
      <c r="XCG5" s="50"/>
      <c r="XCH5" s="50"/>
      <c r="XCI5" s="50"/>
      <c r="XCJ5" s="50"/>
      <c r="XCK5" s="50"/>
      <c r="XCL5" s="50"/>
      <c r="XCM5" s="50"/>
      <c r="XCN5" s="50"/>
      <c r="XCO5" s="50"/>
      <c r="XCP5" s="50"/>
      <c r="XCQ5" s="50"/>
      <c r="XCR5" s="50"/>
      <c r="XCS5" s="50"/>
      <c r="XCT5" s="50"/>
      <c r="XCU5" s="50"/>
      <c r="XCV5" s="50"/>
      <c r="XCW5" s="50"/>
      <c r="XCX5" s="50"/>
      <c r="XCY5" s="50"/>
      <c r="XCZ5" s="50"/>
      <c r="XDA5" s="50"/>
      <c r="XDB5" s="50"/>
      <c r="XDC5" s="50"/>
      <c r="XDD5" s="50"/>
      <c r="XDE5" s="50"/>
      <c r="XDF5" s="50"/>
      <c r="XDG5" s="50"/>
      <c r="XDH5" s="50"/>
      <c r="XDI5" s="50"/>
      <c r="XDJ5" s="50"/>
      <c r="XDK5" s="50"/>
      <c r="XDL5" s="50"/>
      <c r="XDM5" s="50"/>
      <c r="XDN5" s="50"/>
      <c r="XDO5" s="50"/>
      <c r="XDP5" s="50"/>
      <c r="XDQ5" s="50"/>
      <c r="XDR5" s="50"/>
      <c r="XDS5" s="50"/>
      <c r="XDT5" s="50"/>
      <c r="XDU5" s="50"/>
      <c r="XDV5" s="50"/>
      <c r="XDW5" s="50"/>
      <c r="XDX5" s="50"/>
      <c r="XDY5" s="50"/>
      <c r="XDZ5" s="50"/>
      <c r="XEA5" s="50"/>
      <c r="XEB5" s="50"/>
      <c r="XEC5" s="50"/>
      <c r="XED5" s="50"/>
      <c r="XEE5" s="50"/>
      <c r="XEF5" s="50"/>
      <c r="XEG5" s="50"/>
      <c r="XEH5" s="50"/>
      <c r="XEI5" s="50"/>
      <c r="XEJ5" s="50"/>
      <c r="XEK5" s="50"/>
      <c r="XEL5" s="50"/>
      <c r="XEM5" s="50"/>
      <c r="XEN5" s="50"/>
      <c r="XEO5" s="50"/>
      <c r="XEP5" s="50"/>
      <c r="XEQ5" s="50"/>
      <c r="XER5" s="50"/>
      <c r="XES5" s="50"/>
      <c r="XET5" s="50"/>
      <c r="XEU5" s="50"/>
      <c r="XEV5" s="50"/>
      <c r="XEW5" s="50"/>
      <c r="XEX5" s="50"/>
      <c r="XEY5" s="50"/>
      <c r="XEZ5" s="50"/>
      <c r="XFA5" s="50"/>
      <c r="XFB5" s="50"/>
      <c r="XFC5" s="50"/>
    </row>
    <row r="6" spans="1:16383" x14ac:dyDescent="0.2">
      <c r="A6" s="118" t="s">
        <v>257</v>
      </c>
    </row>
    <row r="7" spans="1:16383" x14ac:dyDescent="0.2">
      <c r="A7" s="99">
        <v>21</v>
      </c>
      <c r="B7" s="65">
        <v>13</v>
      </c>
      <c r="C7" s="65" t="s">
        <v>118</v>
      </c>
      <c r="D7" s="65">
        <v>72</v>
      </c>
      <c r="E7" s="65">
        <v>72</v>
      </c>
      <c r="F7" s="65">
        <v>1</v>
      </c>
      <c r="G7" s="65" t="s">
        <v>119</v>
      </c>
      <c r="H7" s="65" t="s">
        <v>120</v>
      </c>
      <c r="I7" s="65" t="s">
        <v>134</v>
      </c>
      <c r="J7" s="65" t="s">
        <v>122</v>
      </c>
      <c r="K7" s="66">
        <v>45916</v>
      </c>
      <c r="L7" s="66">
        <v>45943</v>
      </c>
      <c r="M7" s="65" t="s">
        <v>135</v>
      </c>
      <c r="N7" s="65" t="s">
        <v>136</v>
      </c>
      <c r="O7" s="65"/>
      <c r="P7" s="65"/>
      <c r="Q7" s="65">
        <v>2</v>
      </c>
      <c r="R7" s="44" t="s">
        <v>124</v>
      </c>
    </row>
    <row r="8" spans="1:16383" x14ac:dyDescent="0.2">
      <c r="A8" s="99">
        <v>22</v>
      </c>
      <c r="B8" s="65">
        <v>14</v>
      </c>
      <c r="C8" s="65" t="s">
        <v>118</v>
      </c>
      <c r="D8" s="65">
        <v>72</v>
      </c>
      <c r="E8" s="65">
        <v>72</v>
      </c>
      <c r="F8" s="65">
        <v>2</v>
      </c>
      <c r="G8" s="65" t="s">
        <v>119</v>
      </c>
      <c r="H8" s="65" t="s">
        <v>120</v>
      </c>
      <c r="I8" s="65" t="s">
        <v>134</v>
      </c>
      <c r="J8" s="65" t="s">
        <v>122</v>
      </c>
      <c r="K8" s="66">
        <v>45916</v>
      </c>
      <c r="L8" s="66">
        <v>45943</v>
      </c>
      <c r="M8" s="65" t="s">
        <v>135</v>
      </c>
      <c r="N8" s="65" t="s">
        <v>136</v>
      </c>
      <c r="O8" s="65"/>
      <c r="P8" s="65"/>
      <c r="Q8" s="65">
        <v>2</v>
      </c>
      <c r="R8" s="44" t="s">
        <v>124</v>
      </c>
    </row>
    <row r="9" spans="1:16383" x14ac:dyDescent="0.2">
      <c r="A9" s="99">
        <v>23</v>
      </c>
      <c r="B9" s="65">
        <v>15</v>
      </c>
      <c r="C9" s="65" t="s">
        <v>118</v>
      </c>
      <c r="D9" s="65">
        <v>72</v>
      </c>
      <c r="E9" s="65">
        <v>72</v>
      </c>
      <c r="F9" s="65">
        <v>3</v>
      </c>
      <c r="G9" s="65" t="s">
        <v>119</v>
      </c>
      <c r="H9" s="65" t="s">
        <v>120</v>
      </c>
      <c r="I9" s="65" t="s">
        <v>134</v>
      </c>
      <c r="J9" s="65" t="s">
        <v>122</v>
      </c>
      <c r="K9" s="66">
        <v>45916</v>
      </c>
      <c r="L9" s="66">
        <v>45943</v>
      </c>
      <c r="M9" s="65" t="s">
        <v>135</v>
      </c>
      <c r="N9" s="65" t="s">
        <v>136</v>
      </c>
      <c r="O9" s="65"/>
      <c r="P9" s="65"/>
      <c r="Q9" s="65">
        <v>2</v>
      </c>
      <c r="R9" s="44" t="s">
        <v>124</v>
      </c>
    </row>
    <row r="10" spans="1:16383" x14ac:dyDescent="0.2">
      <c r="A10" s="99">
        <v>24</v>
      </c>
      <c r="B10" s="65">
        <v>16</v>
      </c>
      <c r="C10" s="65" t="s">
        <v>118</v>
      </c>
      <c r="D10" s="65">
        <v>72</v>
      </c>
      <c r="E10" s="65">
        <v>72</v>
      </c>
      <c r="F10" s="65">
        <v>1</v>
      </c>
      <c r="G10" s="65" t="s">
        <v>125</v>
      </c>
      <c r="H10" s="65" t="s">
        <v>120</v>
      </c>
      <c r="I10" s="65" t="s">
        <v>134</v>
      </c>
      <c r="J10" s="65" t="s">
        <v>122</v>
      </c>
      <c r="K10" s="66">
        <v>45916</v>
      </c>
      <c r="L10" s="66">
        <v>45943</v>
      </c>
      <c r="M10" s="65" t="s">
        <v>135</v>
      </c>
      <c r="N10" s="65" t="s">
        <v>136</v>
      </c>
      <c r="O10" s="65"/>
      <c r="P10" s="65"/>
      <c r="Q10" s="65">
        <v>2</v>
      </c>
      <c r="R10" s="44" t="s">
        <v>124</v>
      </c>
    </row>
    <row r="11" spans="1:16383" x14ac:dyDescent="0.2">
      <c r="A11" s="99">
        <v>25</v>
      </c>
      <c r="B11" s="65">
        <v>17</v>
      </c>
      <c r="C11" s="65" t="s">
        <v>118</v>
      </c>
      <c r="D11" s="65">
        <v>72</v>
      </c>
      <c r="E11" s="65">
        <v>72</v>
      </c>
      <c r="F11" s="65">
        <v>2</v>
      </c>
      <c r="G11" s="65" t="s">
        <v>125</v>
      </c>
      <c r="H11" s="65" t="s">
        <v>120</v>
      </c>
      <c r="I11" s="65" t="s">
        <v>134</v>
      </c>
      <c r="J11" s="65" t="s">
        <v>122</v>
      </c>
      <c r="K11" s="66">
        <v>45916</v>
      </c>
      <c r="L11" s="66">
        <v>45943</v>
      </c>
      <c r="M11" s="65" t="s">
        <v>135</v>
      </c>
      <c r="N11" s="65" t="s">
        <v>136</v>
      </c>
      <c r="O11" s="65"/>
      <c r="P11" s="65"/>
      <c r="Q11" s="65">
        <v>2</v>
      </c>
      <c r="R11" s="44" t="s">
        <v>124</v>
      </c>
    </row>
    <row r="12" spans="1:16383" x14ac:dyDescent="0.2">
      <c r="A12" s="99">
        <v>26</v>
      </c>
      <c r="B12" s="65">
        <v>18</v>
      </c>
      <c r="C12" s="65" t="s">
        <v>118</v>
      </c>
      <c r="D12" s="65">
        <v>72</v>
      </c>
      <c r="E12" s="65">
        <v>72</v>
      </c>
      <c r="F12" s="65">
        <v>3</v>
      </c>
      <c r="G12" s="65" t="s">
        <v>125</v>
      </c>
      <c r="H12" s="65" t="s">
        <v>120</v>
      </c>
      <c r="I12" s="65" t="s">
        <v>134</v>
      </c>
      <c r="J12" s="65" t="s">
        <v>122</v>
      </c>
      <c r="K12" s="66">
        <v>45916</v>
      </c>
      <c r="L12" s="66">
        <v>45943</v>
      </c>
      <c r="M12" s="65" t="s">
        <v>135</v>
      </c>
      <c r="N12" s="65" t="s">
        <v>136</v>
      </c>
      <c r="O12" s="65"/>
      <c r="P12" s="65"/>
      <c r="Q12" s="65">
        <v>2</v>
      </c>
      <c r="R12" s="44" t="s">
        <v>124</v>
      </c>
    </row>
    <row r="13" spans="1:16383" x14ac:dyDescent="0.2">
      <c r="A13" s="99">
        <v>27</v>
      </c>
      <c r="B13" s="65">
        <v>19</v>
      </c>
      <c r="C13" s="65" t="s">
        <v>118</v>
      </c>
      <c r="D13" s="65">
        <v>72</v>
      </c>
      <c r="E13" s="65">
        <v>80</v>
      </c>
      <c r="F13" s="65">
        <v>1</v>
      </c>
      <c r="G13" s="65" t="s">
        <v>119</v>
      </c>
      <c r="H13" s="65" t="s">
        <v>127</v>
      </c>
      <c r="I13" s="65" t="s">
        <v>137</v>
      </c>
      <c r="J13" s="65" t="s">
        <v>122</v>
      </c>
      <c r="K13" s="66">
        <v>45916</v>
      </c>
      <c r="L13" s="66">
        <v>45943</v>
      </c>
      <c r="M13" s="65" t="s">
        <v>135</v>
      </c>
      <c r="N13" s="65" t="s">
        <v>136</v>
      </c>
      <c r="O13" s="65"/>
      <c r="P13" s="65"/>
      <c r="Q13" s="65">
        <v>2</v>
      </c>
      <c r="R13" s="44" t="s">
        <v>124</v>
      </c>
    </row>
    <row r="14" spans="1:16383" x14ac:dyDescent="0.2">
      <c r="A14" s="99">
        <v>28</v>
      </c>
      <c r="B14" s="65">
        <v>20</v>
      </c>
      <c r="C14" s="65" t="s">
        <v>118</v>
      </c>
      <c r="D14" s="65">
        <v>72</v>
      </c>
      <c r="E14" s="65">
        <v>80</v>
      </c>
      <c r="F14" s="65">
        <v>2</v>
      </c>
      <c r="G14" s="65" t="s">
        <v>119</v>
      </c>
      <c r="H14" s="65" t="s">
        <v>127</v>
      </c>
      <c r="I14" s="65" t="s">
        <v>137</v>
      </c>
      <c r="J14" s="65" t="s">
        <v>122</v>
      </c>
      <c r="K14" s="66">
        <v>45916</v>
      </c>
      <c r="L14" s="66">
        <v>45943</v>
      </c>
      <c r="M14" s="65" t="s">
        <v>135</v>
      </c>
      <c r="N14" s="65" t="s">
        <v>136</v>
      </c>
      <c r="O14" s="65"/>
      <c r="P14" s="65"/>
      <c r="Q14" s="65">
        <v>2</v>
      </c>
      <c r="R14" s="44" t="s">
        <v>124</v>
      </c>
    </row>
    <row r="15" spans="1:16383" x14ac:dyDescent="0.2">
      <c r="A15" s="99">
        <v>29</v>
      </c>
      <c r="B15" s="65">
        <v>21</v>
      </c>
      <c r="C15" s="65" t="s">
        <v>118</v>
      </c>
      <c r="D15" s="65">
        <v>72</v>
      </c>
      <c r="E15" s="65">
        <v>80</v>
      </c>
      <c r="F15" s="65">
        <v>3</v>
      </c>
      <c r="G15" s="65" t="s">
        <v>119</v>
      </c>
      <c r="H15" s="65" t="s">
        <v>127</v>
      </c>
      <c r="I15" s="65" t="s">
        <v>137</v>
      </c>
      <c r="J15" s="65" t="s">
        <v>122</v>
      </c>
      <c r="K15" s="66">
        <v>45916</v>
      </c>
      <c r="L15" s="66">
        <v>45943</v>
      </c>
      <c r="M15" s="65" t="s">
        <v>135</v>
      </c>
      <c r="N15" s="65" t="s">
        <v>136</v>
      </c>
      <c r="O15" s="65"/>
      <c r="P15" s="65"/>
      <c r="Q15" s="65">
        <v>2</v>
      </c>
      <c r="R15" s="44" t="s">
        <v>124</v>
      </c>
    </row>
    <row r="16" spans="1:16383" x14ac:dyDescent="0.2">
      <c r="A16" s="99">
        <v>30</v>
      </c>
      <c r="B16" s="65">
        <v>22</v>
      </c>
      <c r="C16" s="65" t="s">
        <v>118</v>
      </c>
      <c r="D16" s="65">
        <v>72</v>
      </c>
      <c r="E16" s="65">
        <v>80</v>
      </c>
      <c r="F16" s="65">
        <v>1</v>
      </c>
      <c r="G16" s="65" t="s">
        <v>125</v>
      </c>
      <c r="H16" s="65" t="s">
        <v>127</v>
      </c>
      <c r="I16" s="65" t="s">
        <v>137</v>
      </c>
      <c r="J16" s="65" t="s">
        <v>122</v>
      </c>
      <c r="K16" s="66">
        <v>45916</v>
      </c>
      <c r="L16" s="66">
        <v>45943</v>
      </c>
      <c r="M16" s="65" t="s">
        <v>135</v>
      </c>
      <c r="N16" s="65" t="s">
        <v>136</v>
      </c>
      <c r="O16" s="65"/>
      <c r="P16" s="65"/>
      <c r="Q16" s="65">
        <v>2</v>
      </c>
      <c r="R16" s="44" t="s">
        <v>124</v>
      </c>
    </row>
    <row r="17" spans="1:43" x14ac:dyDescent="0.2">
      <c r="A17" s="99">
        <v>31</v>
      </c>
      <c r="B17" s="65">
        <v>23</v>
      </c>
      <c r="C17" s="65" t="s">
        <v>118</v>
      </c>
      <c r="D17" s="65">
        <v>72</v>
      </c>
      <c r="E17" s="65">
        <v>80</v>
      </c>
      <c r="F17" s="65">
        <v>2</v>
      </c>
      <c r="G17" s="65" t="s">
        <v>125</v>
      </c>
      <c r="H17" s="65" t="s">
        <v>127</v>
      </c>
      <c r="I17" s="65" t="s">
        <v>137</v>
      </c>
      <c r="J17" s="65" t="s">
        <v>122</v>
      </c>
      <c r="K17" s="66">
        <v>45916</v>
      </c>
      <c r="L17" s="66">
        <v>45943</v>
      </c>
      <c r="M17" s="65" t="s">
        <v>135</v>
      </c>
      <c r="N17" s="65" t="s">
        <v>136</v>
      </c>
      <c r="O17" s="65"/>
      <c r="P17" s="65"/>
      <c r="Q17" s="65">
        <v>2</v>
      </c>
      <c r="R17" s="44" t="s">
        <v>124</v>
      </c>
    </row>
    <row r="18" spans="1:43" x14ac:dyDescent="0.2">
      <c r="A18" s="99">
        <v>32</v>
      </c>
      <c r="B18" s="65">
        <v>24</v>
      </c>
      <c r="C18" s="65" t="s">
        <v>118</v>
      </c>
      <c r="D18" s="65">
        <v>72</v>
      </c>
      <c r="E18" s="65">
        <v>80</v>
      </c>
      <c r="F18" s="65">
        <v>3</v>
      </c>
      <c r="G18" s="65" t="s">
        <v>125</v>
      </c>
      <c r="H18" s="65" t="s">
        <v>127</v>
      </c>
      <c r="I18" s="65" t="s">
        <v>137</v>
      </c>
      <c r="J18" s="65" t="s">
        <v>122</v>
      </c>
      <c r="K18" s="66">
        <v>45916</v>
      </c>
      <c r="L18" s="66">
        <v>45943</v>
      </c>
      <c r="M18" s="65" t="s">
        <v>135</v>
      </c>
      <c r="N18" s="65" t="s">
        <v>136</v>
      </c>
      <c r="O18" s="65"/>
      <c r="P18" s="65"/>
      <c r="Q18" s="65">
        <v>2</v>
      </c>
      <c r="R18" s="44" t="s">
        <v>124</v>
      </c>
    </row>
    <row r="19" spans="1:43" x14ac:dyDescent="0.2">
      <c r="A19" s="100"/>
      <c r="B19" s="44"/>
      <c r="C19" s="44"/>
      <c r="D19" s="44"/>
      <c r="E19" s="44"/>
      <c r="F19" s="44"/>
      <c r="G19" s="44"/>
      <c r="H19" s="44"/>
      <c r="I19" s="44"/>
      <c r="J19" s="44"/>
      <c r="K19" s="101"/>
      <c r="L19" s="101"/>
      <c r="M19" s="44"/>
      <c r="N19" s="44"/>
      <c r="O19" s="44"/>
      <c r="P19" s="44"/>
      <c r="Q19" s="44"/>
      <c r="R19" s="44"/>
    </row>
    <row r="20" spans="1:43" x14ac:dyDescent="0.2">
      <c r="A20" s="84" t="s">
        <v>258</v>
      </c>
      <c r="S20" s="84" t="s">
        <v>258</v>
      </c>
    </row>
    <row r="21" spans="1:43" x14ac:dyDescent="0.2">
      <c r="A21" s="57">
        <v>129</v>
      </c>
      <c r="B21" s="52">
        <v>49</v>
      </c>
      <c r="C21" s="57" t="s">
        <v>118</v>
      </c>
      <c r="D21" s="52">
        <v>63</v>
      </c>
      <c r="E21" s="52">
        <v>63</v>
      </c>
      <c r="F21" s="52">
        <v>1</v>
      </c>
      <c r="G21" s="52" t="s">
        <v>119</v>
      </c>
      <c r="H21" s="53" t="s">
        <v>120</v>
      </c>
      <c r="I21" s="52" t="s">
        <v>165</v>
      </c>
      <c r="J21" s="53" t="s">
        <v>122</v>
      </c>
      <c r="K21" s="54">
        <v>45916</v>
      </c>
      <c r="L21" s="55">
        <v>45943</v>
      </c>
      <c r="M21" s="52" t="s">
        <v>166</v>
      </c>
      <c r="N21" s="52" t="s">
        <v>136</v>
      </c>
      <c r="O21" s="52"/>
      <c r="P21" s="52"/>
      <c r="Q21" s="52">
        <v>2</v>
      </c>
      <c r="R21" t="s">
        <v>124</v>
      </c>
      <c r="T21" s="41" t="s">
        <v>536</v>
      </c>
      <c r="U21" s="41"/>
      <c r="V21" s="42"/>
      <c r="W21" s="32"/>
      <c r="X21" s="32"/>
      <c r="Y21" s="32"/>
      <c r="Z21" s="32"/>
      <c r="AA21" s="32"/>
      <c r="AB21" s="32"/>
      <c r="AC21" s="32"/>
      <c r="AD21" s="32"/>
      <c r="AE21" s="32"/>
      <c r="AF21" s="32"/>
      <c r="AG21" s="32"/>
      <c r="AH21" s="32"/>
      <c r="AI21" s="32"/>
      <c r="AJ21" s="32"/>
      <c r="AK21" s="32"/>
    </row>
    <row r="22" spans="1:43" x14ac:dyDescent="0.2">
      <c r="A22" s="57">
        <v>130</v>
      </c>
      <c r="B22" s="52">
        <v>50</v>
      </c>
      <c r="C22" s="57" t="s">
        <v>118</v>
      </c>
      <c r="D22" s="52">
        <v>63</v>
      </c>
      <c r="E22" s="52">
        <v>63</v>
      </c>
      <c r="F22" s="52">
        <v>2</v>
      </c>
      <c r="G22" s="52" t="s">
        <v>119</v>
      </c>
      <c r="H22" s="53" t="s">
        <v>120</v>
      </c>
      <c r="I22" s="52" t="s">
        <v>165</v>
      </c>
      <c r="J22" s="53" t="s">
        <v>122</v>
      </c>
      <c r="K22" s="54">
        <v>45916</v>
      </c>
      <c r="L22" s="55">
        <v>45943</v>
      </c>
      <c r="M22" s="52" t="s">
        <v>166</v>
      </c>
      <c r="N22" s="52" t="s">
        <v>136</v>
      </c>
      <c r="O22" s="52"/>
      <c r="P22" s="52"/>
      <c r="Q22" s="52">
        <v>2</v>
      </c>
      <c r="R22" t="s">
        <v>124</v>
      </c>
      <c r="S22" s="6"/>
      <c r="T22" s="7">
        <v>1</v>
      </c>
      <c r="U22" s="7"/>
      <c r="V22" s="7">
        <v>2</v>
      </c>
      <c r="W22" s="7"/>
      <c r="X22" s="7">
        <v>3</v>
      </c>
      <c r="Y22" s="7"/>
      <c r="Z22" s="7">
        <v>4</v>
      </c>
      <c r="AA22" s="7"/>
      <c r="AB22" s="7">
        <v>5</v>
      </c>
      <c r="AC22" s="7"/>
      <c r="AD22" s="7">
        <v>6</v>
      </c>
      <c r="AE22" s="7"/>
      <c r="AF22" s="7">
        <v>7</v>
      </c>
      <c r="AG22" s="7"/>
      <c r="AH22" s="7">
        <v>8</v>
      </c>
      <c r="AI22" s="7"/>
      <c r="AJ22" s="7">
        <v>9</v>
      </c>
      <c r="AK22" s="30"/>
      <c r="AL22" s="30">
        <v>10</v>
      </c>
      <c r="AM22" s="30"/>
      <c r="AN22" s="7">
        <v>11</v>
      </c>
      <c r="AO22" s="7"/>
      <c r="AP22" s="7">
        <v>12</v>
      </c>
      <c r="AQ22" s="7"/>
    </row>
    <row r="23" spans="1:43" ht="16" x14ac:dyDescent="0.2">
      <c r="A23" s="57">
        <v>131</v>
      </c>
      <c r="B23" s="52">
        <v>51</v>
      </c>
      <c r="C23" s="57" t="s">
        <v>118</v>
      </c>
      <c r="D23" s="52">
        <v>63</v>
      </c>
      <c r="E23" s="52">
        <v>63</v>
      </c>
      <c r="F23" s="52">
        <v>3</v>
      </c>
      <c r="G23" s="52" t="s">
        <v>119</v>
      </c>
      <c r="H23" s="53" t="s">
        <v>120</v>
      </c>
      <c r="I23" s="52" t="s">
        <v>165</v>
      </c>
      <c r="J23" s="53" t="s">
        <v>122</v>
      </c>
      <c r="K23" s="54">
        <v>45916</v>
      </c>
      <c r="L23" s="55">
        <v>45943</v>
      </c>
      <c r="M23" s="52" t="s">
        <v>166</v>
      </c>
      <c r="N23" s="52" t="s">
        <v>136</v>
      </c>
      <c r="O23" s="52"/>
      <c r="P23" s="52"/>
      <c r="Q23" s="52">
        <v>2</v>
      </c>
      <c r="R23" t="s">
        <v>124</v>
      </c>
      <c r="S23" s="8" t="s">
        <v>45</v>
      </c>
      <c r="T23" s="61"/>
      <c r="U23" s="33"/>
      <c r="V23" s="33"/>
      <c r="W23" s="33"/>
      <c r="X23" s="34"/>
      <c r="Y23" s="34"/>
      <c r="Z23" s="35"/>
      <c r="AA23" s="35"/>
      <c r="AB23" s="36"/>
      <c r="AC23" s="36"/>
      <c r="AD23" s="37"/>
      <c r="AE23" s="37"/>
      <c r="AF23" s="37"/>
      <c r="AG23" s="37"/>
      <c r="AH23" s="37"/>
      <c r="AI23" s="37"/>
      <c r="AJ23" s="38"/>
      <c r="AK23" s="40"/>
      <c r="AL23" s="39"/>
      <c r="AM23" s="39"/>
      <c r="AN23" s="40"/>
      <c r="AO23" s="40"/>
      <c r="AP23" s="38"/>
      <c r="AQ23" s="38"/>
    </row>
    <row r="24" spans="1:43" x14ac:dyDescent="0.2">
      <c r="A24" s="57">
        <v>132</v>
      </c>
      <c r="B24" s="52">
        <v>52</v>
      </c>
      <c r="C24" s="57" t="s">
        <v>118</v>
      </c>
      <c r="D24" s="52">
        <v>63</v>
      </c>
      <c r="E24" s="52">
        <v>63</v>
      </c>
      <c r="F24" s="52">
        <v>1</v>
      </c>
      <c r="G24" s="52" t="s">
        <v>125</v>
      </c>
      <c r="H24" s="53" t="s">
        <v>120</v>
      </c>
      <c r="I24" s="52" t="s">
        <v>165</v>
      </c>
      <c r="J24" s="53" t="s">
        <v>122</v>
      </c>
      <c r="K24" s="54">
        <v>45916</v>
      </c>
      <c r="L24" s="55">
        <v>45943</v>
      </c>
      <c r="M24" s="52" t="s">
        <v>166</v>
      </c>
      <c r="N24" s="52" t="s">
        <v>136</v>
      </c>
      <c r="O24" s="52"/>
      <c r="P24" s="52"/>
      <c r="Q24" s="52">
        <v>2</v>
      </c>
      <c r="R24" t="s">
        <v>124</v>
      </c>
      <c r="S24" s="9" t="s">
        <v>46</v>
      </c>
      <c r="T24" s="33"/>
      <c r="U24" s="33"/>
      <c r="V24" s="33"/>
      <c r="W24" s="33"/>
      <c r="X24" s="34"/>
      <c r="Y24" s="34"/>
      <c r="Z24" s="35"/>
      <c r="AA24" s="35"/>
      <c r="AB24" s="36"/>
      <c r="AC24" s="36"/>
      <c r="AD24" s="37"/>
      <c r="AE24" s="37"/>
      <c r="AF24" s="37"/>
      <c r="AG24" s="37"/>
      <c r="AH24" s="37"/>
      <c r="AI24" s="37"/>
      <c r="AJ24" s="38"/>
      <c r="AK24" s="40"/>
      <c r="AL24" s="39"/>
      <c r="AM24" s="39"/>
      <c r="AN24" s="40"/>
      <c r="AO24" s="40"/>
      <c r="AP24" s="38"/>
      <c r="AQ24" s="38"/>
    </row>
    <row r="25" spans="1:43" x14ac:dyDescent="0.2">
      <c r="A25" s="57">
        <v>133</v>
      </c>
      <c r="B25" s="52">
        <v>53</v>
      </c>
      <c r="C25" s="57" t="s">
        <v>118</v>
      </c>
      <c r="D25" s="52">
        <v>63</v>
      </c>
      <c r="E25" s="52">
        <v>63</v>
      </c>
      <c r="F25" s="52">
        <v>2</v>
      </c>
      <c r="G25" s="52" t="s">
        <v>125</v>
      </c>
      <c r="H25" s="53" t="s">
        <v>120</v>
      </c>
      <c r="I25" s="52" t="s">
        <v>165</v>
      </c>
      <c r="J25" s="53" t="s">
        <v>122</v>
      </c>
      <c r="K25" s="54">
        <v>45916</v>
      </c>
      <c r="L25" s="55">
        <v>45943</v>
      </c>
      <c r="M25" s="52" t="s">
        <v>166</v>
      </c>
      <c r="N25" s="52" t="s">
        <v>136</v>
      </c>
      <c r="O25" s="52"/>
      <c r="P25" s="52"/>
      <c r="Q25" s="52">
        <v>2</v>
      </c>
      <c r="R25" t="s">
        <v>124</v>
      </c>
      <c r="S25" s="9" t="s">
        <v>47</v>
      </c>
      <c r="T25" s="51">
        <v>143</v>
      </c>
      <c r="U25" s="52">
        <v>133</v>
      </c>
      <c r="V25" s="51">
        <v>149</v>
      </c>
      <c r="W25" s="59">
        <v>314</v>
      </c>
      <c r="X25" s="51">
        <v>155</v>
      </c>
      <c r="Y25" s="59">
        <v>304</v>
      </c>
      <c r="Z25" s="51">
        <v>158</v>
      </c>
      <c r="AA25" s="52">
        <v>135</v>
      </c>
      <c r="AB25" s="51">
        <v>164</v>
      </c>
      <c r="AC25" s="59">
        <v>311</v>
      </c>
      <c r="AD25" s="51">
        <v>170</v>
      </c>
      <c r="AE25" s="59">
        <v>301</v>
      </c>
      <c r="AF25" s="104">
        <v>173</v>
      </c>
      <c r="AG25" s="102">
        <v>49</v>
      </c>
      <c r="AH25" s="104">
        <v>179</v>
      </c>
      <c r="AI25" s="58">
        <v>214</v>
      </c>
      <c r="AJ25" s="105">
        <v>182</v>
      </c>
      <c r="AK25" s="52">
        <v>52</v>
      </c>
      <c r="AL25" s="112">
        <v>188</v>
      </c>
      <c r="AM25" s="58">
        <v>211</v>
      </c>
      <c r="AN25" s="107"/>
      <c r="AO25" s="107"/>
      <c r="AP25" s="106"/>
      <c r="AQ25" s="106"/>
    </row>
    <row r="26" spans="1:43" ht="16" x14ac:dyDescent="0.2">
      <c r="A26" s="57">
        <v>134</v>
      </c>
      <c r="B26" s="52">
        <v>54</v>
      </c>
      <c r="C26" s="57" t="s">
        <v>118</v>
      </c>
      <c r="D26" s="52">
        <v>63</v>
      </c>
      <c r="E26" s="52">
        <v>63</v>
      </c>
      <c r="F26" s="52">
        <v>3</v>
      </c>
      <c r="G26" s="52" t="s">
        <v>125</v>
      </c>
      <c r="H26" s="53" t="s">
        <v>120</v>
      </c>
      <c r="I26" s="52" t="s">
        <v>165</v>
      </c>
      <c r="J26" s="53" t="s">
        <v>122</v>
      </c>
      <c r="K26" s="54">
        <v>45916</v>
      </c>
      <c r="L26" s="55">
        <v>45943</v>
      </c>
      <c r="M26" s="52" t="s">
        <v>166</v>
      </c>
      <c r="N26" s="52" t="s">
        <v>136</v>
      </c>
      <c r="O26" s="52"/>
      <c r="P26" s="52"/>
      <c r="Q26" s="52">
        <v>2</v>
      </c>
      <c r="R26" t="s">
        <v>124</v>
      </c>
      <c r="S26" s="9" t="s">
        <v>48</v>
      </c>
      <c r="T26" s="51">
        <v>144</v>
      </c>
      <c r="U26" s="52">
        <v>134</v>
      </c>
      <c r="V26" s="51">
        <v>150</v>
      </c>
      <c r="W26" s="59">
        <v>315</v>
      </c>
      <c r="X26" s="51">
        <v>156</v>
      </c>
      <c r="Y26" s="59">
        <v>305</v>
      </c>
      <c r="Z26" s="51">
        <v>159</v>
      </c>
      <c r="AA26" s="52">
        <v>136</v>
      </c>
      <c r="AB26" s="51">
        <v>165</v>
      </c>
      <c r="AC26" s="59">
        <v>312</v>
      </c>
      <c r="AD26" s="51">
        <v>171</v>
      </c>
      <c r="AE26" s="59">
        <v>302</v>
      </c>
      <c r="AF26" s="105">
        <v>174</v>
      </c>
      <c r="AG26" s="103">
        <v>50</v>
      </c>
      <c r="AH26" s="105">
        <v>180</v>
      </c>
      <c r="AI26" s="58">
        <v>215</v>
      </c>
      <c r="AJ26" s="104">
        <v>183</v>
      </c>
      <c r="AK26" s="52">
        <v>53</v>
      </c>
      <c r="AL26" s="113" t="s">
        <v>265</v>
      </c>
      <c r="AM26" s="58">
        <v>212</v>
      </c>
      <c r="AN26" s="107"/>
      <c r="AO26" s="107"/>
      <c r="AP26" s="106"/>
      <c r="AQ26" s="106"/>
    </row>
    <row r="27" spans="1:43" ht="16" x14ac:dyDescent="0.2">
      <c r="A27" s="57">
        <v>135</v>
      </c>
      <c r="B27" s="52">
        <v>55</v>
      </c>
      <c r="C27" s="57" t="s">
        <v>118</v>
      </c>
      <c r="D27" s="52">
        <v>63</v>
      </c>
      <c r="E27" s="52">
        <v>16</v>
      </c>
      <c r="F27" s="52">
        <v>1</v>
      </c>
      <c r="G27" s="52" t="s">
        <v>119</v>
      </c>
      <c r="H27" s="53" t="s">
        <v>127</v>
      </c>
      <c r="I27" s="52" t="s">
        <v>167</v>
      </c>
      <c r="J27" s="53" t="s">
        <v>122</v>
      </c>
      <c r="K27" s="54">
        <v>45916</v>
      </c>
      <c r="L27" s="55">
        <v>45943</v>
      </c>
      <c r="M27" s="52" t="s">
        <v>166</v>
      </c>
      <c r="N27" s="52" t="s">
        <v>136</v>
      </c>
      <c r="O27" s="52"/>
      <c r="P27" s="52"/>
      <c r="Q27" s="52">
        <v>2</v>
      </c>
      <c r="R27" t="s">
        <v>124</v>
      </c>
      <c r="S27" s="9" t="s">
        <v>49</v>
      </c>
      <c r="T27" s="51">
        <v>145</v>
      </c>
      <c r="U27" s="52">
        <v>137</v>
      </c>
      <c r="V27" s="51">
        <v>151</v>
      </c>
      <c r="W27" s="59">
        <v>316</v>
      </c>
      <c r="X27" s="51">
        <v>157</v>
      </c>
      <c r="Y27" s="59">
        <v>306</v>
      </c>
      <c r="Z27" s="51">
        <v>160</v>
      </c>
      <c r="AA27" s="52">
        <v>139</v>
      </c>
      <c r="AB27" s="51">
        <v>166</v>
      </c>
      <c r="AC27" s="59">
        <v>313</v>
      </c>
      <c r="AD27" s="51">
        <v>172</v>
      </c>
      <c r="AE27" s="59">
        <v>303</v>
      </c>
      <c r="AF27" s="104">
        <v>175</v>
      </c>
      <c r="AG27" s="106" t="s">
        <v>259</v>
      </c>
      <c r="AH27" s="104">
        <v>181</v>
      </c>
      <c r="AI27" s="58">
        <v>216</v>
      </c>
      <c r="AJ27" s="105">
        <v>184</v>
      </c>
      <c r="AK27" s="52">
        <v>54</v>
      </c>
      <c r="AL27" s="104">
        <v>190</v>
      </c>
      <c r="AM27" s="58">
        <v>213</v>
      </c>
      <c r="AN27" s="102"/>
      <c r="AO27" s="102"/>
      <c r="AP27" s="102"/>
      <c r="AQ27" s="102"/>
    </row>
    <row r="28" spans="1:43" ht="16" x14ac:dyDescent="0.2">
      <c r="A28" s="57">
        <v>136</v>
      </c>
      <c r="B28" s="52">
        <v>56</v>
      </c>
      <c r="C28" s="57" t="s">
        <v>118</v>
      </c>
      <c r="D28" s="52">
        <v>63</v>
      </c>
      <c r="E28" s="52">
        <v>16</v>
      </c>
      <c r="F28" s="52">
        <v>2</v>
      </c>
      <c r="G28" s="52" t="s">
        <v>119</v>
      </c>
      <c r="H28" s="53" t="s">
        <v>127</v>
      </c>
      <c r="I28" s="52" t="s">
        <v>167</v>
      </c>
      <c r="J28" s="53" t="s">
        <v>122</v>
      </c>
      <c r="K28" s="54">
        <v>45916</v>
      </c>
      <c r="L28" s="55">
        <v>45943</v>
      </c>
      <c r="M28" s="52" t="s">
        <v>166</v>
      </c>
      <c r="N28" s="52" t="s">
        <v>136</v>
      </c>
      <c r="O28" s="52"/>
      <c r="P28" s="52"/>
      <c r="Q28" s="52">
        <v>2</v>
      </c>
      <c r="R28" t="s">
        <v>124</v>
      </c>
      <c r="S28" s="9" t="s">
        <v>50</v>
      </c>
      <c r="T28" s="51">
        <v>146</v>
      </c>
      <c r="U28" s="52">
        <v>138</v>
      </c>
      <c r="V28" s="51">
        <v>152</v>
      </c>
      <c r="W28" s="59">
        <v>324</v>
      </c>
      <c r="X28" s="108"/>
      <c r="Y28" s="108"/>
      <c r="Z28" s="51">
        <v>161</v>
      </c>
      <c r="AA28" s="52">
        <v>140</v>
      </c>
      <c r="AB28" s="51">
        <v>167</v>
      </c>
      <c r="AC28" s="59">
        <v>321</v>
      </c>
      <c r="AD28" s="110"/>
      <c r="AE28" s="110"/>
      <c r="AF28" s="105">
        <v>176</v>
      </c>
      <c r="AG28" s="106" t="s">
        <v>262</v>
      </c>
      <c r="AH28" s="111"/>
      <c r="AI28" s="111"/>
      <c r="AJ28" s="105">
        <v>185</v>
      </c>
      <c r="AK28" s="106" t="s">
        <v>268</v>
      </c>
      <c r="AL28" s="114"/>
      <c r="AM28" s="114"/>
      <c r="AN28" s="102"/>
      <c r="AO28" s="102"/>
      <c r="AP28" s="102"/>
      <c r="AQ28" s="102"/>
    </row>
    <row r="29" spans="1:43" ht="16" x14ac:dyDescent="0.2">
      <c r="A29" s="57">
        <v>137</v>
      </c>
      <c r="B29" s="52">
        <v>57</v>
      </c>
      <c r="C29" s="57" t="s">
        <v>118</v>
      </c>
      <c r="D29" s="52">
        <v>63</v>
      </c>
      <c r="E29" s="52">
        <v>16</v>
      </c>
      <c r="F29" s="52">
        <v>3</v>
      </c>
      <c r="G29" s="52" t="s">
        <v>119</v>
      </c>
      <c r="H29" s="53" t="s">
        <v>127</v>
      </c>
      <c r="I29" s="52" t="s">
        <v>167</v>
      </c>
      <c r="J29" s="53" t="s">
        <v>122</v>
      </c>
      <c r="K29" s="54">
        <v>45916</v>
      </c>
      <c r="L29" s="55">
        <v>45943</v>
      </c>
      <c r="M29" s="52" t="s">
        <v>166</v>
      </c>
      <c r="N29" s="52" t="s">
        <v>136</v>
      </c>
      <c r="O29" s="52"/>
      <c r="P29" s="52"/>
      <c r="Q29" s="52">
        <v>2</v>
      </c>
      <c r="R29" t="s">
        <v>124</v>
      </c>
      <c r="S29" s="9" t="s">
        <v>51</v>
      </c>
      <c r="T29" s="51">
        <v>147</v>
      </c>
      <c r="U29" s="58">
        <v>204</v>
      </c>
      <c r="V29" s="51">
        <v>153</v>
      </c>
      <c r="W29" s="59">
        <v>325</v>
      </c>
      <c r="X29" s="108"/>
      <c r="Y29" s="108"/>
      <c r="Z29" s="51">
        <v>162</v>
      </c>
      <c r="AA29" s="58">
        <v>202</v>
      </c>
      <c r="AB29" s="51">
        <v>168</v>
      </c>
      <c r="AC29" s="59">
        <v>322</v>
      </c>
      <c r="AD29" s="110"/>
      <c r="AE29" s="110"/>
      <c r="AF29" s="104">
        <v>177</v>
      </c>
      <c r="AG29" s="106" t="s">
        <v>263</v>
      </c>
      <c r="AH29" s="111"/>
      <c r="AI29" s="111"/>
      <c r="AJ29" s="104">
        <v>186</v>
      </c>
      <c r="AK29" s="106" t="s">
        <v>269</v>
      </c>
      <c r="AL29" s="114"/>
      <c r="AM29" s="114"/>
      <c r="AN29" s="102"/>
      <c r="AO29" s="102"/>
      <c r="AP29" s="102"/>
      <c r="AQ29" s="102"/>
    </row>
    <row r="30" spans="1:43" ht="17" thickBot="1" x14ac:dyDescent="0.25">
      <c r="A30" s="57">
        <v>138</v>
      </c>
      <c r="B30" s="52">
        <v>58</v>
      </c>
      <c r="C30" s="57" t="s">
        <v>118</v>
      </c>
      <c r="D30" s="52">
        <v>63</v>
      </c>
      <c r="E30" s="52">
        <v>16</v>
      </c>
      <c r="F30" s="52">
        <v>1</v>
      </c>
      <c r="G30" s="52" t="s">
        <v>125</v>
      </c>
      <c r="H30" s="53" t="s">
        <v>127</v>
      </c>
      <c r="I30" s="52" t="s">
        <v>167</v>
      </c>
      <c r="J30" s="53" t="s">
        <v>122</v>
      </c>
      <c r="K30" s="54">
        <v>45916</v>
      </c>
      <c r="L30" s="55">
        <v>45943</v>
      </c>
      <c r="M30" s="52" t="s">
        <v>166</v>
      </c>
      <c r="N30" s="52" t="s">
        <v>136</v>
      </c>
      <c r="O30" s="52"/>
      <c r="P30" s="52"/>
      <c r="Q30" s="52">
        <v>2</v>
      </c>
      <c r="R30" t="s">
        <v>124</v>
      </c>
      <c r="S30" s="9" t="s">
        <v>52</v>
      </c>
      <c r="T30" s="51">
        <v>148</v>
      </c>
      <c r="U30" s="58">
        <v>205</v>
      </c>
      <c r="V30" s="51">
        <v>154</v>
      </c>
      <c r="W30" s="59">
        <v>326</v>
      </c>
      <c r="X30" s="108"/>
      <c r="Y30" s="108"/>
      <c r="Z30" s="51">
        <v>163</v>
      </c>
      <c r="AA30" s="58">
        <v>203</v>
      </c>
      <c r="AB30" s="51">
        <v>169</v>
      </c>
      <c r="AC30" s="59">
        <v>323</v>
      </c>
      <c r="AD30" s="110"/>
      <c r="AE30" s="110"/>
      <c r="AF30" s="115">
        <v>178</v>
      </c>
      <c r="AG30" s="116" t="s">
        <v>264</v>
      </c>
      <c r="AH30" s="117"/>
      <c r="AI30" s="117"/>
      <c r="AJ30" s="105">
        <v>187</v>
      </c>
      <c r="AK30" s="106" t="s">
        <v>270</v>
      </c>
      <c r="AL30" s="114"/>
      <c r="AM30" s="114"/>
      <c r="AN30" s="102"/>
      <c r="AO30" s="158"/>
      <c r="AP30" s="158"/>
      <c r="AQ30" s="158"/>
    </row>
    <row r="31" spans="1:43" ht="16" thickBot="1" x14ac:dyDescent="0.25">
      <c r="A31" s="57">
        <v>139</v>
      </c>
      <c r="B31" s="52">
        <v>59</v>
      </c>
      <c r="C31" s="57" t="s">
        <v>118</v>
      </c>
      <c r="D31" s="52">
        <v>63</v>
      </c>
      <c r="E31" s="52">
        <v>16</v>
      </c>
      <c r="F31" s="52">
        <v>2</v>
      </c>
      <c r="G31" s="52" t="s">
        <v>125</v>
      </c>
      <c r="H31" s="53" t="s">
        <v>127</v>
      </c>
      <c r="I31" s="52" t="s">
        <v>167</v>
      </c>
      <c r="J31" s="53" t="s">
        <v>122</v>
      </c>
      <c r="K31" s="54">
        <v>45916</v>
      </c>
      <c r="L31" s="55">
        <v>45943</v>
      </c>
      <c r="M31" s="52" t="s">
        <v>166</v>
      </c>
      <c r="N31" s="52" t="s">
        <v>136</v>
      </c>
      <c r="O31" s="52"/>
      <c r="P31" s="52"/>
      <c r="Q31" s="52">
        <v>2</v>
      </c>
      <c r="R31" t="s">
        <v>124</v>
      </c>
      <c r="T31" s="292" t="s">
        <v>197</v>
      </c>
      <c r="U31" s="293"/>
      <c r="V31" s="293"/>
      <c r="W31" s="293"/>
      <c r="X31" s="293"/>
      <c r="Y31" s="294"/>
      <c r="Z31" s="292" t="s">
        <v>198</v>
      </c>
      <c r="AA31" s="293"/>
      <c r="AB31" s="293"/>
      <c r="AC31" s="293"/>
      <c r="AD31" s="293"/>
      <c r="AE31" s="294"/>
      <c r="AF31" s="292" t="s">
        <v>266</v>
      </c>
      <c r="AG31" s="293"/>
      <c r="AH31" s="293"/>
      <c r="AI31" s="294"/>
      <c r="AJ31" s="292" t="s">
        <v>267</v>
      </c>
      <c r="AK31" s="293"/>
      <c r="AL31" s="293"/>
      <c r="AM31" s="294"/>
    </row>
    <row r="32" spans="1:43" x14ac:dyDescent="0.2">
      <c r="A32" s="57">
        <v>140</v>
      </c>
      <c r="B32" s="52">
        <v>60</v>
      </c>
      <c r="C32" s="57" t="s">
        <v>118</v>
      </c>
      <c r="D32" s="52">
        <v>63</v>
      </c>
      <c r="E32" s="52">
        <v>16</v>
      </c>
      <c r="F32" s="52">
        <v>3</v>
      </c>
      <c r="G32" s="52" t="s">
        <v>125</v>
      </c>
      <c r="H32" s="53" t="s">
        <v>127</v>
      </c>
      <c r="I32" s="52" t="s">
        <v>167</v>
      </c>
      <c r="J32" s="53" t="s">
        <v>122</v>
      </c>
      <c r="K32" s="54">
        <v>45916</v>
      </c>
      <c r="L32" s="55">
        <v>45943</v>
      </c>
      <c r="M32" s="52" t="s">
        <v>166</v>
      </c>
      <c r="N32" s="52" t="s">
        <v>136</v>
      </c>
      <c r="O32" s="52"/>
      <c r="P32" s="52"/>
      <c r="Q32" s="52">
        <v>2</v>
      </c>
      <c r="R32" t="s">
        <v>124</v>
      </c>
    </row>
    <row r="33" spans="1:18" x14ac:dyDescent="0.2">
      <c r="A33" s="57">
        <v>141</v>
      </c>
      <c r="B33" s="58">
        <v>211</v>
      </c>
      <c r="C33" s="52" t="s">
        <v>118</v>
      </c>
      <c r="D33" s="52">
        <v>63</v>
      </c>
      <c r="E33" s="52"/>
      <c r="F33" s="52">
        <v>1</v>
      </c>
      <c r="G33" s="52" t="s">
        <v>125</v>
      </c>
      <c r="H33" s="52" t="s">
        <v>145</v>
      </c>
      <c r="I33" s="52" t="s">
        <v>165</v>
      </c>
      <c r="J33" s="52" t="s">
        <v>122</v>
      </c>
      <c r="K33" s="54">
        <v>45916</v>
      </c>
      <c r="L33" s="52"/>
      <c r="M33" s="52" t="s">
        <v>166</v>
      </c>
      <c r="N33" s="52" t="s">
        <v>136</v>
      </c>
      <c r="O33" s="52"/>
      <c r="P33" s="52"/>
      <c r="Q33" s="52">
        <v>2</v>
      </c>
      <c r="R33" t="s">
        <v>147</v>
      </c>
    </row>
    <row r="34" spans="1:18" x14ac:dyDescent="0.2">
      <c r="A34" s="57">
        <v>142</v>
      </c>
      <c r="B34" s="58">
        <v>212</v>
      </c>
      <c r="C34" s="52" t="s">
        <v>118</v>
      </c>
      <c r="D34" s="52">
        <v>63</v>
      </c>
      <c r="E34" s="52"/>
      <c r="F34" s="52">
        <v>2</v>
      </c>
      <c r="G34" s="52" t="s">
        <v>125</v>
      </c>
      <c r="H34" s="52" t="s">
        <v>145</v>
      </c>
      <c r="I34" s="52" t="s">
        <v>165</v>
      </c>
      <c r="J34" s="52" t="s">
        <v>122</v>
      </c>
      <c r="K34" s="54">
        <v>45916</v>
      </c>
      <c r="L34" s="52"/>
      <c r="M34" s="52" t="s">
        <v>166</v>
      </c>
      <c r="N34" s="52" t="s">
        <v>136</v>
      </c>
      <c r="O34" s="52"/>
      <c r="P34" s="52"/>
      <c r="Q34" s="52">
        <v>2</v>
      </c>
      <c r="R34" t="s">
        <v>147</v>
      </c>
    </row>
    <row r="35" spans="1:18" x14ac:dyDescent="0.2">
      <c r="A35" s="57">
        <v>143</v>
      </c>
      <c r="B35" s="58">
        <v>213</v>
      </c>
      <c r="C35" s="52" t="s">
        <v>118</v>
      </c>
      <c r="D35" s="52">
        <v>63</v>
      </c>
      <c r="E35" s="52"/>
      <c r="F35" s="52">
        <v>3</v>
      </c>
      <c r="G35" s="52" t="s">
        <v>125</v>
      </c>
      <c r="H35" s="52" t="s">
        <v>145</v>
      </c>
      <c r="I35" s="52" t="s">
        <v>165</v>
      </c>
      <c r="J35" s="52" t="s">
        <v>122</v>
      </c>
      <c r="K35" s="54">
        <v>45916</v>
      </c>
      <c r="L35" s="52"/>
      <c r="M35" s="52" t="s">
        <v>166</v>
      </c>
      <c r="N35" s="52" t="s">
        <v>136</v>
      </c>
      <c r="O35" s="52"/>
      <c r="P35" s="52"/>
      <c r="Q35" s="52">
        <v>2</v>
      </c>
      <c r="R35" t="s">
        <v>147</v>
      </c>
    </row>
    <row r="36" spans="1:18" x14ac:dyDescent="0.2">
      <c r="A36" s="57">
        <v>144</v>
      </c>
      <c r="B36" s="58">
        <v>214</v>
      </c>
      <c r="C36" s="52" t="s">
        <v>118</v>
      </c>
      <c r="D36" s="52">
        <v>63</v>
      </c>
      <c r="E36" s="52"/>
      <c r="F36" s="52">
        <v>1</v>
      </c>
      <c r="G36" s="52"/>
      <c r="H36" s="52" t="s">
        <v>145</v>
      </c>
      <c r="I36" s="52" t="s">
        <v>165</v>
      </c>
      <c r="J36" s="52" t="s">
        <v>122</v>
      </c>
      <c r="K36" s="54">
        <v>45916</v>
      </c>
      <c r="L36" s="52"/>
      <c r="M36" s="52" t="s">
        <v>166</v>
      </c>
      <c r="N36" s="52" t="s">
        <v>136</v>
      </c>
      <c r="O36" s="52"/>
      <c r="P36" s="52"/>
      <c r="Q36" s="52">
        <v>2</v>
      </c>
      <c r="R36" t="s">
        <v>147</v>
      </c>
    </row>
    <row r="37" spans="1:18" x14ac:dyDescent="0.2">
      <c r="A37" s="57">
        <v>145</v>
      </c>
      <c r="B37" s="58">
        <v>215</v>
      </c>
      <c r="C37" s="52" t="s">
        <v>118</v>
      </c>
      <c r="D37" s="52">
        <v>63</v>
      </c>
      <c r="E37" s="52"/>
      <c r="F37" s="52">
        <v>2</v>
      </c>
      <c r="G37" s="52"/>
      <c r="H37" s="52" t="s">
        <v>145</v>
      </c>
      <c r="I37" s="52" t="s">
        <v>165</v>
      </c>
      <c r="J37" s="52" t="s">
        <v>122</v>
      </c>
      <c r="K37" s="54">
        <v>45916</v>
      </c>
      <c r="L37" s="52"/>
      <c r="M37" s="52" t="s">
        <v>166</v>
      </c>
      <c r="N37" s="52" t="s">
        <v>136</v>
      </c>
      <c r="O37" s="52"/>
      <c r="P37" s="52"/>
      <c r="Q37" s="52">
        <v>2</v>
      </c>
      <c r="R37" t="s">
        <v>147</v>
      </c>
    </row>
    <row r="38" spans="1:18" x14ac:dyDescent="0.2">
      <c r="A38" s="57">
        <v>146</v>
      </c>
      <c r="B38" s="58">
        <v>216</v>
      </c>
      <c r="C38" s="52" t="s">
        <v>118</v>
      </c>
      <c r="D38" s="52">
        <v>63</v>
      </c>
      <c r="E38" s="52"/>
      <c r="F38" s="52">
        <v>3</v>
      </c>
      <c r="G38" s="52"/>
      <c r="H38" s="52" t="s">
        <v>145</v>
      </c>
      <c r="I38" s="52" t="s">
        <v>165</v>
      </c>
      <c r="J38" s="52" t="s">
        <v>122</v>
      </c>
      <c r="K38" s="54">
        <v>45916</v>
      </c>
      <c r="L38" s="52"/>
      <c r="M38" s="52" t="s">
        <v>166</v>
      </c>
      <c r="N38" s="52" t="s">
        <v>136</v>
      </c>
      <c r="O38" s="52"/>
      <c r="P38" s="52"/>
      <c r="Q38" s="52">
        <v>2</v>
      </c>
      <c r="R38" t="s">
        <v>147</v>
      </c>
    </row>
  </sheetData>
  <mergeCells count="4">
    <mergeCell ref="T31:Y31"/>
    <mergeCell ref="Z31:AE31"/>
    <mergeCell ref="AF31:AI31"/>
    <mergeCell ref="AJ31:AM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3C960-7166-433F-80BE-E6961E68754E}">
  <sheetPr>
    <pageSetUpPr fitToPage="1"/>
  </sheetPr>
  <dimension ref="B1:BB52"/>
  <sheetViews>
    <sheetView topLeftCell="B1" zoomScale="120" zoomScaleNormal="120" workbookViewId="0">
      <selection activeCell="B1" sqref="B1"/>
    </sheetView>
  </sheetViews>
  <sheetFormatPr baseColWidth="10" defaultRowHeight="15" x14ac:dyDescent="0.2"/>
  <cols>
    <col min="3" max="3" width="4.5" customWidth="1"/>
    <col min="4" max="26" width="4" bestFit="1" customWidth="1"/>
  </cols>
  <sheetData>
    <row r="1" spans="2:54" x14ac:dyDescent="0.2">
      <c r="B1" s="60" t="s">
        <v>797</v>
      </c>
    </row>
    <row r="2" spans="2:54" x14ac:dyDescent="0.2">
      <c r="B2" s="84" t="s">
        <v>183</v>
      </c>
    </row>
    <row r="3" spans="2:54" x14ac:dyDescent="0.2">
      <c r="C3" s="41" t="s">
        <v>536</v>
      </c>
      <c r="D3" s="41"/>
      <c r="E3" s="42"/>
      <c r="F3" s="42"/>
      <c r="G3" s="42"/>
      <c r="H3" s="42"/>
      <c r="I3" s="42"/>
      <c r="J3" s="32"/>
      <c r="K3" s="32"/>
      <c r="L3" s="32"/>
      <c r="M3" s="32"/>
      <c r="N3" s="32"/>
      <c r="O3" s="32"/>
      <c r="P3" s="32"/>
      <c r="Q3" s="32"/>
      <c r="R3" s="32"/>
      <c r="S3" s="32"/>
      <c r="T3" s="32"/>
    </row>
    <row r="4" spans="2:54" x14ac:dyDescent="0.2">
      <c r="B4" s="6"/>
      <c r="C4" s="7">
        <v>1</v>
      </c>
      <c r="D4" s="7"/>
      <c r="E4" s="7">
        <v>2</v>
      </c>
      <c r="F4" s="7"/>
      <c r="G4" s="7">
        <v>3</v>
      </c>
      <c r="H4" s="7"/>
      <c r="I4" s="7">
        <v>4</v>
      </c>
      <c r="J4" s="7"/>
      <c r="K4" s="7">
        <v>5</v>
      </c>
      <c r="L4" s="7"/>
      <c r="M4" s="7">
        <v>6</v>
      </c>
      <c r="N4" s="7"/>
      <c r="O4" s="7">
        <v>7</v>
      </c>
      <c r="P4" s="7"/>
      <c r="Q4" s="7">
        <v>8</v>
      </c>
      <c r="R4" s="7"/>
      <c r="S4" s="7">
        <v>9</v>
      </c>
      <c r="T4" s="30"/>
      <c r="U4" s="30">
        <v>10</v>
      </c>
      <c r="V4" s="30"/>
      <c r="W4" s="7">
        <v>11</v>
      </c>
      <c r="X4" s="7"/>
      <c r="Y4" s="7">
        <v>12</v>
      </c>
      <c r="Z4" s="7"/>
    </row>
    <row r="5" spans="2:54" ht="16" x14ac:dyDescent="0.2">
      <c r="B5" s="8" t="s">
        <v>45</v>
      </c>
      <c r="C5" s="166"/>
      <c r="D5" s="166"/>
      <c r="E5" s="166"/>
      <c r="F5" s="166"/>
      <c r="G5" s="166"/>
      <c r="H5" s="166"/>
      <c r="I5" s="166"/>
      <c r="J5" s="166"/>
      <c r="K5" s="166"/>
      <c r="L5" s="36"/>
      <c r="M5" s="37"/>
      <c r="N5" s="37"/>
      <c r="O5" s="37"/>
      <c r="P5" s="37"/>
      <c r="Q5" s="37"/>
      <c r="R5" s="37"/>
      <c r="S5" s="38"/>
      <c r="T5" s="40"/>
      <c r="U5" s="39"/>
      <c r="V5" s="39"/>
      <c r="W5" s="40"/>
      <c r="X5" s="40"/>
      <c r="Y5" s="38"/>
      <c r="Z5" s="38"/>
    </row>
    <row r="6" spans="2:54" x14ac:dyDescent="0.2">
      <c r="B6" s="9" t="s">
        <v>46</v>
      </c>
      <c r="C6" s="166"/>
      <c r="D6" s="166"/>
      <c r="E6" s="166"/>
      <c r="F6" s="166"/>
      <c r="G6" s="166"/>
      <c r="H6" s="166"/>
      <c r="I6" s="166"/>
      <c r="J6" s="166"/>
      <c r="K6" s="166"/>
      <c r="L6" s="36"/>
      <c r="M6" s="37"/>
      <c r="N6" s="37"/>
      <c r="O6" s="37"/>
      <c r="P6" s="37"/>
      <c r="Q6" s="37"/>
      <c r="R6" s="37"/>
      <c r="S6" s="38"/>
      <c r="T6" s="40"/>
      <c r="U6" s="39"/>
      <c r="V6" s="39"/>
      <c r="W6" s="40"/>
      <c r="X6" s="40"/>
      <c r="Y6" s="38"/>
      <c r="Z6" s="38"/>
    </row>
    <row r="7" spans="2:54" x14ac:dyDescent="0.2">
      <c r="B7" s="9" t="s">
        <v>47</v>
      </c>
      <c r="C7" s="51">
        <v>1</v>
      </c>
      <c r="D7" s="52">
        <v>1</v>
      </c>
      <c r="E7" s="51">
        <v>7</v>
      </c>
      <c r="F7" s="58">
        <v>154</v>
      </c>
      <c r="G7" s="51">
        <v>10</v>
      </c>
      <c r="H7" s="52">
        <v>25</v>
      </c>
      <c r="I7" s="51">
        <v>16</v>
      </c>
      <c r="J7" s="52">
        <v>4</v>
      </c>
      <c r="K7" s="51">
        <v>22</v>
      </c>
      <c r="L7" s="58">
        <v>151</v>
      </c>
      <c r="M7" s="51">
        <v>25</v>
      </c>
      <c r="N7" s="52">
        <v>28</v>
      </c>
      <c r="O7" s="51">
        <v>31</v>
      </c>
      <c r="P7" s="52">
        <v>37</v>
      </c>
      <c r="Q7" s="51">
        <v>37</v>
      </c>
      <c r="R7" s="52">
        <v>61</v>
      </c>
      <c r="S7" s="51">
        <v>43</v>
      </c>
      <c r="T7" s="58">
        <v>164</v>
      </c>
      <c r="U7" s="51">
        <v>46</v>
      </c>
      <c r="V7" s="52">
        <v>40</v>
      </c>
      <c r="W7" s="51">
        <v>52</v>
      </c>
      <c r="X7" s="52">
        <v>64</v>
      </c>
      <c r="Y7" s="51">
        <v>58</v>
      </c>
      <c r="Z7" s="58">
        <v>161</v>
      </c>
    </row>
    <row r="8" spans="2:54" x14ac:dyDescent="0.2">
      <c r="B8" s="9" t="s">
        <v>48</v>
      </c>
      <c r="C8" s="51">
        <v>2</v>
      </c>
      <c r="D8" s="52">
        <v>2</v>
      </c>
      <c r="E8" s="51">
        <v>8</v>
      </c>
      <c r="F8" s="58">
        <v>155</v>
      </c>
      <c r="G8" s="51">
        <v>11</v>
      </c>
      <c r="H8" s="52">
        <v>26</v>
      </c>
      <c r="I8" s="51">
        <v>17</v>
      </c>
      <c r="J8" s="52">
        <v>5</v>
      </c>
      <c r="K8" s="51">
        <v>23</v>
      </c>
      <c r="L8" s="58">
        <v>152</v>
      </c>
      <c r="M8" s="51">
        <v>26</v>
      </c>
      <c r="N8" s="52">
        <v>29</v>
      </c>
      <c r="O8" s="51">
        <v>32</v>
      </c>
      <c r="P8" s="52">
        <v>38</v>
      </c>
      <c r="Q8" s="51">
        <v>38</v>
      </c>
      <c r="R8" s="52">
        <v>62</v>
      </c>
      <c r="S8" s="51">
        <v>44</v>
      </c>
      <c r="T8" s="58">
        <v>165</v>
      </c>
      <c r="U8" s="51">
        <v>47</v>
      </c>
      <c r="V8" s="52">
        <v>41</v>
      </c>
      <c r="W8" s="51">
        <v>53</v>
      </c>
      <c r="X8" s="52">
        <v>65</v>
      </c>
      <c r="Y8" s="51">
        <v>59</v>
      </c>
      <c r="Z8" s="58">
        <v>162</v>
      </c>
    </row>
    <row r="9" spans="2:54" x14ac:dyDescent="0.2">
      <c r="B9" s="9" t="s">
        <v>49</v>
      </c>
      <c r="C9" s="51">
        <v>3</v>
      </c>
      <c r="D9" s="52">
        <v>3</v>
      </c>
      <c r="E9" s="51">
        <v>9</v>
      </c>
      <c r="F9" s="58">
        <v>156</v>
      </c>
      <c r="G9" s="51">
        <v>12</v>
      </c>
      <c r="H9" s="52">
        <v>27</v>
      </c>
      <c r="I9" s="51">
        <v>18</v>
      </c>
      <c r="J9" s="52">
        <v>6</v>
      </c>
      <c r="K9" s="51">
        <v>24</v>
      </c>
      <c r="L9" s="58">
        <v>153</v>
      </c>
      <c r="M9" s="51">
        <v>27</v>
      </c>
      <c r="N9" s="52">
        <v>30</v>
      </c>
      <c r="O9" s="51">
        <v>33</v>
      </c>
      <c r="P9" s="52">
        <v>39</v>
      </c>
      <c r="Q9" s="51">
        <v>39</v>
      </c>
      <c r="R9" s="52">
        <v>63</v>
      </c>
      <c r="S9" s="51">
        <v>45</v>
      </c>
      <c r="T9" s="58">
        <v>166</v>
      </c>
      <c r="U9" s="51">
        <v>48</v>
      </c>
      <c r="V9" s="52">
        <v>42</v>
      </c>
      <c r="W9" s="51">
        <v>54</v>
      </c>
      <c r="X9" s="52">
        <v>66</v>
      </c>
      <c r="Y9" s="51">
        <v>60</v>
      </c>
      <c r="Z9" s="58">
        <v>163</v>
      </c>
    </row>
    <row r="10" spans="2:54" x14ac:dyDescent="0.2">
      <c r="B10" s="9" t="s">
        <v>50</v>
      </c>
      <c r="C10" s="51">
        <v>4</v>
      </c>
      <c r="D10" s="52">
        <v>7</v>
      </c>
      <c r="E10" s="108"/>
      <c r="F10" s="108"/>
      <c r="G10" s="51">
        <v>13</v>
      </c>
      <c r="H10" s="52">
        <v>31</v>
      </c>
      <c r="I10" s="51">
        <v>19</v>
      </c>
      <c r="J10" s="52">
        <v>10</v>
      </c>
      <c r="K10" s="108"/>
      <c r="L10" s="108"/>
      <c r="M10" s="51">
        <v>28</v>
      </c>
      <c r="N10" s="52">
        <v>34</v>
      </c>
      <c r="O10" s="51">
        <v>34</v>
      </c>
      <c r="P10" s="52">
        <v>43</v>
      </c>
      <c r="Q10" s="51">
        <v>40</v>
      </c>
      <c r="R10" s="52">
        <v>67</v>
      </c>
      <c r="S10" s="108"/>
      <c r="T10" s="108"/>
      <c r="U10" s="51">
        <v>49</v>
      </c>
      <c r="V10" s="52">
        <v>46</v>
      </c>
      <c r="W10" s="51">
        <v>55</v>
      </c>
      <c r="X10" s="52">
        <v>70</v>
      </c>
      <c r="Y10" s="108"/>
      <c r="Z10" s="33"/>
    </row>
    <row r="11" spans="2:54" x14ac:dyDescent="0.2">
      <c r="B11" s="9" t="s">
        <v>51</v>
      </c>
      <c r="C11" s="51">
        <v>5</v>
      </c>
      <c r="D11" s="52">
        <v>8</v>
      </c>
      <c r="E11" s="108"/>
      <c r="F11" s="108"/>
      <c r="G11" s="51">
        <v>14</v>
      </c>
      <c r="H11" s="52">
        <v>32</v>
      </c>
      <c r="I11" s="51">
        <v>20</v>
      </c>
      <c r="J11" s="52">
        <v>11</v>
      </c>
      <c r="K11" s="108"/>
      <c r="L11" s="108"/>
      <c r="M11" s="51">
        <v>29</v>
      </c>
      <c r="N11" s="52">
        <v>35</v>
      </c>
      <c r="O11" s="51">
        <v>35</v>
      </c>
      <c r="P11" s="52">
        <v>44</v>
      </c>
      <c r="Q11" s="51">
        <v>41</v>
      </c>
      <c r="R11" s="52">
        <v>68</v>
      </c>
      <c r="S11" s="108"/>
      <c r="T11" s="108"/>
      <c r="U11" s="51">
        <v>50</v>
      </c>
      <c r="V11" s="52">
        <v>47</v>
      </c>
      <c r="W11" s="51">
        <v>56</v>
      </c>
      <c r="X11" s="52">
        <v>71</v>
      </c>
      <c r="Y11" s="108"/>
      <c r="Z11" s="33"/>
    </row>
    <row r="12" spans="2:54" ht="16" thickBot="1" x14ac:dyDescent="0.25">
      <c r="B12" s="9" t="s">
        <v>52</v>
      </c>
      <c r="C12" s="62">
        <v>6</v>
      </c>
      <c r="D12" s="63">
        <v>9</v>
      </c>
      <c r="E12" s="109"/>
      <c r="F12" s="109"/>
      <c r="G12" s="62">
        <v>15</v>
      </c>
      <c r="H12" s="63">
        <v>33</v>
      </c>
      <c r="I12" s="62">
        <v>21</v>
      </c>
      <c r="J12" s="63">
        <v>12</v>
      </c>
      <c r="K12" s="109"/>
      <c r="L12" s="109"/>
      <c r="M12" s="62">
        <v>30</v>
      </c>
      <c r="N12" s="63">
        <v>36</v>
      </c>
      <c r="O12" s="51">
        <v>36</v>
      </c>
      <c r="P12" s="52">
        <v>45</v>
      </c>
      <c r="Q12" s="51">
        <v>42</v>
      </c>
      <c r="R12" s="52">
        <v>69</v>
      </c>
      <c r="S12" s="108"/>
      <c r="T12" s="108"/>
      <c r="U12" s="62">
        <v>51</v>
      </c>
      <c r="V12" s="63">
        <v>48</v>
      </c>
      <c r="W12" s="62">
        <v>57</v>
      </c>
      <c r="X12" s="63">
        <v>72</v>
      </c>
      <c r="Y12" s="109"/>
      <c r="Z12" s="157"/>
    </row>
    <row r="13" spans="2:54" ht="16" thickBot="1" x14ac:dyDescent="0.25">
      <c r="C13" s="292" t="s">
        <v>185</v>
      </c>
      <c r="D13" s="293"/>
      <c r="E13" s="293"/>
      <c r="F13" s="293"/>
      <c r="G13" s="293"/>
      <c r="H13" s="294"/>
      <c r="I13" s="292" t="s">
        <v>186</v>
      </c>
      <c r="J13" s="293"/>
      <c r="K13" s="293"/>
      <c r="L13" s="293"/>
      <c r="M13" s="293"/>
      <c r="N13" s="294"/>
      <c r="O13" s="292" t="s">
        <v>187</v>
      </c>
      <c r="P13" s="293"/>
      <c r="Q13" s="293"/>
      <c r="R13" s="293"/>
      <c r="S13" s="293"/>
      <c r="T13" s="293"/>
      <c r="U13" s="292" t="s">
        <v>188</v>
      </c>
      <c r="V13" s="293"/>
      <c r="W13" s="293"/>
      <c r="X13" s="293"/>
      <c r="Y13" s="293"/>
      <c r="Z13" s="294"/>
    </row>
    <row r="14" spans="2:54" x14ac:dyDescent="0.2">
      <c r="AN14" s="178"/>
      <c r="AO14" s="148"/>
      <c r="AP14" s="148"/>
      <c r="AQ14" s="148"/>
      <c r="AR14" s="148"/>
      <c r="AS14" s="148"/>
      <c r="AT14" s="148"/>
      <c r="AU14" s="147"/>
      <c r="AV14" s="147"/>
      <c r="AY14" s="147"/>
      <c r="AZ14" s="147"/>
      <c r="BA14" s="147"/>
      <c r="BB14" s="147"/>
    </row>
    <row r="15" spans="2:54" x14ac:dyDescent="0.2">
      <c r="B15" s="84" t="s">
        <v>184</v>
      </c>
      <c r="AN15" s="178"/>
      <c r="AO15" s="148"/>
      <c r="AP15" s="148"/>
      <c r="AQ15" s="148"/>
      <c r="AR15" s="148"/>
      <c r="AS15" s="148"/>
      <c r="AT15" s="148"/>
      <c r="AU15" s="147"/>
      <c r="AV15" s="147"/>
      <c r="AY15" s="147"/>
      <c r="AZ15" s="147"/>
      <c r="BA15" s="147"/>
      <c r="BB15" s="147"/>
    </row>
    <row r="16" spans="2:54" x14ac:dyDescent="0.2">
      <c r="C16" s="41" t="s">
        <v>536</v>
      </c>
      <c r="D16" s="41"/>
      <c r="E16" s="42"/>
      <c r="F16" s="42"/>
      <c r="G16" s="42"/>
      <c r="H16" s="42"/>
      <c r="I16" s="42"/>
      <c r="J16" s="32"/>
      <c r="K16" s="32"/>
      <c r="L16" s="32"/>
      <c r="M16" s="32"/>
      <c r="N16" s="32"/>
      <c r="O16" s="32"/>
      <c r="P16" s="32"/>
      <c r="Q16" s="32"/>
      <c r="R16" s="32"/>
      <c r="S16" s="32"/>
      <c r="T16" s="32"/>
    </row>
    <row r="17" spans="2:26" x14ac:dyDescent="0.2">
      <c r="B17" s="6"/>
      <c r="C17" s="7">
        <v>1</v>
      </c>
      <c r="D17" s="7"/>
      <c r="E17" s="7">
        <v>2</v>
      </c>
      <c r="F17" s="7"/>
      <c r="G17" s="7">
        <v>3</v>
      </c>
      <c r="H17" s="7"/>
      <c r="I17" s="7">
        <v>4</v>
      </c>
      <c r="J17" s="7"/>
      <c r="K17" s="7">
        <v>5</v>
      </c>
      <c r="L17" s="7"/>
      <c r="M17" s="7">
        <v>6</v>
      </c>
      <c r="N17" s="7"/>
      <c r="O17" s="7">
        <v>7</v>
      </c>
      <c r="P17" s="7"/>
      <c r="Q17" s="7">
        <v>8</v>
      </c>
      <c r="R17" s="7"/>
      <c r="S17" s="7">
        <v>9</v>
      </c>
      <c r="T17" s="30"/>
      <c r="U17" s="30">
        <v>10</v>
      </c>
      <c r="V17" s="30"/>
      <c r="W17" s="7">
        <v>11</v>
      </c>
      <c r="X17" s="7"/>
      <c r="Y17" s="7">
        <v>12</v>
      </c>
      <c r="Z17" s="7"/>
    </row>
    <row r="18" spans="2:26" ht="16" x14ac:dyDescent="0.2">
      <c r="B18" s="8" t="s">
        <v>45</v>
      </c>
      <c r="C18" s="61"/>
      <c r="D18" s="33"/>
      <c r="E18" s="33"/>
      <c r="F18" s="33"/>
      <c r="G18" s="34"/>
      <c r="H18" s="34"/>
      <c r="I18" s="35"/>
      <c r="J18" s="35"/>
      <c r="K18" s="36"/>
      <c r="L18" s="36"/>
      <c r="M18" s="37"/>
      <c r="N18" s="37"/>
      <c r="O18" s="37"/>
      <c r="P18" s="37"/>
      <c r="Q18" s="37"/>
      <c r="R18" s="37"/>
      <c r="S18" s="38"/>
      <c r="T18" s="40"/>
      <c r="U18" s="39"/>
      <c r="V18" s="39"/>
      <c r="W18" s="40"/>
      <c r="X18" s="40"/>
      <c r="Y18" s="38"/>
      <c r="Z18" s="38"/>
    </row>
    <row r="19" spans="2:26" x14ac:dyDescent="0.2">
      <c r="B19" s="9" t="s">
        <v>46</v>
      </c>
      <c r="C19" s="33"/>
      <c r="D19" s="33"/>
      <c r="E19" s="33"/>
      <c r="F19" s="33"/>
      <c r="G19" s="34"/>
      <c r="H19" s="34"/>
      <c r="I19" s="35"/>
      <c r="J19" s="35"/>
      <c r="K19" s="36"/>
      <c r="L19" s="36"/>
      <c r="M19" s="37"/>
      <c r="N19" s="37"/>
      <c r="O19" s="37"/>
      <c r="P19" s="37"/>
      <c r="Q19" s="37"/>
      <c r="R19" s="37"/>
      <c r="S19" s="38"/>
      <c r="T19" s="40"/>
      <c r="U19" s="39"/>
      <c r="V19" s="39"/>
      <c r="W19" s="40"/>
      <c r="X19" s="40"/>
      <c r="Y19" s="38"/>
      <c r="Z19" s="38"/>
    </row>
    <row r="20" spans="2:26" x14ac:dyDescent="0.2">
      <c r="B20" s="9" t="s">
        <v>47</v>
      </c>
      <c r="C20" s="51">
        <v>61</v>
      </c>
      <c r="D20" s="52">
        <v>73</v>
      </c>
      <c r="E20" s="51">
        <v>67</v>
      </c>
      <c r="F20" s="58">
        <v>174</v>
      </c>
      <c r="G20" s="51">
        <v>70</v>
      </c>
      <c r="H20" s="52">
        <v>109</v>
      </c>
      <c r="I20" s="51">
        <v>76</v>
      </c>
      <c r="J20" s="52">
        <v>76</v>
      </c>
      <c r="K20" s="51">
        <v>82</v>
      </c>
      <c r="L20" s="58">
        <v>171</v>
      </c>
      <c r="M20" s="51">
        <v>85</v>
      </c>
      <c r="N20" s="52">
        <v>111</v>
      </c>
      <c r="O20" s="52"/>
      <c r="P20" s="52"/>
      <c r="Q20" s="15"/>
      <c r="R20" s="15"/>
      <c r="S20" s="16"/>
      <c r="T20" s="14"/>
      <c r="U20" s="24"/>
      <c r="V20" s="24"/>
      <c r="W20" s="14"/>
      <c r="X20" s="14"/>
      <c r="Y20" s="16"/>
      <c r="Z20" s="16"/>
    </row>
    <row r="21" spans="2:26" x14ac:dyDescent="0.2">
      <c r="B21" s="9" t="s">
        <v>48</v>
      </c>
      <c r="C21" s="51">
        <v>62</v>
      </c>
      <c r="D21" s="52">
        <v>74</v>
      </c>
      <c r="E21" s="51">
        <v>68</v>
      </c>
      <c r="F21" s="58">
        <v>175</v>
      </c>
      <c r="G21" s="51">
        <v>71</v>
      </c>
      <c r="H21" s="52">
        <v>110</v>
      </c>
      <c r="I21" s="51">
        <v>77</v>
      </c>
      <c r="J21" s="52">
        <v>77</v>
      </c>
      <c r="K21" s="51">
        <v>83</v>
      </c>
      <c r="L21" s="58">
        <v>172</v>
      </c>
      <c r="M21" s="51">
        <v>86</v>
      </c>
      <c r="N21" s="52">
        <v>112</v>
      </c>
      <c r="O21" s="52"/>
      <c r="P21" s="52"/>
      <c r="Q21" s="22"/>
      <c r="R21" s="23"/>
      <c r="S21" s="23"/>
      <c r="T21" s="23"/>
      <c r="U21" s="16"/>
      <c r="V21" s="14"/>
      <c r="W21" s="14"/>
      <c r="X21" s="14"/>
      <c r="Y21" s="16"/>
      <c r="Z21" s="16"/>
    </row>
    <row r="22" spans="2:26" x14ac:dyDescent="0.2">
      <c r="B22" s="9" t="s">
        <v>49</v>
      </c>
      <c r="C22" s="51">
        <v>63</v>
      </c>
      <c r="D22" s="52">
        <v>75</v>
      </c>
      <c r="E22" s="51">
        <v>69</v>
      </c>
      <c r="F22" s="58">
        <v>176</v>
      </c>
      <c r="G22" s="51">
        <v>72</v>
      </c>
      <c r="H22" s="52">
        <v>113</v>
      </c>
      <c r="I22" s="51">
        <v>78</v>
      </c>
      <c r="J22" s="52">
        <v>78</v>
      </c>
      <c r="K22" s="51">
        <v>84</v>
      </c>
      <c r="L22" s="58">
        <v>173</v>
      </c>
      <c r="M22" s="51">
        <v>87</v>
      </c>
      <c r="N22" s="52">
        <v>115</v>
      </c>
      <c r="O22" s="52"/>
      <c r="P22" s="52"/>
      <c r="Q22" s="16"/>
      <c r="R22" s="16"/>
      <c r="S22" s="16"/>
      <c r="T22" s="16"/>
      <c r="U22" s="15"/>
      <c r="V22" s="15"/>
      <c r="W22" s="15"/>
      <c r="X22" s="15"/>
      <c r="Y22" s="15"/>
      <c r="Z22" s="15"/>
    </row>
    <row r="23" spans="2:26" x14ac:dyDescent="0.2">
      <c r="B23" s="9" t="s">
        <v>50</v>
      </c>
      <c r="C23" s="51">
        <v>64</v>
      </c>
      <c r="D23" s="52">
        <v>79</v>
      </c>
      <c r="E23" s="108"/>
      <c r="F23" s="108"/>
      <c r="G23" s="51">
        <v>73</v>
      </c>
      <c r="H23" s="52">
        <v>114</v>
      </c>
      <c r="I23" s="51">
        <v>79</v>
      </c>
      <c r="J23" s="52">
        <v>82</v>
      </c>
      <c r="K23" s="108"/>
      <c r="L23" s="108"/>
      <c r="M23" s="51">
        <v>88</v>
      </c>
      <c r="N23" s="52">
        <v>116</v>
      </c>
      <c r="O23" s="52"/>
      <c r="P23" s="52"/>
      <c r="Q23" s="16"/>
      <c r="R23" s="16"/>
      <c r="S23" s="16"/>
      <c r="T23" s="16"/>
      <c r="U23" s="15"/>
      <c r="V23" s="15"/>
      <c r="W23" s="15"/>
      <c r="X23" s="15"/>
      <c r="Y23" s="15"/>
      <c r="Z23" s="37"/>
    </row>
    <row r="24" spans="2:26" x14ac:dyDescent="0.2">
      <c r="B24" s="9" t="s">
        <v>51</v>
      </c>
      <c r="C24" s="51">
        <v>65</v>
      </c>
      <c r="D24" s="52">
        <v>80</v>
      </c>
      <c r="E24" s="108"/>
      <c r="F24" s="108"/>
      <c r="G24" s="51">
        <v>74</v>
      </c>
      <c r="H24" s="52">
        <v>141</v>
      </c>
      <c r="I24" s="51">
        <v>80</v>
      </c>
      <c r="J24" s="52">
        <v>83</v>
      </c>
      <c r="K24" s="108"/>
      <c r="L24" s="108"/>
      <c r="M24" s="51">
        <v>89</v>
      </c>
      <c r="N24" s="52">
        <v>142</v>
      </c>
      <c r="O24" s="52"/>
      <c r="P24" s="52"/>
      <c r="Q24" s="16"/>
      <c r="R24" s="16"/>
      <c r="S24" s="16"/>
      <c r="T24" s="16"/>
      <c r="U24" s="15"/>
      <c r="V24" s="15"/>
      <c r="W24" s="15"/>
      <c r="X24" s="15"/>
      <c r="Y24" s="15"/>
      <c r="Z24" s="37"/>
    </row>
    <row r="25" spans="2:26" ht="16" thickBot="1" x14ac:dyDescent="0.25">
      <c r="B25" s="9" t="s">
        <v>52</v>
      </c>
      <c r="C25" s="62">
        <v>66</v>
      </c>
      <c r="D25" s="63">
        <v>81</v>
      </c>
      <c r="E25" s="109"/>
      <c r="F25" s="109"/>
      <c r="G25" s="62">
        <v>75</v>
      </c>
      <c r="H25" s="63">
        <v>143</v>
      </c>
      <c r="I25" s="51">
        <v>81</v>
      </c>
      <c r="J25" s="52">
        <v>84</v>
      </c>
      <c r="K25" s="109"/>
      <c r="L25" s="109"/>
      <c r="M25" s="51">
        <v>90</v>
      </c>
      <c r="N25" s="52">
        <v>144</v>
      </c>
      <c r="O25" s="52"/>
      <c r="P25" s="52"/>
      <c r="Q25" s="16"/>
      <c r="R25" s="16"/>
      <c r="S25" s="16"/>
      <c r="T25" s="16"/>
      <c r="U25" s="15"/>
      <c r="V25" s="15"/>
      <c r="W25" s="15"/>
      <c r="X25" s="15"/>
      <c r="Y25" s="15"/>
      <c r="Z25" s="37"/>
    </row>
    <row r="26" spans="2:26" ht="16" thickBot="1" x14ac:dyDescent="0.25">
      <c r="C26" s="292" t="s">
        <v>189</v>
      </c>
      <c r="D26" s="293"/>
      <c r="E26" s="293"/>
      <c r="F26" s="293"/>
      <c r="G26" s="293"/>
      <c r="H26" s="294"/>
      <c r="I26" s="292" t="s">
        <v>190</v>
      </c>
      <c r="J26" s="293"/>
      <c r="K26" s="293"/>
      <c r="L26" s="293"/>
      <c r="M26" s="293"/>
      <c r="N26" s="294"/>
    </row>
    <row r="28" spans="2:26" x14ac:dyDescent="0.2">
      <c r="B28" s="84" t="s">
        <v>191</v>
      </c>
    </row>
    <row r="29" spans="2:26" x14ac:dyDescent="0.2">
      <c r="C29" s="41" t="s">
        <v>536</v>
      </c>
      <c r="D29" s="41"/>
      <c r="E29" s="42"/>
      <c r="F29" s="42"/>
      <c r="G29" s="42"/>
      <c r="H29" s="42"/>
      <c r="I29" s="42"/>
      <c r="J29" s="32"/>
      <c r="K29" s="32"/>
      <c r="L29" s="32"/>
      <c r="M29" s="32"/>
      <c r="N29" s="32"/>
      <c r="O29" s="32"/>
      <c r="P29" s="32"/>
      <c r="Q29" s="32"/>
      <c r="R29" s="32"/>
      <c r="S29" s="32"/>
      <c r="T29" s="32"/>
    </row>
    <row r="30" spans="2:26" x14ac:dyDescent="0.2">
      <c r="B30" s="6"/>
      <c r="C30" s="7">
        <v>1</v>
      </c>
      <c r="D30" s="7"/>
      <c r="E30" s="7">
        <v>2</v>
      </c>
      <c r="F30" s="7"/>
      <c r="G30" s="7">
        <v>3</v>
      </c>
      <c r="H30" s="7"/>
      <c r="I30" s="7">
        <v>4</v>
      </c>
      <c r="J30" s="7"/>
      <c r="K30" s="7">
        <v>5</v>
      </c>
      <c r="L30" s="7"/>
      <c r="M30" s="7">
        <v>6</v>
      </c>
      <c r="N30" s="7"/>
      <c r="O30" s="7">
        <v>7</v>
      </c>
      <c r="P30" s="7"/>
      <c r="Q30" s="7">
        <v>8</v>
      </c>
      <c r="R30" s="7"/>
      <c r="S30" s="7">
        <v>9</v>
      </c>
      <c r="T30" s="30"/>
      <c r="U30" s="30">
        <v>10</v>
      </c>
      <c r="V30" s="30"/>
      <c r="W30" s="7">
        <v>11</v>
      </c>
      <c r="X30" s="7"/>
      <c r="Y30" s="7">
        <v>12</v>
      </c>
      <c r="Z30" s="7"/>
    </row>
    <row r="31" spans="2:26" ht="16" x14ac:dyDescent="0.2">
      <c r="B31" s="8" t="s">
        <v>45</v>
      </c>
      <c r="C31" s="61"/>
      <c r="D31" s="33"/>
      <c r="E31" s="33"/>
      <c r="F31" s="33"/>
      <c r="G31" s="34"/>
      <c r="H31" s="34"/>
      <c r="I31" s="35"/>
      <c r="J31" s="35"/>
      <c r="K31" s="36"/>
      <c r="L31" s="36"/>
      <c r="M31" s="37"/>
      <c r="N31" s="37"/>
      <c r="O31" s="37"/>
      <c r="P31" s="37"/>
      <c r="Q31" s="37"/>
      <c r="R31" s="37"/>
      <c r="S31" s="38"/>
      <c r="T31" s="40"/>
      <c r="U31" s="39"/>
      <c r="V31" s="39"/>
      <c r="W31" s="40"/>
      <c r="X31" s="40"/>
      <c r="Y31" s="38"/>
      <c r="Z31" s="38"/>
    </row>
    <row r="32" spans="2:26" x14ac:dyDescent="0.2">
      <c r="B32" s="9" t="s">
        <v>46</v>
      </c>
      <c r="C32" s="33"/>
      <c r="D32" s="33"/>
      <c r="E32" s="33"/>
      <c r="F32" s="33"/>
      <c r="G32" s="34"/>
      <c r="H32" s="34"/>
      <c r="I32" s="35"/>
      <c r="J32" s="35"/>
      <c r="K32" s="36"/>
      <c r="L32" s="36"/>
      <c r="M32" s="37"/>
      <c r="N32" s="37"/>
      <c r="O32" s="37"/>
      <c r="P32" s="37"/>
      <c r="Q32" s="37"/>
      <c r="R32" s="37"/>
      <c r="S32" s="38"/>
      <c r="T32" s="40"/>
      <c r="U32" s="39"/>
      <c r="V32" s="39"/>
      <c r="W32" s="40"/>
      <c r="X32" s="40"/>
      <c r="Y32" s="38"/>
      <c r="Z32" s="38"/>
    </row>
    <row r="33" spans="2:26" x14ac:dyDescent="0.2">
      <c r="B33" s="9" t="s">
        <v>47</v>
      </c>
      <c r="C33" s="51">
        <v>91</v>
      </c>
      <c r="D33" s="52">
        <v>85</v>
      </c>
      <c r="E33" s="51">
        <v>97</v>
      </c>
      <c r="F33" s="58">
        <v>184</v>
      </c>
      <c r="G33" s="51">
        <v>100</v>
      </c>
      <c r="H33" s="52">
        <v>117</v>
      </c>
      <c r="I33" s="51">
        <v>104</v>
      </c>
      <c r="J33" s="52">
        <v>88</v>
      </c>
      <c r="K33" s="51">
        <v>110</v>
      </c>
      <c r="L33" s="58">
        <v>181</v>
      </c>
      <c r="M33" s="51">
        <v>113</v>
      </c>
      <c r="N33" s="52">
        <v>119</v>
      </c>
      <c r="O33" s="51">
        <v>117</v>
      </c>
      <c r="P33" s="52">
        <v>97</v>
      </c>
      <c r="Q33" s="51">
        <v>123</v>
      </c>
      <c r="R33" s="58">
        <v>194</v>
      </c>
      <c r="S33" s="51">
        <v>126</v>
      </c>
      <c r="T33" s="52">
        <v>125</v>
      </c>
      <c r="U33" s="51">
        <v>130</v>
      </c>
      <c r="V33" s="52">
        <v>100</v>
      </c>
      <c r="W33" s="51">
        <v>136</v>
      </c>
      <c r="X33" s="58">
        <v>191</v>
      </c>
      <c r="Y33" s="51">
        <v>139</v>
      </c>
      <c r="Z33" s="52">
        <v>127</v>
      </c>
    </row>
    <row r="34" spans="2:26" x14ac:dyDescent="0.2">
      <c r="B34" s="9" t="s">
        <v>48</v>
      </c>
      <c r="C34" s="51">
        <v>92</v>
      </c>
      <c r="D34" s="52">
        <v>86</v>
      </c>
      <c r="E34" s="51">
        <v>98</v>
      </c>
      <c r="F34" s="58">
        <v>185</v>
      </c>
      <c r="G34" s="51">
        <v>101</v>
      </c>
      <c r="H34" s="52">
        <v>118</v>
      </c>
      <c r="I34" s="51">
        <v>105</v>
      </c>
      <c r="J34" s="52">
        <v>89</v>
      </c>
      <c r="K34" s="51">
        <v>111</v>
      </c>
      <c r="L34" s="58">
        <v>182</v>
      </c>
      <c r="M34" s="51">
        <v>114</v>
      </c>
      <c r="N34" s="52">
        <v>120</v>
      </c>
      <c r="O34" s="51">
        <v>118</v>
      </c>
      <c r="P34" s="52">
        <v>98</v>
      </c>
      <c r="Q34" s="51">
        <v>124</v>
      </c>
      <c r="R34" s="58">
        <v>195</v>
      </c>
      <c r="S34" s="51">
        <v>127</v>
      </c>
      <c r="T34" s="52">
        <v>126</v>
      </c>
      <c r="U34" s="51">
        <v>131</v>
      </c>
      <c r="V34" s="52">
        <v>101</v>
      </c>
      <c r="W34" s="51">
        <v>137</v>
      </c>
      <c r="X34" s="58">
        <v>192</v>
      </c>
      <c r="Y34" s="51">
        <v>140</v>
      </c>
      <c r="Z34" s="52">
        <v>128</v>
      </c>
    </row>
    <row r="35" spans="2:26" x14ac:dyDescent="0.2">
      <c r="B35" s="9" t="s">
        <v>49</v>
      </c>
      <c r="C35" s="51">
        <v>93</v>
      </c>
      <c r="D35" s="52">
        <v>87</v>
      </c>
      <c r="E35" s="51">
        <v>99</v>
      </c>
      <c r="F35" s="58">
        <v>186</v>
      </c>
      <c r="G35" s="51">
        <v>102</v>
      </c>
      <c r="H35" s="52">
        <v>121</v>
      </c>
      <c r="I35" s="51">
        <v>106</v>
      </c>
      <c r="J35" s="52">
        <v>90</v>
      </c>
      <c r="K35" s="51">
        <v>112</v>
      </c>
      <c r="L35" s="58">
        <v>183</v>
      </c>
      <c r="M35" s="51">
        <v>115</v>
      </c>
      <c r="N35" s="52">
        <v>123</v>
      </c>
      <c r="O35" s="51">
        <v>119</v>
      </c>
      <c r="P35" s="52">
        <v>99</v>
      </c>
      <c r="Q35" s="51">
        <v>125</v>
      </c>
      <c r="R35" s="58">
        <v>196</v>
      </c>
      <c r="S35" s="51">
        <v>128</v>
      </c>
      <c r="T35" s="52">
        <v>129</v>
      </c>
      <c r="U35" s="51">
        <v>132</v>
      </c>
      <c r="V35" s="52">
        <v>102</v>
      </c>
      <c r="W35" s="51">
        <v>138</v>
      </c>
      <c r="X35" s="58">
        <v>193</v>
      </c>
      <c r="Y35" s="51">
        <v>141</v>
      </c>
      <c r="Z35" s="52">
        <v>131</v>
      </c>
    </row>
    <row r="36" spans="2:26" x14ac:dyDescent="0.2">
      <c r="B36" s="9" t="s">
        <v>50</v>
      </c>
      <c r="C36" s="51">
        <v>94</v>
      </c>
      <c r="D36" s="52">
        <v>91</v>
      </c>
      <c r="E36" s="108"/>
      <c r="F36" s="108"/>
      <c r="G36" s="51">
        <v>103</v>
      </c>
      <c r="H36" s="52">
        <v>122</v>
      </c>
      <c r="I36" s="51">
        <v>107</v>
      </c>
      <c r="J36" s="52">
        <v>94</v>
      </c>
      <c r="K36" s="108"/>
      <c r="L36" s="108"/>
      <c r="M36" s="51">
        <v>116</v>
      </c>
      <c r="N36" s="52">
        <v>124</v>
      </c>
      <c r="O36" s="51">
        <v>120</v>
      </c>
      <c r="P36" s="52">
        <v>103</v>
      </c>
      <c r="Q36" s="108"/>
      <c r="R36" s="108"/>
      <c r="S36" s="51">
        <v>129</v>
      </c>
      <c r="T36" s="52">
        <v>130</v>
      </c>
      <c r="U36" s="51">
        <v>133</v>
      </c>
      <c r="V36" s="52">
        <v>106</v>
      </c>
      <c r="W36" s="108"/>
      <c r="X36" s="108"/>
      <c r="Y36" s="51">
        <v>142</v>
      </c>
      <c r="Z36" s="52">
        <v>132</v>
      </c>
    </row>
    <row r="37" spans="2:26" x14ac:dyDescent="0.2">
      <c r="B37" s="9" t="s">
        <v>51</v>
      </c>
      <c r="C37" s="51">
        <v>95</v>
      </c>
      <c r="D37" s="52">
        <v>92</v>
      </c>
      <c r="E37" s="108"/>
      <c r="F37" s="108"/>
      <c r="G37" s="108"/>
      <c r="H37" s="108"/>
      <c r="I37" s="51">
        <v>108</v>
      </c>
      <c r="J37" s="52">
        <v>95</v>
      </c>
      <c r="K37" s="108"/>
      <c r="L37" s="108"/>
      <c r="M37" s="108"/>
      <c r="N37" s="108"/>
      <c r="O37" s="51">
        <v>121</v>
      </c>
      <c r="P37" s="52">
        <v>104</v>
      </c>
      <c r="Q37" s="108"/>
      <c r="R37" s="108"/>
      <c r="S37" s="108"/>
      <c r="T37" s="108"/>
      <c r="U37" s="51">
        <v>134</v>
      </c>
      <c r="V37" s="52">
        <v>107</v>
      </c>
      <c r="W37" s="108"/>
      <c r="X37" s="108"/>
      <c r="Y37" s="108"/>
      <c r="Z37" s="108"/>
    </row>
    <row r="38" spans="2:26" ht="16" thickBot="1" x14ac:dyDescent="0.25">
      <c r="B38" s="9" t="s">
        <v>52</v>
      </c>
      <c r="C38" s="51">
        <v>96</v>
      </c>
      <c r="D38" s="52">
        <v>93</v>
      </c>
      <c r="E38" s="109"/>
      <c r="F38" s="109"/>
      <c r="G38" s="109"/>
      <c r="H38" s="109"/>
      <c r="I38" s="51">
        <v>109</v>
      </c>
      <c r="J38" s="52">
        <v>96</v>
      </c>
      <c r="K38" s="109"/>
      <c r="L38" s="109"/>
      <c r="M38" s="109"/>
      <c r="N38" s="109"/>
      <c r="O38" s="51">
        <v>122</v>
      </c>
      <c r="P38" s="52">
        <v>105</v>
      </c>
      <c r="Q38" s="109"/>
      <c r="R38" s="109"/>
      <c r="S38" s="109"/>
      <c r="T38" s="109"/>
      <c r="U38" s="189" t="s">
        <v>594</v>
      </c>
      <c r="V38" s="52">
        <v>108</v>
      </c>
      <c r="W38" s="109"/>
      <c r="X38" s="157"/>
      <c r="Y38" s="157"/>
      <c r="Z38" s="157"/>
    </row>
    <row r="39" spans="2:26" ht="16" thickBot="1" x14ac:dyDescent="0.25">
      <c r="C39" s="292" t="s">
        <v>192</v>
      </c>
      <c r="D39" s="293"/>
      <c r="E39" s="293"/>
      <c r="F39" s="293"/>
      <c r="G39" s="293"/>
      <c r="H39" s="294"/>
      <c r="I39" s="292" t="s">
        <v>193</v>
      </c>
      <c r="J39" s="293"/>
      <c r="K39" s="293"/>
      <c r="L39" s="293"/>
      <c r="M39" s="293"/>
      <c r="N39" s="294"/>
      <c r="O39" s="292" t="s">
        <v>195</v>
      </c>
      <c r="P39" s="293"/>
      <c r="Q39" s="293"/>
      <c r="R39" s="293"/>
      <c r="S39" s="293"/>
      <c r="T39" s="294"/>
      <c r="U39" s="292" t="s">
        <v>196</v>
      </c>
      <c r="V39" s="293"/>
      <c r="W39" s="293"/>
      <c r="X39" s="293"/>
      <c r="Y39" s="293"/>
      <c r="Z39" s="294"/>
    </row>
    <row r="41" spans="2:26" x14ac:dyDescent="0.2">
      <c r="B41" s="84" t="s">
        <v>271</v>
      </c>
    </row>
    <row r="42" spans="2:26" x14ac:dyDescent="0.2">
      <c r="C42" s="41" t="s">
        <v>536</v>
      </c>
      <c r="D42" s="41"/>
      <c r="E42" s="42"/>
      <c r="F42" s="42"/>
      <c r="G42" s="42"/>
      <c r="H42" s="42"/>
      <c r="I42" s="42"/>
      <c r="J42" s="32"/>
      <c r="K42" s="32"/>
      <c r="L42" s="32"/>
      <c r="M42" s="32"/>
      <c r="N42" s="32"/>
      <c r="O42" s="32"/>
      <c r="P42" s="32"/>
      <c r="Q42" s="32"/>
      <c r="R42" s="32"/>
      <c r="S42" s="32"/>
      <c r="T42" s="32"/>
    </row>
    <row r="43" spans="2:26" x14ac:dyDescent="0.2">
      <c r="B43" s="6"/>
      <c r="C43" s="7">
        <v>1</v>
      </c>
      <c r="D43" s="7"/>
      <c r="E43" s="7">
        <v>2</v>
      </c>
      <c r="F43" s="7"/>
      <c r="G43" s="7">
        <v>3</v>
      </c>
      <c r="H43" s="7"/>
      <c r="I43" s="7">
        <v>4</v>
      </c>
      <c r="J43" s="7"/>
      <c r="K43" s="7">
        <v>5</v>
      </c>
      <c r="L43" s="7"/>
      <c r="M43" s="7">
        <v>6</v>
      </c>
      <c r="N43" s="7"/>
      <c r="O43" s="7">
        <v>7</v>
      </c>
      <c r="P43" s="7"/>
      <c r="Q43" s="7">
        <v>8</v>
      </c>
      <c r="R43" s="7"/>
      <c r="S43" s="7">
        <v>9</v>
      </c>
      <c r="T43" s="30"/>
      <c r="U43" s="30">
        <v>10</v>
      </c>
      <c r="V43" s="30"/>
      <c r="W43" s="7">
        <v>11</v>
      </c>
      <c r="X43" s="7"/>
      <c r="Y43" s="7">
        <v>12</v>
      </c>
      <c r="Z43" s="7"/>
    </row>
    <row r="44" spans="2:26" ht="16" x14ac:dyDescent="0.2">
      <c r="B44" s="8" t="s">
        <v>45</v>
      </c>
      <c r="C44" s="61"/>
      <c r="D44" s="33"/>
      <c r="E44" s="33"/>
      <c r="F44" s="33"/>
      <c r="G44" s="34"/>
      <c r="H44" s="34"/>
      <c r="I44" s="35"/>
      <c r="J44" s="35"/>
      <c r="K44" s="36"/>
      <c r="L44" s="36"/>
      <c r="M44" s="37"/>
      <c r="N44" s="37"/>
      <c r="O44" s="37"/>
      <c r="P44" s="37"/>
      <c r="Q44" s="37"/>
      <c r="R44" s="37"/>
      <c r="S44" s="38"/>
      <c r="T44" s="40"/>
      <c r="U44" s="39"/>
      <c r="V44" s="39"/>
      <c r="W44" s="40"/>
      <c r="X44" s="40"/>
      <c r="Y44" s="38"/>
      <c r="Z44" s="38"/>
    </row>
    <row r="45" spans="2:26" x14ac:dyDescent="0.2">
      <c r="B45" s="9" t="s">
        <v>46</v>
      </c>
      <c r="C45" s="33"/>
      <c r="D45" s="33"/>
      <c r="E45" s="33"/>
      <c r="F45" s="33"/>
      <c r="G45" s="34"/>
      <c r="H45" s="34"/>
      <c r="I45" s="35"/>
      <c r="J45" s="35"/>
      <c r="K45" s="36"/>
      <c r="L45" s="36"/>
      <c r="M45" s="37"/>
      <c r="N45" s="37"/>
      <c r="O45" s="37"/>
      <c r="P45" s="37"/>
      <c r="Q45" s="37"/>
      <c r="R45" s="37"/>
      <c r="S45" s="38"/>
      <c r="T45" s="40"/>
      <c r="U45" s="39"/>
      <c r="V45" s="39"/>
      <c r="W45" s="40"/>
      <c r="X45" s="40"/>
      <c r="Y45" s="38"/>
      <c r="Z45" s="38"/>
    </row>
    <row r="46" spans="2:26" x14ac:dyDescent="0.2">
      <c r="B46" s="9" t="s">
        <v>47</v>
      </c>
      <c r="C46" s="51">
        <v>143</v>
      </c>
      <c r="D46" s="52">
        <v>133</v>
      </c>
      <c r="E46" s="51">
        <v>149</v>
      </c>
      <c r="F46" s="59">
        <v>314</v>
      </c>
      <c r="G46" s="51">
        <v>155</v>
      </c>
      <c r="H46" s="59">
        <v>304</v>
      </c>
      <c r="I46" s="51">
        <v>158</v>
      </c>
      <c r="J46" s="52">
        <v>135</v>
      </c>
      <c r="K46" s="51">
        <v>164</v>
      </c>
      <c r="L46" s="59">
        <v>311</v>
      </c>
      <c r="M46" s="51">
        <v>170</v>
      </c>
      <c r="N46" s="59">
        <v>301</v>
      </c>
      <c r="O46" s="104">
        <v>173</v>
      </c>
      <c r="P46" s="102">
        <v>49</v>
      </c>
      <c r="Q46" s="104">
        <v>179</v>
      </c>
      <c r="R46" s="58">
        <v>214</v>
      </c>
      <c r="S46" s="105">
        <v>182</v>
      </c>
      <c r="T46" s="52">
        <v>52</v>
      </c>
      <c r="U46" s="190" t="s">
        <v>595</v>
      </c>
      <c r="V46" s="58">
        <v>211</v>
      </c>
      <c r="W46" s="107"/>
      <c r="X46" s="107"/>
      <c r="Y46" s="106"/>
      <c r="Z46" s="106"/>
    </row>
    <row r="47" spans="2:26" ht="32" x14ac:dyDescent="0.2">
      <c r="B47" s="9" t="s">
        <v>48</v>
      </c>
      <c r="C47" s="51">
        <v>144</v>
      </c>
      <c r="D47" s="52">
        <v>134</v>
      </c>
      <c r="E47" s="51">
        <v>150</v>
      </c>
      <c r="F47" s="59">
        <v>315</v>
      </c>
      <c r="G47" s="51">
        <v>156</v>
      </c>
      <c r="H47" s="59">
        <v>305</v>
      </c>
      <c r="I47" s="51">
        <v>159</v>
      </c>
      <c r="J47" s="52">
        <v>136</v>
      </c>
      <c r="K47" s="51">
        <v>165</v>
      </c>
      <c r="L47" s="59">
        <v>312</v>
      </c>
      <c r="M47" s="51">
        <v>171</v>
      </c>
      <c r="N47" s="59">
        <v>302</v>
      </c>
      <c r="O47" s="105">
        <v>174</v>
      </c>
      <c r="P47" s="103">
        <v>50</v>
      </c>
      <c r="Q47" s="105">
        <v>180</v>
      </c>
      <c r="R47" s="58">
        <v>215</v>
      </c>
      <c r="S47" s="104">
        <v>183</v>
      </c>
      <c r="T47" s="52">
        <v>53</v>
      </c>
      <c r="U47" s="113" t="s">
        <v>265</v>
      </c>
      <c r="V47" s="58">
        <v>212</v>
      </c>
      <c r="W47" s="107"/>
      <c r="X47" s="107"/>
      <c r="Y47" s="106"/>
      <c r="Z47" s="106"/>
    </row>
    <row r="48" spans="2:26" ht="16" x14ac:dyDescent="0.2">
      <c r="B48" s="9" t="s">
        <v>49</v>
      </c>
      <c r="C48" s="51">
        <v>145</v>
      </c>
      <c r="D48" s="52">
        <v>137</v>
      </c>
      <c r="E48" s="51">
        <v>151</v>
      </c>
      <c r="F48" s="59">
        <v>316</v>
      </c>
      <c r="G48" s="51">
        <v>157</v>
      </c>
      <c r="H48" s="59">
        <v>306</v>
      </c>
      <c r="I48" s="51">
        <v>160</v>
      </c>
      <c r="J48" s="52">
        <v>139</v>
      </c>
      <c r="K48" s="51">
        <v>166</v>
      </c>
      <c r="L48" s="59">
        <v>313</v>
      </c>
      <c r="M48" s="51">
        <v>172</v>
      </c>
      <c r="N48" s="59">
        <v>303</v>
      </c>
      <c r="O48" s="104">
        <v>175</v>
      </c>
      <c r="P48" s="106" t="s">
        <v>259</v>
      </c>
      <c r="Q48" s="104">
        <v>181</v>
      </c>
      <c r="R48" s="58">
        <v>216</v>
      </c>
      <c r="S48" s="105">
        <v>184</v>
      </c>
      <c r="T48" s="52">
        <v>54</v>
      </c>
      <c r="U48" s="104">
        <v>190</v>
      </c>
      <c r="V48" s="58">
        <v>213</v>
      </c>
      <c r="W48" s="102"/>
      <c r="X48" s="102"/>
      <c r="Y48" s="102"/>
      <c r="Z48" s="102"/>
    </row>
    <row r="49" spans="2:26" ht="16" x14ac:dyDescent="0.2">
      <c r="B49" s="9" t="s">
        <v>50</v>
      </c>
      <c r="C49" s="51">
        <v>146</v>
      </c>
      <c r="D49" s="52">
        <v>138</v>
      </c>
      <c r="E49" s="51">
        <v>152</v>
      </c>
      <c r="F49" s="59">
        <v>324</v>
      </c>
      <c r="G49" s="108"/>
      <c r="H49" s="108"/>
      <c r="I49" s="51">
        <v>161</v>
      </c>
      <c r="J49" s="52">
        <v>140</v>
      </c>
      <c r="K49" s="51">
        <v>167</v>
      </c>
      <c r="L49" s="59">
        <v>321</v>
      </c>
      <c r="M49" s="110"/>
      <c r="N49" s="110"/>
      <c r="O49" s="105">
        <v>176</v>
      </c>
      <c r="P49" s="106" t="s">
        <v>262</v>
      </c>
      <c r="Q49" s="111"/>
      <c r="R49" s="111"/>
      <c r="S49" s="105">
        <v>185</v>
      </c>
      <c r="T49" s="106" t="s">
        <v>268</v>
      </c>
      <c r="U49" s="114"/>
      <c r="V49" s="114"/>
      <c r="W49" s="102"/>
      <c r="X49" s="102"/>
      <c r="Y49" s="102"/>
      <c r="Z49" s="102"/>
    </row>
    <row r="50" spans="2:26" ht="16" x14ac:dyDescent="0.2">
      <c r="B50" s="9" t="s">
        <v>51</v>
      </c>
      <c r="C50" s="51">
        <v>147</v>
      </c>
      <c r="D50" s="58">
        <v>204</v>
      </c>
      <c r="E50" s="51">
        <v>153</v>
      </c>
      <c r="F50" s="59">
        <v>325</v>
      </c>
      <c r="G50" s="108"/>
      <c r="H50" s="108"/>
      <c r="I50" s="51">
        <v>162</v>
      </c>
      <c r="J50" s="58">
        <v>202</v>
      </c>
      <c r="K50" s="51">
        <v>168</v>
      </c>
      <c r="L50" s="59">
        <v>322</v>
      </c>
      <c r="M50" s="110"/>
      <c r="N50" s="110"/>
      <c r="O50" s="104">
        <v>177</v>
      </c>
      <c r="P50" s="106" t="s">
        <v>263</v>
      </c>
      <c r="Q50" s="111"/>
      <c r="R50" s="111"/>
      <c r="S50" s="104">
        <v>186</v>
      </c>
      <c r="T50" s="106" t="s">
        <v>269</v>
      </c>
      <c r="U50" s="114"/>
      <c r="V50" s="114"/>
      <c r="W50" s="102"/>
      <c r="X50" s="102"/>
      <c r="Y50" s="102"/>
      <c r="Z50" s="102"/>
    </row>
    <row r="51" spans="2:26" ht="17" thickBot="1" x14ac:dyDescent="0.25">
      <c r="B51" s="9" t="s">
        <v>52</v>
      </c>
      <c r="C51" s="51">
        <v>148</v>
      </c>
      <c r="D51" s="58">
        <v>205</v>
      </c>
      <c r="E51" s="51">
        <v>154</v>
      </c>
      <c r="F51" s="59">
        <v>326</v>
      </c>
      <c r="G51" s="108"/>
      <c r="H51" s="108"/>
      <c r="I51" s="51">
        <v>163</v>
      </c>
      <c r="J51" s="58">
        <v>203</v>
      </c>
      <c r="K51" s="51">
        <v>169</v>
      </c>
      <c r="L51" s="59">
        <v>323</v>
      </c>
      <c r="M51" s="110"/>
      <c r="N51" s="110"/>
      <c r="O51" s="115">
        <v>178</v>
      </c>
      <c r="P51" s="116" t="s">
        <v>264</v>
      </c>
      <c r="Q51" s="117"/>
      <c r="R51" s="117"/>
      <c r="S51" s="105">
        <v>187</v>
      </c>
      <c r="T51" s="106" t="s">
        <v>270</v>
      </c>
      <c r="U51" s="114"/>
      <c r="V51" s="114"/>
      <c r="W51" s="102"/>
      <c r="X51" s="158"/>
      <c r="Y51" s="158"/>
      <c r="Z51" s="158"/>
    </row>
    <row r="52" spans="2:26" ht="16" thickBot="1" x14ac:dyDescent="0.25">
      <c r="C52" s="292" t="s">
        <v>197</v>
      </c>
      <c r="D52" s="293"/>
      <c r="E52" s="293"/>
      <c r="F52" s="293"/>
      <c r="G52" s="293"/>
      <c r="H52" s="294"/>
      <c r="I52" s="292" t="s">
        <v>198</v>
      </c>
      <c r="J52" s="293"/>
      <c r="K52" s="293"/>
      <c r="L52" s="293"/>
      <c r="M52" s="293"/>
      <c r="N52" s="294"/>
      <c r="O52" s="292" t="s">
        <v>266</v>
      </c>
      <c r="P52" s="293"/>
      <c r="Q52" s="293"/>
      <c r="R52" s="294"/>
      <c r="S52" s="292" t="s">
        <v>267</v>
      </c>
      <c r="T52" s="293"/>
      <c r="U52" s="293"/>
      <c r="V52" s="294"/>
    </row>
  </sheetData>
  <mergeCells count="14">
    <mergeCell ref="C39:H39"/>
    <mergeCell ref="I39:N39"/>
    <mergeCell ref="O39:T39"/>
    <mergeCell ref="U39:Z39"/>
    <mergeCell ref="C52:H52"/>
    <mergeCell ref="I52:N52"/>
    <mergeCell ref="O52:R52"/>
    <mergeCell ref="S52:V52"/>
    <mergeCell ref="C13:H13"/>
    <mergeCell ref="I13:N13"/>
    <mergeCell ref="O13:T13"/>
    <mergeCell ref="U13:Z13"/>
    <mergeCell ref="C26:H26"/>
    <mergeCell ref="I26:N26"/>
  </mergeCells>
  <pageMargins left="0.7" right="0.7" top="0.75" bottom="0.75" header="0.3" footer="0.3"/>
  <pageSetup paperSize="9" scale="64"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BA60-8EEA-4482-9F59-D9EAC56B61FF}">
  <dimension ref="A1:U137"/>
  <sheetViews>
    <sheetView zoomScaleNormal="100" workbookViewId="0">
      <selection activeCell="B59" sqref="B59:J59"/>
    </sheetView>
  </sheetViews>
  <sheetFormatPr baseColWidth="10" defaultColWidth="9.1640625" defaultRowHeight="15" x14ac:dyDescent="0.2"/>
  <sheetData>
    <row r="1" spans="1:11" x14ac:dyDescent="0.2">
      <c r="A1" s="124" t="s">
        <v>278</v>
      </c>
      <c r="B1" s="124"/>
      <c r="C1" s="124"/>
      <c r="D1" s="124"/>
      <c r="E1" s="124" t="s">
        <v>279</v>
      </c>
      <c r="F1" s="124"/>
      <c r="G1" s="124"/>
      <c r="H1" s="124"/>
      <c r="I1" s="124"/>
      <c r="J1" s="124"/>
      <c r="K1" s="124"/>
    </row>
    <row r="2" spans="1:11" x14ac:dyDescent="0.2">
      <c r="A2" s="124" t="s">
        <v>280</v>
      </c>
      <c r="B2" s="124"/>
      <c r="C2" s="124"/>
      <c r="D2" s="124"/>
      <c r="E2" s="124" t="s">
        <v>281</v>
      </c>
      <c r="F2" s="124"/>
      <c r="G2" s="124"/>
      <c r="H2" s="124"/>
      <c r="I2" s="124"/>
      <c r="J2" s="124"/>
      <c r="K2" s="124"/>
    </row>
    <row r="3" spans="1:11" x14ac:dyDescent="0.2">
      <c r="A3" s="124" t="s">
        <v>282</v>
      </c>
      <c r="B3" s="124"/>
      <c r="C3" s="124"/>
      <c r="D3" s="124"/>
      <c r="E3" s="124" t="s">
        <v>283</v>
      </c>
      <c r="F3" s="124"/>
      <c r="G3" s="124"/>
      <c r="H3" s="124"/>
      <c r="I3" s="124"/>
      <c r="J3" s="124"/>
      <c r="K3" s="124"/>
    </row>
    <row r="4" spans="1:11" x14ac:dyDescent="0.2">
      <c r="A4" s="124" t="s">
        <v>284</v>
      </c>
      <c r="B4" s="124"/>
      <c r="C4" s="124"/>
      <c r="D4" s="124"/>
      <c r="E4" s="124" t="s">
        <v>285</v>
      </c>
      <c r="F4" s="124"/>
      <c r="G4" s="124"/>
      <c r="H4" s="124"/>
      <c r="I4" s="124"/>
      <c r="J4" s="124"/>
      <c r="K4" s="124"/>
    </row>
    <row r="5" spans="1:11" x14ac:dyDescent="0.2">
      <c r="A5" s="124" t="s">
        <v>279</v>
      </c>
      <c r="B5" s="124"/>
      <c r="C5" s="124"/>
      <c r="D5" s="124"/>
      <c r="E5" s="124" t="s">
        <v>279</v>
      </c>
      <c r="F5" s="124"/>
      <c r="G5" s="124"/>
      <c r="H5" s="124"/>
      <c r="I5" s="124"/>
      <c r="J5" s="124"/>
      <c r="K5" s="124"/>
    </row>
    <row r="6" spans="1:11" x14ac:dyDescent="0.2">
      <c r="A6" s="124" t="s">
        <v>286</v>
      </c>
      <c r="B6" s="124"/>
      <c r="C6" s="124"/>
      <c r="D6" s="124"/>
      <c r="E6" s="124" t="s">
        <v>287</v>
      </c>
      <c r="F6" s="124"/>
      <c r="G6" s="124"/>
      <c r="H6" s="124"/>
      <c r="I6" s="124"/>
      <c r="J6" s="124"/>
      <c r="K6" s="124"/>
    </row>
    <row r="7" spans="1:11" x14ac:dyDescent="0.2">
      <c r="A7" s="124" t="s">
        <v>288</v>
      </c>
      <c r="B7" s="124"/>
      <c r="C7" s="124"/>
      <c r="D7" s="124"/>
      <c r="E7" s="124" t="s">
        <v>289</v>
      </c>
      <c r="F7" s="124"/>
      <c r="G7" s="124"/>
      <c r="H7" s="124"/>
      <c r="I7" s="124"/>
      <c r="J7" s="124"/>
      <c r="K7" s="124"/>
    </row>
    <row r="8" spans="1:11" x14ac:dyDescent="0.2">
      <c r="A8" s="124" t="s">
        <v>290</v>
      </c>
      <c r="B8" s="124"/>
      <c r="C8" s="124"/>
      <c r="D8" s="124"/>
      <c r="E8" s="124" t="s">
        <v>291</v>
      </c>
      <c r="F8" s="124"/>
      <c r="G8" s="124"/>
      <c r="H8" s="124"/>
      <c r="I8" s="124"/>
      <c r="J8" s="124"/>
      <c r="K8" s="124"/>
    </row>
    <row r="9" spans="1:11" x14ac:dyDescent="0.2">
      <c r="A9" s="124" t="s">
        <v>292</v>
      </c>
      <c r="B9" s="124"/>
      <c r="C9" s="124"/>
      <c r="D9" s="124"/>
      <c r="E9" s="124" t="s">
        <v>293</v>
      </c>
      <c r="F9" s="124"/>
      <c r="G9" s="124"/>
      <c r="H9" s="124"/>
      <c r="I9" s="124"/>
      <c r="J9" s="124"/>
      <c r="K9" s="124"/>
    </row>
    <row r="10" spans="1:11" x14ac:dyDescent="0.2">
      <c r="A10" s="124" t="s">
        <v>294</v>
      </c>
      <c r="B10" s="124"/>
      <c r="C10" s="124"/>
      <c r="D10" s="124"/>
      <c r="E10" s="124" t="s">
        <v>295</v>
      </c>
      <c r="F10" s="124"/>
      <c r="G10" s="124"/>
      <c r="H10" s="124"/>
      <c r="I10" s="124"/>
      <c r="J10" s="124"/>
      <c r="K10" s="124"/>
    </row>
    <row r="11" spans="1:11" x14ac:dyDescent="0.2">
      <c r="A11" s="124" t="s">
        <v>296</v>
      </c>
      <c r="B11" s="124"/>
      <c r="C11" s="124"/>
      <c r="D11" s="124"/>
      <c r="E11" s="124" t="s">
        <v>297</v>
      </c>
      <c r="F11" s="124"/>
      <c r="G11" s="124"/>
      <c r="H11" s="124"/>
      <c r="I11" s="124"/>
      <c r="J11" s="124"/>
      <c r="K11" s="124"/>
    </row>
    <row r="12" spans="1:11" x14ac:dyDescent="0.2">
      <c r="A12" s="124" t="s">
        <v>298</v>
      </c>
      <c r="B12" s="124"/>
      <c r="C12" s="124"/>
      <c r="D12" s="124"/>
      <c r="E12" s="124" t="s">
        <v>299</v>
      </c>
      <c r="F12" s="124"/>
      <c r="G12" s="124"/>
      <c r="H12" s="124"/>
      <c r="I12" s="124"/>
      <c r="J12" s="124"/>
      <c r="K12" s="124"/>
    </row>
    <row r="13" spans="1:11" x14ac:dyDescent="0.2">
      <c r="A13" s="124" t="s">
        <v>300</v>
      </c>
      <c r="B13" s="124"/>
      <c r="C13" s="124"/>
      <c r="D13" s="124"/>
      <c r="E13" s="124" t="s">
        <v>301</v>
      </c>
      <c r="F13" s="124"/>
      <c r="G13" s="124"/>
      <c r="H13" s="124"/>
      <c r="I13" s="124"/>
      <c r="J13" s="124"/>
      <c r="K13" s="124"/>
    </row>
    <row r="14" spans="1:11" x14ac:dyDescent="0.2">
      <c r="A14" s="124"/>
      <c r="B14" s="124"/>
      <c r="C14" s="124"/>
      <c r="D14" s="124"/>
      <c r="E14" s="124"/>
      <c r="F14" s="124"/>
      <c r="G14" s="124"/>
      <c r="H14" s="124"/>
      <c r="I14" s="124"/>
      <c r="J14" s="124"/>
      <c r="K14" s="124"/>
    </row>
    <row r="15" spans="1:11" x14ac:dyDescent="0.2">
      <c r="A15" s="125" t="s">
        <v>302</v>
      </c>
      <c r="B15" s="125"/>
      <c r="C15" s="125"/>
      <c r="D15" s="125"/>
      <c r="E15" s="125"/>
      <c r="F15" s="125"/>
      <c r="G15" s="125"/>
      <c r="H15" s="125"/>
      <c r="I15" s="125"/>
      <c r="J15" s="125"/>
      <c r="K15" s="125"/>
    </row>
    <row r="16" spans="1:11" x14ac:dyDescent="0.2">
      <c r="A16" s="125" t="s">
        <v>294</v>
      </c>
      <c r="B16" s="125"/>
      <c r="C16" s="125"/>
      <c r="D16" s="125"/>
      <c r="E16" s="125"/>
      <c r="F16" s="125"/>
      <c r="G16" s="125"/>
      <c r="H16" s="125"/>
      <c r="I16" s="125"/>
      <c r="J16" s="125"/>
      <c r="K16" s="125"/>
    </row>
    <row r="17" spans="1:13" x14ac:dyDescent="0.2">
      <c r="A17" s="125"/>
      <c r="B17" s="125" t="s">
        <v>303</v>
      </c>
      <c r="C17" s="125"/>
      <c r="D17" s="125"/>
      <c r="E17" s="125"/>
      <c r="F17" s="125"/>
      <c r="G17" s="125" t="s">
        <v>304</v>
      </c>
      <c r="H17" s="125"/>
      <c r="I17" s="125"/>
      <c r="J17" s="125"/>
      <c r="K17" s="125"/>
    </row>
    <row r="18" spans="1:13" x14ac:dyDescent="0.2">
      <c r="A18" s="124"/>
      <c r="B18" s="124"/>
      <c r="C18" s="124"/>
      <c r="D18" s="124"/>
      <c r="E18" s="124"/>
      <c r="F18" s="124"/>
      <c r="G18" s="124"/>
      <c r="H18" s="124"/>
      <c r="I18" s="124"/>
      <c r="J18" s="124"/>
      <c r="K18" s="124"/>
    </row>
    <row r="19" spans="1:13" x14ac:dyDescent="0.2">
      <c r="A19" s="124" t="s">
        <v>305</v>
      </c>
      <c r="B19" s="124"/>
      <c r="C19" s="124"/>
      <c r="D19" s="124"/>
      <c r="E19" s="124" t="s">
        <v>306</v>
      </c>
      <c r="F19" s="124"/>
      <c r="G19" s="124"/>
      <c r="H19" s="124"/>
      <c r="I19" s="124"/>
      <c r="J19" s="124"/>
      <c r="K19" s="124"/>
    </row>
    <row r="20" spans="1:13" x14ac:dyDescent="0.2">
      <c r="A20" s="124" t="s">
        <v>307</v>
      </c>
      <c r="B20" s="124"/>
      <c r="C20" s="124"/>
      <c r="D20" s="124"/>
      <c r="E20" s="124"/>
      <c r="F20" s="124"/>
      <c r="G20" s="124"/>
      <c r="H20" s="124"/>
      <c r="I20" s="124"/>
      <c r="J20" s="124"/>
      <c r="K20" s="124"/>
    </row>
    <row r="21" spans="1:13" x14ac:dyDescent="0.2">
      <c r="A21" s="124" t="s">
        <v>308</v>
      </c>
      <c r="B21" s="124"/>
      <c r="C21" s="124"/>
      <c r="D21" s="124"/>
      <c r="E21" s="124" t="s">
        <v>309</v>
      </c>
      <c r="F21" s="124"/>
      <c r="G21" s="124"/>
      <c r="H21" s="124"/>
      <c r="I21" s="124"/>
      <c r="J21" s="124"/>
      <c r="K21" s="124"/>
    </row>
    <row r="22" spans="1:13" x14ac:dyDescent="0.2">
      <c r="A22" s="124"/>
      <c r="B22" s="124"/>
      <c r="C22" s="124"/>
      <c r="D22" s="124"/>
      <c r="E22" s="124"/>
      <c r="F22" s="124"/>
      <c r="G22" s="124"/>
      <c r="H22" s="124"/>
      <c r="I22" s="124"/>
      <c r="J22" s="124"/>
      <c r="K22" s="124"/>
    </row>
    <row r="23" spans="1:13" x14ac:dyDescent="0.2">
      <c r="A23" s="126" t="s">
        <v>310</v>
      </c>
      <c r="B23" s="126" t="s">
        <v>311</v>
      </c>
      <c r="C23" s="126" t="s">
        <v>312</v>
      </c>
      <c r="D23" s="126" t="s">
        <v>313</v>
      </c>
      <c r="E23" s="126" t="s">
        <v>314</v>
      </c>
      <c r="F23" s="126" t="s">
        <v>315</v>
      </c>
      <c r="G23" s="126" t="s">
        <v>316</v>
      </c>
      <c r="H23" s="126" t="s">
        <v>317</v>
      </c>
      <c r="I23" s="126" t="s">
        <v>318</v>
      </c>
      <c r="J23" s="126" t="s">
        <v>319</v>
      </c>
      <c r="K23" s="126" t="s">
        <v>320</v>
      </c>
      <c r="L23" s="126" t="s">
        <v>321</v>
      </c>
      <c r="M23" s="126" t="s">
        <v>322</v>
      </c>
    </row>
    <row r="24" spans="1:13" x14ac:dyDescent="0.2">
      <c r="A24" s="126" t="s">
        <v>45</v>
      </c>
      <c r="B24" s="124" t="s">
        <v>323</v>
      </c>
      <c r="C24" s="124" t="s">
        <v>323</v>
      </c>
      <c r="D24" s="124" t="s">
        <v>323</v>
      </c>
      <c r="E24" s="124" t="s">
        <v>323</v>
      </c>
      <c r="F24" s="124" t="s">
        <v>323</v>
      </c>
      <c r="G24" s="124" t="s">
        <v>323</v>
      </c>
      <c r="H24" s="124" t="s">
        <v>323</v>
      </c>
      <c r="I24" s="124" t="s">
        <v>323</v>
      </c>
      <c r="J24" s="124" t="s">
        <v>323</v>
      </c>
      <c r="K24" s="124" t="s">
        <v>323</v>
      </c>
      <c r="L24" s="124" t="s">
        <v>323</v>
      </c>
      <c r="M24" s="124" t="s">
        <v>323</v>
      </c>
    </row>
    <row r="25" spans="1:13" x14ac:dyDescent="0.2">
      <c r="A25" s="126" t="s">
        <v>46</v>
      </c>
      <c r="B25" s="124" t="s">
        <v>323</v>
      </c>
      <c r="C25" s="124" t="s">
        <v>323</v>
      </c>
      <c r="D25" s="124" t="s">
        <v>323</v>
      </c>
      <c r="E25" s="124" t="s">
        <v>323</v>
      </c>
      <c r="F25" s="124" t="s">
        <v>323</v>
      </c>
      <c r="G25" s="124" t="s">
        <v>323</v>
      </c>
      <c r="H25" s="124" t="s">
        <v>323</v>
      </c>
      <c r="I25" s="124" t="s">
        <v>323</v>
      </c>
      <c r="J25" s="124" t="s">
        <v>323</v>
      </c>
      <c r="K25" s="124" t="s">
        <v>323</v>
      </c>
      <c r="L25" s="124" t="s">
        <v>323</v>
      </c>
      <c r="M25" s="124" t="s">
        <v>323</v>
      </c>
    </row>
    <row r="26" spans="1:13" x14ac:dyDescent="0.2">
      <c r="A26" s="126" t="s">
        <v>47</v>
      </c>
      <c r="B26" s="124" t="s">
        <v>323</v>
      </c>
      <c r="C26" s="124" t="s">
        <v>323</v>
      </c>
      <c r="D26" s="124" t="s">
        <v>323</v>
      </c>
      <c r="E26" s="124" t="s">
        <v>323</v>
      </c>
      <c r="F26" s="124" t="s">
        <v>323</v>
      </c>
      <c r="G26" s="124" t="s">
        <v>323</v>
      </c>
      <c r="H26" s="124" t="s">
        <v>323</v>
      </c>
      <c r="I26" s="124" t="s">
        <v>323</v>
      </c>
      <c r="J26" s="124" t="s">
        <v>323</v>
      </c>
      <c r="K26" s="124" t="s">
        <v>323</v>
      </c>
      <c r="L26" s="124" t="s">
        <v>323</v>
      </c>
      <c r="M26" s="124" t="s">
        <v>323</v>
      </c>
    </row>
    <row r="27" spans="1:13" x14ac:dyDescent="0.2">
      <c r="A27" s="126" t="s">
        <v>48</v>
      </c>
      <c r="B27" s="124" t="s">
        <v>323</v>
      </c>
      <c r="C27" s="124" t="s">
        <v>323</v>
      </c>
      <c r="D27" s="124" t="s">
        <v>323</v>
      </c>
      <c r="E27" s="124" t="s">
        <v>323</v>
      </c>
      <c r="F27" s="124" t="s">
        <v>323</v>
      </c>
      <c r="G27" s="124" t="s">
        <v>323</v>
      </c>
      <c r="H27" s="124" t="s">
        <v>323</v>
      </c>
      <c r="I27" s="124" t="s">
        <v>323</v>
      </c>
      <c r="J27" s="124" t="s">
        <v>323</v>
      </c>
      <c r="K27" s="124" t="s">
        <v>323</v>
      </c>
      <c r="L27" s="124" t="s">
        <v>323</v>
      </c>
      <c r="M27" s="124" t="s">
        <v>323</v>
      </c>
    </row>
    <row r="28" spans="1:13" x14ac:dyDescent="0.2">
      <c r="A28" s="126" t="s">
        <v>49</v>
      </c>
      <c r="B28" s="124" t="s">
        <v>323</v>
      </c>
      <c r="C28" s="124" t="s">
        <v>323</v>
      </c>
      <c r="D28" s="124" t="s">
        <v>323</v>
      </c>
      <c r="E28" s="124" t="s">
        <v>323</v>
      </c>
      <c r="F28" s="124" t="s">
        <v>323</v>
      </c>
      <c r="G28" s="124" t="s">
        <v>323</v>
      </c>
      <c r="H28" s="124" t="s">
        <v>323</v>
      </c>
      <c r="I28" s="124" t="s">
        <v>323</v>
      </c>
      <c r="J28" s="124" t="s">
        <v>323</v>
      </c>
      <c r="K28" s="124" t="s">
        <v>323</v>
      </c>
      <c r="L28" s="124" t="s">
        <v>323</v>
      </c>
      <c r="M28" s="124" t="s">
        <v>323</v>
      </c>
    </row>
    <row r="29" spans="1:13" x14ac:dyDescent="0.2">
      <c r="A29" s="126" t="s">
        <v>50</v>
      </c>
      <c r="B29" s="124" t="s">
        <v>323</v>
      </c>
      <c r="C29" s="124" t="s">
        <v>323</v>
      </c>
      <c r="D29" s="124" t="s">
        <v>323</v>
      </c>
      <c r="E29" s="124" t="s">
        <v>323</v>
      </c>
      <c r="F29" s="124" t="s">
        <v>323</v>
      </c>
      <c r="G29" s="124" t="s">
        <v>323</v>
      </c>
      <c r="H29" s="124" t="s">
        <v>323</v>
      </c>
      <c r="I29" s="124" t="s">
        <v>323</v>
      </c>
      <c r="J29" s="124" t="s">
        <v>323</v>
      </c>
      <c r="K29" s="124" t="s">
        <v>323</v>
      </c>
      <c r="L29" s="124" t="s">
        <v>323</v>
      </c>
      <c r="M29" s="124" t="s">
        <v>323</v>
      </c>
    </row>
    <row r="30" spans="1:13" x14ac:dyDescent="0.2">
      <c r="A30" s="126" t="s">
        <v>51</v>
      </c>
      <c r="B30" s="124" t="s">
        <v>323</v>
      </c>
      <c r="C30" s="124" t="s">
        <v>323</v>
      </c>
      <c r="D30" s="124" t="s">
        <v>323</v>
      </c>
      <c r="E30" s="124" t="s">
        <v>323</v>
      </c>
      <c r="F30" s="124" t="s">
        <v>323</v>
      </c>
      <c r="G30" s="124" t="s">
        <v>323</v>
      </c>
      <c r="H30" s="124" t="s">
        <v>323</v>
      </c>
      <c r="I30" s="124" t="s">
        <v>323</v>
      </c>
      <c r="J30" s="124" t="s">
        <v>323</v>
      </c>
      <c r="K30" s="124" t="s">
        <v>323</v>
      </c>
      <c r="L30" s="124" t="s">
        <v>323</v>
      </c>
      <c r="M30" s="124" t="s">
        <v>323</v>
      </c>
    </row>
    <row r="31" spans="1:13" x14ac:dyDescent="0.2">
      <c r="A31" s="126" t="s">
        <v>52</v>
      </c>
      <c r="B31" s="124" t="s">
        <v>323</v>
      </c>
      <c r="C31" s="124" t="s">
        <v>323</v>
      </c>
      <c r="D31" s="124" t="s">
        <v>323</v>
      </c>
      <c r="E31" s="124" t="s">
        <v>323</v>
      </c>
      <c r="F31" s="124" t="s">
        <v>323</v>
      </c>
      <c r="G31" s="124" t="s">
        <v>323</v>
      </c>
      <c r="H31" s="124" t="s">
        <v>323</v>
      </c>
      <c r="I31" s="124" t="s">
        <v>323</v>
      </c>
      <c r="J31" s="124" t="s">
        <v>323</v>
      </c>
      <c r="K31" s="124" t="s">
        <v>323</v>
      </c>
      <c r="L31" s="124" t="s">
        <v>323</v>
      </c>
      <c r="M31" s="124" t="s">
        <v>323</v>
      </c>
    </row>
    <row r="32" spans="1:13" x14ac:dyDescent="0.2">
      <c r="A32" s="124"/>
      <c r="B32" s="124"/>
      <c r="C32" s="124"/>
      <c r="D32" s="124"/>
      <c r="E32" s="124"/>
      <c r="F32" s="124"/>
      <c r="G32" s="124"/>
      <c r="H32" s="124"/>
      <c r="I32" s="124"/>
      <c r="J32" s="124"/>
      <c r="K32" s="124"/>
    </row>
    <row r="33" spans="1:19" x14ac:dyDescent="0.2">
      <c r="A33" s="124" t="s">
        <v>324</v>
      </c>
      <c r="B33" s="124" t="s">
        <v>303</v>
      </c>
      <c r="C33" s="124"/>
      <c r="D33" s="124"/>
      <c r="E33" s="124"/>
      <c r="F33" s="124"/>
      <c r="G33" s="124"/>
      <c r="H33" s="124"/>
      <c r="I33" s="124"/>
      <c r="J33" s="124"/>
      <c r="K33" s="124"/>
    </row>
    <row r="34" spans="1:19" x14ac:dyDescent="0.2">
      <c r="A34" s="124" t="s">
        <v>305</v>
      </c>
      <c r="B34" s="124" t="s">
        <v>304</v>
      </c>
      <c r="C34" s="124"/>
      <c r="D34" s="124"/>
      <c r="E34" s="124"/>
      <c r="F34" s="124"/>
      <c r="G34" s="124"/>
      <c r="H34" s="124"/>
      <c r="I34" s="124"/>
      <c r="J34" s="124"/>
      <c r="K34" s="124"/>
    </row>
    <row r="35" spans="1:19" x14ac:dyDescent="0.2">
      <c r="A35" s="124" t="s">
        <v>325</v>
      </c>
      <c r="B35" s="124"/>
      <c r="C35" s="124"/>
      <c r="D35" s="124"/>
      <c r="E35" s="124">
        <v>562</v>
      </c>
      <c r="F35" s="124" t="s">
        <v>326</v>
      </c>
      <c r="G35" s="124"/>
      <c r="H35" s="124"/>
      <c r="I35" s="124"/>
      <c r="J35" s="124"/>
      <c r="K35" s="124"/>
    </row>
    <row r="36" spans="1:19" x14ac:dyDescent="0.2">
      <c r="A36" s="124" t="s">
        <v>327</v>
      </c>
      <c r="B36" s="124"/>
      <c r="C36" s="124"/>
      <c r="D36" s="124"/>
      <c r="E36" s="124">
        <v>10</v>
      </c>
      <c r="F36" s="124"/>
      <c r="G36" s="124"/>
      <c r="H36" s="124"/>
      <c r="I36" s="124"/>
      <c r="J36" s="124"/>
      <c r="K36" s="124"/>
    </row>
    <row r="37" spans="1:19" x14ac:dyDescent="0.2">
      <c r="A37" s="124" t="s">
        <v>328</v>
      </c>
      <c r="B37" s="124"/>
      <c r="C37" s="124"/>
      <c r="D37" s="124"/>
      <c r="E37" s="124">
        <v>50</v>
      </c>
      <c r="F37" s="124" t="s">
        <v>329</v>
      </c>
      <c r="G37" s="124"/>
      <c r="H37" s="124"/>
      <c r="I37" s="124"/>
      <c r="J37" s="124"/>
      <c r="K37" s="124"/>
    </row>
    <row r="38" spans="1:19" x14ac:dyDescent="0.2">
      <c r="A38" s="124" t="s">
        <v>330</v>
      </c>
      <c r="B38" s="124"/>
      <c r="C38" s="124"/>
      <c r="D38" s="124"/>
      <c r="E38" s="124" t="s">
        <v>309</v>
      </c>
      <c r="F38" s="124"/>
      <c r="G38" s="124"/>
      <c r="H38" s="124"/>
      <c r="I38" s="124"/>
      <c r="J38" s="124"/>
      <c r="K38" s="124"/>
    </row>
    <row r="39" spans="1:19" x14ac:dyDescent="0.2">
      <c r="A39" s="124"/>
      <c r="B39" s="124"/>
      <c r="C39" s="124"/>
      <c r="D39" s="124"/>
      <c r="E39" s="124"/>
      <c r="F39" s="124"/>
      <c r="G39" s="124"/>
      <c r="H39" s="124"/>
      <c r="I39" s="124"/>
      <c r="J39" s="124"/>
      <c r="K39" s="124"/>
    </row>
    <row r="40" spans="1:19" x14ac:dyDescent="0.2">
      <c r="A40" s="124" t="s">
        <v>331</v>
      </c>
      <c r="B40" s="124"/>
      <c r="C40" s="124"/>
      <c r="D40" s="124"/>
      <c r="E40" s="124" t="s">
        <v>332</v>
      </c>
      <c r="F40" s="124"/>
      <c r="G40" s="124"/>
      <c r="H40" s="124"/>
      <c r="I40" s="124"/>
      <c r="J40" s="124"/>
      <c r="K40" s="124"/>
      <c r="S40" s="32"/>
    </row>
    <row r="41" spans="1:19" x14ac:dyDescent="0.2">
      <c r="A41" s="124" t="s">
        <v>333</v>
      </c>
      <c r="B41" s="124"/>
      <c r="C41" s="124"/>
      <c r="D41" s="124"/>
      <c r="E41" s="124">
        <v>22.7</v>
      </c>
      <c r="F41" s="124" t="s">
        <v>334</v>
      </c>
      <c r="G41" s="124"/>
      <c r="H41" s="124"/>
      <c r="I41" s="124"/>
      <c r="J41" s="124"/>
      <c r="K41" s="124"/>
      <c r="S41" s="32"/>
    </row>
    <row r="42" spans="1:19" x14ac:dyDescent="0.2">
      <c r="A42" s="124"/>
      <c r="B42" s="124"/>
      <c r="C42" s="124"/>
      <c r="D42" s="124"/>
      <c r="E42" s="124"/>
      <c r="F42" s="124"/>
      <c r="G42" s="124"/>
      <c r="H42" s="124"/>
      <c r="I42" s="124"/>
      <c r="J42" s="124"/>
      <c r="K42" s="124"/>
      <c r="S42" s="32"/>
    </row>
    <row r="43" spans="1:19" x14ac:dyDescent="0.2">
      <c r="A43" s="126" t="s">
        <v>310</v>
      </c>
      <c r="B43" s="126" t="s">
        <v>311</v>
      </c>
      <c r="C43" s="126" t="s">
        <v>312</v>
      </c>
      <c r="D43" s="126" t="s">
        <v>313</v>
      </c>
      <c r="E43" s="126" t="s">
        <v>314</v>
      </c>
      <c r="F43" s="126" t="s">
        <v>315</v>
      </c>
      <c r="G43" s="126" t="s">
        <v>316</v>
      </c>
      <c r="H43" s="126" t="s">
        <v>317</v>
      </c>
      <c r="I43" s="126" t="s">
        <v>318</v>
      </c>
      <c r="J43" s="126" t="s">
        <v>319</v>
      </c>
      <c r="K43" s="126" t="s">
        <v>320</v>
      </c>
      <c r="L43" s="126" t="s">
        <v>321</v>
      </c>
      <c r="M43" s="126" t="s">
        <v>322</v>
      </c>
      <c r="S43" s="32"/>
    </row>
    <row r="44" spans="1:19" x14ac:dyDescent="0.2">
      <c r="A44" s="126" t="s">
        <v>45</v>
      </c>
      <c r="B44" s="124">
        <v>2.0545</v>
      </c>
      <c r="C44" s="124">
        <v>1.6163000000000001</v>
      </c>
      <c r="D44" s="124">
        <v>1.1727000000000001</v>
      </c>
      <c r="E44" s="124">
        <v>0.84140000000000004</v>
      </c>
      <c r="F44" s="124">
        <v>0.62429999999999997</v>
      </c>
      <c r="G44" s="124">
        <v>0.38080000000000003</v>
      </c>
      <c r="H44" s="124">
        <v>0.24</v>
      </c>
      <c r="I44" s="124">
        <v>0.1321</v>
      </c>
      <c r="J44" s="124">
        <v>0.1101</v>
      </c>
      <c r="K44" s="124" t="s">
        <v>279</v>
      </c>
      <c r="L44" s="124" t="s">
        <v>279</v>
      </c>
      <c r="M44" s="124" t="s">
        <v>279</v>
      </c>
      <c r="S44" s="32"/>
    </row>
    <row r="45" spans="1:19" x14ac:dyDescent="0.2">
      <c r="A45" s="126" t="s">
        <v>46</v>
      </c>
      <c r="B45" s="124">
        <v>2.2621000000000002</v>
      </c>
      <c r="C45" s="124">
        <v>1.5992</v>
      </c>
      <c r="D45" s="124">
        <v>2.5594999999999999</v>
      </c>
      <c r="E45" s="124">
        <v>1.1012</v>
      </c>
      <c r="F45" s="124">
        <v>0.57830000000000004</v>
      </c>
      <c r="G45" s="124">
        <v>0.37040000000000001</v>
      </c>
      <c r="H45" s="124">
        <v>0.23830000000000001</v>
      </c>
      <c r="I45" s="124">
        <v>0.13270000000000001</v>
      </c>
      <c r="J45" s="124">
        <v>0.1109</v>
      </c>
      <c r="K45" s="124" t="s">
        <v>279</v>
      </c>
      <c r="L45" s="124" t="s">
        <v>279</v>
      </c>
      <c r="M45" s="124" t="s">
        <v>279</v>
      </c>
      <c r="S45" s="32"/>
    </row>
    <row r="46" spans="1:19" x14ac:dyDescent="0.2">
      <c r="A46" s="126" t="s">
        <v>47</v>
      </c>
      <c r="B46" s="124">
        <v>2.0335000000000001</v>
      </c>
      <c r="C46" s="124">
        <v>1.4018999999999999</v>
      </c>
      <c r="D46" s="124">
        <v>1.1349</v>
      </c>
      <c r="E46" s="124">
        <v>0.90549999999999997</v>
      </c>
      <c r="F46" s="124">
        <v>0.5958</v>
      </c>
      <c r="G46" s="124">
        <v>0.36609999999999998</v>
      </c>
      <c r="H46" s="124">
        <v>0.23519999999999999</v>
      </c>
      <c r="I46" s="124">
        <v>0.13289999999999999</v>
      </c>
      <c r="J46" s="124">
        <v>0.1109</v>
      </c>
      <c r="K46" s="124" t="s">
        <v>279</v>
      </c>
      <c r="L46" s="124" t="s">
        <v>279</v>
      </c>
      <c r="M46" s="124" t="s">
        <v>279</v>
      </c>
      <c r="S46" s="32"/>
    </row>
    <row r="47" spans="1:19" x14ac:dyDescent="0.2">
      <c r="A47" s="126" t="s">
        <v>48</v>
      </c>
      <c r="B47" s="124">
        <v>2.3371</v>
      </c>
      <c r="C47" s="124">
        <v>1.4137</v>
      </c>
      <c r="D47" s="124">
        <v>0.69420000000000004</v>
      </c>
      <c r="E47" s="124">
        <v>0.42109999999999997</v>
      </c>
      <c r="F47" s="124">
        <v>0.26469999999999999</v>
      </c>
      <c r="G47" s="124">
        <v>0.1295</v>
      </c>
      <c r="H47" s="124">
        <v>0.105</v>
      </c>
      <c r="I47" s="124" t="s">
        <v>279</v>
      </c>
      <c r="J47" s="124" t="s">
        <v>279</v>
      </c>
      <c r="K47" s="124" t="s">
        <v>279</v>
      </c>
      <c r="L47" s="124" t="s">
        <v>279</v>
      </c>
      <c r="M47" s="124" t="s">
        <v>279</v>
      </c>
      <c r="S47" s="32"/>
    </row>
    <row r="48" spans="1:19" x14ac:dyDescent="0.2">
      <c r="A48" s="126" t="s">
        <v>49</v>
      </c>
      <c r="B48" s="124">
        <v>2.1977000000000002</v>
      </c>
      <c r="C48" s="124">
        <v>1.2117</v>
      </c>
      <c r="D48" s="124">
        <v>0.67279999999999995</v>
      </c>
      <c r="E48" s="124">
        <v>0.42959999999999998</v>
      </c>
      <c r="F48" s="124">
        <v>0.2152</v>
      </c>
      <c r="G48" s="124">
        <v>0.13420000000000001</v>
      </c>
      <c r="H48" s="124">
        <v>0.10580000000000001</v>
      </c>
      <c r="I48" s="124" t="s">
        <v>279</v>
      </c>
      <c r="J48" s="124" t="s">
        <v>279</v>
      </c>
      <c r="K48" s="124" t="s">
        <v>279</v>
      </c>
      <c r="L48" s="124" t="s">
        <v>279</v>
      </c>
      <c r="M48" s="124" t="s">
        <v>279</v>
      </c>
      <c r="S48" s="32"/>
    </row>
    <row r="49" spans="1:14" x14ac:dyDescent="0.2">
      <c r="A49" s="126" t="s">
        <v>50</v>
      </c>
      <c r="B49" s="124">
        <v>2.3165</v>
      </c>
      <c r="C49" s="124">
        <v>1.3102</v>
      </c>
      <c r="D49" s="124">
        <v>0.76770000000000005</v>
      </c>
      <c r="E49" s="124">
        <v>0.40820000000000001</v>
      </c>
      <c r="F49" s="124">
        <v>0.2492</v>
      </c>
      <c r="G49" s="124">
        <v>0.13420000000000001</v>
      </c>
      <c r="H49" s="124">
        <v>0.10589999999999999</v>
      </c>
      <c r="I49" s="124" t="s">
        <v>279</v>
      </c>
      <c r="J49" s="124" t="s">
        <v>279</v>
      </c>
      <c r="K49" s="124" t="s">
        <v>279</v>
      </c>
      <c r="L49" s="124" t="s">
        <v>279</v>
      </c>
      <c r="M49" s="124" t="s">
        <v>279</v>
      </c>
    </row>
    <row r="50" spans="1:14" x14ac:dyDescent="0.2">
      <c r="A50" s="126" t="s">
        <v>51</v>
      </c>
      <c r="B50" s="124">
        <v>3.4664999999999999</v>
      </c>
      <c r="C50" s="124">
        <v>3.8961000000000001</v>
      </c>
      <c r="D50" s="124">
        <v>3.6596000000000002</v>
      </c>
      <c r="E50" s="124">
        <v>3.1299000000000001</v>
      </c>
      <c r="F50" s="124">
        <v>3.1983000000000001</v>
      </c>
      <c r="G50" s="124">
        <v>3.1057999999999999</v>
      </c>
      <c r="H50" s="124">
        <v>3.0531000000000001</v>
      </c>
      <c r="I50" s="124">
        <v>2.9862000000000002</v>
      </c>
      <c r="J50" s="124" t="s">
        <v>279</v>
      </c>
      <c r="K50" s="124" t="s">
        <v>279</v>
      </c>
      <c r="L50" s="124" t="s">
        <v>279</v>
      </c>
      <c r="M50" s="124" t="s">
        <v>279</v>
      </c>
    </row>
    <row r="51" spans="1:14" x14ac:dyDescent="0.2">
      <c r="A51" s="126" t="s">
        <v>52</v>
      </c>
      <c r="B51" s="127" t="s">
        <v>335</v>
      </c>
      <c r="C51" s="127" t="s">
        <v>335</v>
      </c>
      <c r="D51" s="127" t="s">
        <v>335</v>
      </c>
      <c r="E51" s="127" t="s">
        <v>335</v>
      </c>
      <c r="F51" s="127" t="s">
        <v>335</v>
      </c>
      <c r="G51" s="127" t="s">
        <v>335</v>
      </c>
      <c r="H51" s="127" t="s">
        <v>335</v>
      </c>
      <c r="I51" s="127" t="s">
        <v>335</v>
      </c>
      <c r="J51" s="124" t="s">
        <v>279</v>
      </c>
      <c r="K51" s="124" t="s">
        <v>279</v>
      </c>
      <c r="L51" s="124" t="s">
        <v>279</v>
      </c>
      <c r="M51" s="124" t="s">
        <v>279</v>
      </c>
    </row>
    <row r="52" spans="1:14" x14ac:dyDescent="0.2">
      <c r="A52" s="124"/>
      <c r="B52" s="124"/>
      <c r="C52" s="124"/>
      <c r="D52" s="124"/>
      <c r="E52" s="124"/>
      <c r="F52" s="124"/>
      <c r="G52" s="124"/>
      <c r="H52" s="124"/>
      <c r="I52" s="124"/>
      <c r="J52" s="124"/>
      <c r="K52" s="124"/>
    </row>
    <row r="53" spans="1:14" x14ac:dyDescent="0.2">
      <c r="A53" s="128"/>
      <c r="B53" s="128"/>
      <c r="C53" s="128"/>
      <c r="D53" s="128"/>
      <c r="E53" s="128"/>
      <c r="F53" s="128"/>
      <c r="G53" s="128"/>
      <c r="H53" s="128"/>
      <c r="I53" s="128"/>
      <c r="J53" s="128"/>
      <c r="K53" s="128"/>
    </row>
    <row r="54" spans="1:14" x14ac:dyDescent="0.2">
      <c r="A54" s="124" t="s">
        <v>336</v>
      </c>
      <c r="B54" s="124"/>
      <c r="C54" s="124"/>
      <c r="D54" s="124"/>
      <c r="E54" s="124" t="s">
        <v>337</v>
      </c>
      <c r="F54" s="124"/>
      <c r="G54" s="124"/>
      <c r="H54" s="124"/>
      <c r="I54" s="124"/>
      <c r="J54" s="124"/>
      <c r="K54" s="124"/>
    </row>
    <row r="55" spans="1:14" x14ac:dyDescent="0.2">
      <c r="A55" s="124"/>
      <c r="B55" s="124"/>
      <c r="C55" s="124"/>
      <c r="D55" s="124"/>
      <c r="E55" s="124"/>
      <c r="F55" s="124"/>
      <c r="G55" s="124"/>
      <c r="H55" s="124"/>
      <c r="I55" s="124"/>
      <c r="J55" s="124"/>
      <c r="K55" s="124"/>
    </row>
    <row r="56" spans="1:14" x14ac:dyDescent="0.2">
      <c r="A56" s="124"/>
      <c r="B56" s="124"/>
      <c r="C56" s="124"/>
      <c r="D56" s="124"/>
      <c r="E56" s="124"/>
      <c r="F56" s="124"/>
      <c r="G56" s="124"/>
      <c r="H56" s="124"/>
      <c r="I56" s="124"/>
      <c r="J56" s="124"/>
      <c r="K56" s="124"/>
    </row>
    <row r="58" spans="1:14" x14ac:dyDescent="0.2">
      <c r="A58" s="6"/>
      <c r="B58" s="7">
        <v>1</v>
      </c>
      <c r="C58" s="7">
        <v>2</v>
      </c>
      <c r="D58" s="7">
        <v>3</v>
      </c>
      <c r="E58" s="7">
        <v>4</v>
      </c>
      <c r="F58" s="7">
        <v>5</v>
      </c>
      <c r="G58" s="7">
        <v>6</v>
      </c>
      <c r="H58" s="7">
        <v>7</v>
      </c>
      <c r="I58" s="7">
        <v>8</v>
      </c>
      <c r="J58" s="7">
        <v>9</v>
      </c>
      <c r="K58" s="30">
        <v>10</v>
      </c>
      <c r="L58" s="7">
        <v>11</v>
      </c>
      <c r="M58" s="7">
        <v>12</v>
      </c>
    </row>
    <row r="59" spans="1:14" ht="16" x14ac:dyDescent="0.2">
      <c r="A59" s="8" t="s">
        <v>45</v>
      </c>
      <c r="B59" s="90" t="s">
        <v>236</v>
      </c>
      <c r="C59" s="90" t="s">
        <v>274</v>
      </c>
      <c r="D59" s="90" t="s">
        <v>237</v>
      </c>
      <c r="E59" s="90" t="s">
        <v>275</v>
      </c>
      <c r="F59" s="90" t="s">
        <v>238</v>
      </c>
      <c r="G59" s="90" t="s">
        <v>240</v>
      </c>
      <c r="H59" s="90" t="s">
        <v>239</v>
      </c>
      <c r="I59" s="90" t="s">
        <v>241</v>
      </c>
      <c r="J59" s="90" t="s">
        <v>242</v>
      </c>
      <c r="K59" s="24"/>
      <c r="L59" s="14"/>
      <c r="M59" s="16"/>
      <c r="N59" t="s">
        <v>339</v>
      </c>
    </row>
    <row r="60" spans="1:14" x14ac:dyDescent="0.2">
      <c r="A60" s="9" t="s">
        <v>46</v>
      </c>
      <c r="B60" s="90" t="s">
        <v>236</v>
      </c>
      <c r="C60" s="90" t="s">
        <v>274</v>
      </c>
      <c r="D60" s="90" t="s">
        <v>237</v>
      </c>
      <c r="E60" s="90" t="s">
        <v>275</v>
      </c>
      <c r="F60" s="90" t="s">
        <v>238</v>
      </c>
      <c r="G60" s="90" t="s">
        <v>240</v>
      </c>
      <c r="H60" s="90" t="s">
        <v>239</v>
      </c>
      <c r="I60" s="90" t="s">
        <v>241</v>
      </c>
      <c r="J60" s="90" t="s">
        <v>242</v>
      </c>
      <c r="K60" s="24"/>
      <c r="L60" s="14"/>
      <c r="M60" s="16"/>
      <c r="N60" t="s">
        <v>340</v>
      </c>
    </row>
    <row r="61" spans="1:14" x14ac:dyDescent="0.2">
      <c r="A61" s="9" t="s">
        <v>47</v>
      </c>
      <c r="B61" s="90" t="s">
        <v>236</v>
      </c>
      <c r="C61" s="90" t="s">
        <v>274</v>
      </c>
      <c r="D61" s="90" t="s">
        <v>237</v>
      </c>
      <c r="E61" s="90" t="s">
        <v>275</v>
      </c>
      <c r="F61" s="90" t="s">
        <v>238</v>
      </c>
      <c r="G61" s="90" t="s">
        <v>240</v>
      </c>
      <c r="H61" s="90" t="s">
        <v>239</v>
      </c>
      <c r="I61" s="90" t="s">
        <v>241</v>
      </c>
      <c r="J61" s="90" t="s">
        <v>242</v>
      </c>
      <c r="K61" s="24"/>
      <c r="L61" s="14"/>
      <c r="M61" s="16"/>
      <c r="N61" t="s">
        <v>341</v>
      </c>
    </row>
    <row r="62" spans="1:14" x14ac:dyDescent="0.2">
      <c r="A62" s="9" t="s">
        <v>48</v>
      </c>
      <c r="B62" s="123" t="s">
        <v>236</v>
      </c>
      <c r="C62" s="123" t="s">
        <v>237</v>
      </c>
      <c r="D62" s="123" t="s">
        <v>238</v>
      </c>
      <c r="E62" s="123" t="s">
        <v>240</v>
      </c>
      <c r="F62" s="123" t="s">
        <v>239</v>
      </c>
      <c r="G62" s="123" t="s">
        <v>241</v>
      </c>
      <c r="H62" s="123" t="s">
        <v>242</v>
      </c>
      <c r="I62" s="22"/>
      <c r="J62" s="23"/>
      <c r="K62" s="16"/>
      <c r="L62" s="14"/>
      <c r="M62" s="16"/>
      <c r="N62" t="s">
        <v>342</v>
      </c>
    </row>
    <row r="63" spans="1:14" x14ac:dyDescent="0.2">
      <c r="A63" s="9" t="s">
        <v>49</v>
      </c>
      <c r="B63" s="123" t="s">
        <v>236</v>
      </c>
      <c r="C63" s="123" t="s">
        <v>237</v>
      </c>
      <c r="D63" s="123" t="s">
        <v>238</v>
      </c>
      <c r="E63" s="123" t="s">
        <v>240</v>
      </c>
      <c r="F63" s="123" t="s">
        <v>239</v>
      </c>
      <c r="G63" s="123" t="s">
        <v>241</v>
      </c>
      <c r="H63" s="123" t="s">
        <v>242</v>
      </c>
      <c r="I63" s="16"/>
      <c r="J63" s="16"/>
      <c r="K63" s="15"/>
      <c r="L63" s="15"/>
      <c r="M63" s="15"/>
      <c r="N63" t="s">
        <v>343</v>
      </c>
    </row>
    <row r="64" spans="1:14" x14ac:dyDescent="0.2">
      <c r="A64" s="9" t="s">
        <v>50</v>
      </c>
      <c r="B64" s="123" t="s">
        <v>236</v>
      </c>
      <c r="C64" s="123" t="s">
        <v>237</v>
      </c>
      <c r="D64" s="123" t="s">
        <v>238</v>
      </c>
      <c r="E64" s="123" t="s">
        <v>240</v>
      </c>
      <c r="F64" s="123" t="s">
        <v>239</v>
      </c>
      <c r="G64" s="123" t="s">
        <v>241</v>
      </c>
      <c r="H64" s="123" t="s">
        <v>242</v>
      </c>
      <c r="I64" s="16"/>
      <c r="J64" s="16"/>
      <c r="K64" s="15"/>
      <c r="L64" s="15"/>
      <c r="M64" s="15"/>
      <c r="N64" t="s">
        <v>344</v>
      </c>
    </row>
    <row r="65" spans="1:21" x14ac:dyDescent="0.2">
      <c r="A65" s="9" t="s">
        <v>51</v>
      </c>
      <c r="B65" s="121" t="s">
        <v>276</v>
      </c>
      <c r="C65" s="122">
        <v>50</v>
      </c>
      <c r="D65" s="121" t="s">
        <v>277</v>
      </c>
      <c r="E65" s="122">
        <v>51</v>
      </c>
      <c r="F65" s="121" t="s">
        <v>259</v>
      </c>
      <c r="G65" s="122">
        <v>52</v>
      </c>
      <c r="H65" s="121" t="s">
        <v>260</v>
      </c>
      <c r="I65" s="122">
        <v>53</v>
      </c>
      <c r="J65" s="16"/>
      <c r="K65" s="15"/>
      <c r="L65" s="15"/>
      <c r="M65" s="15"/>
    </row>
    <row r="66" spans="1:21" x14ac:dyDescent="0.2">
      <c r="A66" s="9" t="s">
        <v>52</v>
      </c>
      <c r="B66" s="121" t="s">
        <v>261</v>
      </c>
      <c r="C66" s="122">
        <v>55</v>
      </c>
      <c r="D66" s="121" t="s">
        <v>262</v>
      </c>
      <c r="E66" s="122">
        <v>56</v>
      </c>
      <c r="F66" s="121" t="s">
        <v>263</v>
      </c>
      <c r="G66" s="122">
        <v>57</v>
      </c>
      <c r="H66" s="121" t="s">
        <v>264</v>
      </c>
      <c r="I66" s="122">
        <v>58</v>
      </c>
      <c r="J66" s="16"/>
      <c r="K66" s="15"/>
      <c r="L66" s="15"/>
      <c r="M66" s="15"/>
    </row>
    <row r="69" spans="1:21" x14ac:dyDescent="0.2">
      <c r="B69" t="s">
        <v>339</v>
      </c>
      <c r="K69" t="s">
        <v>340</v>
      </c>
      <c r="S69" t="s">
        <v>341</v>
      </c>
    </row>
    <row r="70" spans="1:21" x14ac:dyDescent="0.2">
      <c r="B70" t="s">
        <v>338</v>
      </c>
      <c r="C70" t="s">
        <v>303</v>
      </c>
      <c r="D70" t="s">
        <v>521</v>
      </c>
      <c r="K70" t="s">
        <v>338</v>
      </c>
      <c r="L70" t="s">
        <v>303</v>
      </c>
      <c r="M70" t="s">
        <v>521</v>
      </c>
      <c r="S70" t="s">
        <v>338</v>
      </c>
      <c r="T70" t="s">
        <v>303</v>
      </c>
      <c r="U70" t="s">
        <v>521</v>
      </c>
    </row>
    <row r="71" spans="1:21" x14ac:dyDescent="0.2">
      <c r="B71" s="90">
        <v>2000</v>
      </c>
      <c r="C71" s="124">
        <v>2.0545</v>
      </c>
      <c r="D71">
        <f>C71-C79</f>
        <v>1.9443999999999999</v>
      </c>
      <c r="K71" s="90">
        <v>2000</v>
      </c>
      <c r="L71" s="124">
        <v>2.2621000000000002</v>
      </c>
      <c r="M71">
        <f>L71-0.1109</f>
        <v>2.1512000000000002</v>
      </c>
      <c r="S71" s="90">
        <v>2000</v>
      </c>
      <c r="T71" s="124">
        <v>2.0335000000000001</v>
      </c>
      <c r="U71">
        <f>T71-0.1109</f>
        <v>1.9226000000000001</v>
      </c>
    </row>
    <row r="72" spans="1:21" x14ac:dyDescent="0.2">
      <c r="B72" s="90">
        <v>1500</v>
      </c>
      <c r="C72" s="124">
        <v>1.6163000000000001</v>
      </c>
      <c r="D72">
        <f>C72-C79</f>
        <v>1.5062</v>
      </c>
      <c r="K72" s="90">
        <v>1500</v>
      </c>
      <c r="L72" s="124">
        <v>1.5992</v>
      </c>
      <c r="M72">
        <f t="shared" ref="M72:M79" si="0">L72-0.1109</f>
        <v>1.4883</v>
      </c>
      <c r="S72" s="90">
        <v>1500</v>
      </c>
      <c r="T72" s="124">
        <v>1.4018999999999999</v>
      </c>
      <c r="U72">
        <f t="shared" ref="U72:U79" si="1">T72-0.1109</f>
        <v>1.2909999999999999</v>
      </c>
    </row>
    <row r="73" spans="1:21" x14ac:dyDescent="0.2">
      <c r="B73" s="90">
        <v>1000</v>
      </c>
      <c r="C73" s="124">
        <v>1.1727000000000001</v>
      </c>
      <c r="D73">
        <f>C73-C79</f>
        <v>1.0626</v>
      </c>
      <c r="K73" s="90">
        <v>1000</v>
      </c>
      <c r="L73" s="124">
        <v>2.5594999999999999</v>
      </c>
      <c r="M73">
        <f t="shared" si="0"/>
        <v>2.4485999999999999</v>
      </c>
      <c r="S73" s="90">
        <v>1000</v>
      </c>
      <c r="T73" s="124">
        <v>1.1349</v>
      </c>
      <c r="U73">
        <f t="shared" si="1"/>
        <v>1.024</v>
      </c>
    </row>
    <row r="74" spans="1:21" x14ac:dyDescent="0.2">
      <c r="B74" s="90">
        <v>750</v>
      </c>
      <c r="C74" s="124">
        <v>0.84140000000000004</v>
      </c>
      <c r="D74">
        <f>C74-C79</f>
        <v>0.73130000000000006</v>
      </c>
      <c r="K74" s="90">
        <v>750</v>
      </c>
      <c r="L74" s="124">
        <v>1.1012</v>
      </c>
      <c r="M74">
        <f t="shared" si="0"/>
        <v>0.99029999999999996</v>
      </c>
      <c r="S74" s="90">
        <v>750</v>
      </c>
      <c r="T74" s="124">
        <v>0.90549999999999997</v>
      </c>
      <c r="U74">
        <f t="shared" si="1"/>
        <v>0.79459999999999997</v>
      </c>
    </row>
    <row r="75" spans="1:21" x14ac:dyDescent="0.2">
      <c r="B75" s="90">
        <v>500</v>
      </c>
      <c r="C75" s="124">
        <v>0.62429999999999997</v>
      </c>
      <c r="D75">
        <f>C75-C79</f>
        <v>0.51419999999999999</v>
      </c>
      <c r="K75" s="90">
        <v>500</v>
      </c>
      <c r="L75" s="124">
        <v>0.57830000000000004</v>
      </c>
      <c r="M75">
        <f t="shared" si="0"/>
        <v>0.46740000000000004</v>
      </c>
      <c r="S75" s="90">
        <v>500</v>
      </c>
      <c r="T75" s="124">
        <v>0.5958</v>
      </c>
      <c r="U75">
        <f t="shared" si="1"/>
        <v>0.4849</v>
      </c>
    </row>
    <row r="76" spans="1:21" x14ac:dyDescent="0.2">
      <c r="B76" s="90">
        <v>250</v>
      </c>
      <c r="C76" s="124">
        <v>0.38080000000000003</v>
      </c>
      <c r="D76">
        <f>C76-C79</f>
        <v>0.27070000000000005</v>
      </c>
      <c r="K76" s="90">
        <v>250</v>
      </c>
      <c r="L76" s="124">
        <v>0.37040000000000001</v>
      </c>
      <c r="M76">
        <f t="shared" si="0"/>
        <v>0.25950000000000001</v>
      </c>
      <c r="S76" s="90">
        <v>250</v>
      </c>
      <c r="T76" s="124">
        <v>0.36609999999999998</v>
      </c>
      <c r="U76">
        <f t="shared" si="1"/>
        <v>0.25519999999999998</v>
      </c>
    </row>
    <row r="77" spans="1:21" x14ac:dyDescent="0.2">
      <c r="B77" s="90">
        <v>125</v>
      </c>
      <c r="C77" s="124">
        <v>0.24</v>
      </c>
      <c r="D77">
        <f>C77-C79</f>
        <v>0.12989999999999999</v>
      </c>
      <c r="K77" s="90">
        <v>125</v>
      </c>
      <c r="L77" s="124">
        <v>0.23830000000000001</v>
      </c>
      <c r="M77">
        <f t="shared" si="0"/>
        <v>0.12740000000000001</v>
      </c>
      <c r="S77" s="90">
        <v>125</v>
      </c>
      <c r="T77" s="124">
        <v>0.23519999999999999</v>
      </c>
      <c r="U77">
        <f t="shared" si="1"/>
        <v>0.12429999999999999</v>
      </c>
    </row>
    <row r="78" spans="1:21" x14ac:dyDescent="0.2">
      <c r="B78" s="90">
        <v>25</v>
      </c>
      <c r="C78" s="124">
        <v>0.1321</v>
      </c>
      <c r="D78">
        <f>C78-C79</f>
        <v>2.1999999999999992E-2</v>
      </c>
      <c r="K78" s="90">
        <v>25</v>
      </c>
      <c r="L78" s="124">
        <v>0.13270000000000001</v>
      </c>
      <c r="M78">
        <f t="shared" si="0"/>
        <v>2.1800000000000014E-2</v>
      </c>
      <c r="S78" s="90">
        <v>25</v>
      </c>
      <c r="T78" s="124">
        <v>0.13289999999999999</v>
      </c>
      <c r="U78">
        <f t="shared" si="1"/>
        <v>2.1999999999999992E-2</v>
      </c>
    </row>
    <row r="79" spans="1:21" x14ac:dyDescent="0.2">
      <c r="B79" s="90">
        <v>0</v>
      </c>
      <c r="C79" s="124">
        <v>0.1101</v>
      </c>
      <c r="D79">
        <f>C79-C79</f>
        <v>0</v>
      </c>
      <c r="K79" s="90">
        <v>0</v>
      </c>
      <c r="L79" s="124">
        <v>0.1109</v>
      </c>
      <c r="M79">
        <f t="shared" si="0"/>
        <v>0</v>
      </c>
      <c r="S79" s="90">
        <v>0</v>
      </c>
      <c r="T79" s="124">
        <v>0.1109</v>
      </c>
      <c r="U79">
        <f t="shared" si="1"/>
        <v>0</v>
      </c>
    </row>
    <row r="96" spans="3:3" x14ac:dyDescent="0.2">
      <c r="C96" t="s">
        <v>345</v>
      </c>
    </row>
    <row r="99" spans="2:21" x14ac:dyDescent="0.2">
      <c r="B99" t="s">
        <v>342</v>
      </c>
      <c r="K99" t="s">
        <v>343</v>
      </c>
      <c r="S99" t="s">
        <v>344</v>
      </c>
    </row>
    <row r="100" spans="2:21" x14ac:dyDescent="0.2">
      <c r="B100" t="s">
        <v>338</v>
      </c>
      <c r="C100" t="s">
        <v>303</v>
      </c>
      <c r="D100" t="s">
        <v>521</v>
      </c>
      <c r="K100" t="s">
        <v>338</v>
      </c>
      <c r="L100" t="s">
        <v>303</v>
      </c>
      <c r="M100" t="s">
        <v>521</v>
      </c>
      <c r="S100" t="s">
        <v>338</v>
      </c>
      <c r="T100" t="s">
        <v>303</v>
      </c>
      <c r="U100" t="s">
        <v>521</v>
      </c>
    </row>
    <row r="101" spans="2:21" x14ac:dyDescent="0.2">
      <c r="B101" s="123">
        <v>2000</v>
      </c>
      <c r="C101" s="124">
        <v>2.3371</v>
      </c>
      <c r="D101">
        <f>C101-0.105</f>
        <v>2.2321</v>
      </c>
      <c r="K101" s="123">
        <v>2000</v>
      </c>
      <c r="L101" s="124">
        <v>2.1977000000000002</v>
      </c>
      <c r="M101">
        <f>L101-0.1058</f>
        <v>2.0919000000000003</v>
      </c>
      <c r="S101" s="123">
        <v>2000</v>
      </c>
      <c r="T101" s="124">
        <v>2.3165</v>
      </c>
      <c r="U101">
        <f>T101-0.1059</f>
        <v>2.2105999999999999</v>
      </c>
    </row>
    <row r="102" spans="2:21" x14ac:dyDescent="0.2">
      <c r="B102" s="123">
        <v>1000</v>
      </c>
      <c r="C102" s="124">
        <v>1.4137</v>
      </c>
      <c r="D102">
        <f t="shared" ref="D102:D107" si="2">C102-0.105</f>
        <v>1.3087</v>
      </c>
      <c r="K102" s="123">
        <v>1000</v>
      </c>
      <c r="L102" s="124">
        <v>1.2117</v>
      </c>
      <c r="M102">
        <f t="shared" ref="M102:M107" si="3">L102-0.1058</f>
        <v>1.1059000000000001</v>
      </c>
      <c r="S102" s="123">
        <v>1000</v>
      </c>
      <c r="T102" s="124">
        <v>1.3102</v>
      </c>
      <c r="U102">
        <f t="shared" ref="U102:U107" si="4">T102-0.1059</f>
        <v>1.2042999999999999</v>
      </c>
    </row>
    <row r="103" spans="2:21" x14ac:dyDescent="0.2">
      <c r="B103" s="123">
        <v>500</v>
      </c>
      <c r="C103" s="124">
        <v>0.69420000000000004</v>
      </c>
      <c r="D103">
        <f t="shared" si="2"/>
        <v>0.58920000000000006</v>
      </c>
      <c r="K103" s="123">
        <v>500</v>
      </c>
      <c r="L103" s="124">
        <v>0.67279999999999995</v>
      </c>
      <c r="M103">
        <f t="shared" si="3"/>
        <v>0.56699999999999995</v>
      </c>
      <c r="S103" s="123">
        <v>500</v>
      </c>
      <c r="T103" s="124">
        <v>0.76770000000000005</v>
      </c>
      <c r="U103">
        <f t="shared" si="4"/>
        <v>0.66180000000000005</v>
      </c>
    </row>
    <row r="104" spans="2:21" x14ac:dyDescent="0.2">
      <c r="B104" s="123">
        <v>250</v>
      </c>
      <c r="C104" s="124">
        <v>0.42109999999999997</v>
      </c>
      <c r="D104">
        <f t="shared" si="2"/>
        <v>0.31609999999999999</v>
      </c>
      <c r="K104" s="123">
        <v>250</v>
      </c>
      <c r="L104" s="124">
        <v>0.42959999999999998</v>
      </c>
      <c r="M104">
        <f t="shared" si="3"/>
        <v>0.32379999999999998</v>
      </c>
      <c r="S104" s="123">
        <v>250</v>
      </c>
      <c r="T104" s="124">
        <v>0.40820000000000001</v>
      </c>
      <c r="U104">
        <f t="shared" si="4"/>
        <v>0.30230000000000001</v>
      </c>
    </row>
    <row r="105" spans="2:21" x14ac:dyDescent="0.2">
      <c r="B105" s="123">
        <v>125</v>
      </c>
      <c r="C105" s="124">
        <v>0.26469999999999999</v>
      </c>
      <c r="D105">
        <f t="shared" si="2"/>
        <v>0.15970000000000001</v>
      </c>
      <c r="K105" s="123">
        <v>125</v>
      </c>
      <c r="L105" s="124">
        <v>0.2152</v>
      </c>
      <c r="M105">
        <f t="shared" si="3"/>
        <v>0.1094</v>
      </c>
      <c r="S105" s="123">
        <v>125</v>
      </c>
      <c r="T105" s="124">
        <v>0.2492</v>
      </c>
      <c r="U105">
        <f t="shared" si="4"/>
        <v>0.14330000000000001</v>
      </c>
    </row>
    <row r="106" spans="2:21" x14ac:dyDescent="0.2">
      <c r="B106" s="123">
        <v>25</v>
      </c>
      <c r="C106" s="124">
        <v>0.1295</v>
      </c>
      <c r="D106">
        <f t="shared" si="2"/>
        <v>2.4500000000000008E-2</v>
      </c>
      <c r="K106" s="123">
        <v>25</v>
      </c>
      <c r="L106" s="124">
        <v>0.13420000000000001</v>
      </c>
      <c r="M106">
        <f t="shared" si="3"/>
        <v>2.8400000000000009E-2</v>
      </c>
      <c r="S106" s="123">
        <v>25</v>
      </c>
      <c r="T106" s="124">
        <v>0.13420000000000001</v>
      </c>
      <c r="U106">
        <f t="shared" si="4"/>
        <v>2.830000000000002E-2</v>
      </c>
    </row>
    <row r="107" spans="2:21" x14ac:dyDescent="0.2">
      <c r="B107" s="123">
        <v>0</v>
      </c>
      <c r="C107" s="124">
        <v>0.105</v>
      </c>
      <c r="D107">
        <f t="shared" si="2"/>
        <v>0</v>
      </c>
      <c r="K107" s="123">
        <v>0</v>
      </c>
      <c r="L107" s="124">
        <v>0.10580000000000001</v>
      </c>
      <c r="M107">
        <f t="shared" si="3"/>
        <v>0</v>
      </c>
      <c r="S107" s="123">
        <v>0</v>
      </c>
      <c r="T107" s="124">
        <v>0.10589999999999999</v>
      </c>
      <c r="U107">
        <f t="shared" si="4"/>
        <v>0</v>
      </c>
    </row>
    <row r="125" spans="2:14" x14ac:dyDescent="0.2">
      <c r="L125" t="s">
        <v>349</v>
      </c>
    </row>
    <row r="127" spans="2:14" x14ac:dyDescent="0.2">
      <c r="B127" t="s">
        <v>348</v>
      </c>
      <c r="K127" t="s">
        <v>350</v>
      </c>
    </row>
    <row r="128" spans="2:14" x14ac:dyDescent="0.2">
      <c r="D128" t="s">
        <v>346</v>
      </c>
      <c r="E128" t="s">
        <v>347</v>
      </c>
      <c r="M128" t="s">
        <v>346</v>
      </c>
      <c r="N128" t="s">
        <v>347</v>
      </c>
    </row>
    <row r="129" spans="2:17" x14ac:dyDescent="0.2">
      <c r="C129" t="s">
        <v>303</v>
      </c>
      <c r="D129" t="s">
        <v>521</v>
      </c>
      <c r="E129" t="s">
        <v>338</v>
      </c>
      <c r="L129" t="s">
        <v>303</v>
      </c>
      <c r="M129" t="s">
        <v>521</v>
      </c>
      <c r="N129" t="s">
        <v>338</v>
      </c>
      <c r="Q129" s="60" t="s">
        <v>351</v>
      </c>
    </row>
    <row r="130" spans="2:17" x14ac:dyDescent="0.2">
      <c r="B130" s="121" t="s">
        <v>276</v>
      </c>
      <c r="C130" s="124">
        <v>3.4664999999999999</v>
      </c>
      <c r="D130">
        <f>C130-0.1101</f>
        <v>3.3563999999999998</v>
      </c>
      <c r="E130">
        <f>(D130-0.0142)/0.001</f>
        <v>3342.1999999999994</v>
      </c>
      <c r="K130" s="121" t="s">
        <v>276</v>
      </c>
      <c r="L130" s="124">
        <v>3.4664999999999999</v>
      </c>
      <c r="M130">
        <f>L130-0.1058</f>
        <v>3.3607</v>
      </c>
      <c r="N130">
        <f>(M130-0.0187)/0.0011</f>
        <v>3038.181818181818</v>
      </c>
      <c r="Q130" s="60">
        <f>E130-N130</f>
        <v>304.01818181818135</v>
      </c>
    </row>
    <row r="131" spans="2:17" x14ac:dyDescent="0.2">
      <c r="B131" s="122">
        <v>50</v>
      </c>
      <c r="C131" s="124">
        <v>3.8961000000000001</v>
      </c>
      <c r="D131">
        <f t="shared" ref="D131:D137" si="5">C131-0.1101</f>
        <v>3.786</v>
      </c>
      <c r="E131">
        <f t="shared" ref="E131:E137" si="6">(D131-0.0142)/0.001</f>
        <v>3771.7999999999997</v>
      </c>
      <c r="K131" s="122">
        <v>50</v>
      </c>
      <c r="L131" s="124">
        <v>3.8961000000000001</v>
      </c>
      <c r="M131">
        <f t="shared" ref="M131:M137" si="7">L131-0.1058</f>
        <v>3.7903000000000002</v>
      </c>
      <c r="N131">
        <f t="shared" ref="N131:N137" si="8">(M131-0.0187)/0.0011</f>
        <v>3428.727272727273</v>
      </c>
      <c r="Q131" s="60">
        <f t="shared" ref="Q131:Q137" si="9">E131-N131</f>
        <v>343.07272727272675</v>
      </c>
    </row>
    <row r="132" spans="2:17" x14ac:dyDescent="0.2">
      <c r="B132" s="121" t="s">
        <v>277</v>
      </c>
      <c r="C132" s="124">
        <v>3.6596000000000002</v>
      </c>
      <c r="D132">
        <f t="shared" si="5"/>
        <v>3.5495000000000001</v>
      </c>
      <c r="E132">
        <f t="shared" si="6"/>
        <v>3535.2999999999997</v>
      </c>
      <c r="K132" s="121" t="s">
        <v>277</v>
      </c>
      <c r="L132" s="124">
        <v>3.6596000000000002</v>
      </c>
      <c r="M132">
        <f t="shared" si="7"/>
        <v>3.5538000000000003</v>
      </c>
      <c r="N132">
        <f t="shared" si="8"/>
        <v>3213.727272727273</v>
      </c>
      <c r="Q132" s="60">
        <f t="shared" si="9"/>
        <v>321.57272727272675</v>
      </c>
    </row>
    <row r="133" spans="2:17" x14ac:dyDescent="0.2">
      <c r="B133" s="122">
        <v>51</v>
      </c>
      <c r="C133" s="124">
        <v>3.1299000000000001</v>
      </c>
      <c r="D133">
        <f t="shared" si="5"/>
        <v>3.0198</v>
      </c>
      <c r="E133">
        <f t="shared" si="6"/>
        <v>3005.6</v>
      </c>
      <c r="K133" s="122">
        <v>51</v>
      </c>
      <c r="L133" s="124">
        <v>3.1299000000000001</v>
      </c>
      <c r="M133">
        <f t="shared" si="7"/>
        <v>3.0241000000000002</v>
      </c>
      <c r="N133">
        <f t="shared" si="8"/>
        <v>2732.1818181818185</v>
      </c>
      <c r="Q133" s="60">
        <f t="shared" si="9"/>
        <v>273.41818181818144</v>
      </c>
    </row>
    <row r="134" spans="2:17" x14ac:dyDescent="0.2">
      <c r="B134" s="121" t="s">
        <v>259</v>
      </c>
      <c r="C134" s="124">
        <v>3.1983000000000001</v>
      </c>
      <c r="D134">
        <f t="shared" si="5"/>
        <v>3.0882000000000001</v>
      </c>
      <c r="E134">
        <f t="shared" si="6"/>
        <v>3074</v>
      </c>
      <c r="K134" s="121" t="s">
        <v>259</v>
      </c>
      <c r="L134" s="124">
        <v>3.1983000000000001</v>
      </c>
      <c r="M134">
        <f t="shared" si="7"/>
        <v>3.0925000000000002</v>
      </c>
      <c r="N134">
        <f t="shared" si="8"/>
        <v>2794.3636363636365</v>
      </c>
      <c r="Q134" s="60">
        <f t="shared" si="9"/>
        <v>279.63636363636351</v>
      </c>
    </row>
    <row r="135" spans="2:17" x14ac:dyDescent="0.2">
      <c r="B135" s="122">
        <v>52</v>
      </c>
      <c r="C135" s="124">
        <v>3.1057999999999999</v>
      </c>
      <c r="D135">
        <f t="shared" si="5"/>
        <v>2.9956999999999998</v>
      </c>
      <c r="E135">
        <f t="shared" si="6"/>
        <v>2981.4999999999995</v>
      </c>
      <c r="K135" s="122">
        <v>52</v>
      </c>
      <c r="L135" s="124">
        <v>3.1057999999999999</v>
      </c>
      <c r="M135">
        <f t="shared" si="7"/>
        <v>3</v>
      </c>
      <c r="N135">
        <f t="shared" si="8"/>
        <v>2710.272727272727</v>
      </c>
      <c r="Q135" s="60">
        <f t="shared" si="9"/>
        <v>271.22727272727252</v>
      </c>
    </row>
    <row r="136" spans="2:17" x14ac:dyDescent="0.2">
      <c r="B136" s="121" t="s">
        <v>260</v>
      </c>
      <c r="C136" s="124">
        <v>3.0531000000000001</v>
      </c>
      <c r="D136">
        <f t="shared" si="5"/>
        <v>2.9430000000000001</v>
      </c>
      <c r="E136">
        <f t="shared" si="6"/>
        <v>2928.7999999999997</v>
      </c>
      <c r="K136" s="121" t="s">
        <v>260</v>
      </c>
      <c r="L136" s="124">
        <v>3.0531000000000001</v>
      </c>
      <c r="M136">
        <f t="shared" si="7"/>
        <v>2.9473000000000003</v>
      </c>
      <c r="N136">
        <f t="shared" si="8"/>
        <v>2662.3636363636365</v>
      </c>
      <c r="Q136" s="60">
        <f t="shared" si="9"/>
        <v>266.43636363636324</v>
      </c>
    </row>
    <row r="137" spans="2:17" x14ac:dyDescent="0.2">
      <c r="B137" s="122">
        <v>53</v>
      </c>
      <c r="C137" s="124">
        <v>2.9862000000000002</v>
      </c>
      <c r="D137">
        <f t="shared" si="5"/>
        <v>2.8761000000000001</v>
      </c>
      <c r="E137">
        <f t="shared" si="6"/>
        <v>2861.8999999999996</v>
      </c>
      <c r="K137" s="122">
        <v>53</v>
      </c>
      <c r="L137" s="124">
        <v>2.9862000000000002</v>
      </c>
      <c r="M137">
        <f t="shared" si="7"/>
        <v>2.8804000000000003</v>
      </c>
      <c r="N137">
        <f t="shared" si="8"/>
        <v>2601.5454545454545</v>
      </c>
      <c r="Q137" s="60">
        <f t="shared" si="9"/>
        <v>260.35454545454513</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A2E0C-9AAF-486F-810A-9A7645C199E2}">
  <dimension ref="A1:T110"/>
  <sheetViews>
    <sheetView workbookViewId="0">
      <selection activeCell="R86" sqref="R86:T86"/>
    </sheetView>
  </sheetViews>
  <sheetFormatPr baseColWidth="10" defaultColWidth="9.1640625" defaultRowHeight="15" x14ac:dyDescent="0.2"/>
  <cols>
    <col min="19" max="19" width="16.5" bestFit="1" customWidth="1"/>
    <col min="20" max="20" width="24" bestFit="1" customWidth="1"/>
  </cols>
  <sheetData>
    <row r="1" spans="1:11" x14ac:dyDescent="0.2">
      <c r="A1" s="131" t="s">
        <v>393</v>
      </c>
      <c r="B1" s="131"/>
      <c r="C1" s="131"/>
      <c r="D1" s="131"/>
      <c r="E1" s="131" t="s">
        <v>279</v>
      </c>
      <c r="F1" s="131"/>
      <c r="G1" s="131"/>
      <c r="H1" s="131"/>
      <c r="I1" s="131"/>
      <c r="J1" s="131"/>
      <c r="K1" s="131"/>
    </row>
    <row r="2" spans="1:11" x14ac:dyDescent="0.2">
      <c r="A2" s="131" t="s">
        <v>280</v>
      </c>
      <c r="B2" s="131"/>
      <c r="C2" s="131"/>
      <c r="D2" s="131"/>
      <c r="E2" s="131" t="s">
        <v>281</v>
      </c>
      <c r="F2" s="131"/>
      <c r="G2" s="131"/>
      <c r="H2" s="131"/>
      <c r="I2" s="131"/>
      <c r="J2" s="131"/>
      <c r="K2" s="131"/>
    </row>
    <row r="3" spans="1:11" x14ac:dyDescent="0.2">
      <c r="A3" s="131" t="s">
        <v>282</v>
      </c>
      <c r="B3" s="131"/>
      <c r="C3" s="131"/>
      <c r="D3" s="131"/>
      <c r="E3" s="131" t="s">
        <v>283</v>
      </c>
      <c r="F3" s="131"/>
      <c r="G3" s="131"/>
      <c r="H3" s="131"/>
      <c r="I3" s="131"/>
      <c r="J3" s="131"/>
      <c r="K3" s="131"/>
    </row>
    <row r="4" spans="1:11" x14ac:dyDescent="0.2">
      <c r="A4" s="131" t="s">
        <v>284</v>
      </c>
      <c r="B4" s="131"/>
      <c r="C4" s="131"/>
      <c r="D4" s="131"/>
      <c r="E4" s="131" t="s">
        <v>285</v>
      </c>
      <c r="F4" s="131"/>
      <c r="G4" s="131"/>
      <c r="H4" s="131"/>
      <c r="I4" s="131"/>
      <c r="J4" s="131"/>
      <c r="K4" s="131"/>
    </row>
    <row r="5" spans="1:11" x14ac:dyDescent="0.2">
      <c r="A5" s="131" t="s">
        <v>279</v>
      </c>
      <c r="B5" s="131"/>
      <c r="C5" s="131"/>
      <c r="D5" s="131"/>
      <c r="E5" s="131" t="s">
        <v>279</v>
      </c>
      <c r="F5" s="131"/>
      <c r="G5" s="131"/>
      <c r="H5" s="131"/>
      <c r="I5" s="131"/>
      <c r="J5" s="131"/>
      <c r="K5" s="131"/>
    </row>
    <row r="6" spans="1:11" x14ac:dyDescent="0.2">
      <c r="A6" s="131" t="s">
        <v>286</v>
      </c>
      <c r="B6" s="131"/>
      <c r="C6" s="131"/>
      <c r="D6" s="131"/>
      <c r="E6" s="131" t="s">
        <v>394</v>
      </c>
      <c r="F6" s="131"/>
      <c r="G6" s="131"/>
      <c r="H6" s="131"/>
      <c r="I6" s="131"/>
      <c r="J6" s="131"/>
      <c r="K6" s="131"/>
    </row>
    <row r="7" spans="1:11" x14ac:dyDescent="0.2">
      <c r="A7" s="131" t="s">
        <v>288</v>
      </c>
      <c r="B7" s="131"/>
      <c r="C7" s="131"/>
      <c r="D7" s="131"/>
      <c r="E7" s="131" t="s">
        <v>395</v>
      </c>
      <c r="F7" s="131"/>
      <c r="G7" s="131"/>
      <c r="H7" s="131"/>
      <c r="I7" s="131"/>
      <c r="J7" s="131"/>
      <c r="K7" s="131"/>
    </row>
    <row r="8" spans="1:11" x14ac:dyDescent="0.2">
      <c r="A8" s="131" t="s">
        <v>290</v>
      </c>
      <c r="B8" s="131"/>
      <c r="C8" s="131"/>
      <c r="D8" s="131"/>
      <c r="E8" s="131" t="s">
        <v>291</v>
      </c>
      <c r="F8" s="131"/>
      <c r="G8" s="131"/>
      <c r="H8" s="131"/>
      <c r="I8" s="131"/>
      <c r="J8" s="131"/>
      <c r="K8" s="131"/>
    </row>
    <row r="9" spans="1:11" x14ac:dyDescent="0.2">
      <c r="A9" s="131" t="s">
        <v>292</v>
      </c>
      <c r="B9" s="131"/>
      <c r="C9" s="131"/>
      <c r="D9" s="131"/>
      <c r="E9" s="131" t="s">
        <v>293</v>
      </c>
      <c r="F9" s="131"/>
      <c r="G9" s="131"/>
      <c r="H9" s="131"/>
      <c r="I9" s="131"/>
      <c r="J9" s="131"/>
      <c r="K9" s="131"/>
    </row>
    <row r="10" spans="1:11" x14ac:dyDescent="0.2">
      <c r="A10" s="131" t="s">
        <v>294</v>
      </c>
      <c r="B10" s="131"/>
      <c r="C10" s="131"/>
      <c r="D10" s="131"/>
      <c r="E10" s="131" t="s">
        <v>396</v>
      </c>
      <c r="F10" s="131"/>
      <c r="G10" s="131"/>
      <c r="H10" s="131"/>
      <c r="I10" s="131"/>
      <c r="J10" s="131"/>
      <c r="K10" s="131"/>
    </row>
    <row r="11" spans="1:11" x14ac:dyDescent="0.2">
      <c r="A11" s="131" t="s">
        <v>296</v>
      </c>
      <c r="B11" s="131"/>
      <c r="C11" s="131"/>
      <c r="D11" s="131"/>
      <c r="E11" s="131" t="s">
        <v>297</v>
      </c>
      <c r="F11" s="131"/>
      <c r="G11" s="131"/>
      <c r="H11" s="131"/>
      <c r="I11" s="131"/>
      <c r="J11" s="131"/>
      <c r="K11" s="131"/>
    </row>
    <row r="12" spans="1:11" x14ac:dyDescent="0.2">
      <c r="A12" s="131" t="s">
        <v>298</v>
      </c>
      <c r="B12" s="131"/>
      <c r="C12" s="131"/>
      <c r="D12" s="131"/>
      <c r="E12" s="131" t="s">
        <v>299</v>
      </c>
      <c r="F12" s="131"/>
      <c r="G12" s="131"/>
      <c r="H12" s="131"/>
      <c r="I12" s="131"/>
      <c r="J12" s="131"/>
      <c r="K12" s="131"/>
    </row>
    <row r="13" spans="1:11" x14ac:dyDescent="0.2">
      <c r="A13" s="131" t="s">
        <v>300</v>
      </c>
      <c r="B13" s="131"/>
      <c r="C13" s="131"/>
      <c r="D13" s="131"/>
      <c r="E13" s="131" t="s">
        <v>397</v>
      </c>
      <c r="F13" s="131"/>
      <c r="G13" s="131"/>
      <c r="H13" s="131"/>
      <c r="I13" s="131"/>
      <c r="J13" s="131"/>
      <c r="K13" s="131"/>
    </row>
    <row r="14" spans="1:11" x14ac:dyDescent="0.2">
      <c r="A14" s="131"/>
      <c r="B14" s="131"/>
      <c r="C14" s="131"/>
      <c r="D14" s="131"/>
      <c r="E14" s="131"/>
      <c r="F14" s="131"/>
      <c r="G14" s="131"/>
      <c r="H14" s="131"/>
      <c r="I14" s="131"/>
      <c r="J14" s="131"/>
      <c r="K14" s="131"/>
    </row>
    <row r="15" spans="1:11" x14ac:dyDescent="0.2">
      <c r="A15" s="132" t="s">
        <v>302</v>
      </c>
      <c r="B15" s="132"/>
      <c r="C15" s="132"/>
      <c r="D15" s="132"/>
      <c r="E15" s="132"/>
      <c r="F15" s="132"/>
      <c r="G15" s="132"/>
      <c r="H15" s="132"/>
      <c r="I15" s="132"/>
      <c r="J15" s="132"/>
      <c r="K15" s="132"/>
    </row>
    <row r="16" spans="1:11" x14ac:dyDescent="0.2">
      <c r="A16" s="132" t="s">
        <v>294</v>
      </c>
      <c r="B16" s="132"/>
      <c r="C16" s="132"/>
      <c r="D16" s="132"/>
      <c r="E16" s="132"/>
      <c r="F16" s="132"/>
      <c r="G16" s="132"/>
      <c r="H16" s="132"/>
      <c r="I16" s="132"/>
      <c r="J16" s="132"/>
      <c r="K16" s="132"/>
    </row>
    <row r="17" spans="1:13" x14ac:dyDescent="0.2">
      <c r="A17" s="132"/>
      <c r="B17" s="132" t="s">
        <v>303</v>
      </c>
      <c r="C17" s="132"/>
      <c r="D17" s="132"/>
      <c r="E17" s="132"/>
      <c r="F17" s="132"/>
      <c r="G17" s="132" t="s">
        <v>398</v>
      </c>
      <c r="H17" s="132"/>
      <c r="I17" s="132"/>
      <c r="J17" s="132"/>
      <c r="K17" s="132"/>
    </row>
    <row r="18" spans="1:13" x14ac:dyDescent="0.2">
      <c r="A18" s="131"/>
      <c r="B18" s="131"/>
      <c r="C18" s="131"/>
      <c r="D18" s="131"/>
      <c r="E18" s="131"/>
      <c r="F18" s="131"/>
      <c r="G18" s="131"/>
      <c r="H18" s="131"/>
      <c r="I18" s="131"/>
      <c r="J18" s="131"/>
      <c r="K18" s="131"/>
    </row>
    <row r="19" spans="1:13" x14ac:dyDescent="0.2">
      <c r="A19" s="131" t="s">
        <v>305</v>
      </c>
      <c r="B19" s="131"/>
      <c r="C19" s="131"/>
      <c r="D19" s="131"/>
      <c r="E19" s="131" t="s">
        <v>399</v>
      </c>
      <c r="F19" s="131"/>
      <c r="G19" s="131"/>
      <c r="H19" s="131"/>
      <c r="I19" s="131"/>
      <c r="J19" s="131"/>
      <c r="K19" s="131"/>
    </row>
    <row r="20" spans="1:13" x14ac:dyDescent="0.2">
      <c r="A20" s="131" t="s">
        <v>307</v>
      </c>
      <c r="B20" s="131"/>
      <c r="C20" s="131"/>
      <c r="D20" s="131"/>
      <c r="E20" s="131"/>
      <c r="F20" s="131"/>
      <c r="G20" s="131"/>
      <c r="H20" s="131"/>
      <c r="I20" s="131"/>
      <c r="J20" s="131"/>
      <c r="K20" s="131"/>
    </row>
    <row r="21" spans="1:13" x14ac:dyDescent="0.2">
      <c r="A21" s="131" t="s">
        <v>308</v>
      </c>
      <c r="B21" s="131"/>
      <c r="C21" s="131"/>
      <c r="D21" s="131"/>
      <c r="E21" s="131" t="s">
        <v>400</v>
      </c>
      <c r="F21" s="131"/>
      <c r="G21" s="131"/>
      <c r="H21" s="131"/>
      <c r="I21" s="131"/>
      <c r="J21" s="131"/>
      <c r="K21" s="131"/>
    </row>
    <row r="22" spans="1:13" x14ac:dyDescent="0.2">
      <c r="A22" s="131"/>
      <c r="B22" s="131"/>
      <c r="C22" s="131"/>
      <c r="D22" s="131"/>
      <c r="E22" s="131"/>
      <c r="F22" s="131"/>
      <c r="G22" s="131"/>
      <c r="H22" s="131"/>
      <c r="I22" s="131"/>
      <c r="J22" s="131"/>
      <c r="K22" s="131"/>
    </row>
    <row r="23" spans="1:13" x14ac:dyDescent="0.2">
      <c r="A23" s="133" t="s">
        <v>310</v>
      </c>
      <c r="B23" s="133" t="s">
        <v>311</v>
      </c>
      <c r="C23" s="133" t="s">
        <v>312</v>
      </c>
      <c r="D23" s="133" t="s">
        <v>313</v>
      </c>
      <c r="E23" s="133" t="s">
        <v>314</v>
      </c>
      <c r="F23" s="133" t="s">
        <v>315</v>
      </c>
      <c r="G23" s="133" t="s">
        <v>316</v>
      </c>
      <c r="H23" s="133" t="s">
        <v>317</v>
      </c>
      <c r="I23" s="133" t="s">
        <v>318</v>
      </c>
      <c r="J23" s="133" t="s">
        <v>319</v>
      </c>
      <c r="K23" s="133" t="s">
        <v>320</v>
      </c>
      <c r="L23" s="133" t="s">
        <v>321</v>
      </c>
      <c r="M23" s="133" t="s">
        <v>322</v>
      </c>
    </row>
    <row r="24" spans="1:13" x14ac:dyDescent="0.2">
      <c r="A24" s="133" t="s">
        <v>45</v>
      </c>
      <c r="B24" s="131" t="s">
        <v>323</v>
      </c>
      <c r="C24" s="131" t="s">
        <v>323</v>
      </c>
      <c r="D24" s="131" t="s">
        <v>323</v>
      </c>
      <c r="E24" s="131" t="s">
        <v>323</v>
      </c>
      <c r="F24" s="131" t="s">
        <v>323</v>
      </c>
      <c r="G24" s="131" t="s">
        <v>323</v>
      </c>
      <c r="H24" s="131" t="s">
        <v>323</v>
      </c>
      <c r="I24" s="131" t="s">
        <v>323</v>
      </c>
      <c r="J24" s="131" t="s">
        <v>323</v>
      </c>
      <c r="K24" s="131" t="s">
        <v>323</v>
      </c>
      <c r="L24" s="131" t="s">
        <v>323</v>
      </c>
      <c r="M24" s="131" t="s">
        <v>323</v>
      </c>
    </row>
    <row r="25" spans="1:13" x14ac:dyDescent="0.2">
      <c r="A25" s="133" t="s">
        <v>46</v>
      </c>
      <c r="B25" s="131" t="s">
        <v>323</v>
      </c>
      <c r="C25" s="131" t="s">
        <v>323</v>
      </c>
      <c r="D25" s="131" t="s">
        <v>323</v>
      </c>
      <c r="E25" s="131" t="s">
        <v>323</v>
      </c>
      <c r="F25" s="131" t="s">
        <v>323</v>
      </c>
      <c r="G25" s="131" t="s">
        <v>323</v>
      </c>
      <c r="H25" s="131" t="s">
        <v>323</v>
      </c>
      <c r="I25" s="131" t="s">
        <v>323</v>
      </c>
      <c r="J25" s="131" t="s">
        <v>323</v>
      </c>
      <c r="K25" s="131" t="s">
        <v>323</v>
      </c>
      <c r="L25" s="131" t="s">
        <v>323</v>
      </c>
      <c r="M25" s="131" t="s">
        <v>323</v>
      </c>
    </row>
    <row r="26" spans="1:13" x14ac:dyDescent="0.2">
      <c r="A26" s="133" t="s">
        <v>47</v>
      </c>
      <c r="B26" s="131" t="s">
        <v>323</v>
      </c>
      <c r="C26" s="131" t="s">
        <v>323</v>
      </c>
      <c r="D26" s="131" t="s">
        <v>323</v>
      </c>
      <c r="E26" s="131" t="s">
        <v>323</v>
      </c>
      <c r="F26" s="131" t="s">
        <v>323</v>
      </c>
      <c r="G26" s="131" t="s">
        <v>323</v>
      </c>
      <c r="H26" s="131" t="s">
        <v>323</v>
      </c>
      <c r="I26" s="131" t="s">
        <v>323</v>
      </c>
      <c r="J26" s="131" t="s">
        <v>323</v>
      </c>
      <c r="K26" s="131" t="s">
        <v>323</v>
      </c>
      <c r="L26" s="131" t="s">
        <v>323</v>
      </c>
      <c r="M26" s="131" t="s">
        <v>323</v>
      </c>
    </row>
    <row r="27" spans="1:13" x14ac:dyDescent="0.2">
      <c r="A27" s="133" t="s">
        <v>48</v>
      </c>
      <c r="B27" s="131" t="s">
        <v>323</v>
      </c>
      <c r="C27" s="131" t="s">
        <v>323</v>
      </c>
      <c r="D27" s="131" t="s">
        <v>323</v>
      </c>
      <c r="E27" s="131" t="s">
        <v>323</v>
      </c>
      <c r="F27" s="131" t="s">
        <v>323</v>
      </c>
      <c r="G27" s="131" t="s">
        <v>323</v>
      </c>
      <c r="H27" s="131" t="s">
        <v>323</v>
      </c>
      <c r="I27" s="131" t="s">
        <v>323</v>
      </c>
      <c r="J27" s="131" t="s">
        <v>323</v>
      </c>
      <c r="K27" s="131" t="s">
        <v>323</v>
      </c>
      <c r="L27" s="131" t="s">
        <v>323</v>
      </c>
      <c r="M27" s="131" t="s">
        <v>323</v>
      </c>
    </row>
    <row r="28" spans="1:13" x14ac:dyDescent="0.2">
      <c r="A28" s="133" t="s">
        <v>49</v>
      </c>
      <c r="B28" s="131" t="s">
        <v>323</v>
      </c>
      <c r="C28" s="131" t="s">
        <v>323</v>
      </c>
      <c r="D28" s="131" t="s">
        <v>323</v>
      </c>
      <c r="E28" s="131" t="s">
        <v>323</v>
      </c>
      <c r="F28" s="131" t="s">
        <v>323</v>
      </c>
      <c r="G28" s="131" t="s">
        <v>323</v>
      </c>
      <c r="H28" s="131" t="s">
        <v>323</v>
      </c>
      <c r="I28" s="131" t="s">
        <v>323</v>
      </c>
      <c r="J28" s="131" t="s">
        <v>323</v>
      </c>
      <c r="K28" s="131" t="s">
        <v>323</v>
      </c>
      <c r="L28" s="131" t="s">
        <v>323</v>
      </c>
      <c r="M28" s="131" t="s">
        <v>323</v>
      </c>
    </row>
    <row r="29" spans="1:13" x14ac:dyDescent="0.2">
      <c r="A29" s="133" t="s">
        <v>50</v>
      </c>
      <c r="B29" s="131" t="s">
        <v>323</v>
      </c>
      <c r="C29" s="131" t="s">
        <v>323</v>
      </c>
      <c r="D29" s="131" t="s">
        <v>323</v>
      </c>
      <c r="E29" s="131" t="s">
        <v>323</v>
      </c>
      <c r="F29" s="131" t="s">
        <v>323</v>
      </c>
      <c r="G29" s="131" t="s">
        <v>323</v>
      </c>
      <c r="H29" s="131" t="s">
        <v>323</v>
      </c>
      <c r="I29" s="131" t="s">
        <v>323</v>
      </c>
      <c r="J29" s="131" t="s">
        <v>323</v>
      </c>
      <c r="K29" s="131" t="s">
        <v>323</v>
      </c>
      <c r="L29" s="131" t="s">
        <v>323</v>
      </c>
      <c r="M29" s="131" t="s">
        <v>323</v>
      </c>
    </row>
    <row r="30" spans="1:13" x14ac:dyDescent="0.2">
      <c r="A30" s="133" t="s">
        <v>51</v>
      </c>
      <c r="B30" s="131" t="s">
        <v>323</v>
      </c>
      <c r="C30" s="131" t="s">
        <v>323</v>
      </c>
      <c r="D30" s="131" t="s">
        <v>323</v>
      </c>
      <c r="E30" s="131" t="s">
        <v>323</v>
      </c>
      <c r="F30" s="131" t="s">
        <v>323</v>
      </c>
      <c r="G30" s="131" t="s">
        <v>323</v>
      </c>
      <c r="H30" s="131" t="s">
        <v>323</v>
      </c>
      <c r="I30" s="131" t="s">
        <v>323</v>
      </c>
      <c r="J30" s="131" t="s">
        <v>323</v>
      </c>
      <c r="K30" s="131" t="s">
        <v>323</v>
      </c>
      <c r="L30" s="131" t="s">
        <v>323</v>
      </c>
      <c r="M30" s="131" t="s">
        <v>323</v>
      </c>
    </row>
    <row r="31" spans="1:13" x14ac:dyDescent="0.2">
      <c r="A31" s="133" t="s">
        <v>52</v>
      </c>
      <c r="B31" s="131" t="s">
        <v>323</v>
      </c>
      <c r="C31" s="131" t="s">
        <v>323</v>
      </c>
      <c r="D31" s="131" t="s">
        <v>323</v>
      </c>
      <c r="E31" s="131" t="s">
        <v>323</v>
      </c>
      <c r="F31" s="131" t="s">
        <v>323</v>
      </c>
      <c r="G31" s="131" t="s">
        <v>323</v>
      </c>
      <c r="H31" s="131" t="s">
        <v>323</v>
      </c>
      <c r="I31" s="131" t="s">
        <v>323</v>
      </c>
      <c r="J31" s="131" t="s">
        <v>323</v>
      </c>
      <c r="K31" s="131" t="s">
        <v>323</v>
      </c>
      <c r="L31" s="131" t="s">
        <v>323</v>
      </c>
      <c r="M31" s="131" t="s">
        <v>323</v>
      </c>
    </row>
    <row r="32" spans="1:13" x14ac:dyDescent="0.2">
      <c r="A32" s="131"/>
      <c r="B32" s="131"/>
      <c r="C32" s="131"/>
      <c r="D32" s="131"/>
      <c r="E32" s="131"/>
      <c r="F32" s="131"/>
      <c r="G32" s="131"/>
      <c r="H32" s="131"/>
      <c r="I32" s="131"/>
      <c r="J32" s="131"/>
      <c r="K32" s="131"/>
    </row>
    <row r="33" spans="1:13" x14ac:dyDescent="0.2">
      <c r="A33" s="131" t="s">
        <v>324</v>
      </c>
      <c r="B33" s="131" t="s">
        <v>303</v>
      </c>
      <c r="C33" s="131"/>
      <c r="D33" s="131"/>
      <c r="E33" s="131"/>
      <c r="F33" s="131"/>
      <c r="G33" s="131"/>
      <c r="H33" s="131"/>
      <c r="I33" s="131"/>
      <c r="J33" s="131"/>
      <c r="K33" s="131"/>
    </row>
    <row r="34" spans="1:13" x14ac:dyDescent="0.2">
      <c r="A34" s="131" t="s">
        <v>305</v>
      </c>
      <c r="B34" s="131" t="s">
        <v>398</v>
      </c>
      <c r="C34" s="131"/>
      <c r="D34" s="131"/>
      <c r="E34" s="131"/>
      <c r="F34" s="131"/>
      <c r="G34" s="131"/>
      <c r="H34" s="131"/>
      <c r="I34" s="131"/>
      <c r="J34" s="131"/>
      <c r="K34" s="131"/>
    </row>
    <row r="35" spans="1:13" x14ac:dyDescent="0.2">
      <c r="A35" s="131" t="s">
        <v>325</v>
      </c>
      <c r="B35" s="131"/>
      <c r="C35" s="131"/>
      <c r="D35" s="131"/>
      <c r="E35" s="131">
        <v>562</v>
      </c>
      <c r="F35" s="131" t="s">
        <v>326</v>
      </c>
      <c r="G35" s="131"/>
      <c r="H35" s="131"/>
      <c r="I35" s="131"/>
      <c r="J35" s="131"/>
      <c r="K35" s="131"/>
    </row>
    <row r="36" spans="1:13" x14ac:dyDescent="0.2">
      <c r="A36" s="131" t="s">
        <v>327</v>
      </c>
      <c r="B36" s="131"/>
      <c r="C36" s="131"/>
      <c r="D36" s="131"/>
      <c r="E36" s="131">
        <v>10</v>
      </c>
      <c r="F36" s="131"/>
      <c r="G36" s="131"/>
      <c r="H36" s="131"/>
      <c r="I36" s="131"/>
      <c r="J36" s="131"/>
      <c r="K36" s="131"/>
    </row>
    <row r="37" spans="1:13" x14ac:dyDescent="0.2">
      <c r="A37" s="131" t="s">
        <v>328</v>
      </c>
      <c r="B37" s="131"/>
      <c r="C37" s="131"/>
      <c r="D37" s="131"/>
      <c r="E37" s="131">
        <v>50</v>
      </c>
      <c r="F37" s="131" t="s">
        <v>329</v>
      </c>
      <c r="G37" s="131"/>
      <c r="H37" s="131"/>
      <c r="I37" s="131"/>
      <c r="J37" s="131"/>
      <c r="K37" s="131"/>
    </row>
    <row r="38" spans="1:13" x14ac:dyDescent="0.2">
      <c r="A38" s="131" t="s">
        <v>330</v>
      </c>
      <c r="B38" s="131"/>
      <c r="C38" s="131"/>
      <c r="D38" s="131"/>
      <c r="E38" s="131" t="s">
        <v>400</v>
      </c>
      <c r="F38" s="131"/>
      <c r="G38" s="131"/>
      <c r="H38" s="131"/>
      <c r="I38" s="131"/>
      <c r="J38" s="131"/>
      <c r="K38" s="131"/>
    </row>
    <row r="39" spans="1:13" x14ac:dyDescent="0.2">
      <c r="A39" s="131"/>
      <c r="B39" s="131"/>
      <c r="C39" s="131"/>
      <c r="D39" s="131"/>
      <c r="E39" s="131"/>
      <c r="F39" s="131"/>
      <c r="G39" s="131"/>
      <c r="H39" s="131"/>
      <c r="I39" s="131"/>
      <c r="J39" s="131"/>
      <c r="K39" s="131"/>
    </row>
    <row r="40" spans="1:13" x14ac:dyDescent="0.2">
      <c r="A40" s="131" t="s">
        <v>331</v>
      </c>
      <c r="B40" s="131"/>
      <c r="C40" s="131"/>
      <c r="D40" s="131"/>
      <c r="E40" s="131" t="s">
        <v>401</v>
      </c>
      <c r="F40" s="131"/>
      <c r="G40" s="131"/>
      <c r="H40" s="131"/>
      <c r="I40" s="131"/>
      <c r="J40" s="131"/>
      <c r="K40" s="131"/>
    </row>
    <row r="41" spans="1:13" x14ac:dyDescent="0.2">
      <c r="A41" s="131" t="s">
        <v>333</v>
      </c>
      <c r="B41" s="131"/>
      <c r="C41" s="131"/>
      <c r="D41" s="131"/>
      <c r="E41" s="131">
        <v>18.5</v>
      </c>
      <c r="F41" s="131" t="s">
        <v>334</v>
      </c>
      <c r="G41" s="131"/>
      <c r="H41" s="131"/>
      <c r="I41" s="131"/>
      <c r="J41" s="131"/>
      <c r="K41" s="131"/>
    </row>
    <row r="42" spans="1:13" x14ac:dyDescent="0.2">
      <c r="A42" s="131"/>
      <c r="B42" s="131"/>
      <c r="C42" s="131"/>
      <c r="D42" s="131"/>
      <c r="E42" s="131"/>
      <c r="F42" s="131"/>
      <c r="G42" s="131"/>
      <c r="H42" s="131"/>
      <c r="I42" s="131"/>
      <c r="J42" s="131"/>
      <c r="K42" s="131"/>
    </row>
    <row r="43" spans="1:13" x14ac:dyDescent="0.2">
      <c r="A43" s="133" t="s">
        <v>310</v>
      </c>
      <c r="B43" s="133" t="s">
        <v>311</v>
      </c>
      <c r="C43" s="133" t="s">
        <v>312</v>
      </c>
      <c r="D43" s="133" t="s">
        <v>313</v>
      </c>
      <c r="E43" s="133" t="s">
        <v>314</v>
      </c>
      <c r="F43" s="133" t="s">
        <v>315</v>
      </c>
      <c r="G43" s="133" t="s">
        <v>316</v>
      </c>
      <c r="H43" s="133" t="s">
        <v>317</v>
      </c>
      <c r="I43" s="133" t="s">
        <v>318</v>
      </c>
      <c r="J43" s="133" t="s">
        <v>319</v>
      </c>
      <c r="K43" s="133" t="s">
        <v>320</v>
      </c>
      <c r="L43" s="133" t="s">
        <v>321</v>
      </c>
      <c r="M43" s="133" t="s">
        <v>322</v>
      </c>
    </row>
    <row r="44" spans="1:13" x14ac:dyDescent="0.2">
      <c r="A44" s="133" t="s">
        <v>45</v>
      </c>
      <c r="B44" s="131">
        <v>2.4121000000000001</v>
      </c>
      <c r="C44" s="131">
        <v>1.7553000000000001</v>
      </c>
      <c r="D44" s="131">
        <v>1.3492999999999999</v>
      </c>
      <c r="E44" s="131">
        <v>1.0663</v>
      </c>
      <c r="F44" s="131">
        <v>0.65800000000000003</v>
      </c>
      <c r="G44" s="131">
        <v>0.40820000000000001</v>
      </c>
      <c r="H44" s="131">
        <v>0.25640000000000002</v>
      </c>
      <c r="I44" s="131">
        <v>0.14080000000000001</v>
      </c>
      <c r="J44" s="131">
        <v>0.1152</v>
      </c>
      <c r="K44" s="131" t="s">
        <v>279</v>
      </c>
      <c r="L44" s="131" t="s">
        <v>279</v>
      </c>
      <c r="M44" s="131" t="s">
        <v>279</v>
      </c>
    </row>
    <row r="45" spans="1:13" x14ac:dyDescent="0.2">
      <c r="A45" s="133" t="s">
        <v>46</v>
      </c>
      <c r="B45" s="131">
        <v>2.3477000000000001</v>
      </c>
      <c r="C45" s="131">
        <v>1.7267999999999999</v>
      </c>
      <c r="D45" s="131">
        <v>1.2139</v>
      </c>
      <c r="E45" s="131">
        <v>0.9083</v>
      </c>
      <c r="F45" s="131">
        <v>0.71550000000000002</v>
      </c>
      <c r="G45" s="131">
        <v>0.39200000000000002</v>
      </c>
      <c r="H45" s="131">
        <v>0.25059999999999999</v>
      </c>
      <c r="I45" s="131">
        <v>0.1399</v>
      </c>
      <c r="J45" s="131">
        <v>0.1193</v>
      </c>
      <c r="K45" s="131" t="s">
        <v>279</v>
      </c>
      <c r="L45" s="131" t="s">
        <v>279</v>
      </c>
      <c r="M45" s="131" t="s">
        <v>279</v>
      </c>
    </row>
    <row r="46" spans="1:13" x14ac:dyDescent="0.2">
      <c r="A46" s="133" t="s">
        <v>47</v>
      </c>
      <c r="B46" s="131">
        <v>2.2795000000000001</v>
      </c>
      <c r="C46" s="131">
        <v>1.9013</v>
      </c>
      <c r="D46" s="131">
        <v>3.0472000000000001</v>
      </c>
      <c r="E46" s="131">
        <v>0.95069999999999999</v>
      </c>
      <c r="F46" s="131">
        <v>1.6541999999999999</v>
      </c>
      <c r="G46" s="131">
        <v>0.41189999999999999</v>
      </c>
      <c r="H46" s="131">
        <v>0.25929999999999997</v>
      </c>
      <c r="I46" s="131">
        <v>0.13930000000000001</v>
      </c>
      <c r="J46" s="131">
        <v>0.1142</v>
      </c>
      <c r="K46" s="131" t="s">
        <v>279</v>
      </c>
      <c r="L46" s="131" t="s">
        <v>279</v>
      </c>
      <c r="M46" s="131" t="s">
        <v>279</v>
      </c>
    </row>
    <row r="47" spans="1:13" x14ac:dyDescent="0.2">
      <c r="A47" s="133" t="s">
        <v>48</v>
      </c>
      <c r="B47" s="131">
        <v>1.3953</v>
      </c>
      <c r="C47" s="131">
        <v>1.5627</v>
      </c>
      <c r="D47" s="131">
        <v>1.4591000000000001</v>
      </c>
      <c r="E47" s="131">
        <v>1.1516999999999999</v>
      </c>
      <c r="F47" s="131">
        <v>1.1034999999999999</v>
      </c>
      <c r="G47" s="131">
        <v>1.2233000000000001</v>
      </c>
      <c r="H47" s="131">
        <v>1.2411000000000001</v>
      </c>
      <c r="I47" s="131">
        <v>1.2005999999999999</v>
      </c>
      <c r="J47" s="131" t="s">
        <v>279</v>
      </c>
      <c r="K47" s="131" t="s">
        <v>279</v>
      </c>
      <c r="L47" s="131" t="s">
        <v>279</v>
      </c>
      <c r="M47" s="131" t="s">
        <v>279</v>
      </c>
    </row>
    <row r="48" spans="1:13" x14ac:dyDescent="0.2">
      <c r="A48" s="133" t="s">
        <v>49</v>
      </c>
      <c r="B48" s="131">
        <v>1.9761</v>
      </c>
      <c r="C48" s="131">
        <v>2.0318000000000001</v>
      </c>
      <c r="D48" s="131">
        <v>2.2723</v>
      </c>
      <c r="E48" s="131">
        <v>2.3191000000000002</v>
      </c>
      <c r="F48" s="131">
        <v>2.3191999999999999</v>
      </c>
      <c r="G48" s="131">
        <v>1.9787999999999999</v>
      </c>
      <c r="H48" s="131">
        <v>2.9481999999999999</v>
      </c>
      <c r="I48" s="131">
        <v>2.0897999999999999</v>
      </c>
      <c r="J48" s="131" t="s">
        <v>279</v>
      </c>
      <c r="K48" s="131" t="s">
        <v>279</v>
      </c>
      <c r="L48" s="131" t="s">
        <v>279</v>
      </c>
      <c r="M48" s="131" t="s">
        <v>279</v>
      </c>
    </row>
    <row r="49" spans="1:14" x14ac:dyDescent="0.2">
      <c r="A49" s="133" t="s">
        <v>50</v>
      </c>
      <c r="B49" s="131" t="s">
        <v>279</v>
      </c>
      <c r="C49" s="131" t="s">
        <v>279</v>
      </c>
      <c r="D49" s="131" t="s">
        <v>279</v>
      </c>
      <c r="E49" s="131" t="s">
        <v>279</v>
      </c>
      <c r="F49" s="131" t="s">
        <v>279</v>
      </c>
      <c r="G49" s="131" t="s">
        <v>279</v>
      </c>
      <c r="H49" s="131" t="s">
        <v>279</v>
      </c>
      <c r="I49" s="131" t="s">
        <v>279</v>
      </c>
      <c r="J49" s="131" t="s">
        <v>279</v>
      </c>
      <c r="K49" s="131" t="s">
        <v>279</v>
      </c>
      <c r="L49" s="131" t="s">
        <v>279</v>
      </c>
      <c r="M49" s="131" t="s">
        <v>279</v>
      </c>
    </row>
    <row r="50" spans="1:14" x14ac:dyDescent="0.2">
      <c r="A50" s="133" t="s">
        <v>51</v>
      </c>
      <c r="B50" s="131" t="s">
        <v>279</v>
      </c>
      <c r="C50" s="131" t="s">
        <v>279</v>
      </c>
      <c r="D50" s="131" t="s">
        <v>279</v>
      </c>
      <c r="E50" s="131" t="s">
        <v>279</v>
      </c>
      <c r="F50" s="131" t="s">
        <v>279</v>
      </c>
      <c r="G50" s="131" t="s">
        <v>279</v>
      </c>
      <c r="H50" s="131" t="s">
        <v>279</v>
      </c>
      <c r="I50" s="131" t="s">
        <v>279</v>
      </c>
      <c r="J50" s="131" t="s">
        <v>279</v>
      </c>
      <c r="K50" s="131" t="s">
        <v>279</v>
      </c>
      <c r="L50" s="131" t="s">
        <v>279</v>
      </c>
      <c r="M50" s="131" t="s">
        <v>279</v>
      </c>
    </row>
    <row r="51" spans="1:14" x14ac:dyDescent="0.2">
      <c r="A51" s="133" t="s">
        <v>52</v>
      </c>
      <c r="B51" s="131" t="s">
        <v>279</v>
      </c>
      <c r="C51" s="131" t="s">
        <v>279</v>
      </c>
      <c r="D51" s="131" t="s">
        <v>279</v>
      </c>
      <c r="E51" s="131" t="s">
        <v>279</v>
      </c>
      <c r="F51" s="131" t="s">
        <v>279</v>
      </c>
      <c r="G51" s="131" t="s">
        <v>279</v>
      </c>
      <c r="H51" s="131" t="s">
        <v>279</v>
      </c>
      <c r="I51" s="131" t="s">
        <v>279</v>
      </c>
      <c r="J51" s="131" t="s">
        <v>279</v>
      </c>
      <c r="K51" s="131" t="s">
        <v>279</v>
      </c>
      <c r="L51" s="131" t="s">
        <v>279</v>
      </c>
      <c r="M51" s="131" t="s">
        <v>279</v>
      </c>
    </row>
    <row r="52" spans="1:14" x14ac:dyDescent="0.2">
      <c r="A52" s="131"/>
      <c r="B52" s="131"/>
      <c r="C52" s="131"/>
      <c r="D52" s="131"/>
      <c r="E52" s="131"/>
      <c r="F52" s="131"/>
      <c r="G52" s="131"/>
      <c r="H52" s="131"/>
      <c r="I52" s="131"/>
      <c r="J52" s="131"/>
      <c r="K52" s="131"/>
    </row>
    <row r="53" spans="1:14" x14ac:dyDescent="0.2">
      <c r="A53" s="134"/>
      <c r="B53" s="134"/>
      <c r="C53" s="134"/>
      <c r="D53" s="134"/>
      <c r="E53" s="134"/>
      <c r="F53" s="134"/>
      <c r="G53" s="134"/>
      <c r="H53" s="134"/>
      <c r="I53" s="134"/>
      <c r="J53" s="134"/>
      <c r="K53" s="134"/>
    </row>
    <row r="54" spans="1:14" x14ac:dyDescent="0.2">
      <c r="A54" s="131" t="s">
        <v>336</v>
      </c>
      <c r="B54" s="131"/>
      <c r="C54" s="131"/>
      <c r="D54" s="131"/>
      <c r="E54" s="131" t="s">
        <v>402</v>
      </c>
      <c r="F54" s="131"/>
      <c r="G54" s="131"/>
      <c r="H54" s="131"/>
      <c r="I54" s="131"/>
      <c r="J54" s="131"/>
      <c r="K54" s="131"/>
    </row>
    <row r="55" spans="1:14" x14ac:dyDescent="0.2">
      <c r="A55" s="131"/>
      <c r="B55" s="131"/>
      <c r="C55" s="131"/>
      <c r="D55" s="131"/>
      <c r="E55" s="131"/>
      <c r="F55" s="131"/>
      <c r="G55" s="131"/>
      <c r="H55" s="131"/>
      <c r="I55" s="131"/>
      <c r="J55" s="131"/>
      <c r="K55" s="131"/>
    </row>
    <row r="56" spans="1:14" x14ac:dyDescent="0.2">
      <c r="A56" s="131"/>
      <c r="B56" s="131"/>
      <c r="C56" s="131"/>
      <c r="D56" s="131"/>
      <c r="E56" s="131"/>
      <c r="F56" s="131"/>
      <c r="G56" s="131"/>
      <c r="H56" s="131"/>
      <c r="I56" s="131"/>
      <c r="J56" s="131"/>
      <c r="K56" s="131"/>
    </row>
    <row r="57" spans="1:14" x14ac:dyDescent="0.2">
      <c r="A57" s="6"/>
      <c r="B57" s="7">
        <v>1</v>
      </c>
      <c r="C57" s="7">
        <v>2</v>
      </c>
      <c r="D57" s="7">
        <v>3</v>
      </c>
      <c r="E57" s="7">
        <v>4</v>
      </c>
      <c r="F57" s="7">
        <v>5</v>
      </c>
      <c r="G57" s="7">
        <v>6</v>
      </c>
      <c r="H57" s="7">
        <v>7</v>
      </c>
      <c r="I57" s="7">
        <v>8</v>
      </c>
      <c r="J57" s="7">
        <v>9</v>
      </c>
      <c r="K57" s="30">
        <v>10</v>
      </c>
      <c r="L57" s="7">
        <v>11</v>
      </c>
      <c r="M57" s="7">
        <v>12</v>
      </c>
    </row>
    <row r="58" spans="1:14" ht="16" x14ac:dyDescent="0.2">
      <c r="A58" s="8" t="s">
        <v>45</v>
      </c>
      <c r="B58" s="90" t="s">
        <v>236</v>
      </c>
      <c r="C58" s="90" t="s">
        <v>274</v>
      </c>
      <c r="D58" s="90" t="s">
        <v>237</v>
      </c>
      <c r="E58" s="90" t="s">
        <v>275</v>
      </c>
      <c r="F58" s="90" t="s">
        <v>238</v>
      </c>
      <c r="G58" s="90" t="s">
        <v>240</v>
      </c>
      <c r="H58" s="90" t="s">
        <v>239</v>
      </c>
      <c r="I58" s="90" t="s">
        <v>241</v>
      </c>
      <c r="J58" s="90" t="s">
        <v>242</v>
      </c>
      <c r="K58" s="24"/>
      <c r="L58" s="14"/>
      <c r="M58" s="16"/>
      <c r="N58" t="s">
        <v>339</v>
      </c>
    </row>
    <row r="59" spans="1:14" x14ac:dyDescent="0.2">
      <c r="A59" s="9" t="s">
        <v>46</v>
      </c>
      <c r="B59" s="90" t="s">
        <v>236</v>
      </c>
      <c r="C59" s="90" t="s">
        <v>274</v>
      </c>
      <c r="D59" s="90" t="s">
        <v>237</v>
      </c>
      <c r="E59" s="90" t="s">
        <v>275</v>
      </c>
      <c r="F59" s="90" t="s">
        <v>238</v>
      </c>
      <c r="G59" s="90" t="s">
        <v>240</v>
      </c>
      <c r="H59" s="90" t="s">
        <v>239</v>
      </c>
      <c r="I59" s="90" t="s">
        <v>241</v>
      </c>
      <c r="J59" s="90" t="s">
        <v>242</v>
      </c>
      <c r="K59" s="24"/>
      <c r="L59" s="14"/>
      <c r="M59" s="16"/>
      <c r="N59" t="s">
        <v>340</v>
      </c>
    </row>
    <row r="60" spans="1:14" x14ac:dyDescent="0.2">
      <c r="A60" s="9" t="s">
        <v>47</v>
      </c>
      <c r="B60" s="90" t="s">
        <v>236</v>
      </c>
      <c r="C60" s="90" t="s">
        <v>274</v>
      </c>
      <c r="D60" s="90" t="s">
        <v>237</v>
      </c>
      <c r="E60" s="90" t="s">
        <v>275</v>
      </c>
      <c r="F60" s="90" t="s">
        <v>238</v>
      </c>
      <c r="G60" s="90" t="s">
        <v>240</v>
      </c>
      <c r="H60" s="90" t="s">
        <v>239</v>
      </c>
      <c r="I60" s="90" t="s">
        <v>241</v>
      </c>
      <c r="J60" s="90" t="s">
        <v>242</v>
      </c>
      <c r="K60" s="24"/>
      <c r="L60" s="14"/>
      <c r="M60" s="16"/>
      <c r="N60" t="s">
        <v>341</v>
      </c>
    </row>
    <row r="61" spans="1:14" x14ac:dyDescent="0.2">
      <c r="A61" s="9" t="s">
        <v>48</v>
      </c>
      <c r="B61" s="121" t="s">
        <v>276</v>
      </c>
      <c r="C61" s="122">
        <v>50</v>
      </c>
      <c r="D61" s="121" t="s">
        <v>277</v>
      </c>
      <c r="E61" s="122">
        <v>51</v>
      </c>
      <c r="F61" s="121" t="s">
        <v>259</v>
      </c>
      <c r="G61" s="122">
        <v>52</v>
      </c>
      <c r="H61" s="121" t="s">
        <v>260</v>
      </c>
      <c r="I61" s="122">
        <v>53</v>
      </c>
      <c r="J61" s="23"/>
      <c r="K61" s="16"/>
      <c r="L61" s="14"/>
      <c r="M61" s="16"/>
    </row>
    <row r="62" spans="1:14" x14ac:dyDescent="0.2">
      <c r="A62" s="9" t="s">
        <v>49</v>
      </c>
      <c r="B62" s="121" t="s">
        <v>261</v>
      </c>
      <c r="C62" s="122">
        <v>55</v>
      </c>
      <c r="D62" s="121" t="s">
        <v>262</v>
      </c>
      <c r="E62" s="122">
        <v>56</v>
      </c>
      <c r="F62" s="121" t="s">
        <v>263</v>
      </c>
      <c r="G62" s="122">
        <v>57</v>
      </c>
      <c r="H62" s="121" t="s">
        <v>264</v>
      </c>
      <c r="I62" s="122">
        <v>58</v>
      </c>
      <c r="J62" s="16"/>
      <c r="K62" s="15"/>
      <c r="L62" s="15"/>
      <c r="M62" s="15"/>
    </row>
    <row r="63" spans="1:14" x14ac:dyDescent="0.2">
      <c r="A63" s="9" t="s">
        <v>50</v>
      </c>
      <c r="B63" s="135"/>
      <c r="C63" s="135"/>
      <c r="D63" s="135"/>
      <c r="E63" s="135"/>
      <c r="F63" s="135"/>
      <c r="G63" s="135"/>
      <c r="H63" s="135"/>
      <c r="I63" s="16"/>
      <c r="J63" s="16"/>
      <c r="K63" s="15"/>
      <c r="L63" s="15"/>
      <c r="M63" s="15"/>
    </row>
    <row r="64" spans="1:14" x14ac:dyDescent="0.2">
      <c r="A64" s="9" t="s">
        <v>51</v>
      </c>
      <c r="B64" s="136"/>
      <c r="C64" s="7"/>
      <c r="D64" s="136"/>
      <c r="E64" s="7"/>
      <c r="F64" s="136"/>
      <c r="G64" s="7"/>
      <c r="H64" s="136"/>
      <c r="I64" s="7"/>
      <c r="J64" s="16"/>
      <c r="K64" s="15"/>
      <c r="L64" s="15"/>
      <c r="M64" s="15"/>
    </row>
    <row r="65" spans="1:13" x14ac:dyDescent="0.2">
      <c r="A65" s="9" t="s">
        <v>52</v>
      </c>
      <c r="B65" s="136"/>
      <c r="C65" s="7"/>
      <c r="D65" s="136"/>
      <c r="E65" s="7"/>
      <c r="F65" s="136"/>
      <c r="G65" s="7"/>
      <c r="H65" s="136"/>
      <c r="I65" s="7"/>
      <c r="J65" s="16"/>
      <c r="K65" s="15"/>
      <c r="L65" s="15"/>
      <c r="M65" s="15"/>
    </row>
    <row r="68" spans="1:13" x14ac:dyDescent="0.2">
      <c r="B68" t="s">
        <v>339</v>
      </c>
    </row>
    <row r="69" spans="1:13" x14ac:dyDescent="0.2">
      <c r="B69" t="s">
        <v>338</v>
      </c>
      <c r="C69" t="s">
        <v>303</v>
      </c>
      <c r="D69" t="s">
        <v>521</v>
      </c>
    </row>
    <row r="70" spans="1:13" x14ac:dyDescent="0.2">
      <c r="B70" s="90">
        <v>2000</v>
      </c>
      <c r="C70" s="131">
        <v>2.4121000000000001</v>
      </c>
      <c r="D70">
        <f>C70-0.1152</f>
        <v>2.2968999999999999</v>
      </c>
    </row>
    <row r="71" spans="1:13" x14ac:dyDescent="0.2">
      <c r="B71" s="90">
        <v>1500</v>
      </c>
      <c r="C71" s="131">
        <v>1.7553000000000001</v>
      </c>
      <c r="D71">
        <f t="shared" ref="D71:D78" si="0">C71-0.1152</f>
        <v>1.6401000000000001</v>
      </c>
    </row>
    <row r="72" spans="1:13" x14ac:dyDescent="0.2">
      <c r="B72" s="90">
        <v>1000</v>
      </c>
      <c r="C72" s="131">
        <v>1.3492999999999999</v>
      </c>
      <c r="D72">
        <f t="shared" si="0"/>
        <v>1.2341</v>
      </c>
    </row>
    <row r="73" spans="1:13" x14ac:dyDescent="0.2">
      <c r="B73" s="90">
        <v>750</v>
      </c>
      <c r="C73" s="131">
        <v>1.0663</v>
      </c>
      <c r="D73">
        <f t="shared" si="0"/>
        <v>0.95110000000000006</v>
      </c>
    </row>
    <row r="74" spans="1:13" x14ac:dyDescent="0.2">
      <c r="B74" s="90">
        <v>500</v>
      </c>
      <c r="C74" s="131">
        <v>0.65800000000000003</v>
      </c>
      <c r="D74">
        <f t="shared" si="0"/>
        <v>0.54280000000000006</v>
      </c>
    </row>
    <row r="75" spans="1:13" x14ac:dyDescent="0.2">
      <c r="B75" s="90">
        <v>250</v>
      </c>
      <c r="C75" s="131">
        <v>0.40820000000000001</v>
      </c>
      <c r="D75">
        <f t="shared" si="0"/>
        <v>0.29300000000000004</v>
      </c>
    </row>
    <row r="76" spans="1:13" x14ac:dyDescent="0.2">
      <c r="B76" s="90">
        <v>125</v>
      </c>
      <c r="C76" s="131">
        <v>0.25640000000000002</v>
      </c>
      <c r="D76">
        <f t="shared" si="0"/>
        <v>0.14120000000000002</v>
      </c>
    </row>
    <row r="77" spans="1:13" x14ac:dyDescent="0.2">
      <c r="B77" s="90">
        <v>25</v>
      </c>
      <c r="C77" s="131">
        <v>0.14080000000000001</v>
      </c>
      <c r="D77">
        <f t="shared" si="0"/>
        <v>2.5600000000000012E-2</v>
      </c>
    </row>
    <row r="78" spans="1:13" x14ac:dyDescent="0.2">
      <c r="B78" s="90">
        <v>0</v>
      </c>
      <c r="C78" s="131">
        <v>0.1152</v>
      </c>
      <c r="D78">
        <f t="shared" si="0"/>
        <v>0</v>
      </c>
    </row>
    <row r="85" spans="2:20" x14ac:dyDescent="0.2">
      <c r="B85" t="s">
        <v>340</v>
      </c>
      <c r="R85" t="s">
        <v>421</v>
      </c>
      <c r="S85" t="s">
        <v>422</v>
      </c>
    </row>
    <row r="86" spans="2:20" x14ac:dyDescent="0.2">
      <c r="B86" t="s">
        <v>338</v>
      </c>
      <c r="C86" t="s">
        <v>303</v>
      </c>
      <c r="D86" t="s">
        <v>521</v>
      </c>
      <c r="R86" t="s">
        <v>420</v>
      </c>
      <c r="S86" t="s">
        <v>420</v>
      </c>
      <c r="T86" t="s">
        <v>423</v>
      </c>
    </row>
    <row r="87" spans="2:20" x14ac:dyDescent="0.2">
      <c r="B87" s="90">
        <v>2000</v>
      </c>
      <c r="C87" s="131">
        <v>2.3477000000000001</v>
      </c>
      <c r="D87">
        <f>C87-0.1193</f>
        <v>2.2284000000000002</v>
      </c>
      <c r="O87" t="s">
        <v>404</v>
      </c>
      <c r="P87" s="131">
        <v>1.3953</v>
      </c>
      <c r="Q87">
        <f>P87-0.1193</f>
        <v>1.276</v>
      </c>
      <c r="R87">
        <f>(Q87+0.0026)/0.0011</f>
        <v>1162.3636363636363</v>
      </c>
      <c r="S87" s="137">
        <f>5*R87</f>
        <v>5811.8181818181811</v>
      </c>
      <c r="T87" s="137">
        <f>S87/10</f>
        <v>581.18181818181813</v>
      </c>
    </row>
    <row r="88" spans="2:20" x14ac:dyDescent="0.2">
      <c r="B88" s="90">
        <v>1500</v>
      </c>
      <c r="C88" s="131">
        <v>1.7267999999999999</v>
      </c>
      <c r="D88">
        <f t="shared" ref="D88:D95" si="1">C88-0.1193</f>
        <v>1.6074999999999999</v>
      </c>
      <c r="O88" t="s">
        <v>405</v>
      </c>
      <c r="P88" s="131">
        <v>1.5627</v>
      </c>
      <c r="Q88">
        <f t="shared" ref="Q88:Q102" si="2">P88-0.1193</f>
        <v>1.4434</v>
      </c>
      <c r="R88">
        <f t="shared" ref="R88:R102" si="3">(Q88+0.0026)/0.0011</f>
        <v>1314.5454545454545</v>
      </c>
      <c r="S88" s="137">
        <f t="shared" ref="S88:S102" si="4">5*R88</f>
        <v>6572.7272727272721</v>
      </c>
      <c r="T88" s="137">
        <f t="shared" ref="T88:T102" si="5">S88/10</f>
        <v>657.27272727272725</v>
      </c>
    </row>
    <row r="89" spans="2:20" x14ac:dyDescent="0.2">
      <c r="B89" s="90">
        <v>1000</v>
      </c>
      <c r="C89" s="131">
        <v>1.2139</v>
      </c>
      <c r="D89">
        <f t="shared" si="1"/>
        <v>1.0946</v>
      </c>
      <c r="O89" t="s">
        <v>406</v>
      </c>
      <c r="P89" s="131">
        <v>1.4591000000000001</v>
      </c>
      <c r="Q89">
        <f t="shared" si="2"/>
        <v>1.3398000000000001</v>
      </c>
      <c r="R89">
        <f t="shared" si="3"/>
        <v>1220.3636363636363</v>
      </c>
      <c r="S89" s="137">
        <f t="shared" si="4"/>
        <v>6101.8181818181811</v>
      </c>
      <c r="T89" s="137">
        <f t="shared" si="5"/>
        <v>610.18181818181813</v>
      </c>
    </row>
    <row r="90" spans="2:20" x14ac:dyDescent="0.2">
      <c r="B90" s="90">
        <v>750</v>
      </c>
      <c r="C90" s="131">
        <v>0.9083</v>
      </c>
      <c r="D90">
        <f t="shared" si="1"/>
        <v>0.78900000000000003</v>
      </c>
      <c r="O90" t="s">
        <v>407</v>
      </c>
      <c r="P90" s="131">
        <v>1.1516999999999999</v>
      </c>
      <c r="Q90">
        <f t="shared" si="2"/>
        <v>1.0324</v>
      </c>
      <c r="R90">
        <f t="shared" si="3"/>
        <v>940.90909090909076</v>
      </c>
      <c r="S90" s="137">
        <f t="shared" si="4"/>
        <v>4704.545454545454</v>
      </c>
      <c r="T90" s="137">
        <f t="shared" si="5"/>
        <v>470.45454545454538</v>
      </c>
    </row>
    <row r="91" spans="2:20" x14ac:dyDescent="0.2">
      <c r="B91" s="90">
        <v>500</v>
      </c>
      <c r="C91" s="131">
        <v>0.71550000000000002</v>
      </c>
      <c r="D91">
        <f t="shared" si="1"/>
        <v>0.59620000000000006</v>
      </c>
      <c r="O91" t="s">
        <v>408</v>
      </c>
      <c r="P91" s="131">
        <v>1.1034999999999999</v>
      </c>
      <c r="Q91">
        <f t="shared" si="2"/>
        <v>0.98419999999999996</v>
      </c>
      <c r="R91">
        <f t="shared" si="3"/>
        <v>897.09090909090901</v>
      </c>
      <c r="S91" s="137">
        <f t="shared" si="4"/>
        <v>4485.454545454545</v>
      </c>
      <c r="T91" s="137">
        <f t="shared" si="5"/>
        <v>448.5454545454545</v>
      </c>
    </row>
    <row r="92" spans="2:20" x14ac:dyDescent="0.2">
      <c r="B92" s="90">
        <v>250</v>
      </c>
      <c r="C92" s="131">
        <v>0.39200000000000002</v>
      </c>
      <c r="D92">
        <f t="shared" si="1"/>
        <v>0.2727</v>
      </c>
      <c r="O92" t="s">
        <v>409</v>
      </c>
      <c r="P92" s="131">
        <v>1.2233000000000001</v>
      </c>
      <c r="Q92">
        <f t="shared" si="2"/>
        <v>1.1040000000000001</v>
      </c>
      <c r="R92">
        <f t="shared" si="3"/>
        <v>1006</v>
      </c>
      <c r="S92" s="137">
        <f t="shared" si="4"/>
        <v>5030</v>
      </c>
      <c r="T92" s="137">
        <f t="shared" si="5"/>
        <v>503</v>
      </c>
    </row>
    <row r="93" spans="2:20" x14ac:dyDescent="0.2">
      <c r="B93" s="90">
        <v>125</v>
      </c>
      <c r="C93" s="131">
        <v>0.25059999999999999</v>
      </c>
      <c r="D93">
        <f t="shared" si="1"/>
        <v>0.13129999999999997</v>
      </c>
      <c r="O93" t="s">
        <v>410</v>
      </c>
      <c r="P93" s="131">
        <v>1.2411000000000001</v>
      </c>
      <c r="Q93">
        <f t="shared" si="2"/>
        <v>1.1218000000000001</v>
      </c>
      <c r="R93">
        <f t="shared" si="3"/>
        <v>1022.1818181818181</v>
      </c>
      <c r="S93" s="137">
        <f t="shared" si="4"/>
        <v>5110.909090909091</v>
      </c>
      <c r="T93" s="137">
        <f t="shared" si="5"/>
        <v>511.09090909090912</v>
      </c>
    </row>
    <row r="94" spans="2:20" x14ac:dyDescent="0.2">
      <c r="B94" s="90">
        <v>25</v>
      </c>
      <c r="C94" s="131">
        <v>0.1399</v>
      </c>
      <c r="D94">
        <f t="shared" si="1"/>
        <v>2.0599999999999993E-2</v>
      </c>
      <c r="O94" t="s">
        <v>411</v>
      </c>
      <c r="P94" s="131">
        <v>1.2005999999999999</v>
      </c>
      <c r="Q94">
        <f t="shared" si="2"/>
        <v>1.0812999999999999</v>
      </c>
      <c r="R94">
        <f t="shared" si="3"/>
        <v>985.36363636363615</v>
      </c>
      <c r="S94" s="137">
        <f t="shared" si="4"/>
        <v>4926.8181818181811</v>
      </c>
      <c r="T94" s="137">
        <f t="shared" si="5"/>
        <v>492.68181818181813</v>
      </c>
    </row>
    <row r="95" spans="2:20" x14ac:dyDescent="0.2">
      <c r="B95" s="90">
        <v>0</v>
      </c>
      <c r="C95" s="131">
        <v>0.1193</v>
      </c>
      <c r="D95">
        <f t="shared" si="1"/>
        <v>0</v>
      </c>
      <c r="O95" t="s">
        <v>412</v>
      </c>
      <c r="P95" s="131">
        <v>1.9761</v>
      </c>
      <c r="Q95">
        <f t="shared" si="2"/>
        <v>1.8568</v>
      </c>
      <c r="R95">
        <f t="shared" si="3"/>
        <v>1690.3636363636363</v>
      </c>
      <c r="S95" s="137">
        <f t="shared" si="4"/>
        <v>8451.818181818182</v>
      </c>
      <c r="T95" s="137">
        <f t="shared" si="5"/>
        <v>845.18181818181824</v>
      </c>
    </row>
    <row r="96" spans="2:20" x14ac:dyDescent="0.2">
      <c r="O96" t="s">
        <v>413</v>
      </c>
      <c r="P96" s="131">
        <v>2.0318000000000001</v>
      </c>
      <c r="Q96">
        <f t="shared" si="2"/>
        <v>1.9125000000000001</v>
      </c>
      <c r="R96">
        <f t="shared" si="3"/>
        <v>1741</v>
      </c>
      <c r="S96" s="137">
        <f t="shared" si="4"/>
        <v>8705</v>
      </c>
      <c r="T96" s="137">
        <f t="shared" si="5"/>
        <v>870.5</v>
      </c>
    </row>
    <row r="97" spans="2:20" x14ac:dyDescent="0.2">
      <c r="O97" t="s">
        <v>414</v>
      </c>
      <c r="P97" s="131">
        <v>2.2723</v>
      </c>
      <c r="Q97">
        <f t="shared" si="2"/>
        <v>2.153</v>
      </c>
      <c r="R97">
        <f t="shared" si="3"/>
        <v>1959.6363636363637</v>
      </c>
      <c r="S97" s="137">
        <f t="shared" si="4"/>
        <v>9798.181818181818</v>
      </c>
      <c r="T97" s="137">
        <f t="shared" si="5"/>
        <v>979.81818181818176</v>
      </c>
    </row>
    <row r="98" spans="2:20" x14ac:dyDescent="0.2">
      <c r="O98" t="s">
        <v>415</v>
      </c>
      <c r="P98" s="131">
        <v>2.3191000000000002</v>
      </c>
      <c r="Q98">
        <f t="shared" si="2"/>
        <v>2.1998000000000002</v>
      </c>
      <c r="R98">
        <f t="shared" si="3"/>
        <v>2002.1818181818185</v>
      </c>
      <c r="S98" s="137">
        <f t="shared" si="4"/>
        <v>10010.909090909092</v>
      </c>
      <c r="T98" s="137">
        <f t="shared" si="5"/>
        <v>1001.0909090909092</v>
      </c>
    </row>
    <row r="99" spans="2:20" x14ac:dyDescent="0.2">
      <c r="O99" t="s">
        <v>416</v>
      </c>
      <c r="P99" s="131">
        <v>2.3191999999999999</v>
      </c>
      <c r="Q99">
        <f t="shared" si="2"/>
        <v>2.1999</v>
      </c>
      <c r="R99">
        <f t="shared" si="3"/>
        <v>2002.2727272727273</v>
      </c>
      <c r="S99" s="137">
        <f t="shared" si="4"/>
        <v>10011.363636363636</v>
      </c>
      <c r="T99" s="137">
        <f t="shared" si="5"/>
        <v>1001.1363636363636</v>
      </c>
    </row>
    <row r="100" spans="2:20" x14ac:dyDescent="0.2">
      <c r="B100" t="s">
        <v>341</v>
      </c>
      <c r="O100" t="s">
        <v>417</v>
      </c>
      <c r="P100" s="131">
        <v>1.9787999999999999</v>
      </c>
      <c r="Q100">
        <f t="shared" si="2"/>
        <v>1.8594999999999999</v>
      </c>
      <c r="R100">
        <f t="shared" si="3"/>
        <v>1692.8181818181815</v>
      </c>
      <c r="S100" s="137">
        <f t="shared" si="4"/>
        <v>8464.0909090909081</v>
      </c>
      <c r="T100" s="137">
        <f t="shared" si="5"/>
        <v>846.40909090909076</v>
      </c>
    </row>
    <row r="101" spans="2:20" x14ac:dyDescent="0.2">
      <c r="B101" t="s">
        <v>338</v>
      </c>
      <c r="C101" t="s">
        <v>303</v>
      </c>
      <c r="D101" t="s">
        <v>521</v>
      </c>
      <c r="O101" t="s">
        <v>418</v>
      </c>
      <c r="P101" s="131">
        <v>2.9481999999999999</v>
      </c>
      <c r="Q101">
        <f t="shared" si="2"/>
        <v>2.8289</v>
      </c>
      <c r="R101">
        <f t="shared" si="3"/>
        <v>2574.090909090909</v>
      </c>
      <c r="S101" s="137">
        <f t="shared" si="4"/>
        <v>12870.454545454544</v>
      </c>
      <c r="T101" s="137">
        <f t="shared" si="5"/>
        <v>1287.0454545454545</v>
      </c>
    </row>
    <row r="102" spans="2:20" x14ac:dyDescent="0.2">
      <c r="B102" s="90">
        <v>2000</v>
      </c>
      <c r="C102" s="131">
        <v>2.2795000000000001</v>
      </c>
      <c r="D102">
        <f>C102-0.1142</f>
        <v>2.1653000000000002</v>
      </c>
      <c r="O102" t="s">
        <v>419</v>
      </c>
      <c r="P102" s="131">
        <v>2.0897999999999999</v>
      </c>
      <c r="Q102">
        <f t="shared" si="2"/>
        <v>1.9704999999999999</v>
      </c>
      <c r="R102">
        <f t="shared" si="3"/>
        <v>1793.7272727272725</v>
      </c>
      <c r="S102" s="137">
        <f t="shared" si="4"/>
        <v>8968.6363636363621</v>
      </c>
      <c r="T102" s="137">
        <f t="shared" si="5"/>
        <v>896.86363636363626</v>
      </c>
    </row>
    <row r="103" spans="2:20" x14ac:dyDescent="0.2">
      <c r="B103" s="90">
        <v>1500</v>
      </c>
      <c r="C103" s="131">
        <v>1.9013</v>
      </c>
      <c r="D103">
        <f t="shared" ref="D103:D110" si="6">C103-0.1142</f>
        <v>1.7870999999999999</v>
      </c>
    </row>
    <row r="104" spans="2:20" x14ac:dyDescent="0.2">
      <c r="B104" s="90">
        <v>1000</v>
      </c>
      <c r="C104" s="131">
        <v>3.0472000000000001</v>
      </c>
      <c r="D104">
        <f t="shared" si="6"/>
        <v>2.9330000000000003</v>
      </c>
    </row>
    <row r="105" spans="2:20" x14ac:dyDescent="0.2">
      <c r="B105" s="90">
        <v>750</v>
      </c>
      <c r="C105" s="131">
        <v>0.95069999999999999</v>
      </c>
      <c r="D105">
        <f t="shared" si="6"/>
        <v>0.83650000000000002</v>
      </c>
    </row>
    <row r="106" spans="2:20" x14ac:dyDescent="0.2">
      <c r="B106" s="90">
        <v>500</v>
      </c>
      <c r="C106" s="131">
        <v>1.6541999999999999</v>
      </c>
      <c r="D106">
        <f t="shared" si="6"/>
        <v>1.5399999999999998</v>
      </c>
    </row>
    <row r="107" spans="2:20" x14ac:dyDescent="0.2">
      <c r="B107" s="90">
        <v>250</v>
      </c>
      <c r="C107" s="131">
        <v>0.41189999999999999</v>
      </c>
      <c r="D107">
        <f t="shared" si="6"/>
        <v>0.29769999999999996</v>
      </c>
    </row>
    <row r="108" spans="2:20" x14ac:dyDescent="0.2">
      <c r="B108" s="90">
        <v>125</v>
      </c>
      <c r="C108" s="131">
        <v>0.25929999999999997</v>
      </c>
      <c r="D108">
        <f t="shared" si="6"/>
        <v>0.14509999999999998</v>
      </c>
    </row>
    <row r="109" spans="2:20" x14ac:dyDescent="0.2">
      <c r="B109" s="90">
        <v>25</v>
      </c>
      <c r="C109" s="131">
        <v>0.13930000000000001</v>
      </c>
      <c r="D109">
        <f t="shared" si="6"/>
        <v>2.5100000000000011E-2</v>
      </c>
    </row>
    <row r="110" spans="2:20" x14ac:dyDescent="0.2">
      <c r="B110" s="90">
        <v>0</v>
      </c>
      <c r="C110" s="131">
        <v>0.1142</v>
      </c>
      <c r="D110">
        <f t="shared" si="6"/>
        <v>0</v>
      </c>
    </row>
  </sheetData>
  <phoneticPr fontId="2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E0987-CD38-4AAA-A6B8-95A951A47804}">
  <dimension ref="A1:AB184"/>
  <sheetViews>
    <sheetView workbookViewId="0">
      <selection activeCell="U27" sqref="U27"/>
    </sheetView>
  </sheetViews>
  <sheetFormatPr baseColWidth="10" defaultColWidth="9.1640625" defaultRowHeight="15" x14ac:dyDescent="0.2"/>
  <cols>
    <col min="19" max="19" width="11" bestFit="1" customWidth="1"/>
    <col min="26" max="26" width="11.5" bestFit="1" customWidth="1"/>
  </cols>
  <sheetData>
    <row r="1" spans="1:11" x14ac:dyDescent="0.2">
      <c r="A1" s="131" t="s">
        <v>393</v>
      </c>
      <c r="B1" s="131"/>
      <c r="C1" s="131"/>
      <c r="D1" s="131"/>
      <c r="E1" s="131" t="s">
        <v>279</v>
      </c>
      <c r="F1" s="131"/>
      <c r="G1" s="131"/>
      <c r="H1" s="131"/>
      <c r="I1" s="131"/>
      <c r="J1" s="131"/>
      <c r="K1" s="131"/>
    </row>
    <row r="2" spans="1:11" x14ac:dyDescent="0.2">
      <c r="A2" s="131" t="s">
        <v>280</v>
      </c>
      <c r="B2" s="131"/>
      <c r="C2" s="131"/>
      <c r="D2" s="131"/>
      <c r="E2" s="131" t="s">
        <v>281</v>
      </c>
      <c r="F2" s="131"/>
      <c r="G2" s="131"/>
      <c r="H2" s="131"/>
      <c r="I2" s="131"/>
      <c r="J2" s="131"/>
      <c r="K2" s="131"/>
    </row>
    <row r="3" spans="1:11" x14ac:dyDescent="0.2">
      <c r="A3" s="131" t="s">
        <v>282</v>
      </c>
      <c r="B3" s="131"/>
      <c r="C3" s="131"/>
      <c r="D3" s="131"/>
      <c r="E3" s="131" t="s">
        <v>283</v>
      </c>
      <c r="F3" s="131"/>
      <c r="G3" s="131"/>
      <c r="H3" s="131"/>
      <c r="I3" s="131"/>
      <c r="J3" s="131"/>
      <c r="K3" s="131"/>
    </row>
    <row r="4" spans="1:11" x14ac:dyDescent="0.2">
      <c r="A4" s="131" t="s">
        <v>284</v>
      </c>
      <c r="B4" s="131"/>
      <c r="C4" s="131"/>
      <c r="D4" s="131"/>
      <c r="E4" s="131" t="s">
        <v>285</v>
      </c>
      <c r="F4" s="131"/>
      <c r="G4" s="131"/>
      <c r="H4" s="131"/>
      <c r="I4" s="131"/>
      <c r="J4" s="131"/>
      <c r="K4" s="131"/>
    </row>
    <row r="5" spans="1:11" x14ac:dyDescent="0.2">
      <c r="A5" s="131" t="s">
        <v>279</v>
      </c>
      <c r="B5" s="131"/>
      <c r="C5" s="131"/>
      <c r="D5" s="131"/>
      <c r="E5" s="131" t="s">
        <v>279</v>
      </c>
      <c r="F5" s="131"/>
      <c r="G5" s="131"/>
      <c r="H5" s="131"/>
      <c r="I5" s="131"/>
      <c r="J5" s="131"/>
      <c r="K5" s="131"/>
    </row>
    <row r="6" spans="1:11" x14ac:dyDescent="0.2">
      <c r="A6" s="131" t="s">
        <v>286</v>
      </c>
      <c r="B6" s="131"/>
      <c r="C6" s="131"/>
      <c r="D6" s="131"/>
      <c r="E6" s="131" t="s">
        <v>481</v>
      </c>
      <c r="F6" s="131"/>
      <c r="G6" s="131"/>
      <c r="H6" s="131"/>
      <c r="I6" s="131"/>
      <c r="J6" s="131"/>
      <c r="K6" s="131"/>
    </row>
    <row r="7" spans="1:11" x14ac:dyDescent="0.2">
      <c r="A7" s="131" t="s">
        <v>288</v>
      </c>
      <c r="B7" s="131"/>
      <c r="C7" s="131"/>
      <c r="D7" s="131"/>
      <c r="E7" s="131" t="s">
        <v>482</v>
      </c>
      <c r="F7" s="131"/>
      <c r="G7" s="131"/>
      <c r="H7" s="131"/>
      <c r="I7" s="131"/>
      <c r="J7" s="131"/>
      <c r="K7" s="131"/>
    </row>
    <row r="8" spans="1:11" x14ac:dyDescent="0.2">
      <c r="A8" s="131" t="s">
        <v>290</v>
      </c>
      <c r="B8" s="131"/>
      <c r="C8" s="131"/>
      <c r="D8" s="131"/>
      <c r="E8" s="131" t="s">
        <v>291</v>
      </c>
      <c r="F8" s="131"/>
      <c r="G8" s="131"/>
      <c r="H8" s="131"/>
      <c r="I8" s="131"/>
      <c r="J8" s="131"/>
      <c r="K8" s="131"/>
    </row>
    <row r="9" spans="1:11" x14ac:dyDescent="0.2">
      <c r="A9" s="131" t="s">
        <v>292</v>
      </c>
      <c r="B9" s="131"/>
      <c r="C9" s="131"/>
      <c r="D9" s="131"/>
      <c r="E9" s="131" t="s">
        <v>293</v>
      </c>
      <c r="F9" s="131"/>
      <c r="G9" s="131"/>
      <c r="H9" s="131"/>
      <c r="I9" s="131"/>
      <c r="J9" s="131"/>
      <c r="K9" s="131"/>
    </row>
    <row r="10" spans="1:11" x14ac:dyDescent="0.2">
      <c r="A10" s="131" t="s">
        <v>294</v>
      </c>
      <c r="B10" s="131"/>
      <c r="C10" s="131"/>
      <c r="D10" s="131"/>
      <c r="E10" s="131" t="s">
        <v>483</v>
      </c>
      <c r="F10" s="131"/>
      <c r="G10" s="131"/>
      <c r="H10" s="131"/>
      <c r="I10" s="131"/>
      <c r="J10" s="131"/>
      <c r="K10" s="131"/>
    </row>
    <row r="11" spans="1:11" x14ac:dyDescent="0.2">
      <c r="A11" s="131" t="s">
        <v>296</v>
      </c>
      <c r="B11" s="131"/>
      <c r="C11" s="131"/>
      <c r="D11" s="131"/>
      <c r="E11" s="131" t="s">
        <v>297</v>
      </c>
      <c r="F11" s="131"/>
      <c r="G11" s="131"/>
      <c r="H11" s="131"/>
      <c r="I11" s="131"/>
      <c r="J11" s="131"/>
      <c r="K11" s="131"/>
    </row>
    <row r="12" spans="1:11" x14ac:dyDescent="0.2">
      <c r="A12" s="131" t="s">
        <v>298</v>
      </c>
      <c r="B12" s="131"/>
      <c r="C12" s="131"/>
      <c r="D12" s="131"/>
      <c r="E12" s="131" t="s">
        <v>299</v>
      </c>
      <c r="F12" s="131"/>
      <c r="G12" s="131"/>
      <c r="H12" s="131"/>
      <c r="I12" s="131"/>
      <c r="J12" s="131"/>
      <c r="K12" s="131"/>
    </row>
    <row r="13" spans="1:11" x14ac:dyDescent="0.2">
      <c r="A13" s="131" t="s">
        <v>300</v>
      </c>
      <c r="B13" s="131"/>
      <c r="C13" s="131"/>
      <c r="D13" s="131"/>
      <c r="E13" s="131" t="s">
        <v>301</v>
      </c>
      <c r="F13" s="131"/>
      <c r="G13" s="131"/>
      <c r="H13" s="131"/>
      <c r="I13" s="131"/>
      <c r="J13" s="131"/>
      <c r="K13" s="131"/>
    </row>
    <row r="14" spans="1:11" x14ac:dyDescent="0.2">
      <c r="A14" s="131"/>
      <c r="B14" s="131"/>
      <c r="C14" s="131"/>
      <c r="D14" s="131"/>
      <c r="E14" s="131"/>
      <c r="F14" s="131"/>
      <c r="G14" s="131"/>
      <c r="H14" s="131"/>
      <c r="I14" s="131"/>
      <c r="J14" s="131"/>
      <c r="K14" s="131"/>
    </row>
    <row r="15" spans="1:11" x14ac:dyDescent="0.2">
      <c r="A15" s="132" t="s">
        <v>302</v>
      </c>
      <c r="B15" s="132"/>
      <c r="C15" s="132"/>
      <c r="D15" s="132"/>
      <c r="E15" s="132"/>
      <c r="F15" s="132"/>
      <c r="G15" s="132"/>
      <c r="H15" s="132"/>
      <c r="I15" s="132"/>
      <c r="J15" s="132"/>
      <c r="K15" s="132"/>
    </row>
    <row r="16" spans="1:11" x14ac:dyDescent="0.2">
      <c r="A16" s="132" t="s">
        <v>294</v>
      </c>
      <c r="B16" s="132"/>
      <c r="C16" s="132"/>
      <c r="D16" s="132"/>
      <c r="E16" s="132"/>
      <c r="F16" s="132"/>
      <c r="G16" s="132"/>
      <c r="H16" s="132"/>
      <c r="I16" s="132"/>
      <c r="J16" s="132"/>
      <c r="K16" s="132"/>
    </row>
    <row r="17" spans="1:22" x14ac:dyDescent="0.2">
      <c r="A17" s="132"/>
      <c r="B17" s="132" t="s">
        <v>303</v>
      </c>
      <c r="C17" s="132"/>
      <c r="D17" s="132"/>
      <c r="E17" s="132"/>
      <c r="F17" s="132"/>
      <c r="G17" s="132" t="s">
        <v>484</v>
      </c>
      <c r="H17" s="132"/>
      <c r="I17" s="132"/>
      <c r="J17" s="132"/>
      <c r="K17" s="132"/>
    </row>
    <row r="18" spans="1:22" x14ac:dyDescent="0.2">
      <c r="A18" s="131"/>
      <c r="B18" s="131"/>
      <c r="C18" s="131"/>
      <c r="D18" s="131"/>
      <c r="E18" s="131"/>
      <c r="F18" s="131"/>
      <c r="G18" s="131"/>
      <c r="H18" s="131"/>
      <c r="I18" s="131"/>
      <c r="J18" s="131"/>
      <c r="K18" s="131"/>
    </row>
    <row r="19" spans="1:22" x14ac:dyDescent="0.2">
      <c r="A19" s="131" t="s">
        <v>305</v>
      </c>
      <c r="B19" s="131"/>
      <c r="C19" s="131"/>
      <c r="D19" s="131"/>
      <c r="E19" s="131" t="s">
        <v>485</v>
      </c>
      <c r="F19" s="131"/>
      <c r="G19" s="131"/>
      <c r="H19" s="131"/>
      <c r="I19" s="131"/>
      <c r="J19" s="131"/>
      <c r="K19" s="131"/>
    </row>
    <row r="20" spans="1:22" x14ac:dyDescent="0.2">
      <c r="A20" s="131" t="s">
        <v>307</v>
      </c>
      <c r="B20" s="131"/>
      <c r="C20" s="131"/>
      <c r="D20" s="131"/>
      <c r="E20" s="131"/>
      <c r="F20" s="131"/>
      <c r="G20" s="131"/>
      <c r="H20" s="131"/>
      <c r="I20" s="131"/>
      <c r="J20" s="131"/>
      <c r="K20" s="131"/>
    </row>
    <row r="21" spans="1:22" x14ac:dyDescent="0.2">
      <c r="A21" s="131" t="s">
        <v>308</v>
      </c>
      <c r="B21" s="131"/>
      <c r="C21" s="131"/>
      <c r="D21" s="131"/>
      <c r="E21" s="131" t="s">
        <v>486</v>
      </c>
      <c r="F21" s="131"/>
      <c r="G21" s="131"/>
      <c r="H21" s="131"/>
      <c r="I21" s="131"/>
      <c r="J21" s="131"/>
      <c r="K21" s="131"/>
    </row>
    <row r="22" spans="1:22" x14ac:dyDescent="0.2">
      <c r="A22" s="131"/>
      <c r="B22" s="131"/>
      <c r="C22" s="131"/>
      <c r="D22" s="131"/>
      <c r="E22" s="131"/>
      <c r="F22" s="131"/>
      <c r="G22" s="131"/>
      <c r="H22" s="131"/>
      <c r="I22" s="131"/>
      <c r="J22" s="131"/>
      <c r="K22" s="131"/>
    </row>
    <row r="23" spans="1:22" x14ac:dyDescent="0.2">
      <c r="A23" s="133" t="s">
        <v>310</v>
      </c>
      <c r="B23" s="133" t="s">
        <v>311</v>
      </c>
      <c r="C23" s="133" t="s">
        <v>312</v>
      </c>
      <c r="D23" s="133" t="s">
        <v>313</v>
      </c>
      <c r="E23" s="133" t="s">
        <v>314</v>
      </c>
      <c r="F23" s="133" t="s">
        <v>315</v>
      </c>
      <c r="G23" s="133" t="s">
        <v>316</v>
      </c>
      <c r="H23" s="133" t="s">
        <v>317</v>
      </c>
      <c r="I23" s="133" t="s">
        <v>318</v>
      </c>
      <c r="J23" s="133" t="s">
        <v>319</v>
      </c>
      <c r="K23" s="133" t="s">
        <v>320</v>
      </c>
      <c r="L23" s="133" t="s">
        <v>321</v>
      </c>
      <c r="M23" s="133" t="s">
        <v>322</v>
      </c>
    </row>
    <row r="24" spans="1:22" x14ac:dyDescent="0.2">
      <c r="A24" s="133" t="s">
        <v>45</v>
      </c>
      <c r="B24" s="131" t="s">
        <v>323</v>
      </c>
      <c r="C24" s="131" t="s">
        <v>323</v>
      </c>
      <c r="D24" s="131" t="s">
        <v>323</v>
      </c>
      <c r="E24" s="131" t="s">
        <v>323</v>
      </c>
      <c r="F24" s="131" t="s">
        <v>323</v>
      </c>
      <c r="G24" s="131" t="s">
        <v>323</v>
      </c>
      <c r="H24" s="131" t="s">
        <v>323</v>
      </c>
      <c r="I24" s="131" t="s">
        <v>323</v>
      </c>
      <c r="J24" s="131" t="s">
        <v>323</v>
      </c>
      <c r="K24" s="131" t="s">
        <v>323</v>
      </c>
      <c r="L24" s="131" t="s">
        <v>323</v>
      </c>
      <c r="M24" s="131" t="s">
        <v>323</v>
      </c>
    </row>
    <row r="25" spans="1:22" x14ac:dyDescent="0.2">
      <c r="A25" s="133" t="s">
        <v>46</v>
      </c>
      <c r="B25" s="131" t="s">
        <v>323</v>
      </c>
      <c r="C25" s="131" t="s">
        <v>323</v>
      </c>
      <c r="D25" s="131" t="s">
        <v>323</v>
      </c>
      <c r="E25" s="131" t="s">
        <v>323</v>
      </c>
      <c r="F25" s="131" t="s">
        <v>323</v>
      </c>
      <c r="G25" s="131" t="s">
        <v>323</v>
      </c>
      <c r="H25" s="131" t="s">
        <v>323</v>
      </c>
      <c r="I25" s="131" t="s">
        <v>323</v>
      </c>
      <c r="J25" s="131" t="s">
        <v>323</v>
      </c>
      <c r="K25" s="131" t="s">
        <v>323</v>
      </c>
      <c r="L25" s="131" t="s">
        <v>323</v>
      </c>
      <c r="M25" s="131" t="s">
        <v>323</v>
      </c>
    </row>
    <row r="26" spans="1:22" x14ac:dyDescent="0.2">
      <c r="A26" s="133" t="s">
        <v>47</v>
      </c>
      <c r="B26" s="131" t="s">
        <v>323</v>
      </c>
      <c r="C26" s="131" t="s">
        <v>323</v>
      </c>
      <c r="D26" s="131" t="s">
        <v>323</v>
      </c>
      <c r="E26" s="131" t="s">
        <v>323</v>
      </c>
      <c r="F26" s="131" t="s">
        <v>323</v>
      </c>
      <c r="G26" s="131" t="s">
        <v>323</v>
      </c>
      <c r="H26" s="131" t="s">
        <v>323</v>
      </c>
      <c r="I26" s="131" t="s">
        <v>323</v>
      </c>
      <c r="J26" s="131" t="s">
        <v>323</v>
      </c>
      <c r="K26" s="131" t="s">
        <v>323</v>
      </c>
      <c r="L26" s="131" t="s">
        <v>323</v>
      </c>
      <c r="M26" s="131" t="s">
        <v>323</v>
      </c>
    </row>
    <row r="27" spans="1:22" x14ac:dyDescent="0.2">
      <c r="A27" s="133" t="s">
        <v>48</v>
      </c>
      <c r="B27" s="131" t="s">
        <v>323</v>
      </c>
      <c r="C27" s="131" t="s">
        <v>323</v>
      </c>
      <c r="D27" s="131" t="s">
        <v>323</v>
      </c>
      <c r="E27" s="131" t="s">
        <v>323</v>
      </c>
      <c r="F27" s="131" t="s">
        <v>323</v>
      </c>
      <c r="G27" s="131" t="s">
        <v>323</v>
      </c>
      <c r="H27" s="131" t="s">
        <v>323</v>
      </c>
      <c r="I27" s="131" t="s">
        <v>323</v>
      </c>
      <c r="J27" s="131" t="s">
        <v>323</v>
      </c>
      <c r="K27" s="131" t="s">
        <v>323</v>
      </c>
      <c r="L27" s="131" t="s">
        <v>323</v>
      </c>
      <c r="M27" s="131" t="s">
        <v>323</v>
      </c>
      <c r="T27" t="s">
        <v>339</v>
      </c>
      <c r="U27" t="s">
        <v>340</v>
      </c>
      <c r="V27" t="s">
        <v>341</v>
      </c>
    </row>
    <row r="28" spans="1:22" x14ac:dyDescent="0.2">
      <c r="A28" s="133" t="s">
        <v>49</v>
      </c>
      <c r="B28" s="131" t="s">
        <v>323</v>
      </c>
      <c r="C28" s="131" t="s">
        <v>323</v>
      </c>
      <c r="D28" s="131" t="s">
        <v>323</v>
      </c>
      <c r="E28" s="131" t="s">
        <v>323</v>
      </c>
      <c r="F28" s="131" t="s">
        <v>323</v>
      </c>
      <c r="G28" s="131" t="s">
        <v>323</v>
      </c>
      <c r="H28" s="131" t="s">
        <v>323</v>
      </c>
      <c r="I28" s="131" t="s">
        <v>323</v>
      </c>
      <c r="J28" s="131" t="s">
        <v>323</v>
      </c>
      <c r="K28" s="131" t="s">
        <v>323</v>
      </c>
      <c r="L28" s="131" t="s">
        <v>323</v>
      </c>
      <c r="M28" s="131" t="s">
        <v>323</v>
      </c>
      <c r="T28" t="s">
        <v>303</v>
      </c>
      <c r="U28" t="s">
        <v>303</v>
      </c>
      <c r="V28" t="s">
        <v>303</v>
      </c>
    </row>
    <row r="29" spans="1:22" x14ac:dyDescent="0.2">
      <c r="A29" s="133" t="s">
        <v>50</v>
      </c>
      <c r="B29" s="131" t="s">
        <v>323</v>
      </c>
      <c r="C29" s="131" t="s">
        <v>323</v>
      </c>
      <c r="D29" s="131" t="s">
        <v>323</v>
      </c>
      <c r="E29" s="131" t="s">
        <v>323</v>
      </c>
      <c r="F29" s="131" t="s">
        <v>323</v>
      </c>
      <c r="G29" s="131" t="s">
        <v>323</v>
      </c>
      <c r="H29" s="131" t="s">
        <v>323</v>
      </c>
      <c r="I29" s="131" t="s">
        <v>323</v>
      </c>
      <c r="J29" s="131" t="s">
        <v>323</v>
      </c>
      <c r="K29" s="131" t="s">
        <v>323</v>
      </c>
      <c r="L29" s="131" t="s">
        <v>323</v>
      </c>
      <c r="M29" s="131" t="s">
        <v>323</v>
      </c>
      <c r="T29" s="170">
        <v>1.8189</v>
      </c>
      <c r="U29" s="170">
        <v>2.2795999999999998</v>
      </c>
      <c r="V29" s="170">
        <v>2.0053999999999998</v>
      </c>
    </row>
    <row r="30" spans="1:22" x14ac:dyDescent="0.2">
      <c r="A30" s="133" t="s">
        <v>51</v>
      </c>
      <c r="B30" s="131" t="s">
        <v>323</v>
      </c>
      <c r="C30" s="131" t="s">
        <v>323</v>
      </c>
      <c r="D30" s="131" t="s">
        <v>323</v>
      </c>
      <c r="E30" s="131" t="s">
        <v>323</v>
      </c>
      <c r="F30" s="131" t="s">
        <v>323</v>
      </c>
      <c r="G30" s="131" t="s">
        <v>323</v>
      </c>
      <c r="H30" s="131" t="s">
        <v>323</v>
      </c>
      <c r="I30" s="131" t="s">
        <v>323</v>
      </c>
      <c r="J30" s="131" t="s">
        <v>323</v>
      </c>
      <c r="K30" s="131" t="s">
        <v>323</v>
      </c>
      <c r="L30" s="131" t="s">
        <v>323</v>
      </c>
      <c r="M30" s="131" t="s">
        <v>323</v>
      </c>
      <c r="T30" s="170">
        <v>1.7339</v>
      </c>
      <c r="U30" s="171">
        <v>3.1926999999999999</v>
      </c>
      <c r="V30" s="171">
        <v>1.5085</v>
      </c>
    </row>
    <row r="31" spans="1:22" x14ac:dyDescent="0.2">
      <c r="A31" s="133" t="s">
        <v>52</v>
      </c>
      <c r="B31" s="131" t="s">
        <v>323</v>
      </c>
      <c r="C31" s="131" t="s">
        <v>323</v>
      </c>
      <c r="D31" s="131" t="s">
        <v>323</v>
      </c>
      <c r="E31" s="131" t="s">
        <v>323</v>
      </c>
      <c r="F31" s="131" t="s">
        <v>323</v>
      </c>
      <c r="G31" s="131" t="s">
        <v>323</v>
      </c>
      <c r="H31" s="131" t="s">
        <v>323</v>
      </c>
      <c r="I31" s="131" t="s">
        <v>323</v>
      </c>
      <c r="J31" s="131" t="s">
        <v>323</v>
      </c>
      <c r="K31" s="131" t="s">
        <v>323</v>
      </c>
      <c r="L31" s="131" t="s">
        <v>323</v>
      </c>
      <c r="M31" s="131" t="s">
        <v>323</v>
      </c>
      <c r="T31" s="170">
        <v>1.1829000000000001</v>
      </c>
      <c r="U31" s="170">
        <v>1.1549</v>
      </c>
      <c r="V31" s="170">
        <v>1.0965</v>
      </c>
    </row>
    <row r="32" spans="1:22" x14ac:dyDescent="0.2">
      <c r="A32" s="131"/>
      <c r="B32" s="131"/>
      <c r="C32" s="131"/>
      <c r="D32" s="131"/>
      <c r="E32" s="131"/>
      <c r="F32" s="131"/>
      <c r="G32" s="131"/>
      <c r="H32" s="131"/>
      <c r="I32" s="131"/>
      <c r="J32" s="131"/>
      <c r="K32" s="131"/>
      <c r="T32" s="170">
        <v>0.79430000000000001</v>
      </c>
      <c r="U32" s="170">
        <v>0.78239999999999998</v>
      </c>
      <c r="V32" s="170">
        <v>0.95909999999999995</v>
      </c>
    </row>
    <row r="33" spans="1:23" x14ac:dyDescent="0.2">
      <c r="A33" s="131" t="s">
        <v>324</v>
      </c>
      <c r="B33" s="131" t="s">
        <v>303</v>
      </c>
      <c r="C33" s="131"/>
      <c r="D33" s="131"/>
      <c r="E33" s="131"/>
      <c r="F33" s="131"/>
      <c r="G33" s="131"/>
      <c r="H33" s="131"/>
      <c r="I33" s="131"/>
      <c r="J33" s="131"/>
      <c r="K33" s="131"/>
      <c r="T33" s="170">
        <v>0.57689999999999997</v>
      </c>
      <c r="U33" s="170">
        <v>0.60980000000000001</v>
      </c>
      <c r="V33" s="170">
        <v>0.60150000000000003</v>
      </c>
    </row>
    <row r="34" spans="1:23" x14ac:dyDescent="0.2">
      <c r="A34" s="131" t="s">
        <v>305</v>
      </c>
      <c r="B34" s="131" t="s">
        <v>484</v>
      </c>
      <c r="C34" s="131"/>
      <c r="D34" s="131"/>
      <c r="E34" s="131"/>
      <c r="F34" s="131"/>
      <c r="G34" s="131"/>
      <c r="H34" s="131"/>
      <c r="I34" s="131"/>
      <c r="J34" s="131"/>
      <c r="K34" s="131"/>
      <c r="T34" s="170">
        <v>0.37119999999999997</v>
      </c>
      <c r="U34" s="170">
        <v>0.36499999999999999</v>
      </c>
      <c r="V34" s="170">
        <v>0.376</v>
      </c>
    </row>
    <row r="35" spans="1:23" x14ac:dyDescent="0.2">
      <c r="A35" s="131" t="s">
        <v>325</v>
      </c>
      <c r="B35" s="131"/>
      <c r="C35" s="131"/>
      <c r="D35" s="131"/>
      <c r="E35" s="131">
        <v>562</v>
      </c>
      <c r="F35" s="131" t="s">
        <v>326</v>
      </c>
      <c r="G35" s="131"/>
      <c r="H35" s="131"/>
      <c r="I35" s="131"/>
      <c r="J35" s="131"/>
      <c r="K35" s="131"/>
      <c r="T35" s="170">
        <v>0.26140000000000002</v>
      </c>
      <c r="U35" s="170">
        <v>0.24060000000000001</v>
      </c>
      <c r="V35" s="170">
        <v>0.24890000000000001</v>
      </c>
    </row>
    <row r="36" spans="1:23" x14ac:dyDescent="0.2">
      <c r="A36" s="131" t="s">
        <v>327</v>
      </c>
      <c r="B36" s="131"/>
      <c r="C36" s="131"/>
      <c r="D36" s="131"/>
      <c r="E36" s="131">
        <v>10</v>
      </c>
      <c r="F36" s="131"/>
      <c r="G36" s="131"/>
      <c r="H36" s="131"/>
      <c r="I36" s="131"/>
      <c r="J36" s="131"/>
      <c r="K36" s="131"/>
      <c r="T36" s="170">
        <v>0.1381</v>
      </c>
      <c r="U36" s="170">
        <v>0.13</v>
      </c>
      <c r="V36" s="170">
        <v>0.13159999999999999</v>
      </c>
      <c r="W36" t="s">
        <v>559</v>
      </c>
    </row>
    <row r="37" spans="1:23" x14ac:dyDescent="0.2">
      <c r="A37" s="131" t="s">
        <v>328</v>
      </c>
      <c r="B37" s="131"/>
      <c r="C37" s="131"/>
      <c r="D37" s="131"/>
      <c r="E37" s="131">
        <v>50</v>
      </c>
      <c r="F37" s="131" t="s">
        <v>329</v>
      </c>
      <c r="G37" s="131"/>
      <c r="H37" s="131"/>
      <c r="I37" s="131"/>
      <c r="J37" s="131"/>
      <c r="K37" s="131"/>
      <c r="T37" s="170">
        <v>0.1077</v>
      </c>
      <c r="U37" s="170">
        <v>0.10539999999999999</v>
      </c>
      <c r="V37" s="170">
        <v>0.1066</v>
      </c>
      <c r="W37">
        <f>AVERAGE(U37,V37,T37)</f>
        <v>0.10656666666666666</v>
      </c>
    </row>
    <row r="38" spans="1:23" x14ac:dyDescent="0.2">
      <c r="A38" s="131" t="s">
        <v>330</v>
      </c>
      <c r="B38" s="131"/>
      <c r="C38" s="131"/>
      <c r="D38" s="131"/>
      <c r="E38" s="131" t="s">
        <v>486</v>
      </c>
      <c r="F38" s="131"/>
      <c r="G38" s="131"/>
      <c r="H38" s="131"/>
      <c r="I38" s="131"/>
      <c r="J38" s="131"/>
      <c r="K38" s="131"/>
    </row>
    <row r="39" spans="1:23" x14ac:dyDescent="0.2">
      <c r="A39" s="131"/>
      <c r="B39" s="131"/>
      <c r="C39" s="131"/>
      <c r="D39" s="131"/>
      <c r="E39" s="131"/>
      <c r="F39" s="131"/>
      <c r="G39" s="131"/>
      <c r="H39" s="131"/>
      <c r="I39" s="131"/>
      <c r="J39" s="131"/>
      <c r="K39" s="131"/>
      <c r="S39" s="172"/>
      <c r="T39" t="s">
        <v>558</v>
      </c>
    </row>
    <row r="40" spans="1:23" x14ac:dyDescent="0.2">
      <c r="A40" s="131" t="s">
        <v>331</v>
      </c>
      <c r="B40" s="131"/>
      <c r="C40" s="131"/>
      <c r="D40" s="131"/>
      <c r="E40" s="131" t="s">
        <v>487</v>
      </c>
      <c r="F40" s="131"/>
      <c r="G40" s="131"/>
      <c r="H40" s="131"/>
      <c r="I40" s="131"/>
      <c r="J40" s="131"/>
      <c r="K40" s="131"/>
      <c r="S40" s="167" t="s">
        <v>557</v>
      </c>
      <c r="T40" t="s">
        <v>339</v>
      </c>
      <c r="U40" t="s">
        <v>340</v>
      </c>
      <c r="V40" t="s">
        <v>341</v>
      </c>
    </row>
    <row r="41" spans="1:23" x14ac:dyDescent="0.2">
      <c r="A41" s="131" t="s">
        <v>333</v>
      </c>
      <c r="B41" s="131"/>
      <c r="C41" s="131"/>
      <c r="D41" s="131"/>
      <c r="E41" s="131">
        <v>20.7</v>
      </c>
      <c r="F41" s="131" t="s">
        <v>334</v>
      </c>
      <c r="G41" s="131"/>
      <c r="H41" s="131"/>
      <c r="I41" s="131"/>
      <c r="J41" s="131"/>
      <c r="K41" s="131"/>
      <c r="S41" t="s">
        <v>338</v>
      </c>
      <c r="T41" t="s">
        <v>521</v>
      </c>
      <c r="U41" t="s">
        <v>521</v>
      </c>
      <c r="V41" t="s">
        <v>521</v>
      </c>
      <c r="W41" t="s">
        <v>542</v>
      </c>
    </row>
    <row r="42" spans="1:23" x14ac:dyDescent="0.2">
      <c r="A42" s="131"/>
      <c r="B42" s="131"/>
      <c r="C42" s="131"/>
      <c r="D42" s="131"/>
      <c r="E42" s="131"/>
      <c r="F42" s="131"/>
      <c r="G42" s="131"/>
      <c r="H42" s="131"/>
      <c r="I42" s="131"/>
      <c r="J42" s="131"/>
      <c r="K42" s="131"/>
      <c r="Q42" s="70">
        <v>1</v>
      </c>
      <c r="R42" s="167">
        <v>2000</v>
      </c>
      <c r="S42" s="168" t="s">
        <v>236</v>
      </c>
      <c r="T42" s="167">
        <f>T29-0.1077</f>
        <v>1.7112000000000001</v>
      </c>
      <c r="U42" s="167">
        <f>U29-0.1054</f>
        <v>2.1741999999999999</v>
      </c>
      <c r="V42" s="167">
        <f>V29-0.1066</f>
        <v>1.8987999999999998</v>
      </c>
      <c r="W42" s="173">
        <f>AVERAGE(T42,U42,V42)</f>
        <v>1.9280666666666664</v>
      </c>
    </row>
    <row r="43" spans="1:23" x14ac:dyDescent="0.2">
      <c r="A43" s="133" t="s">
        <v>310</v>
      </c>
      <c r="B43" s="133" t="s">
        <v>311</v>
      </c>
      <c r="C43" s="133" t="s">
        <v>312</v>
      </c>
      <c r="D43" s="133" t="s">
        <v>313</v>
      </c>
      <c r="E43" s="133" t="s">
        <v>314</v>
      </c>
      <c r="F43" s="133" t="s">
        <v>315</v>
      </c>
      <c r="G43" s="133" t="s">
        <v>316</v>
      </c>
      <c r="H43" s="133" t="s">
        <v>317</v>
      </c>
      <c r="I43" s="133" t="s">
        <v>318</v>
      </c>
      <c r="J43" s="133" t="s">
        <v>319</v>
      </c>
      <c r="K43" s="133" t="s">
        <v>320</v>
      </c>
      <c r="L43" s="133" t="s">
        <v>321</v>
      </c>
      <c r="M43" s="133" t="s">
        <v>322</v>
      </c>
      <c r="Q43" s="70">
        <v>2</v>
      </c>
      <c r="R43" s="167">
        <v>1500</v>
      </c>
      <c r="S43" s="168" t="s">
        <v>274</v>
      </c>
      <c r="T43" s="167">
        <f t="shared" ref="T43:T50" si="0">T30-0.1077</f>
        <v>1.6262000000000001</v>
      </c>
      <c r="U43" s="172"/>
      <c r="V43" s="172"/>
      <c r="W43" s="173">
        <f t="shared" ref="W43:W50" si="1">AVERAGE(T43,U43,V43)</f>
        <v>1.6262000000000001</v>
      </c>
    </row>
    <row r="44" spans="1:23" x14ac:dyDescent="0.2">
      <c r="A44" s="133" t="s">
        <v>45</v>
      </c>
      <c r="B44" s="154">
        <v>1.8189</v>
      </c>
      <c r="C44" s="154">
        <v>1.7339</v>
      </c>
      <c r="D44" s="154">
        <v>1.1829000000000001</v>
      </c>
      <c r="E44" s="154">
        <v>0.79430000000000001</v>
      </c>
      <c r="F44" s="154">
        <v>0.57689999999999997</v>
      </c>
      <c r="G44" s="154">
        <v>0.37119999999999997</v>
      </c>
      <c r="H44" s="154">
        <v>0.26140000000000002</v>
      </c>
      <c r="I44" s="154">
        <v>0.1381</v>
      </c>
      <c r="J44" s="154">
        <v>0.1077</v>
      </c>
      <c r="K44" s="154">
        <v>2.0053999999999998</v>
      </c>
      <c r="L44" s="154">
        <v>1.5085</v>
      </c>
      <c r="M44" s="154">
        <v>1.0965</v>
      </c>
      <c r="Q44" s="70">
        <v>3</v>
      </c>
      <c r="R44" s="167">
        <v>1000</v>
      </c>
      <c r="S44" s="168" t="s">
        <v>237</v>
      </c>
      <c r="T44" s="167">
        <f t="shared" si="0"/>
        <v>1.0752000000000002</v>
      </c>
      <c r="U44" s="167">
        <f t="shared" ref="U44:U50" si="2">U31-0.1054</f>
        <v>1.0495000000000001</v>
      </c>
      <c r="V44" s="167">
        <f t="shared" ref="V44:V50" si="3">V31-0.1066</f>
        <v>0.9899</v>
      </c>
      <c r="W44" s="173">
        <f t="shared" si="1"/>
        <v>1.0382</v>
      </c>
    </row>
    <row r="45" spans="1:23" x14ac:dyDescent="0.2">
      <c r="A45" s="133" t="s">
        <v>46</v>
      </c>
      <c r="B45" s="154">
        <v>2.2795999999999998</v>
      </c>
      <c r="C45" s="154">
        <v>3.1926999999999999</v>
      </c>
      <c r="D45" s="154">
        <v>1.1549</v>
      </c>
      <c r="E45" s="154">
        <v>0.78239999999999998</v>
      </c>
      <c r="F45" s="154">
        <v>0.60980000000000001</v>
      </c>
      <c r="G45" s="154">
        <v>0.36499999999999999</v>
      </c>
      <c r="H45" s="154">
        <v>0.24060000000000001</v>
      </c>
      <c r="I45" s="154">
        <v>0.13</v>
      </c>
      <c r="J45" s="154">
        <v>0.10539999999999999</v>
      </c>
      <c r="K45" s="154">
        <v>0.95909999999999995</v>
      </c>
      <c r="L45" s="154">
        <v>0.60150000000000003</v>
      </c>
      <c r="M45" s="154">
        <v>0.376</v>
      </c>
      <c r="Q45" s="70">
        <v>4</v>
      </c>
      <c r="R45" s="167">
        <v>750</v>
      </c>
      <c r="S45" s="168" t="s">
        <v>275</v>
      </c>
      <c r="T45" s="167">
        <f t="shared" si="0"/>
        <v>0.68659999999999999</v>
      </c>
      <c r="U45" s="167">
        <f t="shared" si="2"/>
        <v>0.67700000000000005</v>
      </c>
      <c r="V45" s="167">
        <f t="shared" si="3"/>
        <v>0.85249999999999992</v>
      </c>
      <c r="W45" s="173">
        <f t="shared" si="1"/>
        <v>0.73870000000000002</v>
      </c>
    </row>
    <row r="46" spans="1:23" x14ac:dyDescent="0.2">
      <c r="A46" s="133" t="s">
        <v>47</v>
      </c>
      <c r="B46" s="131">
        <v>1.2739</v>
      </c>
      <c r="C46" s="131">
        <v>2.1233</v>
      </c>
      <c r="D46" s="131">
        <v>2.1939000000000002</v>
      </c>
      <c r="E46" s="131">
        <v>2.8172000000000001</v>
      </c>
      <c r="F46" s="131">
        <v>1.3819999999999999</v>
      </c>
      <c r="G46" s="131">
        <v>1.9843</v>
      </c>
      <c r="H46" s="131">
        <v>1.7946</v>
      </c>
      <c r="I46" s="131">
        <v>1.2961</v>
      </c>
      <c r="J46" s="131">
        <v>2.3228</v>
      </c>
      <c r="K46" s="131">
        <v>2.0388000000000002</v>
      </c>
      <c r="L46" s="131">
        <v>1.3653999999999999</v>
      </c>
      <c r="M46" s="131">
        <v>1.7102999999999999</v>
      </c>
      <c r="Q46" s="70">
        <v>5</v>
      </c>
      <c r="R46" s="167">
        <v>500</v>
      </c>
      <c r="S46" s="168" t="s">
        <v>238</v>
      </c>
      <c r="T46" s="167">
        <f t="shared" si="0"/>
        <v>0.46919999999999995</v>
      </c>
      <c r="U46" s="167">
        <f t="shared" si="2"/>
        <v>0.50439999999999996</v>
      </c>
      <c r="V46" s="167">
        <f t="shared" si="3"/>
        <v>0.49490000000000001</v>
      </c>
      <c r="W46" s="173">
        <f t="shared" si="1"/>
        <v>0.48949999999999999</v>
      </c>
    </row>
    <row r="47" spans="1:23" x14ac:dyDescent="0.2">
      <c r="A47" s="133" t="s">
        <v>48</v>
      </c>
      <c r="B47" s="131">
        <v>1.1791</v>
      </c>
      <c r="C47" s="131">
        <v>1.7070000000000001</v>
      </c>
      <c r="D47" s="131">
        <v>3.1434000000000002</v>
      </c>
      <c r="E47" s="131">
        <v>2.9914999999999998</v>
      </c>
      <c r="F47" s="131">
        <v>1.548</v>
      </c>
      <c r="G47" s="131">
        <v>2.5819000000000001</v>
      </c>
      <c r="H47" s="131">
        <v>1.925</v>
      </c>
      <c r="I47" s="131">
        <v>1.1952</v>
      </c>
      <c r="J47" s="131">
        <v>3.3090000000000002</v>
      </c>
      <c r="K47" s="131">
        <v>2.3601999999999999</v>
      </c>
      <c r="L47" s="131">
        <v>2.8565</v>
      </c>
      <c r="M47" s="131">
        <v>2.1240000000000001</v>
      </c>
      <c r="Q47" s="70">
        <v>6</v>
      </c>
      <c r="R47" s="167">
        <v>250</v>
      </c>
      <c r="S47" s="168" t="s">
        <v>240</v>
      </c>
      <c r="T47" s="167">
        <f t="shared" si="0"/>
        <v>0.26349999999999996</v>
      </c>
      <c r="U47" s="167">
        <f t="shared" si="2"/>
        <v>0.2596</v>
      </c>
      <c r="V47" s="167">
        <f t="shared" si="3"/>
        <v>0.26939999999999997</v>
      </c>
      <c r="W47" s="173">
        <f t="shared" si="1"/>
        <v>0.26416666666666661</v>
      </c>
    </row>
    <row r="48" spans="1:23" x14ac:dyDescent="0.2">
      <c r="A48" s="133" t="s">
        <v>49</v>
      </c>
      <c r="B48" s="131">
        <v>1.5968</v>
      </c>
      <c r="C48" s="131">
        <v>1.5803</v>
      </c>
      <c r="D48" s="131">
        <v>2.3683999999999998</v>
      </c>
      <c r="E48" s="131">
        <v>1.3515999999999999</v>
      </c>
      <c r="F48" s="131">
        <v>1.8022</v>
      </c>
      <c r="G48" s="131">
        <v>2.2397</v>
      </c>
      <c r="H48" s="131">
        <v>1.9134</v>
      </c>
      <c r="I48" s="131">
        <v>1.6805000000000001</v>
      </c>
      <c r="J48" s="131">
        <v>2.2930000000000001</v>
      </c>
      <c r="K48" s="131">
        <v>3.9197000000000002</v>
      </c>
      <c r="L48" s="131">
        <v>1.6235999999999999</v>
      </c>
      <c r="M48" s="131">
        <v>1.8995</v>
      </c>
      <c r="Q48" s="70">
        <v>7</v>
      </c>
      <c r="R48" s="167">
        <v>125</v>
      </c>
      <c r="S48" s="168" t="s">
        <v>239</v>
      </c>
      <c r="T48" s="167">
        <f t="shared" si="0"/>
        <v>0.1537</v>
      </c>
      <c r="U48" s="167">
        <f t="shared" si="2"/>
        <v>0.13520000000000001</v>
      </c>
      <c r="V48" s="167">
        <f t="shared" si="3"/>
        <v>0.14230000000000001</v>
      </c>
      <c r="W48" s="173">
        <f t="shared" si="1"/>
        <v>0.14373333333333335</v>
      </c>
    </row>
    <row r="49" spans="1:23" x14ac:dyDescent="0.2">
      <c r="A49" s="133" t="s">
        <v>50</v>
      </c>
      <c r="B49" s="131">
        <v>1.5754999999999999</v>
      </c>
      <c r="C49" s="131" t="s">
        <v>279</v>
      </c>
      <c r="D49" s="131">
        <v>1.8162</v>
      </c>
      <c r="E49" s="131">
        <v>1.6521999999999999</v>
      </c>
      <c r="F49" s="131" t="s">
        <v>279</v>
      </c>
      <c r="G49" s="131">
        <v>2.0741999999999998</v>
      </c>
      <c r="H49" s="131">
        <v>2.7023999999999999</v>
      </c>
      <c r="I49" s="131">
        <v>1.4191</v>
      </c>
      <c r="J49" s="131" t="s">
        <v>279</v>
      </c>
      <c r="K49" s="131">
        <v>2.0798000000000001</v>
      </c>
      <c r="L49" s="131">
        <v>0.66439999999999999</v>
      </c>
      <c r="M49" s="154">
        <v>0.24890000000000001</v>
      </c>
      <c r="Q49" s="70">
        <v>8</v>
      </c>
      <c r="R49" s="167">
        <v>25</v>
      </c>
      <c r="S49" s="168" t="s">
        <v>241</v>
      </c>
      <c r="T49" s="167">
        <f t="shared" si="0"/>
        <v>3.0399999999999996E-2</v>
      </c>
      <c r="U49" s="167">
        <f t="shared" si="2"/>
        <v>2.4600000000000011E-2</v>
      </c>
      <c r="V49" s="167">
        <f t="shared" si="3"/>
        <v>2.4999999999999994E-2</v>
      </c>
      <c r="W49" s="173">
        <f t="shared" si="1"/>
        <v>2.6666666666666668E-2</v>
      </c>
    </row>
    <row r="50" spans="1:23" x14ac:dyDescent="0.2">
      <c r="A50" s="133" t="s">
        <v>51</v>
      </c>
      <c r="B50" s="131">
        <v>1.8408</v>
      </c>
      <c r="C50" s="131" t="s">
        <v>279</v>
      </c>
      <c r="D50" s="131">
        <v>2.036</v>
      </c>
      <c r="E50" s="131">
        <v>1.5436000000000001</v>
      </c>
      <c r="F50" s="131" t="s">
        <v>279</v>
      </c>
      <c r="G50" s="131">
        <v>2.5089000000000001</v>
      </c>
      <c r="H50" s="131">
        <v>1.9501999999999999</v>
      </c>
      <c r="I50" s="131">
        <v>1.006</v>
      </c>
      <c r="J50" s="131" t="s">
        <v>279</v>
      </c>
      <c r="K50" s="131">
        <v>2.4904999999999999</v>
      </c>
      <c r="L50" s="131">
        <v>2.7136</v>
      </c>
      <c r="M50" s="154">
        <v>0.13159999999999999</v>
      </c>
      <c r="Q50" s="70">
        <v>9</v>
      </c>
      <c r="R50" s="167">
        <v>0</v>
      </c>
      <c r="S50" s="168" t="s">
        <v>242</v>
      </c>
      <c r="T50" s="167">
        <f t="shared" si="0"/>
        <v>0</v>
      </c>
      <c r="U50" s="167">
        <f t="shared" si="2"/>
        <v>0</v>
      </c>
      <c r="V50" s="167">
        <f t="shared" si="3"/>
        <v>0</v>
      </c>
      <c r="W50" s="173">
        <f t="shared" si="1"/>
        <v>0</v>
      </c>
    </row>
    <row r="51" spans="1:23" x14ac:dyDescent="0.2">
      <c r="A51" s="133" t="s">
        <v>52</v>
      </c>
      <c r="B51" s="131">
        <v>1.0782</v>
      </c>
      <c r="C51" s="131" t="s">
        <v>279</v>
      </c>
      <c r="D51" s="131">
        <v>0.90290000000000004</v>
      </c>
      <c r="E51" s="131">
        <v>1.1871</v>
      </c>
      <c r="F51" s="131" t="s">
        <v>279</v>
      </c>
      <c r="G51" s="131">
        <v>2.4872000000000001</v>
      </c>
      <c r="H51" s="131">
        <v>2.1366000000000001</v>
      </c>
      <c r="I51" s="131">
        <v>0.97189999999999999</v>
      </c>
      <c r="J51" s="131" t="s">
        <v>279</v>
      </c>
      <c r="K51" s="131">
        <v>1.8412999999999999</v>
      </c>
      <c r="L51" s="131">
        <v>1.1695</v>
      </c>
      <c r="M51" s="154">
        <v>0.1066</v>
      </c>
    </row>
    <row r="52" spans="1:23" x14ac:dyDescent="0.2">
      <c r="A52" s="131"/>
      <c r="B52" s="131"/>
      <c r="C52" s="131"/>
      <c r="D52" s="131"/>
      <c r="E52" s="131"/>
      <c r="F52" s="131"/>
      <c r="G52" s="131"/>
      <c r="H52" s="131"/>
      <c r="I52" s="131"/>
      <c r="J52" s="131"/>
      <c r="K52" s="131"/>
    </row>
    <row r="53" spans="1:23" x14ac:dyDescent="0.2">
      <c r="A53" s="134"/>
      <c r="B53" s="134"/>
      <c r="C53" s="134"/>
      <c r="D53" s="134"/>
      <c r="E53" s="134"/>
      <c r="F53" s="134"/>
      <c r="G53" s="134"/>
      <c r="H53" s="134"/>
      <c r="I53" s="134"/>
      <c r="J53" s="134"/>
      <c r="K53" s="134"/>
    </row>
    <row r="54" spans="1:23" x14ac:dyDescent="0.2">
      <c r="A54" s="131" t="s">
        <v>336</v>
      </c>
      <c r="B54" s="131"/>
      <c r="C54" s="131"/>
      <c r="D54" s="131"/>
      <c r="E54" s="131" t="s">
        <v>488</v>
      </c>
      <c r="F54" s="131"/>
      <c r="G54" s="131"/>
      <c r="H54" s="131"/>
      <c r="I54" s="131"/>
      <c r="J54" s="131"/>
      <c r="K54" s="131"/>
    </row>
    <row r="55" spans="1:23" x14ac:dyDescent="0.2">
      <c r="A55" s="131"/>
      <c r="B55" s="131"/>
      <c r="C55" s="131"/>
      <c r="D55" s="131"/>
      <c r="E55" s="131"/>
      <c r="F55" s="131"/>
      <c r="G55" s="131"/>
      <c r="H55" s="131"/>
      <c r="I55" s="131"/>
      <c r="J55" s="131"/>
      <c r="K55" s="131"/>
    </row>
    <row r="56" spans="1:23" x14ac:dyDescent="0.2">
      <c r="A56" s="131"/>
      <c r="B56" s="131"/>
      <c r="C56" s="131"/>
      <c r="D56" s="131"/>
      <c r="E56" s="131"/>
      <c r="F56" s="131"/>
      <c r="G56" s="131"/>
      <c r="H56" s="131"/>
      <c r="I56" s="131"/>
      <c r="J56" s="131"/>
      <c r="K56" s="131"/>
    </row>
    <row r="57" spans="1:23" x14ac:dyDescent="0.2">
      <c r="B57" t="s">
        <v>339</v>
      </c>
    </row>
    <row r="58" spans="1:23" x14ac:dyDescent="0.2">
      <c r="B58" t="s">
        <v>338</v>
      </c>
      <c r="C58" t="s">
        <v>303</v>
      </c>
      <c r="D58" t="s">
        <v>521</v>
      </c>
    </row>
    <row r="59" spans="1:23" x14ac:dyDescent="0.2">
      <c r="B59" s="90">
        <v>2000</v>
      </c>
      <c r="C59" s="131">
        <v>1.8189</v>
      </c>
      <c r="D59">
        <f>C59-0.1077</f>
        <v>1.7112000000000001</v>
      </c>
    </row>
    <row r="60" spans="1:23" x14ac:dyDescent="0.2">
      <c r="B60" s="90">
        <v>1000</v>
      </c>
      <c r="C60" s="131">
        <v>1.1829000000000001</v>
      </c>
      <c r="D60">
        <f t="shared" ref="D60:D66" si="4">C60-0.1077</f>
        <v>1.0752000000000002</v>
      </c>
    </row>
    <row r="61" spans="1:23" x14ac:dyDescent="0.2">
      <c r="B61" s="90">
        <v>750</v>
      </c>
      <c r="C61" s="131">
        <v>0.79430000000000001</v>
      </c>
      <c r="D61">
        <f t="shared" si="4"/>
        <v>0.68659999999999999</v>
      </c>
    </row>
    <row r="62" spans="1:23" x14ac:dyDescent="0.2">
      <c r="B62" s="90">
        <v>500</v>
      </c>
      <c r="C62" s="131">
        <v>0.57689999999999997</v>
      </c>
      <c r="D62">
        <f t="shared" si="4"/>
        <v>0.46919999999999995</v>
      </c>
    </row>
    <row r="63" spans="1:23" x14ac:dyDescent="0.2">
      <c r="B63" s="90">
        <v>250</v>
      </c>
      <c r="C63" s="131">
        <v>0.37119999999999997</v>
      </c>
      <c r="D63">
        <f t="shared" si="4"/>
        <v>0.26349999999999996</v>
      </c>
    </row>
    <row r="64" spans="1:23" x14ac:dyDescent="0.2">
      <c r="B64" s="90">
        <v>125</v>
      </c>
      <c r="C64" s="131">
        <v>0.26140000000000002</v>
      </c>
      <c r="D64">
        <f t="shared" si="4"/>
        <v>0.1537</v>
      </c>
    </row>
    <row r="65" spans="2:24" x14ac:dyDescent="0.2">
      <c r="B65" s="90">
        <v>25</v>
      </c>
      <c r="C65" s="131">
        <v>0.1381</v>
      </c>
      <c r="D65">
        <f t="shared" si="4"/>
        <v>3.0399999999999996E-2</v>
      </c>
    </row>
    <row r="66" spans="2:24" x14ac:dyDescent="0.2">
      <c r="B66" s="90">
        <v>0</v>
      </c>
      <c r="C66" s="131">
        <v>0.1077</v>
      </c>
      <c r="D66">
        <f t="shared" si="4"/>
        <v>0</v>
      </c>
    </row>
    <row r="67" spans="2:24" x14ac:dyDescent="0.2">
      <c r="U67" t="s">
        <v>339</v>
      </c>
      <c r="V67" t="s">
        <v>340</v>
      </c>
      <c r="W67" t="s">
        <v>341</v>
      </c>
    </row>
    <row r="68" spans="2:24" x14ac:dyDescent="0.2">
      <c r="T68" t="s">
        <v>338</v>
      </c>
      <c r="U68" t="s">
        <v>521</v>
      </c>
      <c r="V68" t="s">
        <v>521</v>
      </c>
      <c r="W68" t="s">
        <v>521</v>
      </c>
      <c r="X68" t="s">
        <v>542</v>
      </c>
    </row>
    <row r="69" spans="2:24" x14ac:dyDescent="0.2">
      <c r="S69" s="90" t="s">
        <v>236</v>
      </c>
      <c r="T69" s="90">
        <v>2000</v>
      </c>
      <c r="U69" s="131">
        <v>1.7112000000000001</v>
      </c>
      <c r="V69" s="131">
        <v>2.1741999999999999</v>
      </c>
      <c r="W69">
        <v>1.8987999999999998</v>
      </c>
      <c r="X69">
        <f>AVERAGE(U69:W69)</f>
        <v>1.9280666666666664</v>
      </c>
    </row>
    <row r="70" spans="2:24" x14ac:dyDescent="0.2">
      <c r="S70" s="90" t="s">
        <v>274</v>
      </c>
      <c r="T70" s="90">
        <v>1500</v>
      </c>
      <c r="W70">
        <v>1.4018999999999999</v>
      </c>
      <c r="X70">
        <v>1.4018999999999999</v>
      </c>
    </row>
    <row r="71" spans="2:24" x14ac:dyDescent="0.2">
      <c r="B71" t="s">
        <v>340</v>
      </c>
      <c r="S71" s="90" t="s">
        <v>237</v>
      </c>
      <c r="T71" s="90">
        <v>1000</v>
      </c>
      <c r="U71" s="131">
        <v>1.0752000000000002</v>
      </c>
      <c r="V71" s="131">
        <v>1.0495000000000001</v>
      </c>
      <c r="W71">
        <v>0.9899</v>
      </c>
      <c r="X71">
        <f>AVERAGE(U71:W71)</f>
        <v>1.0382</v>
      </c>
    </row>
    <row r="72" spans="2:24" x14ac:dyDescent="0.2">
      <c r="B72" t="s">
        <v>338</v>
      </c>
      <c r="C72" t="s">
        <v>303</v>
      </c>
      <c r="D72" t="s">
        <v>521</v>
      </c>
      <c r="S72" s="90" t="s">
        <v>275</v>
      </c>
      <c r="T72" s="90">
        <v>750</v>
      </c>
      <c r="U72" s="131">
        <v>0.68659999999999999</v>
      </c>
      <c r="V72" s="131">
        <v>0.67700000000000005</v>
      </c>
      <c r="W72">
        <v>0.85249999999999992</v>
      </c>
      <c r="X72">
        <f t="shared" ref="X72:X77" si="5">AVERAGE(U72:W72)</f>
        <v>0.73870000000000002</v>
      </c>
    </row>
    <row r="73" spans="2:24" x14ac:dyDescent="0.2">
      <c r="B73" s="90">
        <v>2000</v>
      </c>
      <c r="C73" s="131">
        <v>2.2795999999999998</v>
      </c>
      <c r="D73">
        <f>C73-0.1054</f>
        <v>2.1741999999999999</v>
      </c>
      <c r="S73" s="90" t="s">
        <v>238</v>
      </c>
      <c r="T73" s="90">
        <v>500</v>
      </c>
      <c r="U73" s="131">
        <v>0.46919999999999995</v>
      </c>
      <c r="V73" s="131">
        <v>0.50439999999999996</v>
      </c>
      <c r="W73">
        <v>0.49490000000000001</v>
      </c>
      <c r="X73">
        <f t="shared" si="5"/>
        <v>0.48949999999999999</v>
      </c>
    </row>
    <row r="74" spans="2:24" x14ac:dyDescent="0.2">
      <c r="B74" s="90">
        <v>1000</v>
      </c>
      <c r="C74" s="131">
        <v>1.1549</v>
      </c>
      <c r="D74">
        <f t="shared" ref="D74:D80" si="6">C74-0.1054</f>
        <v>1.0495000000000001</v>
      </c>
      <c r="S74" s="90" t="s">
        <v>240</v>
      </c>
      <c r="T74" s="90">
        <v>250</v>
      </c>
      <c r="U74" s="131">
        <v>0.26349999999999996</v>
      </c>
      <c r="V74" s="131">
        <v>0.2596</v>
      </c>
      <c r="W74">
        <v>0.26939999999999997</v>
      </c>
      <c r="X74">
        <f t="shared" si="5"/>
        <v>0.26416666666666661</v>
      </c>
    </row>
    <row r="75" spans="2:24" x14ac:dyDescent="0.2">
      <c r="B75" s="90">
        <v>750</v>
      </c>
      <c r="C75" s="131">
        <v>0.78239999999999998</v>
      </c>
      <c r="D75">
        <f t="shared" si="6"/>
        <v>0.67700000000000005</v>
      </c>
      <c r="S75" s="90" t="s">
        <v>239</v>
      </c>
      <c r="T75" s="90">
        <v>125</v>
      </c>
      <c r="U75" s="131">
        <v>0.1537</v>
      </c>
      <c r="V75" s="131">
        <v>0.13520000000000001</v>
      </c>
      <c r="W75">
        <v>0.14230000000000001</v>
      </c>
      <c r="X75">
        <f t="shared" si="5"/>
        <v>0.14373333333333335</v>
      </c>
    </row>
    <row r="76" spans="2:24" x14ac:dyDescent="0.2">
      <c r="B76" s="90">
        <v>500</v>
      </c>
      <c r="C76" s="131">
        <v>0.60980000000000001</v>
      </c>
      <c r="D76">
        <f t="shared" si="6"/>
        <v>0.50439999999999996</v>
      </c>
      <c r="S76" s="90" t="s">
        <v>241</v>
      </c>
      <c r="T76" s="90">
        <v>25</v>
      </c>
      <c r="U76" s="131">
        <v>3.0399999999999996E-2</v>
      </c>
      <c r="V76" s="131">
        <v>2.4600000000000011E-2</v>
      </c>
      <c r="W76">
        <v>2.4999999999999994E-2</v>
      </c>
      <c r="X76">
        <f t="shared" si="5"/>
        <v>2.6666666666666668E-2</v>
      </c>
    </row>
    <row r="77" spans="2:24" x14ac:dyDescent="0.2">
      <c r="B77" s="90">
        <v>250</v>
      </c>
      <c r="C77" s="131">
        <v>0.36499999999999999</v>
      </c>
      <c r="D77">
        <f t="shared" si="6"/>
        <v>0.2596</v>
      </c>
      <c r="S77" s="90" t="s">
        <v>242</v>
      </c>
      <c r="T77" s="90">
        <v>0</v>
      </c>
      <c r="U77" s="131">
        <v>0</v>
      </c>
      <c r="V77" s="131">
        <v>0</v>
      </c>
      <c r="W77">
        <v>0</v>
      </c>
      <c r="X77">
        <f t="shared" si="5"/>
        <v>0</v>
      </c>
    </row>
    <row r="78" spans="2:24" x14ac:dyDescent="0.2">
      <c r="B78" s="90">
        <v>125</v>
      </c>
      <c r="C78" s="131">
        <v>0.24060000000000001</v>
      </c>
      <c r="D78">
        <f t="shared" si="6"/>
        <v>0.13520000000000001</v>
      </c>
    </row>
    <row r="79" spans="2:24" x14ac:dyDescent="0.2">
      <c r="B79" s="90">
        <v>25</v>
      </c>
      <c r="C79" s="131">
        <v>0.13</v>
      </c>
      <c r="D79">
        <f t="shared" si="6"/>
        <v>2.4600000000000011E-2</v>
      </c>
    </row>
    <row r="80" spans="2:24" x14ac:dyDescent="0.2">
      <c r="B80" s="90">
        <v>0</v>
      </c>
      <c r="C80" s="131">
        <v>0.10539999999999999</v>
      </c>
      <c r="D80">
        <f t="shared" si="6"/>
        <v>0</v>
      </c>
    </row>
    <row r="82" spans="2:20" x14ac:dyDescent="0.2">
      <c r="T82" t="s">
        <v>544</v>
      </c>
    </row>
    <row r="83" spans="2:20" x14ac:dyDescent="0.2">
      <c r="T83">
        <f>AVERAGE(C66,C80,C98)</f>
        <v>0.10656666666666666</v>
      </c>
    </row>
    <row r="88" spans="2:20" x14ac:dyDescent="0.2">
      <c r="B88" t="s">
        <v>341</v>
      </c>
    </row>
    <row r="89" spans="2:20" x14ac:dyDescent="0.2">
      <c r="B89" t="s">
        <v>338</v>
      </c>
      <c r="C89" t="s">
        <v>338</v>
      </c>
      <c r="D89" t="s">
        <v>521</v>
      </c>
    </row>
    <row r="90" spans="2:20" x14ac:dyDescent="0.2">
      <c r="B90" s="90">
        <v>2000</v>
      </c>
      <c r="C90" s="131">
        <v>2.0053999999999998</v>
      </c>
      <c r="D90">
        <f>C90-0.1066</f>
        <v>1.8987999999999998</v>
      </c>
    </row>
    <row r="91" spans="2:20" x14ac:dyDescent="0.2">
      <c r="B91" s="90">
        <v>1500</v>
      </c>
      <c r="C91" s="131">
        <v>1.5085</v>
      </c>
      <c r="D91">
        <f t="shared" ref="D91:D98" si="7">C91-0.1066</f>
        <v>1.4018999999999999</v>
      </c>
    </row>
    <row r="92" spans="2:20" x14ac:dyDescent="0.2">
      <c r="B92" s="90">
        <v>1000</v>
      </c>
      <c r="C92" s="131">
        <v>1.0965</v>
      </c>
      <c r="D92">
        <f t="shared" si="7"/>
        <v>0.9899</v>
      </c>
    </row>
    <row r="93" spans="2:20" x14ac:dyDescent="0.2">
      <c r="B93" s="90">
        <v>750</v>
      </c>
      <c r="C93" s="131">
        <v>0.95909999999999995</v>
      </c>
      <c r="D93">
        <f t="shared" si="7"/>
        <v>0.85249999999999992</v>
      </c>
    </row>
    <row r="94" spans="2:20" x14ac:dyDescent="0.2">
      <c r="B94" s="90">
        <v>500</v>
      </c>
      <c r="C94" s="131">
        <v>0.60150000000000003</v>
      </c>
      <c r="D94">
        <f t="shared" si="7"/>
        <v>0.49490000000000001</v>
      </c>
    </row>
    <row r="95" spans="2:20" x14ac:dyDescent="0.2">
      <c r="B95" s="90">
        <v>250</v>
      </c>
      <c r="C95" s="131">
        <v>0.376</v>
      </c>
      <c r="D95">
        <f t="shared" si="7"/>
        <v>0.26939999999999997</v>
      </c>
    </row>
    <row r="96" spans="2:20" x14ac:dyDescent="0.2">
      <c r="B96" s="90">
        <v>125</v>
      </c>
      <c r="C96" s="131">
        <v>0.24890000000000001</v>
      </c>
      <c r="D96">
        <f t="shared" si="7"/>
        <v>0.14230000000000001</v>
      </c>
    </row>
    <row r="97" spans="2:26" x14ac:dyDescent="0.2">
      <c r="B97" s="90">
        <v>25</v>
      </c>
      <c r="C97" s="131">
        <v>0.13159999999999999</v>
      </c>
      <c r="D97">
        <f t="shared" si="7"/>
        <v>2.4999999999999994E-2</v>
      </c>
    </row>
    <row r="98" spans="2:26" x14ac:dyDescent="0.2">
      <c r="B98" s="90">
        <v>0</v>
      </c>
      <c r="C98" s="131">
        <v>0.1066</v>
      </c>
      <c r="D98">
        <f t="shared" si="7"/>
        <v>0</v>
      </c>
    </row>
    <row r="104" spans="2:26" x14ac:dyDescent="0.2">
      <c r="B104" s="60" t="s">
        <v>494</v>
      </c>
    </row>
    <row r="105" spans="2:26" x14ac:dyDescent="0.2">
      <c r="B105" s="60"/>
    </row>
    <row r="106" spans="2:26" x14ac:dyDescent="0.2">
      <c r="B106" s="60"/>
    </row>
    <row r="107" spans="2:26" x14ac:dyDescent="0.2">
      <c r="B107" s="84" t="s">
        <v>183</v>
      </c>
    </row>
    <row r="108" spans="2:26" x14ac:dyDescent="0.2">
      <c r="C108" s="41" t="s">
        <v>536</v>
      </c>
      <c r="D108" s="41"/>
      <c r="E108" s="42"/>
      <c r="F108" s="42"/>
      <c r="G108" s="42"/>
      <c r="H108" s="42"/>
      <c r="I108" s="42"/>
      <c r="J108" s="32"/>
      <c r="K108" s="32"/>
      <c r="L108" s="32"/>
      <c r="M108" s="32"/>
      <c r="N108" s="32"/>
      <c r="O108" s="32"/>
      <c r="P108" s="32"/>
      <c r="Q108" s="32"/>
      <c r="R108" s="32"/>
      <c r="S108" s="32"/>
      <c r="T108" s="32"/>
    </row>
    <row r="109" spans="2:26" x14ac:dyDescent="0.2">
      <c r="B109" s="6"/>
      <c r="C109" s="7">
        <v>1</v>
      </c>
      <c r="D109" s="7"/>
      <c r="E109" s="7">
        <v>2</v>
      </c>
      <c r="F109" s="7"/>
      <c r="G109" s="7">
        <v>3</v>
      </c>
      <c r="H109" s="7"/>
      <c r="I109" s="7">
        <v>4</v>
      </c>
      <c r="J109" s="7"/>
      <c r="K109" s="7">
        <v>5</v>
      </c>
      <c r="L109" s="7"/>
      <c r="M109" s="7">
        <v>6</v>
      </c>
      <c r="N109" s="7"/>
      <c r="O109" s="7">
        <v>7</v>
      </c>
      <c r="P109" s="7"/>
      <c r="Q109" s="7">
        <v>8</v>
      </c>
      <c r="R109" s="7"/>
      <c r="S109" s="7">
        <v>9</v>
      </c>
      <c r="T109" s="30"/>
      <c r="U109" s="30">
        <v>10</v>
      </c>
      <c r="V109" s="30"/>
      <c r="W109" s="7">
        <v>11</v>
      </c>
      <c r="X109" s="7"/>
      <c r="Y109" s="7">
        <v>12</v>
      </c>
      <c r="Z109" s="7"/>
    </row>
    <row r="110" spans="2:26" ht="16" x14ac:dyDescent="0.2">
      <c r="B110" s="8" t="s">
        <v>45</v>
      </c>
      <c r="C110" s="61"/>
      <c r="D110" s="33"/>
      <c r="E110" s="33"/>
      <c r="F110" s="33"/>
      <c r="G110" s="34"/>
      <c r="H110" s="34"/>
      <c r="I110" s="35"/>
      <c r="J110" s="35"/>
      <c r="K110" s="36"/>
      <c r="L110" s="36"/>
      <c r="M110" s="37"/>
      <c r="N110" s="37"/>
      <c r="O110" s="37"/>
      <c r="P110" s="37"/>
      <c r="Q110" s="37"/>
      <c r="R110" s="37"/>
      <c r="S110" s="38"/>
      <c r="T110" s="40"/>
      <c r="U110" s="39"/>
      <c r="V110" s="39"/>
      <c r="W110" s="40"/>
      <c r="X110" s="40"/>
      <c r="Y110" s="38"/>
      <c r="Z110" s="38"/>
    </row>
    <row r="111" spans="2:26" x14ac:dyDescent="0.2">
      <c r="B111" s="9" t="s">
        <v>46</v>
      </c>
      <c r="C111" s="33"/>
      <c r="D111" s="33"/>
      <c r="E111" s="33"/>
      <c r="F111" s="33"/>
      <c r="G111" s="34"/>
      <c r="H111" s="34"/>
      <c r="I111" s="35"/>
      <c r="J111" s="35"/>
      <c r="K111" s="36"/>
      <c r="L111" s="36"/>
      <c r="M111" s="37"/>
      <c r="N111" s="37"/>
      <c r="O111" s="37"/>
      <c r="P111" s="37"/>
      <c r="Q111" s="37"/>
      <c r="R111" s="37"/>
      <c r="S111" s="38"/>
      <c r="T111" s="40"/>
      <c r="U111" s="39"/>
      <c r="V111" s="39"/>
      <c r="W111" s="40"/>
      <c r="X111" s="40"/>
      <c r="Y111" s="38"/>
      <c r="Z111" s="38"/>
    </row>
    <row r="112" spans="2:26" x14ac:dyDescent="0.2">
      <c r="B112" s="9" t="s">
        <v>47</v>
      </c>
      <c r="C112" s="51">
        <v>1</v>
      </c>
      <c r="D112" s="52">
        <v>1</v>
      </c>
      <c r="E112" s="51">
        <v>7</v>
      </c>
      <c r="F112" s="58">
        <v>154</v>
      </c>
      <c r="G112" s="51">
        <v>10</v>
      </c>
      <c r="H112" s="52">
        <v>25</v>
      </c>
      <c r="I112" s="51">
        <v>16</v>
      </c>
      <c r="J112" s="52">
        <v>4</v>
      </c>
      <c r="K112" s="51">
        <v>22</v>
      </c>
      <c r="L112" s="58">
        <v>151</v>
      </c>
      <c r="M112" s="51">
        <v>25</v>
      </c>
      <c r="N112" s="52">
        <v>28</v>
      </c>
      <c r="O112" s="51">
        <v>31</v>
      </c>
      <c r="P112" s="52">
        <v>37</v>
      </c>
      <c r="Q112" s="51">
        <v>37</v>
      </c>
      <c r="R112" s="52">
        <v>61</v>
      </c>
      <c r="S112" s="51">
        <v>43</v>
      </c>
      <c r="T112" s="58">
        <v>164</v>
      </c>
      <c r="U112" s="51">
        <v>46</v>
      </c>
      <c r="V112" s="52">
        <v>40</v>
      </c>
      <c r="W112" s="51">
        <v>52</v>
      </c>
      <c r="X112" s="52">
        <v>64</v>
      </c>
      <c r="Y112" s="51">
        <v>58</v>
      </c>
      <c r="Z112" s="58">
        <v>161</v>
      </c>
    </row>
    <row r="113" spans="2:28" x14ac:dyDescent="0.2">
      <c r="B113" s="9" t="s">
        <v>48</v>
      </c>
      <c r="C113" s="51">
        <v>2</v>
      </c>
      <c r="D113" s="52">
        <v>2</v>
      </c>
      <c r="E113" s="51">
        <v>8</v>
      </c>
      <c r="F113" s="58">
        <v>155</v>
      </c>
      <c r="G113" s="51">
        <v>11</v>
      </c>
      <c r="H113" s="52">
        <v>26</v>
      </c>
      <c r="I113" s="51">
        <v>17</v>
      </c>
      <c r="J113" s="52">
        <v>5</v>
      </c>
      <c r="K113" s="51">
        <v>23</v>
      </c>
      <c r="L113" s="58">
        <v>152</v>
      </c>
      <c r="M113" s="51">
        <v>26</v>
      </c>
      <c r="N113" s="52">
        <v>29</v>
      </c>
      <c r="O113" s="51">
        <v>32</v>
      </c>
      <c r="P113" s="52">
        <v>38</v>
      </c>
      <c r="Q113" s="51">
        <v>38</v>
      </c>
      <c r="R113" s="52">
        <v>62</v>
      </c>
      <c r="S113" s="51">
        <v>44</v>
      </c>
      <c r="T113" s="58">
        <v>165</v>
      </c>
      <c r="U113" s="51">
        <v>47</v>
      </c>
      <c r="V113" s="52">
        <v>41</v>
      </c>
      <c r="W113" s="51">
        <v>53</v>
      </c>
      <c r="X113" s="52">
        <v>65</v>
      </c>
      <c r="Y113" s="51">
        <v>59</v>
      </c>
      <c r="Z113" s="58">
        <v>162</v>
      </c>
    </row>
    <row r="114" spans="2:28" x14ac:dyDescent="0.2">
      <c r="B114" s="9" t="s">
        <v>49</v>
      </c>
      <c r="C114" s="51">
        <v>3</v>
      </c>
      <c r="D114" s="52">
        <v>3</v>
      </c>
      <c r="E114" s="51">
        <v>9</v>
      </c>
      <c r="F114" s="58">
        <v>156</v>
      </c>
      <c r="G114" s="51">
        <v>12</v>
      </c>
      <c r="H114" s="52">
        <v>27</v>
      </c>
      <c r="I114" s="51">
        <v>18</v>
      </c>
      <c r="J114" s="52">
        <v>6</v>
      </c>
      <c r="K114" s="51">
        <v>24</v>
      </c>
      <c r="L114" s="58">
        <v>153</v>
      </c>
      <c r="M114" s="51">
        <v>27</v>
      </c>
      <c r="N114" s="52">
        <v>30</v>
      </c>
      <c r="O114" s="51">
        <v>33</v>
      </c>
      <c r="P114" s="52">
        <v>39</v>
      </c>
      <c r="Q114" s="51">
        <v>39</v>
      </c>
      <c r="R114" s="52">
        <v>63</v>
      </c>
      <c r="S114" s="51">
        <v>45</v>
      </c>
      <c r="T114" s="58">
        <v>166</v>
      </c>
      <c r="U114" s="51">
        <v>48</v>
      </c>
      <c r="V114" s="52">
        <v>42</v>
      </c>
      <c r="W114" s="51">
        <v>54</v>
      </c>
      <c r="X114" s="52">
        <v>66</v>
      </c>
      <c r="Y114" s="51">
        <v>60</v>
      </c>
      <c r="Z114" s="58">
        <v>163</v>
      </c>
    </row>
    <row r="115" spans="2:28" x14ac:dyDescent="0.2">
      <c r="B115" s="9" t="s">
        <v>50</v>
      </c>
      <c r="C115" s="51">
        <v>4</v>
      </c>
      <c r="D115" s="52">
        <v>7</v>
      </c>
      <c r="E115" s="108"/>
      <c r="F115" s="108"/>
      <c r="G115" s="51">
        <v>13</v>
      </c>
      <c r="H115" s="52">
        <v>31</v>
      </c>
      <c r="I115" s="51">
        <v>19</v>
      </c>
      <c r="J115" s="52">
        <v>10</v>
      </c>
      <c r="K115" s="108"/>
      <c r="L115" s="108"/>
      <c r="M115" s="51">
        <v>28</v>
      </c>
      <c r="N115" s="52">
        <v>34</v>
      </c>
      <c r="O115" s="51">
        <v>34</v>
      </c>
      <c r="P115" s="52">
        <v>43</v>
      </c>
      <c r="Q115" s="51">
        <v>40</v>
      </c>
      <c r="R115" s="52">
        <v>67</v>
      </c>
      <c r="S115" s="108"/>
      <c r="T115" s="108"/>
      <c r="U115" s="51">
        <v>49</v>
      </c>
      <c r="V115" s="52">
        <v>46</v>
      </c>
      <c r="W115" s="51">
        <v>55</v>
      </c>
      <c r="X115" s="52">
        <v>70</v>
      </c>
      <c r="Y115" s="108"/>
      <c r="Z115" s="33"/>
    </row>
    <row r="116" spans="2:28" x14ac:dyDescent="0.2">
      <c r="B116" s="9" t="s">
        <v>51</v>
      </c>
      <c r="C116" s="51">
        <v>5</v>
      </c>
      <c r="D116" s="52">
        <v>8</v>
      </c>
      <c r="E116" s="108"/>
      <c r="F116" s="108"/>
      <c r="G116" s="51">
        <v>14</v>
      </c>
      <c r="H116" s="52">
        <v>32</v>
      </c>
      <c r="I116" s="51">
        <v>20</v>
      </c>
      <c r="J116" s="52">
        <v>11</v>
      </c>
      <c r="K116" s="108"/>
      <c r="L116" s="108"/>
      <c r="M116" s="51">
        <v>29</v>
      </c>
      <c r="N116" s="52">
        <v>35</v>
      </c>
      <c r="O116" s="51">
        <v>35</v>
      </c>
      <c r="P116" s="52">
        <v>44</v>
      </c>
      <c r="Q116" s="51">
        <v>41</v>
      </c>
      <c r="R116" s="52">
        <v>68</v>
      </c>
      <c r="S116" s="108"/>
      <c r="T116" s="108"/>
      <c r="U116" s="51">
        <v>50</v>
      </c>
      <c r="V116" s="52">
        <v>47</v>
      </c>
      <c r="W116" s="51">
        <v>56</v>
      </c>
      <c r="X116" s="52">
        <v>71</v>
      </c>
      <c r="Y116" s="108"/>
      <c r="Z116" s="33"/>
    </row>
    <row r="117" spans="2:28" ht="16" thickBot="1" x14ac:dyDescent="0.25">
      <c r="B117" s="9" t="s">
        <v>52</v>
      </c>
      <c r="C117" s="62">
        <v>6</v>
      </c>
      <c r="D117" s="63">
        <v>9</v>
      </c>
      <c r="E117" s="109"/>
      <c r="F117" s="109"/>
      <c r="G117" s="62">
        <v>15</v>
      </c>
      <c r="H117" s="63">
        <v>33</v>
      </c>
      <c r="I117" s="62">
        <v>21</v>
      </c>
      <c r="J117" s="63">
        <v>12</v>
      </c>
      <c r="K117" s="109"/>
      <c r="L117" s="109"/>
      <c r="M117" s="62">
        <v>30</v>
      </c>
      <c r="N117" s="63">
        <v>36</v>
      </c>
      <c r="O117" s="51">
        <v>36</v>
      </c>
      <c r="P117" s="52">
        <v>45</v>
      </c>
      <c r="Q117" s="51">
        <v>42</v>
      </c>
      <c r="R117" s="52">
        <v>69</v>
      </c>
      <c r="S117" s="108"/>
      <c r="T117" s="108"/>
      <c r="U117" s="62">
        <v>51</v>
      </c>
      <c r="V117" s="63">
        <v>48</v>
      </c>
      <c r="W117" s="62">
        <v>57</v>
      </c>
      <c r="X117" s="63">
        <v>72</v>
      </c>
      <c r="Y117" s="109"/>
      <c r="Z117" s="157"/>
    </row>
    <row r="118" spans="2:28" ht="16" thickBot="1" x14ac:dyDescent="0.25">
      <c r="C118" s="292" t="s">
        <v>185</v>
      </c>
      <c r="D118" s="293"/>
      <c r="E118" s="293"/>
      <c r="F118" s="293"/>
      <c r="G118" s="293"/>
      <c r="H118" s="294"/>
      <c r="I118" s="292" t="s">
        <v>186</v>
      </c>
      <c r="J118" s="293"/>
      <c r="K118" s="293"/>
      <c r="L118" s="293"/>
      <c r="M118" s="293"/>
      <c r="N118" s="294"/>
      <c r="O118" s="292" t="s">
        <v>187</v>
      </c>
      <c r="P118" s="293"/>
      <c r="Q118" s="293"/>
      <c r="R118" s="293"/>
      <c r="S118" s="293"/>
      <c r="T118" s="293"/>
      <c r="U118" s="292" t="s">
        <v>188</v>
      </c>
      <c r="V118" s="293"/>
      <c r="W118" s="293"/>
      <c r="X118" s="293"/>
      <c r="Y118" s="293"/>
      <c r="Z118" s="294"/>
    </row>
    <row r="119" spans="2:28" x14ac:dyDescent="0.2">
      <c r="B119" s="60"/>
      <c r="AB119" s="176" t="s">
        <v>562</v>
      </c>
    </row>
    <row r="120" spans="2:28" x14ac:dyDescent="0.2">
      <c r="G120" t="s">
        <v>553</v>
      </c>
      <c r="I120" t="s">
        <v>554</v>
      </c>
      <c r="T120" s="167" t="s">
        <v>557</v>
      </c>
      <c r="U120" t="s">
        <v>561</v>
      </c>
      <c r="V120">
        <v>0.106566666666667</v>
      </c>
      <c r="W120" t="s">
        <v>567</v>
      </c>
      <c r="X120" s="176"/>
      <c r="AA120" t="s">
        <v>568</v>
      </c>
      <c r="AB120" s="176"/>
    </row>
    <row r="121" spans="2:28" ht="16" thickBot="1" x14ac:dyDescent="0.25">
      <c r="C121" s="307" t="s">
        <v>519</v>
      </c>
      <c r="D121" s="307"/>
      <c r="E121" t="s">
        <v>520</v>
      </c>
      <c r="F121" t="s">
        <v>546</v>
      </c>
      <c r="G121" t="s">
        <v>547</v>
      </c>
      <c r="H121" t="s">
        <v>420</v>
      </c>
      <c r="I121" t="s">
        <v>552</v>
      </c>
      <c r="T121" s="307" t="s">
        <v>519</v>
      </c>
      <c r="U121" s="307"/>
      <c r="V121" t="s">
        <v>520</v>
      </c>
      <c r="W121" t="s">
        <v>546</v>
      </c>
      <c r="X121" t="s">
        <v>547</v>
      </c>
      <c r="Y121" t="s">
        <v>420</v>
      </c>
      <c r="Z121" t="s">
        <v>552</v>
      </c>
    </row>
    <row r="122" spans="2:28" x14ac:dyDescent="0.2">
      <c r="B122" s="304" t="s">
        <v>185</v>
      </c>
      <c r="C122" s="155">
        <v>1</v>
      </c>
      <c r="D122" s="52">
        <v>1</v>
      </c>
      <c r="E122" s="131">
        <v>1.2739</v>
      </c>
      <c r="F122">
        <f>E122-0.106567</f>
        <v>1.167333</v>
      </c>
      <c r="G122">
        <f>F122*5</f>
        <v>5.836665</v>
      </c>
      <c r="H122">
        <f>(G122-0.0179)/0.001</f>
        <v>5818.7649999999994</v>
      </c>
      <c r="I122" s="137">
        <f>H122/1000</f>
        <v>5.8187649999999991</v>
      </c>
      <c r="J122" s="137"/>
      <c r="S122" s="308" t="s">
        <v>185</v>
      </c>
      <c r="T122" s="155">
        <v>1</v>
      </c>
      <c r="U122" s="52">
        <v>1</v>
      </c>
      <c r="V122" s="131">
        <v>1.2739</v>
      </c>
      <c r="W122">
        <f>V122-0.106566666666667</f>
        <v>1.1673333333333331</v>
      </c>
      <c r="X122">
        <f>W122*5</f>
        <v>5.836666666666666</v>
      </c>
      <c r="Y122">
        <f>(X122-0.011)/0.001</f>
        <v>5825.6666666666661</v>
      </c>
      <c r="Z122" s="137">
        <f>Y122/1000</f>
        <v>5.8256666666666659</v>
      </c>
    </row>
    <row r="123" spans="2:28" x14ac:dyDescent="0.2">
      <c r="B123" s="305"/>
      <c r="C123" s="155">
        <v>2</v>
      </c>
      <c r="D123" s="52">
        <v>2</v>
      </c>
      <c r="E123" s="131">
        <v>1.1791</v>
      </c>
      <c r="F123">
        <f t="shared" ref="F123:F181" si="8">E123-0.106567</f>
        <v>1.072533</v>
      </c>
      <c r="G123">
        <f t="shared" ref="G123:G181" si="9">F123*5</f>
        <v>5.3626649999999998</v>
      </c>
      <c r="H123">
        <f t="shared" ref="H123:H181" si="10">(G123-0.0179)/0.001</f>
        <v>5344.7649999999994</v>
      </c>
      <c r="I123" s="137">
        <f t="shared" ref="I123:I181" si="11">H123/1000</f>
        <v>5.3447649999999998</v>
      </c>
      <c r="J123" s="137"/>
      <c r="S123" s="309"/>
      <c r="T123" s="155">
        <v>2</v>
      </c>
      <c r="U123" s="52">
        <v>2</v>
      </c>
      <c r="V123" s="131">
        <v>1.1791</v>
      </c>
      <c r="W123">
        <f t="shared" ref="W123:W181" si="12">V123-0.106566666666667</f>
        <v>1.0725333333333331</v>
      </c>
      <c r="X123">
        <f t="shared" ref="X123:X181" si="13">W123*5</f>
        <v>5.3626666666666658</v>
      </c>
      <c r="Y123">
        <f t="shared" ref="Y123:Y181" si="14">(X123-0.011)/0.001</f>
        <v>5351.6666666666652</v>
      </c>
      <c r="Z123" s="137">
        <f t="shared" ref="Z123:Z181" si="15">Y123/1000</f>
        <v>5.3516666666666648</v>
      </c>
    </row>
    <row r="124" spans="2:28" x14ac:dyDescent="0.2">
      <c r="B124" s="305"/>
      <c r="C124" s="155">
        <v>3</v>
      </c>
      <c r="D124" s="52">
        <v>3</v>
      </c>
      <c r="E124" s="131">
        <v>1.5968</v>
      </c>
      <c r="F124">
        <f t="shared" si="8"/>
        <v>1.4902329999999999</v>
      </c>
      <c r="G124">
        <f t="shared" si="9"/>
        <v>7.4511649999999996</v>
      </c>
      <c r="H124">
        <f t="shared" si="10"/>
        <v>7433.2649999999994</v>
      </c>
      <c r="I124" s="137">
        <f t="shared" si="11"/>
        <v>7.4332649999999996</v>
      </c>
      <c r="J124" s="137"/>
      <c r="S124" s="309"/>
      <c r="T124" s="155">
        <v>3</v>
      </c>
      <c r="U124" s="52">
        <v>3</v>
      </c>
      <c r="V124" s="131">
        <v>1.5968</v>
      </c>
      <c r="W124">
        <f t="shared" si="12"/>
        <v>1.4902333333333331</v>
      </c>
      <c r="X124">
        <f t="shared" si="13"/>
        <v>7.4511666666666656</v>
      </c>
      <c r="Y124">
        <f t="shared" si="14"/>
        <v>7440.1666666666652</v>
      </c>
      <c r="Z124" s="137">
        <f t="shared" si="15"/>
        <v>7.4401666666666655</v>
      </c>
    </row>
    <row r="125" spans="2:28" x14ac:dyDescent="0.2">
      <c r="B125" s="305"/>
      <c r="C125" s="155">
        <v>4</v>
      </c>
      <c r="D125" s="52">
        <v>7</v>
      </c>
      <c r="E125" s="131">
        <v>1.5754999999999999</v>
      </c>
      <c r="F125">
        <f t="shared" si="8"/>
        <v>1.4689329999999998</v>
      </c>
      <c r="G125">
        <f t="shared" si="9"/>
        <v>7.3446649999999991</v>
      </c>
      <c r="H125">
        <f t="shared" si="10"/>
        <v>7326.7649999999985</v>
      </c>
      <c r="I125" s="137">
        <f t="shared" si="11"/>
        <v>7.3267649999999982</v>
      </c>
      <c r="J125" s="137"/>
      <c r="S125" s="309"/>
      <c r="T125" s="155">
        <v>4</v>
      </c>
      <c r="U125" s="52">
        <v>7</v>
      </c>
      <c r="V125" s="131">
        <v>1.5754999999999999</v>
      </c>
      <c r="W125">
        <f t="shared" si="12"/>
        <v>1.468933333333333</v>
      </c>
      <c r="X125">
        <f t="shared" si="13"/>
        <v>7.3446666666666651</v>
      </c>
      <c r="Y125">
        <f t="shared" si="14"/>
        <v>7333.6666666666652</v>
      </c>
      <c r="Z125" s="137">
        <f t="shared" si="15"/>
        <v>7.333666666666665</v>
      </c>
    </row>
    <row r="126" spans="2:28" x14ac:dyDescent="0.2">
      <c r="B126" s="305"/>
      <c r="C126" s="155">
        <v>5</v>
      </c>
      <c r="D126" s="52">
        <v>8</v>
      </c>
      <c r="E126" s="131">
        <v>1.8408</v>
      </c>
      <c r="F126">
        <f t="shared" si="8"/>
        <v>1.7342329999999999</v>
      </c>
      <c r="G126">
        <f t="shared" si="9"/>
        <v>8.6711650000000002</v>
      </c>
      <c r="H126">
        <f t="shared" si="10"/>
        <v>8653.2650000000012</v>
      </c>
      <c r="I126" s="137">
        <f t="shared" si="11"/>
        <v>8.6532650000000011</v>
      </c>
      <c r="J126" s="137"/>
      <c r="S126" s="309"/>
      <c r="T126" s="155">
        <v>5</v>
      </c>
      <c r="U126" s="52">
        <v>8</v>
      </c>
      <c r="V126" s="131">
        <v>1.8408</v>
      </c>
      <c r="W126">
        <f t="shared" si="12"/>
        <v>1.7342333333333331</v>
      </c>
      <c r="X126">
        <f t="shared" si="13"/>
        <v>8.6711666666666645</v>
      </c>
      <c r="Y126">
        <f t="shared" si="14"/>
        <v>8660.1666666666642</v>
      </c>
      <c r="Z126" s="137">
        <f t="shared" si="15"/>
        <v>8.6601666666666635</v>
      </c>
    </row>
    <row r="127" spans="2:28" x14ac:dyDescent="0.2">
      <c r="B127" s="305"/>
      <c r="C127" s="156">
        <v>6</v>
      </c>
      <c r="D127" s="63">
        <v>9</v>
      </c>
      <c r="E127" s="131">
        <v>1.0782</v>
      </c>
      <c r="F127">
        <f t="shared" si="8"/>
        <v>0.97163300000000008</v>
      </c>
      <c r="G127">
        <f t="shared" si="9"/>
        <v>4.8581650000000005</v>
      </c>
      <c r="H127">
        <f t="shared" si="10"/>
        <v>4840.2650000000003</v>
      </c>
      <c r="I127" s="137">
        <f t="shared" si="11"/>
        <v>4.8402650000000005</v>
      </c>
      <c r="J127" s="137"/>
      <c r="S127" s="309"/>
      <c r="T127" s="156">
        <v>6</v>
      </c>
      <c r="U127" s="63">
        <v>9</v>
      </c>
      <c r="V127" s="131">
        <v>1.0782</v>
      </c>
      <c r="W127">
        <f t="shared" si="12"/>
        <v>0.97163333333333302</v>
      </c>
      <c r="X127">
        <f t="shared" si="13"/>
        <v>4.8581666666666647</v>
      </c>
      <c r="Y127">
        <f t="shared" si="14"/>
        <v>4847.1666666666642</v>
      </c>
      <c r="Z127" s="137">
        <f t="shared" si="15"/>
        <v>4.8471666666666646</v>
      </c>
    </row>
    <row r="128" spans="2:28" x14ac:dyDescent="0.2">
      <c r="B128" s="305"/>
      <c r="C128" s="155">
        <v>7</v>
      </c>
      <c r="D128" s="58">
        <v>154</v>
      </c>
      <c r="E128" s="131">
        <v>2.1233</v>
      </c>
      <c r="F128">
        <f t="shared" si="8"/>
        <v>2.0167329999999999</v>
      </c>
      <c r="G128">
        <f t="shared" si="9"/>
        <v>10.083665</v>
      </c>
      <c r="H128">
        <f t="shared" si="10"/>
        <v>10065.765000000001</v>
      </c>
      <c r="I128" s="137">
        <f t="shared" si="11"/>
        <v>10.065765000000001</v>
      </c>
      <c r="J128" s="137"/>
      <c r="S128" s="309"/>
      <c r="T128" s="155">
        <v>7</v>
      </c>
      <c r="U128" s="58">
        <v>154</v>
      </c>
      <c r="V128" s="131">
        <v>2.1233</v>
      </c>
      <c r="W128">
        <f t="shared" si="12"/>
        <v>2.0167333333333328</v>
      </c>
      <c r="X128">
        <f t="shared" si="13"/>
        <v>10.083666666666664</v>
      </c>
      <c r="Y128">
        <f t="shared" si="14"/>
        <v>10072.666666666664</v>
      </c>
      <c r="Z128" s="137">
        <f t="shared" si="15"/>
        <v>10.072666666666665</v>
      </c>
    </row>
    <row r="129" spans="2:26" x14ac:dyDescent="0.2">
      <c r="B129" s="305"/>
      <c r="C129" s="155">
        <v>8</v>
      </c>
      <c r="D129" s="58">
        <v>155</v>
      </c>
      <c r="E129" s="131">
        <v>1.7070000000000001</v>
      </c>
      <c r="F129">
        <f t="shared" si="8"/>
        <v>1.600433</v>
      </c>
      <c r="G129">
        <f t="shared" si="9"/>
        <v>8.0021649999999998</v>
      </c>
      <c r="H129">
        <f t="shared" si="10"/>
        <v>7984.2649999999994</v>
      </c>
      <c r="I129" s="137">
        <f t="shared" si="11"/>
        <v>7.9842649999999997</v>
      </c>
      <c r="J129" s="137"/>
      <c r="S129" s="309"/>
      <c r="T129" s="155">
        <v>8</v>
      </c>
      <c r="U129" s="58">
        <v>155</v>
      </c>
      <c r="V129" s="131">
        <v>1.7070000000000001</v>
      </c>
      <c r="W129">
        <f t="shared" si="12"/>
        <v>1.6004333333333332</v>
      </c>
      <c r="X129">
        <f t="shared" si="13"/>
        <v>8.0021666666666658</v>
      </c>
      <c r="Y129">
        <f t="shared" si="14"/>
        <v>7991.1666666666652</v>
      </c>
      <c r="Z129" s="137">
        <f t="shared" si="15"/>
        <v>7.9911666666666648</v>
      </c>
    </row>
    <row r="130" spans="2:26" x14ac:dyDescent="0.2">
      <c r="B130" s="305"/>
      <c r="C130" s="155">
        <v>9</v>
      </c>
      <c r="D130" s="58">
        <v>156</v>
      </c>
      <c r="E130" s="131">
        <v>1.5803</v>
      </c>
      <c r="F130">
        <f t="shared" si="8"/>
        <v>1.473733</v>
      </c>
      <c r="G130">
        <f t="shared" si="9"/>
        <v>7.368665</v>
      </c>
      <c r="H130">
        <f t="shared" si="10"/>
        <v>7350.7649999999994</v>
      </c>
      <c r="I130" s="137">
        <f t="shared" si="11"/>
        <v>7.3507649999999991</v>
      </c>
      <c r="J130" s="137"/>
      <c r="S130" s="309"/>
      <c r="T130" s="155">
        <v>9</v>
      </c>
      <c r="U130" s="58">
        <v>156</v>
      </c>
      <c r="V130" s="131">
        <v>1.5803</v>
      </c>
      <c r="W130">
        <f t="shared" si="12"/>
        <v>1.4737333333333331</v>
      </c>
      <c r="X130">
        <f t="shared" si="13"/>
        <v>7.368666666666666</v>
      </c>
      <c r="Y130">
        <f t="shared" si="14"/>
        <v>7357.6666666666661</v>
      </c>
      <c r="Z130" s="137">
        <f t="shared" si="15"/>
        <v>7.3576666666666659</v>
      </c>
    </row>
    <row r="131" spans="2:26" x14ac:dyDescent="0.2">
      <c r="B131" s="305"/>
      <c r="C131" s="155">
        <v>10</v>
      </c>
      <c r="D131" s="52">
        <v>25</v>
      </c>
      <c r="E131" s="131">
        <v>2.1939000000000002</v>
      </c>
      <c r="F131">
        <f t="shared" si="8"/>
        <v>2.0873330000000001</v>
      </c>
      <c r="G131">
        <f t="shared" si="9"/>
        <v>10.436665000000001</v>
      </c>
      <c r="H131">
        <f t="shared" si="10"/>
        <v>10418.765000000001</v>
      </c>
      <c r="I131" s="137">
        <f t="shared" si="11"/>
        <v>10.418765</v>
      </c>
      <c r="J131" s="137"/>
      <c r="S131" s="309"/>
      <c r="T131" s="155">
        <v>10</v>
      </c>
      <c r="U131" s="52">
        <v>25</v>
      </c>
      <c r="V131" s="131">
        <v>2.1939000000000002</v>
      </c>
      <c r="W131">
        <f t="shared" si="12"/>
        <v>2.087333333333333</v>
      </c>
      <c r="X131">
        <f t="shared" si="13"/>
        <v>10.436666666666666</v>
      </c>
      <c r="Y131">
        <f t="shared" si="14"/>
        <v>10425.666666666666</v>
      </c>
      <c r="Z131" s="137">
        <f t="shared" si="15"/>
        <v>10.425666666666666</v>
      </c>
    </row>
    <row r="132" spans="2:26" x14ac:dyDescent="0.2">
      <c r="B132" s="305"/>
      <c r="C132" s="155">
        <v>11</v>
      </c>
      <c r="D132" s="52">
        <v>26</v>
      </c>
      <c r="E132" s="131">
        <v>3.1434000000000002</v>
      </c>
      <c r="F132">
        <f t="shared" si="8"/>
        <v>3.0368330000000001</v>
      </c>
      <c r="G132">
        <f t="shared" si="9"/>
        <v>15.184165</v>
      </c>
      <c r="H132">
        <f t="shared" si="10"/>
        <v>15166.265000000001</v>
      </c>
      <c r="I132" s="137">
        <f t="shared" si="11"/>
        <v>15.166265000000001</v>
      </c>
      <c r="J132" s="137"/>
      <c r="S132" s="309"/>
      <c r="T132" s="155">
        <v>11</v>
      </c>
      <c r="U132" s="52">
        <v>26</v>
      </c>
      <c r="V132" s="131">
        <v>3.1434000000000002</v>
      </c>
      <c r="W132">
        <f t="shared" si="12"/>
        <v>3.0368333333333331</v>
      </c>
      <c r="X132">
        <f t="shared" si="13"/>
        <v>15.184166666666666</v>
      </c>
      <c r="Y132">
        <f t="shared" si="14"/>
        <v>15173.166666666666</v>
      </c>
      <c r="Z132" s="137">
        <f t="shared" si="15"/>
        <v>15.173166666666667</v>
      </c>
    </row>
    <row r="133" spans="2:26" x14ac:dyDescent="0.2">
      <c r="B133" s="305"/>
      <c r="C133" s="155">
        <v>12</v>
      </c>
      <c r="D133" s="52">
        <v>27</v>
      </c>
      <c r="E133" s="131">
        <v>2.3683999999999998</v>
      </c>
      <c r="F133">
        <f t="shared" si="8"/>
        <v>2.2618329999999998</v>
      </c>
      <c r="G133">
        <f t="shared" si="9"/>
        <v>11.309164999999998</v>
      </c>
      <c r="H133">
        <f t="shared" si="10"/>
        <v>11291.264999999999</v>
      </c>
      <c r="I133" s="137">
        <f t="shared" si="11"/>
        <v>11.291264999999999</v>
      </c>
      <c r="J133" s="137"/>
      <c r="S133" s="309"/>
      <c r="T133" s="155">
        <v>12</v>
      </c>
      <c r="U133" s="52">
        <v>27</v>
      </c>
      <c r="V133" s="131">
        <v>2.3683999999999998</v>
      </c>
      <c r="W133">
        <f t="shared" si="12"/>
        <v>2.2618333333333327</v>
      </c>
      <c r="X133">
        <f t="shared" si="13"/>
        <v>11.309166666666663</v>
      </c>
      <c r="Y133">
        <f t="shared" si="14"/>
        <v>11298.166666666662</v>
      </c>
      <c r="Z133" s="137">
        <f t="shared" si="15"/>
        <v>11.298166666666662</v>
      </c>
    </row>
    <row r="134" spans="2:26" x14ac:dyDescent="0.2">
      <c r="B134" s="305"/>
      <c r="C134" s="155">
        <v>13</v>
      </c>
      <c r="D134" s="52">
        <v>31</v>
      </c>
      <c r="E134" s="131">
        <v>1.8162</v>
      </c>
      <c r="F134">
        <f t="shared" si="8"/>
        <v>1.709633</v>
      </c>
      <c r="G134">
        <f t="shared" si="9"/>
        <v>8.5481649999999991</v>
      </c>
      <c r="H134">
        <f t="shared" si="10"/>
        <v>8530.2649999999994</v>
      </c>
      <c r="I134" s="137">
        <f t="shared" si="11"/>
        <v>8.530265</v>
      </c>
      <c r="J134" s="137"/>
      <c r="S134" s="309"/>
      <c r="T134" s="155">
        <v>13</v>
      </c>
      <c r="U134" s="52">
        <v>31</v>
      </c>
      <c r="V134" s="131">
        <v>1.8162</v>
      </c>
      <c r="W134">
        <f t="shared" si="12"/>
        <v>1.7096333333333331</v>
      </c>
      <c r="X134">
        <f t="shared" si="13"/>
        <v>8.5481666666666651</v>
      </c>
      <c r="Y134">
        <f t="shared" si="14"/>
        <v>8537.1666666666661</v>
      </c>
      <c r="Z134" s="137">
        <f t="shared" si="15"/>
        <v>8.5371666666666659</v>
      </c>
    </row>
    <row r="135" spans="2:26" x14ac:dyDescent="0.2">
      <c r="B135" s="305"/>
      <c r="C135" s="155">
        <v>14</v>
      </c>
      <c r="D135" s="52">
        <v>32</v>
      </c>
      <c r="E135" s="131">
        <v>2.036</v>
      </c>
      <c r="F135">
        <f t="shared" si="8"/>
        <v>1.929433</v>
      </c>
      <c r="G135">
        <f t="shared" si="9"/>
        <v>9.6471649999999993</v>
      </c>
      <c r="H135">
        <f t="shared" si="10"/>
        <v>9629.2649999999994</v>
      </c>
      <c r="I135" s="137">
        <f t="shared" si="11"/>
        <v>9.6292650000000002</v>
      </c>
      <c r="J135" s="137"/>
      <c r="S135" s="309"/>
      <c r="T135" s="155">
        <v>14</v>
      </c>
      <c r="U135" s="52">
        <v>32</v>
      </c>
      <c r="V135" s="131">
        <v>2.036</v>
      </c>
      <c r="W135">
        <f t="shared" si="12"/>
        <v>1.9294333333333331</v>
      </c>
      <c r="X135">
        <f t="shared" si="13"/>
        <v>9.6471666666666653</v>
      </c>
      <c r="Y135">
        <f t="shared" si="14"/>
        <v>9636.1666666666661</v>
      </c>
      <c r="Z135" s="137">
        <f t="shared" si="15"/>
        <v>9.6361666666666661</v>
      </c>
    </row>
    <row r="136" spans="2:26" ht="16" thickBot="1" x14ac:dyDescent="0.25">
      <c r="B136" s="306"/>
      <c r="C136" s="156">
        <v>15</v>
      </c>
      <c r="D136" s="63">
        <v>33</v>
      </c>
      <c r="E136" s="131">
        <v>0.90290000000000004</v>
      </c>
      <c r="F136">
        <f t="shared" si="8"/>
        <v>0.79633300000000007</v>
      </c>
      <c r="G136">
        <f t="shared" si="9"/>
        <v>3.9816650000000005</v>
      </c>
      <c r="H136">
        <f t="shared" si="10"/>
        <v>3963.7650000000003</v>
      </c>
      <c r="I136" s="137">
        <f t="shared" si="11"/>
        <v>3.9637650000000004</v>
      </c>
      <c r="J136" s="137"/>
      <c r="S136" s="310"/>
      <c r="T136" s="156">
        <v>15</v>
      </c>
      <c r="U136" s="63">
        <v>33</v>
      </c>
      <c r="V136" s="131">
        <v>0.90290000000000004</v>
      </c>
      <c r="W136">
        <f t="shared" si="12"/>
        <v>0.796333333333333</v>
      </c>
      <c r="X136">
        <f t="shared" si="13"/>
        <v>3.9816666666666651</v>
      </c>
      <c r="Y136">
        <f t="shared" si="14"/>
        <v>3970.6666666666652</v>
      </c>
      <c r="Z136" s="137">
        <f t="shared" si="15"/>
        <v>3.970666666666665</v>
      </c>
    </row>
    <row r="137" spans="2:26" x14ac:dyDescent="0.2">
      <c r="B137" s="304" t="s">
        <v>186</v>
      </c>
      <c r="C137" s="51">
        <v>16</v>
      </c>
      <c r="D137" s="52">
        <v>4</v>
      </c>
      <c r="E137" s="131">
        <v>2.8172000000000001</v>
      </c>
      <c r="F137">
        <f t="shared" si="8"/>
        <v>2.7106330000000001</v>
      </c>
      <c r="G137">
        <f t="shared" si="9"/>
        <v>13.553165</v>
      </c>
      <c r="H137">
        <f t="shared" si="10"/>
        <v>13535.265000000001</v>
      </c>
      <c r="I137" s="137">
        <f t="shared" si="11"/>
        <v>13.535265000000001</v>
      </c>
      <c r="J137" s="137"/>
      <c r="S137" s="308" t="s">
        <v>186</v>
      </c>
      <c r="T137" s="51">
        <v>16</v>
      </c>
      <c r="U137" s="52">
        <v>4</v>
      </c>
      <c r="V137" s="131">
        <v>2.8172000000000001</v>
      </c>
      <c r="W137">
        <f t="shared" si="12"/>
        <v>2.710633333333333</v>
      </c>
      <c r="X137">
        <f t="shared" si="13"/>
        <v>13.553166666666666</v>
      </c>
      <c r="Y137">
        <f t="shared" si="14"/>
        <v>13542.166666666666</v>
      </c>
      <c r="Z137" s="137">
        <f t="shared" si="15"/>
        <v>13.542166666666667</v>
      </c>
    </row>
    <row r="138" spans="2:26" x14ac:dyDescent="0.2">
      <c r="B138" s="305"/>
      <c r="C138" s="51">
        <v>17</v>
      </c>
      <c r="D138" s="52">
        <v>5</v>
      </c>
      <c r="E138" s="131">
        <v>2.9914999999999998</v>
      </c>
      <c r="F138">
        <f t="shared" si="8"/>
        <v>2.8849329999999997</v>
      </c>
      <c r="G138">
        <f t="shared" si="9"/>
        <v>14.424664999999999</v>
      </c>
      <c r="H138">
        <f t="shared" si="10"/>
        <v>14406.764999999999</v>
      </c>
      <c r="I138" s="137">
        <f t="shared" si="11"/>
        <v>14.406765</v>
      </c>
      <c r="J138" s="137"/>
      <c r="S138" s="309"/>
      <c r="T138" s="51">
        <v>17</v>
      </c>
      <c r="U138" s="52">
        <v>5</v>
      </c>
      <c r="V138" s="131">
        <v>2.9914999999999998</v>
      </c>
      <c r="W138">
        <f t="shared" si="12"/>
        <v>2.8849333333333327</v>
      </c>
      <c r="X138">
        <f t="shared" si="13"/>
        <v>14.424666666666663</v>
      </c>
      <c r="Y138">
        <f t="shared" si="14"/>
        <v>14413.666666666664</v>
      </c>
      <c r="Z138" s="137">
        <f t="shared" si="15"/>
        <v>14.413666666666664</v>
      </c>
    </row>
    <row r="139" spans="2:26" x14ac:dyDescent="0.2">
      <c r="B139" s="305"/>
      <c r="C139" s="51">
        <v>18</v>
      </c>
      <c r="D139" s="52">
        <v>6</v>
      </c>
      <c r="E139" s="131">
        <v>1.3515999999999999</v>
      </c>
      <c r="F139">
        <f t="shared" si="8"/>
        <v>1.2450329999999998</v>
      </c>
      <c r="G139">
        <f t="shared" si="9"/>
        <v>6.2251649999999987</v>
      </c>
      <c r="H139">
        <f t="shared" si="10"/>
        <v>6207.2649999999985</v>
      </c>
      <c r="I139" s="137">
        <f t="shared" si="11"/>
        <v>6.2072649999999987</v>
      </c>
      <c r="J139" s="137"/>
      <c r="S139" s="309"/>
      <c r="T139" s="51">
        <v>18</v>
      </c>
      <c r="U139" s="52">
        <v>6</v>
      </c>
      <c r="V139" s="131">
        <v>1.3515999999999999</v>
      </c>
      <c r="W139">
        <f t="shared" si="12"/>
        <v>1.245033333333333</v>
      </c>
      <c r="X139">
        <f t="shared" si="13"/>
        <v>6.2251666666666647</v>
      </c>
      <c r="Y139">
        <f t="shared" si="14"/>
        <v>6214.1666666666642</v>
      </c>
      <c r="Z139" s="137">
        <f t="shared" si="15"/>
        <v>6.2141666666666646</v>
      </c>
    </row>
    <row r="140" spans="2:26" x14ac:dyDescent="0.2">
      <c r="B140" s="305"/>
      <c r="C140" s="51">
        <v>19</v>
      </c>
      <c r="D140" s="52">
        <v>10</v>
      </c>
      <c r="E140" s="131">
        <v>1.6521999999999999</v>
      </c>
      <c r="F140">
        <f t="shared" si="8"/>
        <v>1.5456329999999998</v>
      </c>
      <c r="G140">
        <f t="shared" si="9"/>
        <v>7.7281649999999988</v>
      </c>
      <c r="H140">
        <f t="shared" si="10"/>
        <v>7710.2649999999985</v>
      </c>
      <c r="I140" s="137">
        <f t="shared" si="11"/>
        <v>7.7102649999999988</v>
      </c>
      <c r="J140" s="137"/>
      <c r="S140" s="309"/>
      <c r="T140" s="51">
        <v>19</v>
      </c>
      <c r="U140" s="52">
        <v>10</v>
      </c>
      <c r="V140" s="131">
        <v>1.6521999999999999</v>
      </c>
      <c r="W140">
        <f t="shared" si="12"/>
        <v>1.545633333333333</v>
      </c>
      <c r="X140">
        <f t="shared" si="13"/>
        <v>7.7281666666666649</v>
      </c>
      <c r="Y140">
        <f t="shared" si="14"/>
        <v>7717.1666666666642</v>
      </c>
      <c r="Z140" s="137">
        <f t="shared" si="15"/>
        <v>7.7171666666666638</v>
      </c>
    </row>
    <row r="141" spans="2:26" x14ac:dyDescent="0.2">
      <c r="B141" s="305"/>
      <c r="C141" s="51">
        <v>20</v>
      </c>
      <c r="D141" s="52">
        <v>11</v>
      </c>
      <c r="E141" s="131">
        <v>1.5436000000000001</v>
      </c>
      <c r="F141">
        <f t="shared" si="8"/>
        <v>1.437033</v>
      </c>
      <c r="G141">
        <f t="shared" si="9"/>
        <v>7.1851649999999996</v>
      </c>
      <c r="H141">
        <f t="shared" si="10"/>
        <v>7167.2649999999994</v>
      </c>
      <c r="I141" s="137">
        <f t="shared" si="11"/>
        <v>7.1672649999999996</v>
      </c>
      <c r="J141" s="137"/>
      <c r="S141" s="309"/>
      <c r="T141" s="51">
        <v>20</v>
      </c>
      <c r="U141" s="52">
        <v>11</v>
      </c>
      <c r="V141" s="131">
        <v>1.5436000000000001</v>
      </c>
      <c r="W141">
        <f t="shared" si="12"/>
        <v>1.4370333333333332</v>
      </c>
      <c r="X141">
        <f t="shared" si="13"/>
        <v>7.1851666666666656</v>
      </c>
      <c r="Y141">
        <f t="shared" si="14"/>
        <v>7174.1666666666652</v>
      </c>
      <c r="Z141" s="137">
        <f t="shared" si="15"/>
        <v>7.1741666666666655</v>
      </c>
    </row>
    <row r="142" spans="2:26" x14ac:dyDescent="0.2">
      <c r="B142" s="305"/>
      <c r="C142" s="62">
        <v>21</v>
      </c>
      <c r="D142" s="63">
        <v>12</v>
      </c>
      <c r="E142" s="131">
        <v>1.1871</v>
      </c>
      <c r="F142">
        <f t="shared" si="8"/>
        <v>1.080533</v>
      </c>
      <c r="G142">
        <f t="shared" si="9"/>
        <v>5.4026649999999998</v>
      </c>
      <c r="H142">
        <f t="shared" si="10"/>
        <v>5384.7649999999994</v>
      </c>
      <c r="I142" s="137">
        <f t="shared" si="11"/>
        <v>5.3847649999999998</v>
      </c>
      <c r="J142" s="137"/>
      <c r="S142" s="309"/>
      <c r="T142" s="62">
        <v>21</v>
      </c>
      <c r="U142" s="63">
        <v>12</v>
      </c>
      <c r="V142" s="131">
        <v>1.1871</v>
      </c>
      <c r="W142">
        <f t="shared" si="12"/>
        <v>1.0805333333333331</v>
      </c>
      <c r="X142">
        <f t="shared" si="13"/>
        <v>5.4026666666666658</v>
      </c>
      <c r="Y142">
        <f t="shared" si="14"/>
        <v>5391.6666666666661</v>
      </c>
      <c r="Z142" s="137">
        <f t="shared" si="15"/>
        <v>5.3916666666666657</v>
      </c>
    </row>
    <row r="143" spans="2:26" x14ac:dyDescent="0.2">
      <c r="B143" s="305"/>
      <c r="C143" s="51">
        <v>22</v>
      </c>
      <c r="D143" s="58">
        <v>151</v>
      </c>
      <c r="E143" s="131">
        <v>1.3819999999999999</v>
      </c>
      <c r="F143">
        <f t="shared" si="8"/>
        <v>1.2754329999999998</v>
      </c>
      <c r="G143">
        <f t="shared" si="9"/>
        <v>6.3771649999999989</v>
      </c>
      <c r="H143">
        <f t="shared" si="10"/>
        <v>6359.2649999999985</v>
      </c>
      <c r="I143" s="137">
        <f t="shared" si="11"/>
        <v>6.3592649999999988</v>
      </c>
      <c r="J143" s="137"/>
      <c r="S143" s="309"/>
      <c r="T143" s="51">
        <v>22</v>
      </c>
      <c r="U143" s="58">
        <v>151</v>
      </c>
      <c r="V143" s="131">
        <v>1.3819999999999999</v>
      </c>
      <c r="W143">
        <f t="shared" si="12"/>
        <v>1.275433333333333</v>
      </c>
      <c r="X143">
        <f t="shared" si="13"/>
        <v>6.3771666666666649</v>
      </c>
      <c r="Y143">
        <f t="shared" si="14"/>
        <v>6366.1666666666642</v>
      </c>
      <c r="Z143" s="137">
        <f t="shared" si="15"/>
        <v>6.3661666666666639</v>
      </c>
    </row>
    <row r="144" spans="2:26" x14ac:dyDescent="0.2">
      <c r="B144" s="305"/>
      <c r="C144" s="51">
        <v>23</v>
      </c>
      <c r="D144" s="58">
        <v>152</v>
      </c>
      <c r="E144" s="131">
        <v>1.548</v>
      </c>
      <c r="F144">
        <f t="shared" si="8"/>
        <v>1.441433</v>
      </c>
      <c r="G144">
        <f t="shared" si="9"/>
        <v>7.2071649999999998</v>
      </c>
      <c r="H144">
        <f t="shared" si="10"/>
        <v>7189.2649999999994</v>
      </c>
      <c r="I144" s="137">
        <f t="shared" si="11"/>
        <v>7.1892649999999998</v>
      </c>
      <c r="J144" s="137"/>
      <c r="S144" s="309"/>
      <c r="T144" s="51">
        <v>23</v>
      </c>
      <c r="U144" s="58">
        <v>152</v>
      </c>
      <c r="V144" s="131">
        <v>1.548</v>
      </c>
      <c r="W144">
        <f t="shared" si="12"/>
        <v>1.4414333333333331</v>
      </c>
      <c r="X144">
        <f t="shared" si="13"/>
        <v>7.2071666666666658</v>
      </c>
      <c r="Y144">
        <f t="shared" si="14"/>
        <v>7196.1666666666652</v>
      </c>
      <c r="Z144" s="137">
        <f t="shared" si="15"/>
        <v>7.1961666666666648</v>
      </c>
    </row>
    <row r="145" spans="2:26" x14ac:dyDescent="0.2">
      <c r="B145" s="305"/>
      <c r="C145" s="51">
        <v>24</v>
      </c>
      <c r="D145" s="58">
        <v>153</v>
      </c>
      <c r="E145" s="131">
        <v>1.8022</v>
      </c>
      <c r="F145">
        <f t="shared" si="8"/>
        <v>1.6956329999999999</v>
      </c>
      <c r="G145">
        <f t="shared" si="9"/>
        <v>8.4781650000000006</v>
      </c>
      <c r="H145">
        <f t="shared" si="10"/>
        <v>8460.2650000000012</v>
      </c>
      <c r="I145" s="137">
        <f t="shared" si="11"/>
        <v>8.4602650000000015</v>
      </c>
      <c r="J145" s="137"/>
      <c r="S145" s="309"/>
      <c r="T145" s="51">
        <v>24</v>
      </c>
      <c r="U145" s="58">
        <v>153</v>
      </c>
      <c r="V145" s="131">
        <v>1.8022</v>
      </c>
      <c r="W145">
        <f t="shared" si="12"/>
        <v>1.6956333333333331</v>
      </c>
      <c r="X145">
        <f t="shared" si="13"/>
        <v>8.4781666666666649</v>
      </c>
      <c r="Y145">
        <f t="shared" si="14"/>
        <v>8467.1666666666661</v>
      </c>
      <c r="Z145" s="137">
        <f t="shared" si="15"/>
        <v>8.4671666666666656</v>
      </c>
    </row>
    <row r="146" spans="2:26" x14ac:dyDescent="0.2">
      <c r="B146" s="305"/>
      <c r="C146" s="51">
        <v>25</v>
      </c>
      <c r="D146" s="52">
        <v>28</v>
      </c>
      <c r="E146" s="131">
        <v>1.9843</v>
      </c>
      <c r="F146">
        <f t="shared" si="8"/>
        <v>1.8777329999999999</v>
      </c>
      <c r="G146">
        <f t="shared" si="9"/>
        <v>9.3886649999999996</v>
      </c>
      <c r="H146">
        <f t="shared" si="10"/>
        <v>9370.7649999999994</v>
      </c>
      <c r="I146" s="137">
        <f t="shared" si="11"/>
        <v>9.3707649999999987</v>
      </c>
      <c r="J146" s="137"/>
      <c r="S146" s="309"/>
      <c r="T146" s="51">
        <v>25</v>
      </c>
      <c r="U146" s="52">
        <v>28</v>
      </c>
      <c r="V146" s="131">
        <v>1.9843</v>
      </c>
      <c r="W146">
        <f t="shared" si="12"/>
        <v>1.877733333333333</v>
      </c>
      <c r="X146">
        <f t="shared" si="13"/>
        <v>9.3886666666666656</v>
      </c>
      <c r="Y146">
        <f t="shared" si="14"/>
        <v>9377.6666666666661</v>
      </c>
      <c r="Z146" s="137">
        <f t="shared" si="15"/>
        <v>9.3776666666666664</v>
      </c>
    </row>
    <row r="147" spans="2:26" x14ac:dyDescent="0.2">
      <c r="B147" s="305"/>
      <c r="C147" s="51">
        <v>26</v>
      </c>
      <c r="D147" s="52">
        <v>29</v>
      </c>
      <c r="E147" s="131">
        <v>2.5819000000000001</v>
      </c>
      <c r="F147">
        <f t="shared" si="8"/>
        <v>2.475333</v>
      </c>
      <c r="G147">
        <f t="shared" si="9"/>
        <v>12.376664999999999</v>
      </c>
      <c r="H147">
        <f t="shared" si="10"/>
        <v>12358.764999999999</v>
      </c>
      <c r="I147" s="137">
        <f t="shared" si="11"/>
        <v>12.358765</v>
      </c>
      <c r="J147" s="137"/>
      <c r="S147" s="309"/>
      <c r="T147" s="51">
        <v>26</v>
      </c>
      <c r="U147" s="52">
        <v>29</v>
      </c>
      <c r="V147" s="131">
        <v>2.5819000000000001</v>
      </c>
      <c r="W147">
        <f t="shared" si="12"/>
        <v>2.4753333333333329</v>
      </c>
      <c r="X147">
        <f t="shared" si="13"/>
        <v>12.376666666666665</v>
      </c>
      <c r="Y147">
        <f t="shared" si="14"/>
        <v>12365.666666666666</v>
      </c>
      <c r="Z147" s="137">
        <f t="shared" si="15"/>
        <v>12.365666666666666</v>
      </c>
    </row>
    <row r="148" spans="2:26" x14ac:dyDescent="0.2">
      <c r="B148" s="305"/>
      <c r="C148" s="51">
        <v>27</v>
      </c>
      <c r="D148" s="52">
        <v>30</v>
      </c>
      <c r="E148" s="131">
        <v>2.2397</v>
      </c>
      <c r="F148">
        <f t="shared" si="8"/>
        <v>2.1331329999999999</v>
      </c>
      <c r="G148">
        <f t="shared" si="9"/>
        <v>10.665665000000001</v>
      </c>
      <c r="H148">
        <f t="shared" si="10"/>
        <v>10647.765000000001</v>
      </c>
      <c r="I148" s="137">
        <f t="shared" si="11"/>
        <v>10.647765000000001</v>
      </c>
      <c r="J148" s="137"/>
      <c r="S148" s="309"/>
      <c r="T148" s="51">
        <v>27</v>
      </c>
      <c r="U148" s="52">
        <v>30</v>
      </c>
      <c r="V148" s="131">
        <v>2.2397</v>
      </c>
      <c r="W148">
        <f t="shared" si="12"/>
        <v>2.1331333333333329</v>
      </c>
      <c r="X148">
        <f t="shared" si="13"/>
        <v>10.665666666666665</v>
      </c>
      <c r="Y148">
        <f t="shared" si="14"/>
        <v>10654.666666666666</v>
      </c>
      <c r="Z148" s="137">
        <f t="shared" si="15"/>
        <v>10.654666666666666</v>
      </c>
    </row>
    <row r="149" spans="2:26" x14ac:dyDescent="0.2">
      <c r="B149" s="305"/>
      <c r="C149" s="51">
        <v>28</v>
      </c>
      <c r="D149" s="52">
        <v>34</v>
      </c>
      <c r="E149" s="131">
        <v>2.0741999999999998</v>
      </c>
      <c r="F149">
        <f t="shared" si="8"/>
        <v>1.9676329999999997</v>
      </c>
      <c r="G149">
        <f t="shared" si="9"/>
        <v>9.8381649999999983</v>
      </c>
      <c r="H149">
        <f t="shared" si="10"/>
        <v>9820.2649999999994</v>
      </c>
      <c r="I149" s="137">
        <f t="shared" si="11"/>
        <v>9.8202649999999991</v>
      </c>
      <c r="J149" s="137"/>
      <c r="S149" s="309"/>
      <c r="T149" s="51">
        <v>28</v>
      </c>
      <c r="U149" s="52">
        <v>34</v>
      </c>
      <c r="V149" s="131">
        <v>2.0741999999999998</v>
      </c>
      <c r="W149">
        <f t="shared" si="12"/>
        <v>1.9676333333333329</v>
      </c>
      <c r="X149">
        <f t="shared" si="13"/>
        <v>9.8381666666666643</v>
      </c>
      <c r="Y149">
        <f t="shared" si="14"/>
        <v>9827.1666666666642</v>
      </c>
      <c r="Z149" s="137">
        <f t="shared" si="15"/>
        <v>9.8271666666666651</v>
      </c>
    </row>
    <row r="150" spans="2:26" x14ac:dyDescent="0.2">
      <c r="B150" s="305"/>
      <c r="C150" s="51">
        <v>29</v>
      </c>
      <c r="D150" s="52">
        <v>35</v>
      </c>
      <c r="E150" s="131">
        <v>2.5089000000000001</v>
      </c>
      <c r="F150">
        <f t="shared" si="8"/>
        <v>2.4023330000000001</v>
      </c>
      <c r="G150">
        <f t="shared" si="9"/>
        <v>12.011665000000001</v>
      </c>
      <c r="H150">
        <f t="shared" si="10"/>
        <v>11993.765000000001</v>
      </c>
      <c r="I150" s="137">
        <f t="shared" si="11"/>
        <v>11.993765000000002</v>
      </c>
      <c r="J150" s="137"/>
      <c r="S150" s="309"/>
      <c r="T150" s="51">
        <v>29</v>
      </c>
      <c r="U150" s="52">
        <v>35</v>
      </c>
      <c r="V150" s="131">
        <v>2.5089000000000001</v>
      </c>
      <c r="W150">
        <f t="shared" si="12"/>
        <v>2.402333333333333</v>
      </c>
      <c r="X150">
        <f t="shared" si="13"/>
        <v>12.011666666666665</v>
      </c>
      <c r="Y150">
        <f t="shared" si="14"/>
        <v>12000.666666666666</v>
      </c>
      <c r="Z150" s="137">
        <f t="shared" si="15"/>
        <v>12.000666666666666</v>
      </c>
    </row>
    <row r="151" spans="2:26" ht="16" thickBot="1" x14ac:dyDescent="0.25">
      <c r="B151" s="306"/>
      <c r="C151" s="62">
        <v>30</v>
      </c>
      <c r="D151" s="63">
        <v>36</v>
      </c>
      <c r="E151" s="131">
        <v>2.4872000000000001</v>
      </c>
      <c r="F151">
        <f t="shared" si="8"/>
        <v>2.380633</v>
      </c>
      <c r="G151">
        <f t="shared" si="9"/>
        <v>11.903165</v>
      </c>
      <c r="H151">
        <f t="shared" si="10"/>
        <v>11885.264999999999</v>
      </c>
      <c r="I151" s="137">
        <f t="shared" si="11"/>
        <v>11.885264999999999</v>
      </c>
      <c r="J151" s="137"/>
      <c r="S151" s="310"/>
      <c r="T151" s="62">
        <v>30</v>
      </c>
      <c r="U151" s="63">
        <v>36</v>
      </c>
      <c r="V151" s="131">
        <v>2.4872000000000001</v>
      </c>
      <c r="W151">
        <f t="shared" si="12"/>
        <v>2.3806333333333329</v>
      </c>
      <c r="X151">
        <f t="shared" si="13"/>
        <v>11.903166666666664</v>
      </c>
      <c r="Y151">
        <f t="shared" si="14"/>
        <v>11892.166666666664</v>
      </c>
      <c r="Z151" s="137">
        <f t="shared" si="15"/>
        <v>11.892166666666665</v>
      </c>
    </row>
    <row r="152" spans="2:26" x14ac:dyDescent="0.2">
      <c r="B152" s="304" t="s">
        <v>187</v>
      </c>
      <c r="C152" s="51">
        <v>31</v>
      </c>
      <c r="D152" s="52">
        <v>37</v>
      </c>
      <c r="E152" s="131">
        <v>1.7946</v>
      </c>
      <c r="F152">
        <f t="shared" si="8"/>
        <v>1.6880329999999999</v>
      </c>
      <c r="G152">
        <f t="shared" si="9"/>
        <v>8.4401650000000004</v>
      </c>
      <c r="H152">
        <f t="shared" si="10"/>
        <v>8422.2650000000012</v>
      </c>
      <c r="I152" s="137">
        <f t="shared" si="11"/>
        <v>8.4222650000000012</v>
      </c>
      <c r="J152" s="137"/>
      <c r="S152" s="308" t="s">
        <v>187</v>
      </c>
      <c r="T152" s="51">
        <v>31</v>
      </c>
      <c r="U152" s="52">
        <v>37</v>
      </c>
      <c r="V152" s="131">
        <v>1.7946</v>
      </c>
      <c r="W152">
        <f t="shared" si="12"/>
        <v>1.6880333333333331</v>
      </c>
      <c r="X152">
        <f t="shared" si="13"/>
        <v>8.4401666666666646</v>
      </c>
      <c r="Y152">
        <f t="shared" si="14"/>
        <v>8429.1666666666661</v>
      </c>
      <c r="Z152" s="137">
        <f t="shared" si="15"/>
        <v>8.4291666666666654</v>
      </c>
    </row>
    <row r="153" spans="2:26" x14ac:dyDescent="0.2">
      <c r="B153" s="305"/>
      <c r="C153" s="51">
        <v>32</v>
      </c>
      <c r="D153" s="52">
        <v>38</v>
      </c>
      <c r="E153" s="131">
        <v>1.925</v>
      </c>
      <c r="F153">
        <f t="shared" si="8"/>
        <v>1.818433</v>
      </c>
      <c r="G153">
        <f t="shared" si="9"/>
        <v>9.0921649999999996</v>
      </c>
      <c r="H153">
        <f t="shared" si="10"/>
        <v>9074.2649999999994</v>
      </c>
      <c r="I153" s="137">
        <f t="shared" si="11"/>
        <v>9.0742649999999987</v>
      </c>
      <c r="J153" s="137"/>
      <c r="S153" s="309"/>
      <c r="T153" s="51">
        <v>32</v>
      </c>
      <c r="U153" s="52">
        <v>38</v>
      </c>
      <c r="V153" s="131">
        <v>1.925</v>
      </c>
      <c r="W153">
        <f t="shared" si="12"/>
        <v>1.8184333333333331</v>
      </c>
      <c r="X153">
        <f t="shared" si="13"/>
        <v>9.0921666666666656</v>
      </c>
      <c r="Y153">
        <f t="shared" si="14"/>
        <v>9081.1666666666661</v>
      </c>
      <c r="Z153" s="137">
        <f t="shared" si="15"/>
        <v>9.0811666666666664</v>
      </c>
    </row>
    <row r="154" spans="2:26" x14ac:dyDescent="0.2">
      <c r="B154" s="305"/>
      <c r="C154" s="51">
        <v>33</v>
      </c>
      <c r="D154" s="52">
        <v>39</v>
      </c>
      <c r="E154" s="131">
        <v>1.9134</v>
      </c>
      <c r="F154">
        <f t="shared" si="8"/>
        <v>1.8068329999999999</v>
      </c>
      <c r="G154">
        <f t="shared" si="9"/>
        <v>9.0341649999999998</v>
      </c>
      <c r="H154">
        <f t="shared" si="10"/>
        <v>9016.2650000000012</v>
      </c>
      <c r="I154" s="137">
        <f t="shared" si="11"/>
        <v>9.0162650000000006</v>
      </c>
      <c r="J154" s="137"/>
      <c r="S154" s="309"/>
      <c r="T154" s="51">
        <v>33</v>
      </c>
      <c r="U154" s="52">
        <v>39</v>
      </c>
      <c r="V154" s="131">
        <v>1.9134</v>
      </c>
      <c r="W154">
        <f t="shared" si="12"/>
        <v>1.8068333333333331</v>
      </c>
      <c r="X154">
        <f t="shared" si="13"/>
        <v>9.0341666666666658</v>
      </c>
      <c r="Y154">
        <f t="shared" si="14"/>
        <v>9023.1666666666661</v>
      </c>
      <c r="Z154" s="137">
        <f t="shared" si="15"/>
        <v>9.0231666666666666</v>
      </c>
    </row>
    <row r="155" spans="2:26" x14ac:dyDescent="0.2">
      <c r="B155" s="305"/>
      <c r="C155" s="51">
        <v>34</v>
      </c>
      <c r="D155" s="52">
        <v>43</v>
      </c>
      <c r="E155" s="131">
        <v>2.7023999999999999</v>
      </c>
      <c r="F155">
        <f t="shared" si="8"/>
        <v>2.5958329999999998</v>
      </c>
      <c r="G155">
        <f t="shared" si="9"/>
        <v>12.979164999999998</v>
      </c>
      <c r="H155">
        <f t="shared" si="10"/>
        <v>12961.264999999999</v>
      </c>
      <c r="I155" s="137">
        <f t="shared" si="11"/>
        <v>12.961264999999999</v>
      </c>
      <c r="J155" s="137"/>
      <c r="S155" s="309"/>
      <c r="T155" s="51">
        <v>34</v>
      </c>
      <c r="U155" s="52">
        <v>43</v>
      </c>
      <c r="V155" s="131">
        <v>2.7023999999999999</v>
      </c>
      <c r="W155">
        <f t="shared" si="12"/>
        <v>2.5958333333333328</v>
      </c>
      <c r="X155">
        <f t="shared" si="13"/>
        <v>12.979166666666664</v>
      </c>
      <c r="Y155">
        <f t="shared" si="14"/>
        <v>12968.166666666664</v>
      </c>
      <c r="Z155" s="137">
        <f t="shared" si="15"/>
        <v>12.968166666666665</v>
      </c>
    </row>
    <row r="156" spans="2:26" x14ac:dyDescent="0.2">
      <c r="B156" s="305"/>
      <c r="C156" s="51">
        <v>35</v>
      </c>
      <c r="D156" s="52">
        <v>44</v>
      </c>
      <c r="E156" s="131">
        <v>1.9501999999999999</v>
      </c>
      <c r="F156">
        <f t="shared" si="8"/>
        <v>1.8436329999999999</v>
      </c>
      <c r="G156">
        <f t="shared" si="9"/>
        <v>9.2181649999999991</v>
      </c>
      <c r="H156">
        <f t="shared" si="10"/>
        <v>9200.2649999999994</v>
      </c>
      <c r="I156" s="137">
        <f t="shared" si="11"/>
        <v>9.2002649999999999</v>
      </c>
      <c r="J156" s="137"/>
      <c r="S156" s="309"/>
      <c r="T156" s="51">
        <v>35</v>
      </c>
      <c r="U156" s="52">
        <v>44</v>
      </c>
      <c r="V156" s="131">
        <v>1.9501999999999999</v>
      </c>
      <c r="W156">
        <f t="shared" si="12"/>
        <v>1.843633333333333</v>
      </c>
      <c r="X156">
        <f t="shared" si="13"/>
        <v>9.2181666666666651</v>
      </c>
      <c r="Y156">
        <f t="shared" si="14"/>
        <v>9207.1666666666661</v>
      </c>
      <c r="Z156" s="137">
        <f t="shared" si="15"/>
        <v>9.2071666666666658</v>
      </c>
    </row>
    <row r="157" spans="2:26" x14ac:dyDescent="0.2">
      <c r="B157" s="305"/>
      <c r="C157" s="51">
        <v>36</v>
      </c>
      <c r="D157" s="52">
        <v>45</v>
      </c>
      <c r="E157" s="131">
        <v>2.1366000000000001</v>
      </c>
      <c r="F157">
        <f t="shared" si="8"/>
        <v>2.030033</v>
      </c>
      <c r="G157">
        <f t="shared" si="9"/>
        <v>10.150164999999999</v>
      </c>
      <c r="H157">
        <f t="shared" si="10"/>
        <v>10132.264999999999</v>
      </c>
      <c r="I157" s="137">
        <f t="shared" si="11"/>
        <v>10.132265</v>
      </c>
      <c r="J157" s="137"/>
      <c r="S157" s="309"/>
      <c r="T157" s="51">
        <v>36</v>
      </c>
      <c r="U157" s="52">
        <v>45</v>
      </c>
      <c r="V157" s="131">
        <v>2.1366000000000001</v>
      </c>
      <c r="W157">
        <f t="shared" si="12"/>
        <v>2.0300333333333329</v>
      </c>
      <c r="X157">
        <f t="shared" si="13"/>
        <v>10.150166666666664</v>
      </c>
      <c r="Y157">
        <f t="shared" si="14"/>
        <v>10139.166666666664</v>
      </c>
      <c r="Z157" s="137">
        <f t="shared" si="15"/>
        <v>10.139166666666664</v>
      </c>
    </row>
    <row r="158" spans="2:26" x14ac:dyDescent="0.2">
      <c r="B158" s="305"/>
      <c r="C158" s="51">
        <v>37</v>
      </c>
      <c r="D158" s="52">
        <v>61</v>
      </c>
      <c r="E158" s="131">
        <v>1.2961</v>
      </c>
      <c r="F158">
        <f t="shared" si="8"/>
        <v>1.189533</v>
      </c>
      <c r="G158">
        <f t="shared" si="9"/>
        <v>5.9476649999999998</v>
      </c>
      <c r="H158">
        <f t="shared" si="10"/>
        <v>5929.7649999999994</v>
      </c>
      <c r="I158" s="137">
        <f t="shared" si="11"/>
        <v>5.9297649999999997</v>
      </c>
      <c r="J158" s="137"/>
      <c r="S158" s="309"/>
      <c r="T158" s="51">
        <v>37</v>
      </c>
      <c r="U158" s="52">
        <v>61</v>
      </c>
      <c r="V158" s="131">
        <v>1.2961</v>
      </c>
      <c r="W158">
        <f t="shared" si="12"/>
        <v>1.1895333333333331</v>
      </c>
      <c r="X158">
        <f t="shared" si="13"/>
        <v>5.9476666666666658</v>
      </c>
      <c r="Y158">
        <f t="shared" si="14"/>
        <v>5936.6666666666652</v>
      </c>
      <c r="Z158" s="137">
        <f t="shared" si="15"/>
        <v>5.9366666666666648</v>
      </c>
    </row>
    <row r="159" spans="2:26" x14ac:dyDescent="0.2">
      <c r="B159" s="305"/>
      <c r="C159" s="51">
        <v>38</v>
      </c>
      <c r="D159" s="52">
        <v>62</v>
      </c>
      <c r="E159" s="131">
        <v>1.1952</v>
      </c>
      <c r="F159">
        <f t="shared" si="8"/>
        <v>1.088633</v>
      </c>
      <c r="G159">
        <f t="shared" si="9"/>
        <v>5.4431649999999996</v>
      </c>
      <c r="H159">
        <f t="shared" si="10"/>
        <v>5425.2649999999994</v>
      </c>
      <c r="I159" s="137">
        <f t="shared" si="11"/>
        <v>5.4252649999999996</v>
      </c>
      <c r="J159" s="137"/>
      <c r="S159" s="309"/>
      <c r="T159" s="51">
        <v>38</v>
      </c>
      <c r="U159" s="52">
        <v>62</v>
      </c>
      <c r="V159" s="131">
        <v>1.1952</v>
      </c>
      <c r="W159">
        <f t="shared" si="12"/>
        <v>1.0886333333333331</v>
      </c>
      <c r="X159">
        <f t="shared" si="13"/>
        <v>5.4431666666666656</v>
      </c>
      <c r="Y159">
        <f t="shared" si="14"/>
        <v>5432.1666666666652</v>
      </c>
      <c r="Z159" s="137">
        <f t="shared" si="15"/>
        <v>5.4321666666666655</v>
      </c>
    </row>
    <row r="160" spans="2:26" x14ac:dyDescent="0.2">
      <c r="B160" s="305"/>
      <c r="C160" s="51">
        <v>39</v>
      </c>
      <c r="D160" s="52">
        <v>63</v>
      </c>
      <c r="E160" s="131">
        <v>1.6805000000000001</v>
      </c>
      <c r="F160">
        <f t="shared" si="8"/>
        <v>1.573933</v>
      </c>
      <c r="G160">
        <f t="shared" si="9"/>
        <v>7.8696650000000004</v>
      </c>
      <c r="H160">
        <f t="shared" si="10"/>
        <v>7851.7650000000003</v>
      </c>
      <c r="I160" s="137">
        <f t="shared" si="11"/>
        <v>7.8517650000000003</v>
      </c>
      <c r="J160" s="137"/>
      <c r="S160" s="309"/>
      <c r="T160" s="51">
        <v>39</v>
      </c>
      <c r="U160" s="52">
        <v>63</v>
      </c>
      <c r="V160" s="131">
        <v>1.6805000000000001</v>
      </c>
      <c r="W160">
        <f t="shared" si="12"/>
        <v>1.5739333333333332</v>
      </c>
      <c r="X160">
        <f t="shared" si="13"/>
        <v>7.8696666666666655</v>
      </c>
      <c r="Y160">
        <f t="shared" si="14"/>
        <v>7858.6666666666652</v>
      </c>
      <c r="Z160" s="137">
        <f t="shared" si="15"/>
        <v>7.8586666666666654</v>
      </c>
    </row>
    <row r="161" spans="2:26" x14ac:dyDescent="0.2">
      <c r="B161" s="305"/>
      <c r="C161" s="51">
        <v>40</v>
      </c>
      <c r="D161" s="52">
        <v>67</v>
      </c>
      <c r="E161" s="131">
        <v>1.4191</v>
      </c>
      <c r="F161">
        <f t="shared" si="8"/>
        <v>1.3125329999999999</v>
      </c>
      <c r="G161">
        <f t="shared" si="9"/>
        <v>6.562665</v>
      </c>
      <c r="H161">
        <f t="shared" si="10"/>
        <v>6544.7649999999994</v>
      </c>
      <c r="I161" s="137">
        <f t="shared" si="11"/>
        <v>6.5447649999999991</v>
      </c>
      <c r="J161" s="137"/>
      <c r="S161" s="309"/>
      <c r="T161" s="51">
        <v>40</v>
      </c>
      <c r="U161" s="52">
        <v>67</v>
      </c>
      <c r="V161" s="131">
        <v>1.4191</v>
      </c>
      <c r="W161">
        <f t="shared" si="12"/>
        <v>1.3125333333333331</v>
      </c>
      <c r="X161">
        <f t="shared" si="13"/>
        <v>6.5626666666666651</v>
      </c>
      <c r="Y161">
        <f t="shared" si="14"/>
        <v>6551.6666666666652</v>
      </c>
      <c r="Z161" s="137">
        <f t="shared" si="15"/>
        <v>6.551666666666665</v>
      </c>
    </row>
    <row r="162" spans="2:26" x14ac:dyDescent="0.2">
      <c r="B162" s="305"/>
      <c r="C162" s="51">
        <v>41</v>
      </c>
      <c r="D162" s="52">
        <v>68</v>
      </c>
      <c r="E162" s="131">
        <v>1.006</v>
      </c>
      <c r="F162">
        <f t="shared" si="8"/>
        <v>0.89943300000000004</v>
      </c>
      <c r="G162">
        <f t="shared" si="9"/>
        <v>4.4971649999999999</v>
      </c>
      <c r="H162">
        <f t="shared" si="10"/>
        <v>4479.2649999999994</v>
      </c>
      <c r="I162" s="137">
        <f t="shared" si="11"/>
        <v>4.4792649999999998</v>
      </c>
      <c r="J162" s="137"/>
      <c r="S162" s="309"/>
      <c r="T162" s="51">
        <v>41</v>
      </c>
      <c r="U162" s="52">
        <v>68</v>
      </c>
      <c r="V162" s="131">
        <v>1.006</v>
      </c>
      <c r="W162">
        <f t="shared" si="12"/>
        <v>0.89943333333333297</v>
      </c>
      <c r="X162">
        <f t="shared" si="13"/>
        <v>4.497166666666665</v>
      </c>
      <c r="Y162">
        <f t="shared" si="14"/>
        <v>4486.1666666666652</v>
      </c>
      <c r="Z162" s="137">
        <f t="shared" si="15"/>
        <v>4.4861666666666649</v>
      </c>
    </row>
    <row r="163" spans="2:26" x14ac:dyDescent="0.2">
      <c r="B163" s="305"/>
      <c r="C163" s="51">
        <v>42</v>
      </c>
      <c r="D163" s="52">
        <v>69</v>
      </c>
      <c r="E163" s="131">
        <v>0.97189999999999999</v>
      </c>
      <c r="F163">
        <f t="shared" si="8"/>
        <v>0.86533300000000002</v>
      </c>
      <c r="G163">
        <f t="shared" si="9"/>
        <v>4.3266650000000002</v>
      </c>
      <c r="H163">
        <f t="shared" si="10"/>
        <v>4308.7650000000003</v>
      </c>
      <c r="I163" s="137">
        <f t="shared" si="11"/>
        <v>4.3087650000000002</v>
      </c>
      <c r="J163" s="137"/>
      <c r="S163" s="309"/>
      <c r="T163" s="51">
        <v>42</v>
      </c>
      <c r="U163" s="52">
        <v>69</v>
      </c>
      <c r="V163" s="131">
        <v>0.97189999999999999</v>
      </c>
      <c r="W163">
        <f t="shared" si="12"/>
        <v>0.86533333333333295</v>
      </c>
      <c r="X163">
        <f t="shared" si="13"/>
        <v>4.3266666666666644</v>
      </c>
      <c r="Y163">
        <f t="shared" si="14"/>
        <v>4315.6666666666642</v>
      </c>
      <c r="Z163" s="137">
        <f t="shared" si="15"/>
        <v>4.3156666666666643</v>
      </c>
    </row>
    <row r="164" spans="2:26" x14ac:dyDescent="0.2">
      <c r="B164" s="305"/>
      <c r="C164" s="51">
        <v>43</v>
      </c>
      <c r="D164" s="58">
        <v>164</v>
      </c>
      <c r="E164" s="131">
        <v>2.3228</v>
      </c>
      <c r="F164">
        <f t="shared" si="8"/>
        <v>2.2162329999999999</v>
      </c>
      <c r="G164">
        <f t="shared" si="9"/>
        <v>11.081164999999999</v>
      </c>
      <c r="H164">
        <f t="shared" si="10"/>
        <v>11063.264999999999</v>
      </c>
      <c r="I164" s="137">
        <f t="shared" si="11"/>
        <v>11.063264999999999</v>
      </c>
      <c r="J164" s="137"/>
      <c r="S164" s="309"/>
      <c r="T164" s="51">
        <v>43</v>
      </c>
      <c r="U164" s="58">
        <v>164</v>
      </c>
      <c r="V164" s="131">
        <v>2.3228</v>
      </c>
      <c r="W164">
        <f t="shared" si="12"/>
        <v>2.2162333333333328</v>
      </c>
      <c r="X164">
        <f t="shared" si="13"/>
        <v>11.081166666666665</v>
      </c>
      <c r="Y164">
        <f t="shared" si="14"/>
        <v>11070.166666666664</v>
      </c>
      <c r="Z164" s="137">
        <f t="shared" si="15"/>
        <v>11.070166666666664</v>
      </c>
    </row>
    <row r="165" spans="2:26" x14ac:dyDescent="0.2">
      <c r="B165" s="305"/>
      <c r="C165" s="51">
        <v>44</v>
      </c>
      <c r="D165" s="58">
        <v>165</v>
      </c>
      <c r="E165" s="131">
        <v>3.3090000000000002</v>
      </c>
      <c r="F165">
        <f t="shared" si="8"/>
        <v>3.2024330000000001</v>
      </c>
      <c r="G165">
        <f t="shared" si="9"/>
        <v>16.012165</v>
      </c>
      <c r="H165">
        <f t="shared" si="10"/>
        <v>15994.264999999999</v>
      </c>
      <c r="I165" s="137">
        <f t="shared" si="11"/>
        <v>15.994264999999999</v>
      </c>
      <c r="J165" s="137"/>
      <c r="S165" s="309"/>
      <c r="T165" s="51">
        <v>44</v>
      </c>
      <c r="U165" s="58">
        <v>165</v>
      </c>
      <c r="V165" s="131">
        <v>3.3090000000000002</v>
      </c>
      <c r="W165">
        <f t="shared" si="12"/>
        <v>3.202433333333333</v>
      </c>
      <c r="X165">
        <f t="shared" si="13"/>
        <v>16.012166666666666</v>
      </c>
      <c r="Y165">
        <f t="shared" si="14"/>
        <v>16001.166666666666</v>
      </c>
      <c r="Z165" s="137">
        <f t="shared" si="15"/>
        <v>16.001166666666666</v>
      </c>
    </row>
    <row r="166" spans="2:26" ht="16" thickBot="1" x14ac:dyDescent="0.25">
      <c r="B166" s="306"/>
      <c r="C166" s="51">
        <v>45</v>
      </c>
      <c r="D166" s="58">
        <v>166</v>
      </c>
      <c r="E166" s="131">
        <v>2.2930000000000001</v>
      </c>
      <c r="F166">
        <f t="shared" si="8"/>
        <v>2.1864330000000001</v>
      </c>
      <c r="G166">
        <f t="shared" si="9"/>
        <v>10.932165000000001</v>
      </c>
      <c r="H166">
        <f t="shared" si="10"/>
        <v>10914.265000000001</v>
      </c>
      <c r="I166" s="137">
        <f t="shared" si="11"/>
        <v>10.914265000000002</v>
      </c>
      <c r="J166" s="137"/>
      <c r="S166" s="310"/>
      <c r="T166" s="51">
        <v>45</v>
      </c>
      <c r="U166" s="58">
        <v>166</v>
      </c>
      <c r="V166" s="131">
        <v>2.2930000000000001</v>
      </c>
      <c r="W166">
        <f t="shared" si="12"/>
        <v>2.186433333333333</v>
      </c>
      <c r="X166">
        <f t="shared" si="13"/>
        <v>10.932166666666665</v>
      </c>
      <c r="Y166">
        <f t="shared" si="14"/>
        <v>10921.166666666666</v>
      </c>
      <c r="Z166" s="137">
        <f t="shared" si="15"/>
        <v>10.921166666666666</v>
      </c>
    </row>
    <row r="167" spans="2:26" x14ac:dyDescent="0.2">
      <c r="B167" s="304" t="s">
        <v>188</v>
      </c>
      <c r="C167" s="51">
        <v>46</v>
      </c>
      <c r="D167" s="52">
        <v>40</v>
      </c>
      <c r="E167" s="131">
        <v>2.0388000000000002</v>
      </c>
      <c r="F167">
        <f t="shared" si="8"/>
        <v>1.9322330000000001</v>
      </c>
      <c r="G167">
        <f t="shared" si="9"/>
        <v>9.6611650000000004</v>
      </c>
      <c r="H167">
        <f t="shared" si="10"/>
        <v>9643.2650000000012</v>
      </c>
      <c r="I167" s="137">
        <f t="shared" si="11"/>
        <v>9.6432650000000013</v>
      </c>
      <c r="J167" s="137"/>
      <c r="S167" s="308" t="s">
        <v>188</v>
      </c>
      <c r="T167" s="51">
        <v>46</v>
      </c>
      <c r="U167" s="52">
        <v>40</v>
      </c>
      <c r="V167" s="131">
        <v>2.0388000000000002</v>
      </c>
      <c r="W167">
        <f t="shared" si="12"/>
        <v>1.9322333333333332</v>
      </c>
      <c r="X167">
        <f t="shared" si="13"/>
        <v>9.6611666666666665</v>
      </c>
      <c r="Y167">
        <f t="shared" si="14"/>
        <v>9650.1666666666679</v>
      </c>
      <c r="Z167" s="137">
        <f t="shared" si="15"/>
        <v>9.6501666666666672</v>
      </c>
    </row>
    <row r="168" spans="2:26" x14ac:dyDescent="0.2">
      <c r="B168" s="305"/>
      <c r="C168" s="51">
        <v>47</v>
      </c>
      <c r="D168" s="52">
        <v>41</v>
      </c>
      <c r="E168" s="131">
        <v>2.3601999999999999</v>
      </c>
      <c r="F168">
        <f t="shared" si="8"/>
        <v>2.2536329999999998</v>
      </c>
      <c r="G168">
        <f t="shared" si="9"/>
        <v>11.268165</v>
      </c>
      <c r="H168">
        <f t="shared" si="10"/>
        <v>11250.265000000001</v>
      </c>
      <c r="I168" s="137">
        <f t="shared" si="11"/>
        <v>11.250265000000001</v>
      </c>
      <c r="J168" s="137"/>
      <c r="S168" s="309"/>
      <c r="T168" s="51">
        <v>47</v>
      </c>
      <c r="U168" s="52">
        <v>41</v>
      </c>
      <c r="V168" s="131">
        <v>2.3601999999999999</v>
      </c>
      <c r="W168">
        <f t="shared" si="12"/>
        <v>2.2536333333333327</v>
      </c>
      <c r="X168">
        <f t="shared" si="13"/>
        <v>11.268166666666664</v>
      </c>
      <c r="Y168">
        <f t="shared" si="14"/>
        <v>11257.166666666664</v>
      </c>
      <c r="Z168" s="137">
        <f t="shared" si="15"/>
        <v>11.257166666666665</v>
      </c>
    </row>
    <row r="169" spans="2:26" x14ac:dyDescent="0.2">
      <c r="B169" s="305"/>
      <c r="C169" s="51">
        <v>48</v>
      </c>
      <c r="D169" s="52">
        <v>42</v>
      </c>
      <c r="E169" s="131">
        <v>3.9197000000000002</v>
      </c>
      <c r="F169">
        <f t="shared" si="8"/>
        <v>3.8131330000000001</v>
      </c>
      <c r="G169">
        <f t="shared" si="9"/>
        <v>19.065664999999999</v>
      </c>
      <c r="H169">
        <f t="shared" si="10"/>
        <v>19047.764999999999</v>
      </c>
      <c r="I169" s="137">
        <f t="shared" si="11"/>
        <v>19.047764999999998</v>
      </c>
      <c r="J169" s="137"/>
      <c r="S169" s="309"/>
      <c r="T169" s="51">
        <v>48</v>
      </c>
      <c r="U169" s="52">
        <v>42</v>
      </c>
      <c r="V169" s="131">
        <v>3.9197000000000002</v>
      </c>
      <c r="W169">
        <f t="shared" si="12"/>
        <v>3.813133333333333</v>
      </c>
      <c r="X169">
        <f t="shared" si="13"/>
        <v>19.065666666666665</v>
      </c>
      <c r="Y169">
        <f t="shared" si="14"/>
        <v>19054.666666666664</v>
      </c>
      <c r="Z169" s="137">
        <f t="shared" si="15"/>
        <v>19.054666666666666</v>
      </c>
    </row>
    <row r="170" spans="2:26" x14ac:dyDescent="0.2">
      <c r="B170" s="305"/>
      <c r="C170" s="51">
        <v>49</v>
      </c>
      <c r="D170" s="52">
        <v>46</v>
      </c>
      <c r="E170" s="131">
        <v>2.0798000000000001</v>
      </c>
      <c r="F170">
        <f t="shared" si="8"/>
        <v>1.973233</v>
      </c>
      <c r="G170">
        <f t="shared" si="9"/>
        <v>9.8661650000000005</v>
      </c>
      <c r="H170">
        <f t="shared" si="10"/>
        <v>9848.2650000000012</v>
      </c>
      <c r="I170" s="137">
        <f t="shared" si="11"/>
        <v>9.8482650000000014</v>
      </c>
      <c r="J170" s="137"/>
      <c r="S170" s="309"/>
      <c r="T170" s="51">
        <v>49</v>
      </c>
      <c r="U170" s="52">
        <v>46</v>
      </c>
      <c r="V170" s="131">
        <v>2.0798000000000001</v>
      </c>
      <c r="W170">
        <f t="shared" si="12"/>
        <v>1.9732333333333332</v>
      </c>
      <c r="X170">
        <f t="shared" si="13"/>
        <v>9.8661666666666665</v>
      </c>
      <c r="Y170">
        <f t="shared" si="14"/>
        <v>9855.1666666666679</v>
      </c>
      <c r="Z170" s="137">
        <f t="shared" si="15"/>
        <v>9.8551666666666673</v>
      </c>
    </row>
    <row r="171" spans="2:26" x14ac:dyDescent="0.2">
      <c r="B171" s="305"/>
      <c r="C171" s="51">
        <v>50</v>
      </c>
      <c r="D171" s="52">
        <v>47</v>
      </c>
      <c r="E171" s="131">
        <v>2.4904999999999999</v>
      </c>
      <c r="F171">
        <f t="shared" si="8"/>
        <v>2.3839329999999999</v>
      </c>
      <c r="G171">
        <f t="shared" si="9"/>
        <v>11.919664999999998</v>
      </c>
      <c r="H171">
        <f t="shared" si="10"/>
        <v>11901.764999999999</v>
      </c>
      <c r="I171" s="137">
        <f t="shared" si="11"/>
        <v>11.901764999999999</v>
      </c>
      <c r="J171" s="137"/>
      <c r="S171" s="309"/>
      <c r="T171" s="51">
        <v>50</v>
      </c>
      <c r="U171" s="52">
        <v>47</v>
      </c>
      <c r="V171" s="131">
        <v>2.4904999999999999</v>
      </c>
      <c r="W171">
        <f t="shared" si="12"/>
        <v>2.3839333333333328</v>
      </c>
      <c r="X171">
        <f t="shared" si="13"/>
        <v>11.919666666666664</v>
      </c>
      <c r="Y171">
        <f t="shared" si="14"/>
        <v>11908.666666666664</v>
      </c>
      <c r="Z171" s="137">
        <f t="shared" si="15"/>
        <v>11.908666666666663</v>
      </c>
    </row>
    <row r="172" spans="2:26" x14ac:dyDescent="0.2">
      <c r="B172" s="305"/>
      <c r="C172" s="62">
        <v>51</v>
      </c>
      <c r="D172" s="63">
        <v>48</v>
      </c>
      <c r="E172" s="131">
        <v>1.8412999999999999</v>
      </c>
      <c r="F172">
        <f t="shared" si="8"/>
        <v>1.7347329999999999</v>
      </c>
      <c r="G172">
        <f t="shared" si="9"/>
        <v>8.6736649999999997</v>
      </c>
      <c r="H172">
        <f t="shared" si="10"/>
        <v>8655.7650000000012</v>
      </c>
      <c r="I172" s="137">
        <f t="shared" si="11"/>
        <v>8.6557650000000006</v>
      </c>
      <c r="J172" s="137"/>
      <c r="S172" s="309"/>
      <c r="T172" s="62">
        <v>51</v>
      </c>
      <c r="U172" s="63">
        <v>48</v>
      </c>
      <c r="V172" s="131">
        <v>1.8412999999999999</v>
      </c>
      <c r="W172">
        <f t="shared" si="12"/>
        <v>1.734733333333333</v>
      </c>
      <c r="X172">
        <f t="shared" si="13"/>
        <v>8.6736666666666657</v>
      </c>
      <c r="Y172">
        <f t="shared" si="14"/>
        <v>8662.6666666666661</v>
      </c>
      <c r="Z172" s="137">
        <f t="shared" si="15"/>
        <v>8.6626666666666665</v>
      </c>
    </row>
    <row r="173" spans="2:26" x14ac:dyDescent="0.2">
      <c r="B173" s="305"/>
      <c r="C173" s="51">
        <v>52</v>
      </c>
      <c r="D173" s="52">
        <v>64</v>
      </c>
      <c r="E173" s="131">
        <v>1.3653999999999999</v>
      </c>
      <c r="F173">
        <f t="shared" si="8"/>
        <v>1.2588329999999999</v>
      </c>
      <c r="G173">
        <f t="shared" si="9"/>
        <v>6.2941649999999996</v>
      </c>
      <c r="H173">
        <f t="shared" si="10"/>
        <v>6276.2649999999994</v>
      </c>
      <c r="I173" s="137">
        <f t="shared" si="11"/>
        <v>6.2762649999999995</v>
      </c>
      <c r="J173" s="137"/>
      <c r="S173" s="309"/>
      <c r="T173" s="51">
        <v>52</v>
      </c>
      <c r="U173" s="52">
        <v>64</v>
      </c>
      <c r="V173" s="131">
        <v>1.3653999999999999</v>
      </c>
      <c r="W173">
        <f t="shared" si="12"/>
        <v>1.258833333333333</v>
      </c>
      <c r="X173">
        <f t="shared" si="13"/>
        <v>6.2941666666666656</v>
      </c>
      <c r="Y173">
        <f t="shared" si="14"/>
        <v>6283.1666666666652</v>
      </c>
      <c r="Z173" s="137">
        <f t="shared" si="15"/>
        <v>6.2831666666666655</v>
      </c>
    </row>
    <row r="174" spans="2:26" x14ac:dyDescent="0.2">
      <c r="B174" s="305"/>
      <c r="C174" s="51">
        <v>53</v>
      </c>
      <c r="D174" s="52">
        <v>65</v>
      </c>
      <c r="E174" s="131">
        <v>2.8565</v>
      </c>
      <c r="F174">
        <f t="shared" si="8"/>
        <v>2.749933</v>
      </c>
      <c r="G174">
        <f t="shared" si="9"/>
        <v>13.749665</v>
      </c>
      <c r="H174">
        <f t="shared" si="10"/>
        <v>13731.765000000001</v>
      </c>
      <c r="I174" s="137">
        <f t="shared" si="11"/>
        <v>13.731765000000001</v>
      </c>
      <c r="J174" s="137"/>
      <c r="S174" s="309"/>
      <c r="T174" s="51">
        <v>53</v>
      </c>
      <c r="U174" s="52">
        <v>65</v>
      </c>
      <c r="V174" s="131">
        <v>2.8565</v>
      </c>
      <c r="W174">
        <f t="shared" si="12"/>
        <v>2.7499333333333329</v>
      </c>
      <c r="X174">
        <f t="shared" si="13"/>
        <v>13.749666666666664</v>
      </c>
      <c r="Y174">
        <f t="shared" si="14"/>
        <v>13738.666666666664</v>
      </c>
      <c r="Z174" s="137">
        <f t="shared" si="15"/>
        <v>13.738666666666663</v>
      </c>
    </row>
    <row r="175" spans="2:26" x14ac:dyDescent="0.2">
      <c r="B175" s="305"/>
      <c r="C175" s="51">
        <v>54</v>
      </c>
      <c r="D175" s="52">
        <v>66</v>
      </c>
      <c r="E175" s="131">
        <v>1.6235999999999999</v>
      </c>
      <c r="F175">
        <f>E175-0.106567</f>
        <v>1.5170329999999999</v>
      </c>
      <c r="G175">
        <f t="shared" si="9"/>
        <v>7.585164999999999</v>
      </c>
      <c r="H175">
        <f t="shared" si="10"/>
        <v>7567.2649999999985</v>
      </c>
      <c r="I175" s="137">
        <f t="shared" si="11"/>
        <v>7.5672649999999981</v>
      </c>
      <c r="J175" s="137"/>
      <c r="S175" s="309"/>
      <c r="T175" s="51">
        <v>54</v>
      </c>
      <c r="U175" s="52">
        <v>66</v>
      </c>
      <c r="V175" s="131">
        <v>1.6235999999999999</v>
      </c>
      <c r="W175">
        <f t="shared" si="12"/>
        <v>1.517033333333333</v>
      </c>
      <c r="X175">
        <f t="shared" si="13"/>
        <v>7.5851666666666651</v>
      </c>
      <c r="Y175">
        <f t="shared" si="14"/>
        <v>7574.1666666666652</v>
      </c>
      <c r="Z175" s="137">
        <f t="shared" si="15"/>
        <v>7.5741666666666649</v>
      </c>
    </row>
    <row r="176" spans="2:26" x14ac:dyDescent="0.2">
      <c r="B176" s="305"/>
      <c r="C176" s="51">
        <v>55</v>
      </c>
      <c r="D176" s="52">
        <v>70</v>
      </c>
      <c r="E176" s="131">
        <v>0.66439999999999999</v>
      </c>
      <c r="F176">
        <f t="shared" si="8"/>
        <v>0.55783300000000002</v>
      </c>
      <c r="G176">
        <f t="shared" si="9"/>
        <v>2.7891650000000001</v>
      </c>
      <c r="H176">
        <f t="shared" si="10"/>
        <v>2771.2649999999999</v>
      </c>
      <c r="I176" s="137">
        <f t="shared" si="11"/>
        <v>2.7712650000000001</v>
      </c>
      <c r="J176" s="137"/>
      <c r="S176" s="309"/>
      <c r="T176" s="51">
        <v>55</v>
      </c>
      <c r="U176" s="52">
        <v>70</v>
      </c>
      <c r="V176" s="131">
        <v>0.66439999999999999</v>
      </c>
      <c r="W176">
        <f t="shared" si="12"/>
        <v>0.55783333333333296</v>
      </c>
      <c r="X176">
        <f t="shared" si="13"/>
        <v>2.7891666666666648</v>
      </c>
      <c r="Y176">
        <f t="shared" si="14"/>
        <v>2778.1666666666647</v>
      </c>
      <c r="Z176" s="137">
        <f t="shared" si="15"/>
        <v>2.7781666666666647</v>
      </c>
    </row>
    <row r="177" spans="2:26" x14ac:dyDescent="0.2">
      <c r="B177" s="305"/>
      <c r="C177" s="51">
        <v>56</v>
      </c>
      <c r="D177" s="52">
        <v>71</v>
      </c>
      <c r="E177" s="131">
        <v>2.7136</v>
      </c>
      <c r="F177">
        <f t="shared" si="8"/>
        <v>2.6070329999999999</v>
      </c>
      <c r="G177">
        <f t="shared" si="9"/>
        <v>13.035164999999999</v>
      </c>
      <c r="H177">
        <f t="shared" si="10"/>
        <v>13017.264999999999</v>
      </c>
      <c r="I177" s="137">
        <f t="shared" si="11"/>
        <v>13.017265</v>
      </c>
      <c r="J177" s="137"/>
      <c r="S177" s="309"/>
      <c r="T177" s="51">
        <v>56</v>
      </c>
      <c r="U177" s="52">
        <v>71</v>
      </c>
      <c r="V177" s="131">
        <v>2.7136</v>
      </c>
      <c r="W177">
        <f t="shared" si="12"/>
        <v>2.6070333333333329</v>
      </c>
      <c r="X177">
        <f t="shared" si="13"/>
        <v>13.035166666666665</v>
      </c>
      <c r="Y177">
        <f t="shared" si="14"/>
        <v>13024.166666666666</v>
      </c>
      <c r="Z177" s="137">
        <f t="shared" si="15"/>
        <v>13.024166666666666</v>
      </c>
    </row>
    <row r="178" spans="2:26" x14ac:dyDescent="0.2">
      <c r="B178" s="305"/>
      <c r="C178" s="62">
        <v>57</v>
      </c>
      <c r="D178" s="63">
        <v>72</v>
      </c>
      <c r="E178" s="131">
        <v>1.1695</v>
      </c>
      <c r="F178">
        <f t="shared" si="8"/>
        <v>1.0629329999999999</v>
      </c>
      <c r="G178">
        <f t="shared" si="9"/>
        <v>5.3146649999999998</v>
      </c>
      <c r="H178">
        <f t="shared" si="10"/>
        <v>5296.7649999999994</v>
      </c>
      <c r="I178" s="137">
        <f t="shared" si="11"/>
        <v>5.2967649999999997</v>
      </c>
      <c r="J178" s="137"/>
      <c r="S178" s="309"/>
      <c r="T178" s="62">
        <v>57</v>
      </c>
      <c r="U178" s="63">
        <v>72</v>
      </c>
      <c r="V178" s="131">
        <v>1.1695</v>
      </c>
      <c r="W178">
        <f t="shared" si="12"/>
        <v>1.0629333333333331</v>
      </c>
      <c r="X178">
        <f t="shared" si="13"/>
        <v>5.3146666666666658</v>
      </c>
      <c r="Y178">
        <f t="shared" si="14"/>
        <v>5303.6666666666652</v>
      </c>
      <c r="Z178" s="137">
        <f t="shared" si="15"/>
        <v>5.3036666666666648</v>
      </c>
    </row>
    <row r="179" spans="2:26" x14ac:dyDescent="0.2">
      <c r="B179" s="305"/>
      <c r="C179" s="51">
        <v>58</v>
      </c>
      <c r="D179" s="58">
        <v>161</v>
      </c>
      <c r="E179" s="131">
        <v>1.7102999999999999</v>
      </c>
      <c r="F179">
        <f t="shared" si="8"/>
        <v>1.6037329999999999</v>
      </c>
      <c r="G179">
        <f t="shared" si="9"/>
        <v>8.0186649999999986</v>
      </c>
      <c r="H179">
        <f t="shared" si="10"/>
        <v>8000.7649999999994</v>
      </c>
      <c r="I179" s="137">
        <f t="shared" si="11"/>
        <v>8.0007649999999995</v>
      </c>
      <c r="J179" s="137"/>
      <c r="S179" s="309"/>
      <c r="T179" s="51">
        <v>58</v>
      </c>
      <c r="U179" s="58">
        <v>161</v>
      </c>
      <c r="V179" s="131">
        <v>1.7102999999999999</v>
      </c>
      <c r="W179">
        <f t="shared" si="12"/>
        <v>1.603733333333333</v>
      </c>
      <c r="X179">
        <f t="shared" si="13"/>
        <v>8.0186666666666646</v>
      </c>
      <c r="Y179">
        <f t="shared" si="14"/>
        <v>8007.6666666666652</v>
      </c>
      <c r="Z179" s="137">
        <f t="shared" si="15"/>
        <v>8.0076666666666654</v>
      </c>
    </row>
    <row r="180" spans="2:26" x14ac:dyDescent="0.2">
      <c r="B180" s="305"/>
      <c r="C180" s="51">
        <v>59</v>
      </c>
      <c r="D180" s="58">
        <v>162</v>
      </c>
      <c r="E180" s="131">
        <v>2.1240000000000001</v>
      </c>
      <c r="F180">
        <f t="shared" si="8"/>
        <v>2.017433</v>
      </c>
      <c r="G180">
        <f t="shared" si="9"/>
        <v>10.087165000000001</v>
      </c>
      <c r="H180">
        <f t="shared" si="10"/>
        <v>10069.265000000001</v>
      </c>
      <c r="I180" s="137">
        <f t="shared" si="11"/>
        <v>10.069265000000001</v>
      </c>
      <c r="J180" s="137"/>
      <c r="S180" s="309"/>
      <c r="T180" s="51">
        <v>59</v>
      </c>
      <c r="U180" s="58">
        <v>162</v>
      </c>
      <c r="V180" s="131">
        <v>2.1240000000000001</v>
      </c>
      <c r="W180">
        <f t="shared" si="12"/>
        <v>2.017433333333333</v>
      </c>
      <c r="X180">
        <f t="shared" si="13"/>
        <v>10.087166666666665</v>
      </c>
      <c r="Y180">
        <f t="shared" si="14"/>
        <v>10076.166666666666</v>
      </c>
      <c r="Z180" s="137">
        <f t="shared" si="15"/>
        <v>10.076166666666666</v>
      </c>
    </row>
    <row r="181" spans="2:26" ht="16" thickBot="1" x14ac:dyDescent="0.25">
      <c r="B181" s="306"/>
      <c r="C181" s="51">
        <v>60</v>
      </c>
      <c r="D181" s="58">
        <v>163</v>
      </c>
      <c r="E181" s="131">
        <v>1.8995</v>
      </c>
      <c r="F181">
        <f t="shared" si="8"/>
        <v>1.7929329999999999</v>
      </c>
      <c r="G181">
        <f t="shared" si="9"/>
        <v>8.9646650000000001</v>
      </c>
      <c r="H181">
        <f t="shared" si="10"/>
        <v>8946.7650000000012</v>
      </c>
      <c r="I181" s="137">
        <f t="shared" si="11"/>
        <v>8.946765000000001</v>
      </c>
      <c r="J181" s="137"/>
      <c r="S181" s="310"/>
      <c r="T181" s="51">
        <v>60</v>
      </c>
      <c r="U181" s="58">
        <v>163</v>
      </c>
      <c r="V181" s="131">
        <v>1.8995</v>
      </c>
      <c r="W181">
        <f t="shared" si="12"/>
        <v>1.792933333333333</v>
      </c>
      <c r="X181">
        <f t="shared" si="13"/>
        <v>8.9646666666666661</v>
      </c>
      <c r="Y181">
        <f t="shared" si="14"/>
        <v>8953.6666666666661</v>
      </c>
      <c r="Z181" s="137">
        <f t="shared" si="15"/>
        <v>8.9536666666666669</v>
      </c>
    </row>
    <row r="182" spans="2:26" x14ac:dyDescent="0.2">
      <c r="B182" s="131"/>
    </row>
    <row r="183" spans="2:26" x14ac:dyDescent="0.2">
      <c r="B183" s="131"/>
    </row>
    <row r="184" spans="2:26" x14ac:dyDescent="0.2">
      <c r="B184" s="131"/>
    </row>
  </sheetData>
  <mergeCells count="14">
    <mergeCell ref="B167:B181"/>
    <mergeCell ref="C121:D121"/>
    <mergeCell ref="C118:H118"/>
    <mergeCell ref="I118:N118"/>
    <mergeCell ref="T121:U121"/>
    <mergeCell ref="S122:S136"/>
    <mergeCell ref="S137:S151"/>
    <mergeCell ref="S152:S166"/>
    <mergeCell ref="S167:S181"/>
    <mergeCell ref="O118:T118"/>
    <mergeCell ref="U118:Z118"/>
    <mergeCell ref="B122:B136"/>
    <mergeCell ref="B137:B151"/>
    <mergeCell ref="B152:B166"/>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36DF-E1FA-459B-90B1-ECD9C52FFB4E}">
  <dimension ref="A1:AJ186"/>
  <sheetViews>
    <sheetView workbookViewId="0">
      <selection activeCell="W185" sqref="W185"/>
    </sheetView>
  </sheetViews>
  <sheetFormatPr baseColWidth="10" defaultColWidth="9.1640625" defaultRowHeight="15" x14ac:dyDescent="0.2"/>
  <cols>
    <col min="22" max="22" width="9.5" bestFit="1" customWidth="1"/>
    <col min="23" max="23" width="12.5" bestFit="1" customWidth="1"/>
  </cols>
  <sheetData>
    <row r="1" spans="1:11" x14ac:dyDescent="0.2">
      <c r="A1" s="131" t="s">
        <v>393</v>
      </c>
      <c r="B1" s="131"/>
      <c r="C1" s="131"/>
      <c r="D1" s="131"/>
      <c r="E1" s="131" t="s">
        <v>279</v>
      </c>
      <c r="F1" s="131"/>
      <c r="G1" s="131"/>
      <c r="H1" s="131"/>
      <c r="I1" s="131"/>
      <c r="J1" s="131"/>
      <c r="K1" s="131"/>
    </row>
    <row r="2" spans="1:11" x14ac:dyDescent="0.2">
      <c r="A2" s="131" t="s">
        <v>280</v>
      </c>
      <c r="B2" s="131"/>
      <c r="C2" s="131"/>
      <c r="D2" s="131"/>
      <c r="E2" s="131" t="s">
        <v>281</v>
      </c>
      <c r="F2" s="131"/>
      <c r="G2" s="131"/>
      <c r="H2" s="131"/>
      <c r="I2" s="131"/>
      <c r="J2" s="131"/>
      <c r="K2" s="131"/>
    </row>
    <row r="3" spans="1:11" x14ac:dyDescent="0.2">
      <c r="A3" s="131" t="s">
        <v>282</v>
      </c>
      <c r="B3" s="131"/>
      <c r="C3" s="131"/>
      <c r="D3" s="131"/>
      <c r="E3" s="131" t="s">
        <v>283</v>
      </c>
      <c r="F3" s="131"/>
      <c r="G3" s="131"/>
      <c r="H3" s="131"/>
      <c r="I3" s="131"/>
      <c r="J3" s="131"/>
      <c r="K3" s="131"/>
    </row>
    <row r="4" spans="1:11" x14ac:dyDescent="0.2">
      <c r="A4" s="131" t="s">
        <v>284</v>
      </c>
      <c r="B4" s="131"/>
      <c r="C4" s="131"/>
      <c r="D4" s="131"/>
      <c r="E4" s="131" t="s">
        <v>285</v>
      </c>
      <c r="F4" s="131"/>
      <c r="G4" s="131"/>
      <c r="H4" s="131"/>
      <c r="I4" s="131"/>
      <c r="J4" s="131"/>
      <c r="K4" s="131"/>
    </row>
    <row r="5" spans="1:11" x14ac:dyDescent="0.2">
      <c r="A5" s="131" t="s">
        <v>279</v>
      </c>
      <c r="B5" s="131"/>
      <c r="C5" s="131"/>
      <c r="D5" s="131"/>
      <c r="E5" s="131" t="s">
        <v>279</v>
      </c>
      <c r="F5" s="131"/>
      <c r="G5" s="131"/>
      <c r="H5" s="131"/>
      <c r="I5" s="131"/>
      <c r="J5" s="131"/>
      <c r="K5" s="131"/>
    </row>
    <row r="6" spans="1:11" x14ac:dyDescent="0.2">
      <c r="A6" s="131" t="s">
        <v>286</v>
      </c>
      <c r="B6" s="131"/>
      <c r="C6" s="131"/>
      <c r="D6" s="131"/>
      <c r="E6" s="131" t="s">
        <v>481</v>
      </c>
      <c r="F6" s="131"/>
      <c r="G6" s="131"/>
      <c r="H6" s="131"/>
      <c r="I6" s="131"/>
      <c r="J6" s="131"/>
      <c r="K6" s="131"/>
    </row>
    <row r="7" spans="1:11" x14ac:dyDescent="0.2">
      <c r="A7" s="131" t="s">
        <v>288</v>
      </c>
      <c r="B7" s="131"/>
      <c r="C7" s="131"/>
      <c r="D7" s="131"/>
      <c r="E7" s="131" t="s">
        <v>489</v>
      </c>
      <c r="F7" s="131"/>
      <c r="G7" s="131"/>
      <c r="H7" s="131"/>
      <c r="I7" s="131"/>
      <c r="J7" s="131"/>
      <c r="K7" s="131"/>
    </row>
    <row r="8" spans="1:11" x14ac:dyDescent="0.2">
      <c r="A8" s="131" t="s">
        <v>290</v>
      </c>
      <c r="B8" s="131"/>
      <c r="C8" s="131"/>
      <c r="D8" s="131"/>
      <c r="E8" s="131" t="s">
        <v>291</v>
      </c>
      <c r="F8" s="131"/>
      <c r="G8" s="131"/>
      <c r="H8" s="131"/>
      <c r="I8" s="131"/>
      <c r="J8" s="131"/>
      <c r="K8" s="131"/>
    </row>
    <row r="9" spans="1:11" x14ac:dyDescent="0.2">
      <c r="A9" s="131" t="s">
        <v>292</v>
      </c>
      <c r="B9" s="131"/>
      <c r="C9" s="131"/>
      <c r="D9" s="131"/>
      <c r="E9" s="131" t="s">
        <v>293</v>
      </c>
      <c r="F9" s="131"/>
      <c r="G9" s="131"/>
      <c r="H9" s="131"/>
      <c r="I9" s="131"/>
      <c r="J9" s="131"/>
      <c r="K9" s="131"/>
    </row>
    <row r="10" spans="1:11" x14ac:dyDescent="0.2">
      <c r="A10" s="131" t="s">
        <v>294</v>
      </c>
      <c r="B10" s="131"/>
      <c r="C10" s="131"/>
      <c r="D10" s="131"/>
      <c r="E10" s="131" t="s">
        <v>483</v>
      </c>
      <c r="F10" s="131"/>
      <c r="G10" s="131"/>
      <c r="H10" s="131"/>
      <c r="I10" s="131"/>
      <c r="J10" s="131"/>
      <c r="K10" s="131"/>
    </row>
    <row r="11" spans="1:11" x14ac:dyDescent="0.2">
      <c r="A11" s="131" t="s">
        <v>296</v>
      </c>
      <c r="B11" s="131"/>
      <c r="C11" s="131"/>
      <c r="D11" s="131"/>
      <c r="E11" s="131" t="s">
        <v>297</v>
      </c>
      <c r="F11" s="131"/>
      <c r="G11" s="131"/>
      <c r="H11" s="131"/>
      <c r="I11" s="131"/>
      <c r="J11" s="131"/>
      <c r="K11" s="131"/>
    </row>
    <row r="12" spans="1:11" x14ac:dyDescent="0.2">
      <c r="A12" s="131" t="s">
        <v>298</v>
      </c>
      <c r="B12" s="131"/>
      <c r="C12" s="131"/>
      <c r="D12" s="131"/>
      <c r="E12" s="131" t="s">
        <v>299</v>
      </c>
      <c r="F12" s="131"/>
      <c r="G12" s="131"/>
      <c r="H12" s="131"/>
      <c r="I12" s="131"/>
      <c r="J12" s="131"/>
      <c r="K12" s="131"/>
    </row>
    <row r="13" spans="1:11" x14ac:dyDescent="0.2">
      <c r="A13" s="131" t="s">
        <v>300</v>
      </c>
      <c r="B13" s="131"/>
      <c r="C13" s="131"/>
      <c r="D13" s="131"/>
      <c r="E13" s="131" t="s">
        <v>301</v>
      </c>
      <c r="F13" s="131"/>
      <c r="G13" s="131"/>
      <c r="H13" s="131"/>
      <c r="I13" s="131"/>
      <c r="J13" s="131"/>
      <c r="K13" s="131"/>
    </row>
    <row r="14" spans="1:11" x14ac:dyDescent="0.2">
      <c r="A14" s="131"/>
      <c r="B14" s="131"/>
      <c r="C14" s="131"/>
      <c r="D14" s="131"/>
      <c r="E14" s="131"/>
      <c r="F14" s="131"/>
      <c r="G14" s="131"/>
      <c r="H14" s="131"/>
      <c r="I14" s="131"/>
      <c r="J14" s="131"/>
      <c r="K14" s="131"/>
    </row>
    <row r="15" spans="1:11" x14ac:dyDescent="0.2">
      <c r="A15" s="132" t="s">
        <v>302</v>
      </c>
      <c r="B15" s="132"/>
      <c r="C15" s="132"/>
      <c r="D15" s="132"/>
      <c r="E15" s="132"/>
      <c r="F15" s="132"/>
      <c r="G15" s="132"/>
      <c r="H15" s="132"/>
      <c r="I15" s="132"/>
      <c r="J15" s="132"/>
      <c r="K15" s="132"/>
    </row>
    <row r="16" spans="1:11" x14ac:dyDescent="0.2">
      <c r="A16" s="132" t="s">
        <v>294</v>
      </c>
      <c r="B16" s="132"/>
      <c r="C16" s="132"/>
      <c r="D16" s="132"/>
      <c r="E16" s="132"/>
      <c r="F16" s="132"/>
      <c r="G16" s="132"/>
      <c r="H16" s="132"/>
      <c r="I16" s="132"/>
      <c r="J16" s="132"/>
      <c r="K16" s="132"/>
    </row>
    <row r="17" spans="1:25" x14ac:dyDescent="0.2">
      <c r="A17" s="132"/>
      <c r="B17" s="132" t="s">
        <v>303</v>
      </c>
      <c r="C17" s="132"/>
      <c r="D17" s="132"/>
      <c r="E17" s="132"/>
      <c r="F17" s="132"/>
      <c r="G17" s="132" t="s">
        <v>398</v>
      </c>
      <c r="H17" s="132"/>
      <c r="I17" s="132"/>
      <c r="J17" s="132"/>
      <c r="K17" s="132"/>
    </row>
    <row r="18" spans="1:25" x14ac:dyDescent="0.2">
      <c r="A18" s="131"/>
      <c r="B18" s="131"/>
      <c r="C18" s="131"/>
      <c r="D18" s="131"/>
      <c r="E18" s="131"/>
      <c r="F18" s="131"/>
      <c r="G18" s="131"/>
      <c r="H18" s="131"/>
      <c r="I18" s="131"/>
      <c r="J18" s="131"/>
      <c r="K18" s="131"/>
    </row>
    <row r="19" spans="1:25" x14ac:dyDescent="0.2">
      <c r="A19" s="131" t="s">
        <v>305</v>
      </c>
      <c r="B19" s="131"/>
      <c r="C19" s="131"/>
      <c r="D19" s="131"/>
      <c r="E19" s="131" t="s">
        <v>485</v>
      </c>
      <c r="F19" s="131"/>
      <c r="G19" s="131"/>
      <c r="H19" s="131"/>
      <c r="I19" s="131"/>
      <c r="J19" s="131"/>
      <c r="K19" s="131"/>
    </row>
    <row r="20" spans="1:25" x14ac:dyDescent="0.2">
      <c r="A20" s="131" t="s">
        <v>307</v>
      </c>
      <c r="B20" s="131"/>
      <c r="C20" s="131"/>
      <c r="D20" s="131"/>
      <c r="E20" s="131"/>
      <c r="F20" s="131"/>
      <c r="G20" s="131"/>
      <c r="H20" s="131"/>
      <c r="I20" s="131"/>
      <c r="J20" s="131"/>
      <c r="K20" s="131"/>
    </row>
    <row r="21" spans="1:25" x14ac:dyDescent="0.2">
      <c r="A21" s="131" t="s">
        <v>308</v>
      </c>
      <c r="B21" s="131"/>
      <c r="C21" s="131"/>
      <c r="D21" s="131"/>
      <c r="E21" s="131" t="s">
        <v>490</v>
      </c>
      <c r="F21" s="131"/>
      <c r="G21" s="131"/>
      <c r="H21" s="131"/>
      <c r="I21" s="131"/>
      <c r="J21" s="131"/>
      <c r="K21" s="131"/>
    </row>
    <row r="22" spans="1:25" x14ac:dyDescent="0.2">
      <c r="A22" s="131"/>
      <c r="B22" s="131"/>
      <c r="C22" s="131"/>
      <c r="D22" s="131"/>
      <c r="E22" s="131"/>
      <c r="F22" s="131"/>
      <c r="G22" s="131"/>
      <c r="H22" s="131"/>
      <c r="I22" s="131"/>
      <c r="J22" s="131"/>
      <c r="K22" s="131"/>
    </row>
    <row r="23" spans="1:25" x14ac:dyDescent="0.2">
      <c r="A23" s="133" t="s">
        <v>310</v>
      </c>
      <c r="B23" s="133" t="s">
        <v>311</v>
      </c>
      <c r="C23" s="133" t="s">
        <v>312</v>
      </c>
      <c r="D23" s="133" t="s">
        <v>313</v>
      </c>
      <c r="E23" s="133" t="s">
        <v>314</v>
      </c>
      <c r="F23" s="133" t="s">
        <v>315</v>
      </c>
      <c r="G23" s="133" t="s">
        <v>316</v>
      </c>
      <c r="H23" s="133" t="s">
        <v>317</v>
      </c>
      <c r="I23" s="133" t="s">
        <v>318</v>
      </c>
      <c r="J23" s="133" t="s">
        <v>319</v>
      </c>
      <c r="K23" s="133" t="s">
        <v>320</v>
      </c>
      <c r="L23" s="133" t="s">
        <v>321</v>
      </c>
      <c r="M23" s="133" t="s">
        <v>322</v>
      </c>
    </row>
    <row r="24" spans="1:25" x14ac:dyDescent="0.2">
      <c r="A24" s="133" t="s">
        <v>45</v>
      </c>
      <c r="B24" s="131" t="s">
        <v>323</v>
      </c>
      <c r="C24" s="131" t="s">
        <v>323</v>
      </c>
      <c r="D24" s="131" t="s">
        <v>323</v>
      </c>
      <c r="E24" s="131" t="s">
        <v>323</v>
      </c>
      <c r="F24" s="131" t="s">
        <v>323</v>
      </c>
      <c r="G24" s="131" t="s">
        <v>323</v>
      </c>
      <c r="H24" s="131" t="s">
        <v>323</v>
      </c>
      <c r="I24" s="131" t="s">
        <v>323</v>
      </c>
      <c r="J24" s="131" t="s">
        <v>323</v>
      </c>
      <c r="K24" s="131" t="s">
        <v>323</v>
      </c>
      <c r="L24" s="131" t="s">
        <v>323</v>
      </c>
      <c r="M24" s="131" t="s">
        <v>323</v>
      </c>
    </row>
    <row r="25" spans="1:25" x14ac:dyDescent="0.2">
      <c r="A25" s="133" t="s">
        <v>46</v>
      </c>
      <c r="B25" s="131" t="s">
        <v>323</v>
      </c>
      <c r="C25" s="131" t="s">
        <v>323</v>
      </c>
      <c r="D25" s="131" t="s">
        <v>323</v>
      </c>
      <c r="E25" s="131" t="s">
        <v>323</v>
      </c>
      <c r="F25" s="131" t="s">
        <v>323</v>
      </c>
      <c r="G25" s="131" t="s">
        <v>323</v>
      </c>
      <c r="H25" s="131" t="s">
        <v>323</v>
      </c>
      <c r="I25" s="131" t="s">
        <v>323</v>
      </c>
      <c r="J25" s="131" t="s">
        <v>323</v>
      </c>
      <c r="K25" s="131" t="s">
        <v>323</v>
      </c>
      <c r="L25" s="131" t="s">
        <v>323</v>
      </c>
      <c r="M25" s="131" t="s">
        <v>323</v>
      </c>
    </row>
    <row r="26" spans="1:25" x14ac:dyDescent="0.2">
      <c r="A26" s="133" t="s">
        <v>47</v>
      </c>
      <c r="B26" s="131" t="s">
        <v>323</v>
      </c>
      <c r="C26" s="131" t="s">
        <v>323</v>
      </c>
      <c r="D26" s="131" t="s">
        <v>323</v>
      </c>
      <c r="E26" s="131" t="s">
        <v>323</v>
      </c>
      <c r="F26" s="131" t="s">
        <v>323</v>
      </c>
      <c r="G26" s="131" t="s">
        <v>323</v>
      </c>
      <c r="H26" s="131" t="s">
        <v>323</v>
      </c>
      <c r="I26" s="131" t="s">
        <v>323</v>
      </c>
      <c r="J26" s="131" t="s">
        <v>323</v>
      </c>
      <c r="K26" s="131" t="s">
        <v>323</v>
      </c>
      <c r="L26" s="131" t="s">
        <v>323</v>
      </c>
      <c r="M26" s="131" t="s">
        <v>323</v>
      </c>
    </row>
    <row r="27" spans="1:25" x14ac:dyDescent="0.2">
      <c r="A27" s="133" t="s">
        <v>48</v>
      </c>
      <c r="B27" s="131" t="s">
        <v>323</v>
      </c>
      <c r="C27" s="131" t="s">
        <v>323</v>
      </c>
      <c r="D27" s="131" t="s">
        <v>323</v>
      </c>
      <c r="E27" s="131" t="s">
        <v>323</v>
      </c>
      <c r="F27" s="131" t="s">
        <v>323</v>
      </c>
      <c r="G27" s="131" t="s">
        <v>323</v>
      </c>
      <c r="H27" s="131" t="s">
        <v>323</v>
      </c>
      <c r="I27" s="131" t="s">
        <v>323</v>
      </c>
      <c r="J27" s="131" t="s">
        <v>323</v>
      </c>
      <c r="K27" s="131" t="s">
        <v>323</v>
      </c>
      <c r="L27" s="131" t="s">
        <v>323</v>
      </c>
      <c r="M27" s="131" t="s">
        <v>323</v>
      </c>
      <c r="W27" t="s">
        <v>339</v>
      </c>
      <c r="X27" t="s">
        <v>340</v>
      </c>
      <c r="Y27" t="s">
        <v>341</v>
      </c>
    </row>
    <row r="28" spans="1:25" x14ac:dyDescent="0.2">
      <c r="A28" s="133" t="s">
        <v>49</v>
      </c>
      <c r="B28" s="131" t="s">
        <v>323</v>
      </c>
      <c r="C28" s="131" t="s">
        <v>323</v>
      </c>
      <c r="D28" s="131" t="s">
        <v>323</v>
      </c>
      <c r="E28" s="131" t="s">
        <v>323</v>
      </c>
      <c r="F28" s="131" t="s">
        <v>323</v>
      </c>
      <c r="G28" s="131" t="s">
        <v>323</v>
      </c>
      <c r="H28" s="131" t="s">
        <v>323</v>
      </c>
      <c r="I28" s="131" t="s">
        <v>323</v>
      </c>
      <c r="J28" s="131" t="s">
        <v>323</v>
      </c>
      <c r="K28" s="131" t="s">
        <v>323</v>
      </c>
      <c r="L28" s="131" t="s">
        <v>323</v>
      </c>
      <c r="M28" s="131" t="s">
        <v>323</v>
      </c>
      <c r="W28" t="s">
        <v>303</v>
      </c>
      <c r="X28" t="s">
        <v>303</v>
      </c>
      <c r="Y28" t="s">
        <v>303</v>
      </c>
    </row>
    <row r="29" spans="1:25" x14ac:dyDescent="0.2">
      <c r="A29" s="133" t="s">
        <v>50</v>
      </c>
      <c r="B29" s="131" t="s">
        <v>323</v>
      </c>
      <c r="C29" s="131" t="s">
        <v>323</v>
      </c>
      <c r="D29" s="131" t="s">
        <v>323</v>
      </c>
      <c r="E29" s="131" t="s">
        <v>323</v>
      </c>
      <c r="F29" s="131" t="s">
        <v>323</v>
      </c>
      <c r="G29" s="131" t="s">
        <v>323</v>
      </c>
      <c r="H29" s="131" t="s">
        <v>323</v>
      </c>
      <c r="I29" s="131" t="s">
        <v>323</v>
      </c>
      <c r="J29" s="131" t="s">
        <v>323</v>
      </c>
      <c r="K29" s="131" t="s">
        <v>323</v>
      </c>
      <c r="L29" s="131" t="s">
        <v>323</v>
      </c>
      <c r="M29" s="131" t="s">
        <v>323</v>
      </c>
      <c r="V29" s="70">
        <v>1</v>
      </c>
      <c r="W29" s="169">
        <v>2.0455000000000001</v>
      </c>
      <c r="X29" s="169">
        <v>2.0026999999999999</v>
      </c>
      <c r="Y29" s="169">
        <v>2.0514000000000001</v>
      </c>
    </row>
    <row r="30" spans="1:25" x14ac:dyDescent="0.2">
      <c r="A30" s="133" t="s">
        <v>51</v>
      </c>
      <c r="B30" s="131" t="s">
        <v>323</v>
      </c>
      <c r="C30" s="131" t="s">
        <v>323</v>
      </c>
      <c r="D30" s="131" t="s">
        <v>323</v>
      </c>
      <c r="E30" s="131" t="s">
        <v>323</v>
      </c>
      <c r="F30" s="131" t="s">
        <v>323</v>
      </c>
      <c r="G30" s="131" t="s">
        <v>323</v>
      </c>
      <c r="H30" s="131" t="s">
        <v>323</v>
      </c>
      <c r="I30" s="131" t="s">
        <v>323</v>
      </c>
      <c r="J30" s="131" t="s">
        <v>323</v>
      </c>
      <c r="K30" s="131" t="s">
        <v>323</v>
      </c>
      <c r="L30" s="131" t="s">
        <v>323</v>
      </c>
      <c r="M30" s="131" t="s">
        <v>323</v>
      </c>
      <c r="V30" s="70">
        <v>2</v>
      </c>
      <c r="W30" s="169">
        <v>1.4607000000000001</v>
      </c>
      <c r="X30" s="169">
        <v>1.5467</v>
      </c>
      <c r="Y30" s="169">
        <v>2.1021000000000001</v>
      </c>
    </row>
    <row r="31" spans="1:25" x14ac:dyDescent="0.2">
      <c r="A31" s="133" t="s">
        <v>52</v>
      </c>
      <c r="B31" s="131" t="s">
        <v>323</v>
      </c>
      <c r="C31" s="131" t="s">
        <v>323</v>
      </c>
      <c r="D31" s="131" t="s">
        <v>323</v>
      </c>
      <c r="E31" s="131" t="s">
        <v>323</v>
      </c>
      <c r="F31" s="131" t="s">
        <v>323</v>
      </c>
      <c r="G31" s="131" t="s">
        <v>323</v>
      </c>
      <c r="H31" s="131" t="s">
        <v>323</v>
      </c>
      <c r="I31" s="131" t="s">
        <v>323</v>
      </c>
      <c r="J31" s="131" t="s">
        <v>323</v>
      </c>
      <c r="K31" s="131" t="s">
        <v>323</v>
      </c>
      <c r="L31" s="131" t="s">
        <v>323</v>
      </c>
      <c r="M31" s="131" t="s">
        <v>323</v>
      </c>
      <c r="V31" s="70">
        <v>3</v>
      </c>
      <c r="W31" s="169">
        <v>1.2011000000000001</v>
      </c>
      <c r="X31" s="169">
        <v>1.1600999999999999</v>
      </c>
      <c r="Y31" s="169">
        <v>1.2009000000000001</v>
      </c>
    </row>
    <row r="32" spans="1:25" x14ac:dyDescent="0.2">
      <c r="A32" s="131"/>
      <c r="B32" s="131"/>
      <c r="C32" s="131"/>
      <c r="D32" s="131"/>
      <c r="E32" s="131"/>
      <c r="F32" s="131"/>
      <c r="G32" s="131"/>
      <c r="H32" s="131"/>
      <c r="I32" s="131"/>
      <c r="J32" s="131"/>
      <c r="K32" s="131"/>
      <c r="V32" s="70">
        <v>4</v>
      </c>
      <c r="W32" s="169">
        <v>2.0686</v>
      </c>
      <c r="X32" s="169">
        <v>0.87270000000000003</v>
      </c>
      <c r="Y32" s="169">
        <v>0.91339999999999999</v>
      </c>
    </row>
    <row r="33" spans="1:36" x14ac:dyDescent="0.2">
      <c r="A33" s="131" t="s">
        <v>324</v>
      </c>
      <c r="B33" s="131" t="s">
        <v>303</v>
      </c>
      <c r="C33" s="131"/>
      <c r="D33" s="131"/>
      <c r="E33" s="131"/>
      <c r="F33" s="131"/>
      <c r="G33" s="131"/>
      <c r="H33" s="131"/>
      <c r="I33" s="131"/>
      <c r="J33" s="131"/>
      <c r="K33" s="131"/>
      <c r="V33" s="70">
        <v>5</v>
      </c>
      <c r="W33" s="169">
        <v>0.61009999999999998</v>
      </c>
      <c r="X33" s="169">
        <v>0.62170000000000003</v>
      </c>
      <c r="Y33" s="169">
        <v>0.67710000000000004</v>
      </c>
    </row>
    <row r="34" spans="1:36" x14ac:dyDescent="0.2">
      <c r="A34" s="131" t="s">
        <v>305</v>
      </c>
      <c r="B34" s="131" t="s">
        <v>398</v>
      </c>
      <c r="C34" s="131"/>
      <c r="D34" s="131"/>
      <c r="E34" s="131"/>
      <c r="F34" s="131"/>
      <c r="G34" s="131"/>
      <c r="H34" s="131"/>
      <c r="I34" s="131"/>
      <c r="J34" s="131"/>
      <c r="K34" s="131"/>
      <c r="V34" s="70">
        <v>6</v>
      </c>
      <c r="W34" s="169">
        <v>0.41749999999999998</v>
      </c>
      <c r="X34" s="169">
        <v>0.36159999999999998</v>
      </c>
      <c r="Y34" s="169">
        <v>0.39679999999999999</v>
      </c>
    </row>
    <row r="35" spans="1:36" x14ac:dyDescent="0.2">
      <c r="A35" s="131" t="s">
        <v>325</v>
      </c>
      <c r="B35" s="131"/>
      <c r="C35" s="131"/>
      <c r="D35" s="131"/>
      <c r="E35" s="131">
        <v>562</v>
      </c>
      <c r="F35" s="131" t="s">
        <v>326</v>
      </c>
      <c r="G35" s="131"/>
      <c r="H35" s="131"/>
      <c r="I35" s="131"/>
      <c r="J35" s="131"/>
      <c r="K35" s="131"/>
      <c r="V35" s="70">
        <v>7</v>
      </c>
      <c r="W35" s="169">
        <v>0.2437</v>
      </c>
      <c r="X35" s="169">
        <v>0.2374</v>
      </c>
      <c r="Y35" s="169">
        <v>0.25929999999999997</v>
      </c>
    </row>
    <row r="36" spans="1:36" x14ac:dyDescent="0.2">
      <c r="A36" s="131" t="s">
        <v>327</v>
      </c>
      <c r="B36" s="131"/>
      <c r="C36" s="131"/>
      <c r="D36" s="131"/>
      <c r="E36" s="131">
        <v>10</v>
      </c>
      <c r="F36" s="131"/>
      <c r="G36" s="131"/>
      <c r="H36" s="131"/>
      <c r="I36" s="131"/>
      <c r="J36" s="131"/>
      <c r="K36" s="131"/>
      <c r="V36" s="70">
        <v>8</v>
      </c>
      <c r="W36" s="169">
        <v>0.13039999999999999</v>
      </c>
      <c r="X36" s="169">
        <v>0.13200000000000001</v>
      </c>
      <c r="Y36" s="169">
        <v>0.1336</v>
      </c>
      <c r="Z36" t="s">
        <v>559</v>
      </c>
    </row>
    <row r="37" spans="1:36" x14ac:dyDescent="0.2">
      <c r="A37" s="131" t="s">
        <v>328</v>
      </c>
      <c r="B37" s="131"/>
      <c r="C37" s="131"/>
      <c r="D37" s="131"/>
      <c r="E37" s="131">
        <v>50</v>
      </c>
      <c r="F37" s="131" t="s">
        <v>329</v>
      </c>
      <c r="G37" s="131"/>
      <c r="H37" s="131"/>
      <c r="I37" s="131"/>
      <c r="J37" s="131"/>
      <c r="K37" s="131"/>
      <c r="V37" s="70">
        <v>9</v>
      </c>
      <c r="W37" s="169">
        <v>9.7799999999999998E-2</v>
      </c>
      <c r="X37" s="169">
        <v>0.1076</v>
      </c>
      <c r="Y37" s="169">
        <v>0.11</v>
      </c>
      <c r="Z37">
        <f>AVERAGE(X37,Y37,W37)</f>
        <v>0.10513333333333334</v>
      </c>
    </row>
    <row r="38" spans="1:36" x14ac:dyDescent="0.2">
      <c r="A38" s="131" t="s">
        <v>330</v>
      </c>
      <c r="B38" s="131"/>
      <c r="C38" s="131"/>
      <c r="D38" s="131"/>
      <c r="E38" s="131" t="s">
        <v>490</v>
      </c>
      <c r="F38" s="131"/>
      <c r="G38" s="131"/>
      <c r="H38" s="131"/>
      <c r="I38" s="131"/>
      <c r="J38" s="131"/>
      <c r="K38" s="131"/>
      <c r="V38" s="172"/>
      <c r="W38" t="s">
        <v>558</v>
      </c>
    </row>
    <row r="39" spans="1:36" x14ac:dyDescent="0.2">
      <c r="A39" s="131"/>
      <c r="B39" s="131"/>
      <c r="C39" s="131"/>
      <c r="D39" s="131"/>
      <c r="E39" s="131"/>
      <c r="F39" s="131"/>
      <c r="G39" s="131"/>
      <c r="H39" s="131"/>
      <c r="I39" s="131"/>
      <c r="J39" s="131"/>
      <c r="K39" s="131"/>
      <c r="V39" s="167" t="s">
        <v>557</v>
      </c>
      <c r="W39" t="s">
        <v>339</v>
      </c>
      <c r="X39" t="s">
        <v>340</v>
      </c>
      <c r="Y39" t="s">
        <v>341</v>
      </c>
    </row>
    <row r="40" spans="1:36" x14ac:dyDescent="0.2">
      <c r="A40" s="131" t="s">
        <v>331</v>
      </c>
      <c r="B40" s="131"/>
      <c r="C40" s="131"/>
      <c r="D40" s="131"/>
      <c r="E40" s="131" t="s">
        <v>491</v>
      </c>
      <c r="F40" s="131"/>
      <c r="G40" s="131"/>
      <c r="H40" s="131"/>
      <c r="I40" s="131"/>
      <c r="J40" s="131"/>
      <c r="K40" s="131"/>
      <c r="V40" t="s">
        <v>338</v>
      </c>
      <c r="W40" t="s">
        <v>521</v>
      </c>
      <c r="X40" t="s">
        <v>521</v>
      </c>
      <c r="Y40" t="s">
        <v>521</v>
      </c>
      <c r="Z40" t="s">
        <v>542</v>
      </c>
      <c r="AF40" t="s">
        <v>338</v>
      </c>
      <c r="AG40" t="s">
        <v>521</v>
      </c>
      <c r="AH40" t="s">
        <v>521</v>
      </c>
      <c r="AI40" t="s">
        <v>521</v>
      </c>
      <c r="AJ40" t="s">
        <v>542</v>
      </c>
    </row>
    <row r="41" spans="1:36" x14ac:dyDescent="0.2">
      <c r="A41" s="131" t="s">
        <v>333</v>
      </c>
      <c r="B41" s="131"/>
      <c r="C41" s="131"/>
      <c r="D41" s="131"/>
      <c r="E41" s="131">
        <v>21.7</v>
      </c>
      <c r="F41" s="131" t="s">
        <v>334</v>
      </c>
      <c r="G41" s="131"/>
      <c r="H41" s="131"/>
      <c r="I41" s="131"/>
      <c r="J41" s="131"/>
      <c r="K41" s="131"/>
      <c r="T41" s="70">
        <v>1</v>
      </c>
      <c r="U41" s="167">
        <v>2000</v>
      </c>
      <c r="V41" s="168" t="s">
        <v>236</v>
      </c>
      <c r="W41" s="167">
        <f>W29-0.0978</f>
        <v>1.9477000000000002</v>
      </c>
      <c r="X41" s="167">
        <f>X29-0.1076</f>
        <v>1.8951</v>
      </c>
      <c r="Y41" s="167">
        <f>Y29-0.11</f>
        <v>1.9414</v>
      </c>
      <c r="Z41" s="167">
        <f>AVERAGE(W41,X41,Y41)</f>
        <v>1.9280666666666668</v>
      </c>
      <c r="AD41">
        <v>1</v>
      </c>
      <c r="AE41">
        <v>2000</v>
      </c>
      <c r="AF41" t="s">
        <v>236</v>
      </c>
      <c r="AG41">
        <v>1.9477000000000002</v>
      </c>
      <c r="AH41">
        <v>1.8951</v>
      </c>
      <c r="AI41">
        <v>1.9414</v>
      </c>
      <c r="AJ41">
        <f>AVERAGE(AG41,AH41,AI41)</f>
        <v>1.9280666666666668</v>
      </c>
    </row>
    <row r="42" spans="1:36" x14ac:dyDescent="0.2">
      <c r="A42" s="131"/>
      <c r="B42" s="131"/>
      <c r="C42" s="131"/>
      <c r="D42" s="131"/>
      <c r="E42" s="131"/>
      <c r="F42" s="131"/>
      <c r="G42" s="131"/>
      <c r="H42" s="131"/>
      <c r="I42" s="131"/>
      <c r="J42" s="131"/>
      <c r="K42" s="131"/>
      <c r="T42" s="70">
        <v>2</v>
      </c>
      <c r="U42" s="167">
        <v>1500</v>
      </c>
      <c r="V42" s="168" t="s">
        <v>274</v>
      </c>
      <c r="W42" s="167">
        <f t="shared" ref="W42:W49" si="0">W30-0.0978</f>
        <v>1.3629000000000002</v>
      </c>
      <c r="X42" s="167">
        <f t="shared" ref="X42:X49" si="1">X30-0.1076</f>
        <v>1.4391</v>
      </c>
      <c r="Y42" s="167">
        <f t="shared" ref="Y42:Y49" si="2">Y30-0.11</f>
        <v>1.9921</v>
      </c>
      <c r="Z42" s="167">
        <f t="shared" ref="Z42:Z49" si="3">AVERAGE(W42,X42,Y42)</f>
        <v>1.5980333333333334</v>
      </c>
      <c r="AD42">
        <v>2</v>
      </c>
      <c r="AE42">
        <v>1500</v>
      </c>
      <c r="AF42" t="s">
        <v>274</v>
      </c>
      <c r="AG42">
        <v>1.3629000000000002</v>
      </c>
      <c r="AH42">
        <v>1.4391</v>
      </c>
      <c r="AI42">
        <v>1.9921</v>
      </c>
      <c r="AJ42">
        <f t="shared" ref="AJ42:AJ49" si="4">AVERAGE(AG42,AH42,AI42)</f>
        <v>1.5980333333333334</v>
      </c>
    </row>
    <row r="43" spans="1:36" x14ac:dyDescent="0.2">
      <c r="A43" s="133" t="s">
        <v>310</v>
      </c>
      <c r="B43" s="133" t="s">
        <v>311</v>
      </c>
      <c r="C43" s="133" t="s">
        <v>312</v>
      </c>
      <c r="D43" s="133" t="s">
        <v>313</v>
      </c>
      <c r="E43" s="133" t="s">
        <v>314</v>
      </c>
      <c r="F43" s="133" t="s">
        <v>315</v>
      </c>
      <c r="G43" s="133" t="s">
        <v>316</v>
      </c>
      <c r="H43" s="133" t="s">
        <v>317</v>
      </c>
      <c r="I43" s="133" t="s">
        <v>318</v>
      </c>
      <c r="J43" s="133" t="s">
        <v>319</v>
      </c>
      <c r="K43" s="133" t="s">
        <v>320</v>
      </c>
      <c r="L43" s="133" t="s">
        <v>321</v>
      </c>
      <c r="M43" s="133" t="s">
        <v>322</v>
      </c>
      <c r="T43" s="70">
        <v>3</v>
      </c>
      <c r="U43" s="167">
        <v>1000</v>
      </c>
      <c r="V43" s="168" t="s">
        <v>237</v>
      </c>
      <c r="W43" s="167">
        <f t="shared" si="0"/>
        <v>1.1032999999999999</v>
      </c>
      <c r="X43" s="167">
        <f t="shared" si="1"/>
        <v>1.0525</v>
      </c>
      <c r="Y43" s="167">
        <f t="shared" si="2"/>
        <v>1.0909</v>
      </c>
      <c r="Z43" s="167">
        <f t="shared" si="3"/>
        <v>1.0822333333333334</v>
      </c>
      <c r="AD43">
        <v>3</v>
      </c>
      <c r="AE43">
        <v>1000</v>
      </c>
      <c r="AF43" t="s">
        <v>237</v>
      </c>
      <c r="AG43">
        <v>1.1032999999999999</v>
      </c>
      <c r="AH43">
        <v>1.0525</v>
      </c>
      <c r="AI43">
        <v>1.0909</v>
      </c>
      <c r="AJ43">
        <f t="shared" si="4"/>
        <v>1.0822333333333334</v>
      </c>
    </row>
    <row r="44" spans="1:36" x14ac:dyDescent="0.2">
      <c r="A44" s="133" t="s">
        <v>45</v>
      </c>
      <c r="B44" s="154">
        <v>2.0455000000000001</v>
      </c>
      <c r="C44" s="154">
        <v>1.4607000000000001</v>
      </c>
      <c r="D44" s="154">
        <v>1.2011000000000001</v>
      </c>
      <c r="E44" s="154">
        <v>2.0686</v>
      </c>
      <c r="F44" s="154">
        <v>0.61009999999999998</v>
      </c>
      <c r="G44" s="154">
        <v>0.41749999999999998</v>
      </c>
      <c r="H44" s="154">
        <v>0.2437</v>
      </c>
      <c r="I44" s="154">
        <v>0.13039999999999999</v>
      </c>
      <c r="J44" s="154">
        <v>9.7799999999999998E-2</v>
      </c>
      <c r="K44" s="154">
        <v>2.0514000000000001</v>
      </c>
      <c r="L44" s="154">
        <v>2.1021000000000001</v>
      </c>
      <c r="M44" s="154">
        <v>1.2009000000000001</v>
      </c>
      <c r="T44" s="70">
        <v>4</v>
      </c>
      <c r="U44" s="167">
        <v>750</v>
      </c>
      <c r="V44" s="168" t="s">
        <v>275</v>
      </c>
      <c r="W44" s="172">
        <f t="shared" si="0"/>
        <v>1.9708000000000001</v>
      </c>
      <c r="X44" s="167">
        <f t="shared" si="1"/>
        <v>0.7651</v>
      </c>
      <c r="Y44" s="167">
        <f t="shared" si="2"/>
        <v>0.8034</v>
      </c>
      <c r="Z44" s="167">
        <f t="shared" si="3"/>
        <v>1.1797666666666666</v>
      </c>
      <c r="AD44">
        <v>4</v>
      </c>
      <c r="AE44">
        <v>750</v>
      </c>
      <c r="AF44" t="s">
        <v>275</v>
      </c>
      <c r="AG44" s="172"/>
      <c r="AH44">
        <v>0.7651</v>
      </c>
      <c r="AI44">
        <v>0.8034</v>
      </c>
      <c r="AJ44">
        <f t="shared" si="4"/>
        <v>0.78425</v>
      </c>
    </row>
    <row r="45" spans="1:36" x14ac:dyDescent="0.2">
      <c r="A45" s="133" t="s">
        <v>46</v>
      </c>
      <c r="B45" s="154">
        <v>2.0026999999999999</v>
      </c>
      <c r="C45" s="154">
        <v>1.5467</v>
      </c>
      <c r="D45" s="154">
        <v>1.1600999999999999</v>
      </c>
      <c r="E45" s="154">
        <v>0.87270000000000003</v>
      </c>
      <c r="F45" s="154">
        <v>0.62170000000000003</v>
      </c>
      <c r="G45" s="154">
        <v>0.36159999999999998</v>
      </c>
      <c r="H45" s="154">
        <v>0.2374</v>
      </c>
      <c r="I45" s="154">
        <v>0.13200000000000001</v>
      </c>
      <c r="J45" s="154">
        <v>0.1076</v>
      </c>
      <c r="K45" s="154">
        <v>0.91339999999999999</v>
      </c>
      <c r="L45" s="154">
        <v>0.67710000000000004</v>
      </c>
      <c r="M45" s="154">
        <v>0.39679999999999999</v>
      </c>
      <c r="T45" s="70">
        <v>5</v>
      </c>
      <c r="U45" s="167">
        <v>500</v>
      </c>
      <c r="V45" s="168" t="s">
        <v>238</v>
      </c>
      <c r="W45" s="167">
        <f t="shared" si="0"/>
        <v>0.51229999999999998</v>
      </c>
      <c r="X45" s="167">
        <f t="shared" si="1"/>
        <v>0.5141</v>
      </c>
      <c r="Y45" s="167">
        <f t="shared" si="2"/>
        <v>0.56710000000000005</v>
      </c>
      <c r="Z45" s="167">
        <f t="shared" si="3"/>
        <v>0.53116666666666668</v>
      </c>
      <c r="AD45">
        <v>5</v>
      </c>
      <c r="AE45">
        <v>500</v>
      </c>
      <c r="AF45" t="s">
        <v>238</v>
      </c>
      <c r="AG45">
        <v>0.51229999999999998</v>
      </c>
      <c r="AH45">
        <v>0.5141</v>
      </c>
      <c r="AI45">
        <v>0.56710000000000005</v>
      </c>
      <c r="AJ45">
        <f t="shared" si="4"/>
        <v>0.53116666666666668</v>
      </c>
    </row>
    <row r="46" spans="1:36" x14ac:dyDescent="0.2">
      <c r="A46" s="133" t="s">
        <v>47</v>
      </c>
      <c r="B46" s="131">
        <v>2.1265000000000001</v>
      </c>
      <c r="C46" s="131">
        <v>2.1762000000000001</v>
      </c>
      <c r="D46" s="131">
        <v>1.4394</v>
      </c>
      <c r="E46" s="131">
        <v>2.0381</v>
      </c>
      <c r="F46" s="131">
        <v>2.7164999999999999</v>
      </c>
      <c r="G46" s="131">
        <v>1.6095999999999999</v>
      </c>
      <c r="H46" s="131" t="s">
        <v>279</v>
      </c>
      <c r="I46" s="131" t="s">
        <v>279</v>
      </c>
      <c r="J46" s="131" t="s">
        <v>279</v>
      </c>
      <c r="K46" s="131" t="s">
        <v>279</v>
      </c>
      <c r="L46" s="131" t="s">
        <v>279</v>
      </c>
      <c r="M46" s="131" t="s">
        <v>279</v>
      </c>
      <c r="T46" s="70">
        <v>6</v>
      </c>
      <c r="U46" s="167">
        <v>250</v>
      </c>
      <c r="V46" s="168" t="s">
        <v>240</v>
      </c>
      <c r="W46" s="167">
        <f t="shared" si="0"/>
        <v>0.31969999999999998</v>
      </c>
      <c r="X46" s="167">
        <f t="shared" si="1"/>
        <v>0.254</v>
      </c>
      <c r="Y46" s="167">
        <f t="shared" si="2"/>
        <v>0.2868</v>
      </c>
      <c r="Z46" s="167">
        <f t="shared" si="3"/>
        <v>0.28683333333333333</v>
      </c>
      <c r="AD46">
        <v>6</v>
      </c>
      <c r="AE46">
        <v>250</v>
      </c>
      <c r="AF46" t="s">
        <v>240</v>
      </c>
      <c r="AG46">
        <v>0.31969999999999998</v>
      </c>
      <c r="AH46">
        <v>0.254</v>
      </c>
      <c r="AI46">
        <v>0.2868</v>
      </c>
      <c r="AJ46">
        <f t="shared" si="4"/>
        <v>0.28683333333333333</v>
      </c>
    </row>
    <row r="47" spans="1:36" x14ac:dyDescent="0.2">
      <c r="A47" s="133" t="s">
        <v>48</v>
      </c>
      <c r="B47" s="131">
        <v>2.0889000000000002</v>
      </c>
      <c r="C47" s="131">
        <v>2.2079</v>
      </c>
      <c r="D47" s="131">
        <v>2.0808</v>
      </c>
      <c r="E47" s="131">
        <v>1.8315999999999999</v>
      </c>
      <c r="F47" s="131">
        <v>2.3820000000000001</v>
      </c>
      <c r="G47" s="131">
        <v>1.5494000000000001</v>
      </c>
      <c r="H47" s="131" t="s">
        <v>279</v>
      </c>
      <c r="I47" s="131" t="s">
        <v>279</v>
      </c>
      <c r="J47" s="131" t="s">
        <v>279</v>
      </c>
      <c r="K47" s="131" t="s">
        <v>279</v>
      </c>
      <c r="L47" s="131" t="s">
        <v>279</v>
      </c>
      <c r="M47" s="131" t="s">
        <v>279</v>
      </c>
      <c r="T47" s="70">
        <v>7</v>
      </c>
      <c r="U47" s="167">
        <v>125</v>
      </c>
      <c r="V47" s="168" t="s">
        <v>239</v>
      </c>
      <c r="W47" s="167">
        <f t="shared" si="0"/>
        <v>0.1459</v>
      </c>
      <c r="X47" s="167">
        <f t="shared" si="1"/>
        <v>0.1298</v>
      </c>
      <c r="Y47" s="167">
        <f t="shared" si="2"/>
        <v>0.14929999999999999</v>
      </c>
      <c r="Z47" s="167">
        <f t="shared" si="3"/>
        <v>0.14166666666666666</v>
      </c>
      <c r="AD47">
        <v>7</v>
      </c>
      <c r="AE47">
        <v>125</v>
      </c>
      <c r="AF47" t="s">
        <v>239</v>
      </c>
      <c r="AG47">
        <v>0.1459</v>
      </c>
      <c r="AH47">
        <v>0.1298</v>
      </c>
      <c r="AI47">
        <v>0.14929999999999999</v>
      </c>
      <c r="AJ47">
        <f t="shared" si="4"/>
        <v>0.14166666666666666</v>
      </c>
    </row>
    <row r="48" spans="1:36" x14ac:dyDescent="0.2">
      <c r="A48" s="133" t="s">
        <v>49</v>
      </c>
      <c r="B48" s="131">
        <v>2.4161000000000001</v>
      </c>
      <c r="C48" s="131">
        <v>2.3772000000000002</v>
      </c>
      <c r="D48" s="131">
        <v>1.4771000000000001</v>
      </c>
      <c r="E48" s="131">
        <v>2.4121999999999999</v>
      </c>
      <c r="F48" s="131">
        <v>2.3488000000000002</v>
      </c>
      <c r="G48" s="131">
        <v>1.4616</v>
      </c>
      <c r="H48" s="131" t="s">
        <v>279</v>
      </c>
      <c r="I48" s="131" t="s">
        <v>279</v>
      </c>
      <c r="J48" s="131" t="s">
        <v>279</v>
      </c>
      <c r="K48" s="131" t="s">
        <v>279</v>
      </c>
      <c r="L48" s="131" t="s">
        <v>279</v>
      </c>
      <c r="M48" s="131" t="s">
        <v>279</v>
      </c>
      <c r="T48" s="70">
        <v>8</v>
      </c>
      <c r="U48" s="167">
        <v>25</v>
      </c>
      <c r="V48" s="168" t="s">
        <v>241</v>
      </c>
      <c r="W48" s="167">
        <f t="shared" si="0"/>
        <v>3.259999999999999E-2</v>
      </c>
      <c r="X48" s="167">
        <f t="shared" si="1"/>
        <v>2.4400000000000005E-2</v>
      </c>
      <c r="Y48" s="167">
        <f t="shared" si="2"/>
        <v>2.3599999999999996E-2</v>
      </c>
      <c r="Z48" s="167">
        <f t="shared" si="3"/>
        <v>2.6866666666666664E-2</v>
      </c>
      <c r="AD48">
        <v>8</v>
      </c>
      <c r="AE48">
        <v>25</v>
      </c>
      <c r="AF48" t="s">
        <v>241</v>
      </c>
      <c r="AG48">
        <v>3.259999999999999E-2</v>
      </c>
      <c r="AH48">
        <v>2.4400000000000005E-2</v>
      </c>
      <c r="AI48">
        <v>2.3599999999999996E-2</v>
      </c>
      <c r="AJ48">
        <f t="shared" si="4"/>
        <v>2.6866666666666664E-2</v>
      </c>
    </row>
    <row r="49" spans="1:36" x14ac:dyDescent="0.2">
      <c r="A49" s="133" t="s">
        <v>50</v>
      </c>
      <c r="B49" s="131">
        <v>2.0148999999999999</v>
      </c>
      <c r="C49" s="131" t="s">
        <v>279</v>
      </c>
      <c r="D49" s="131">
        <v>1.6940999999999999</v>
      </c>
      <c r="E49" s="131">
        <v>2.3184</v>
      </c>
      <c r="F49" s="131" t="s">
        <v>279</v>
      </c>
      <c r="G49" s="131">
        <v>1.819</v>
      </c>
      <c r="H49" s="131" t="s">
        <v>279</v>
      </c>
      <c r="I49" s="131" t="s">
        <v>279</v>
      </c>
      <c r="J49" s="131" t="s">
        <v>279</v>
      </c>
      <c r="K49" s="131" t="s">
        <v>279</v>
      </c>
      <c r="L49" s="131" t="s">
        <v>279</v>
      </c>
      <c r="M49" s="154">
        <v>0.25929999999999997</v>
      </c>
      <c r="T49" s="70">
        <v>9</v>
      </c>
      <c r="U49" s="167">
        <v>0</v>
      </c>
      <c r="V49" s="168" t="s">
        <v>242</v>
      </c>
      <c r="W49" s="167">
        <f t="shared" si="0"/>
        <v>0</v>
      </c>
      <c r="X49" s="167">
        <f t="shared" si="1"/>
        <v>0</v>
      </c>
      <c r="Y49" s="167">
        <f t="shared" si="2"/>
        <v>0</v>
      </c>
      <c r="Z49" s="167">
        <f t="shared" si="3"/>
        <v>0</v>
      </c>
      <c r="AD49">
        <v>9</v>
      </c>
      <c r="AE49">
        <v>0</v>
      </c>
      <c r="AF49" t="s">
        <v>242</v>
      </c>
      <c r="AG49">
        <v>0</v>
      </c>
      <c r="AH49">
        <v>0</v>
      </c>
      <c r="AI49">
        <v>0</v>
      </c>
      <c r="AJ49">
        <f t="shared" si="4"/>
        <v>0</v>
      </c>
    </row>
    <row r="50" spans="1:36" x14ac:dyDescent="0.2">
      <c r="A50" s="133" t="s">
        <v>51</v>
      </c>
      <c r="B50" s="131">
        <v>1.7724</v>
      </c>
      <c r="C50" s="131" t="s">
        <v>279</v>
      </c>
      <c r="D50" s="131">
        <v>1.3776999999999999</v>
      </c>
      <c r="E50" s="131">
        <v>3.0154000000000001</v>
      </c>
      <c r="F50" s="131" t="s">
        <v>279</v>
      </c>
      <c r="G50" s="131">
        <v>2.1360999999999999</v>
      </c>
      <c r="H50" s="131" t="s">
        <v>279</v>
      </c>
      <c r="I50" s="131" t="s">
        <v>279</v>
      </c>
      <c r="J50" s="131" t="s">
        <v>279</v>
      </c>
      <c r="K50" s="131" t="s">
        <v>279</v>
      </c>
      <c r="L50" s="131" t="s">
        <v>279</v>
      </c>
      <c r="M50" s="154">
        <v>0.1336</v>
      </c>
    </row>
    <row r="51" spans="1:36" x14ac:dyDescent="0.2">
      <c r="A51" s="133" t="s">
        <v>52</v>
      </c>
      <c r="B51" s="131">
        <v>2.2700999999999998</v>
      </c>
      <c r="C51" s="131" t="s">
        <v>279</v>
      </c>
      <c r="D51" s="131">
        <v>1.9108000000000001</v>
      </c>
      <c r="E51" s="131">
        <v>2.2761</v>
      </c>
      <c r="F51" s="131" t="s">
        <v>279</v>
      </c>
      <c r="G51" s="131">
        <v>2.0958999999999999</v>
      </c>
      <c r="H51" s="131" t="s">
        <v>279</v>
      </c>
      <c r="I51" s="131" t="s">
        <v>279</v>
      </c>
      <c r="J51" s="131" t="s">
        <v>279</v>
      </c>
      <c r="K51" s="131" t="s">
        <v>279</v>
      </c>
      <c r="L51" s="131" t="s">
        <v>279</v>
      </c>
      <c r="M51" s="154">
        <v>0.11</v>
      </c>
    </row>
    <row r="52" spans="1:36" x14ac:dyDescent="0.2">
      <c r="A52" s="131"/>
      <c r="B52" s="131"/>
      <c r="C52" s="131"/>
      <c r="D52" s="131"/>
      <c r="E52" s="131"/>
      <c r="F52" s="131"/>
      <c r="G52" s="131"/>
      <c r="H52" s="131"/>
      <c r="I52" s="131"/>
      <c r="J52" s="131"/>
      <c r="K52" s="131"/>
    </row>
    <row r="53" spans="1:36" x14ac:dyDescent="0.2">
      <c r="A53" s="134"/>
      <c r="B53" s="134"/>
      <c r="C53" s="134"/>
      <c r="D53" s="134"/>
      <c r="E53" s="134"/>
      <c r="F53" s="134"/>
      <c r="G53" s="134"/>
      <c r="H53" s="134"/>
      <c r="I53" s="134"/>
      <c r="J53" s="134"/>
      <c r="K53" s="134"/>
    </row>
    <row r="54" spans="1:36" x14ac:dyDescent="0.2">
      <c r="A54" s="131" t="s">
        <v>336</v>
      </c>
      <c r="B54" s="131"/>
      <c r="C54" s="131"/>
      <c r="D54" s="131"/>
      <c r="E54" s="131" t="s">
        <v>492</v>
      </c>
      <c r="F54" s="131"/>
      <c r="G54" s="131"/>
      <c r="H54" s="131"/>
      <c r="I54" s="131"/>
      <c r="J54" s="131"/>
      <c r="K54" s="131"/>
    </row>
    <row r="55" spans="1:36" x14ac:dyDescent="0.2">
      <c r="A55" s="131"/>
      <c r="B55" s="60"/>
      <c r="C55" s="131"/>
      <c r="D55" s="131"/>
      <c r="E55" s="131"/>
      <c r="F55" s="131"/>
      <c r="G55" s="131"/>
      <c r="H55" s="131"/>
      <c r="I55" s="131"/>
      <c r="J55" s="131"/>
      <c r="K55" s="131"/>
    </row>
    <row r="56" spans="1:36" x14ac:dyDescent="0.2">
      <c r="A56" s="131"/>
      <c r="B56" s="131"/>
      <c r="C56" s="131"/>
      <c r="D56" s="131"/>
      <c r="E56" s="131"/>
      <c r="F56" s="131"/>
      <c r="G56" s="131"/>
      <c r="H56" s="131"/>
      <c r="I56" s="131"/>
      <c r="J56" s="131"/>
      <c r="K56" s="131"/>
    </row>
    <row r="57" spans="1:36" x14ac:dyDescent="0.2">
      <c r="B57" t="s">
        <v>339</v>
      </c>
    </row>
    <row r="58" spans="1:36" x14ac:dyDescent="0.2">
      <c r="B58" t="s">
        <v>338</v>
      </c>
      <c r="C58" t="s">
        <v>303</v>
      </c>
      <c r="D58" t="s">
        <v>521</v>
      </c>
    </row>
    <row r="59" spans="1:36" x14ac:dyDescent="0.2">
      <c r="B59" s="90">
        <v>2000</v>
      </c>
      <c r="C59" s="131">
        <v>2.0455000000000001</v>
      </c>
      <c r="D59">
        <f>C59-0.0978</f>
        <v>1.9477000000000002</v>
      </c>
    </row>
    <row r="60" spans="1:36" x14ac:dyDescent="0.2">
      <c r="B60" s="90">
        <v>1500</v>
      </c>
      <c r="C60" s="131">
        <v>1.4607000000000001</v>
      </c>
      <c r="D60">
        <f t="shared" ref="D60:D66" si="5">C60-0.0978</f>
        <v>1.3629000000000002</v>
      </c>
    </row>
    <row r="61" spans="1:36" x14ac:dyDescent="0.2">
      <c r="B61" s="90">
        <v>1000</v>
      </c>
      <c r="C61" s="131">
        <v>1.2011000000000001</v>
      </c>
      <c r="D61">
        <f t="shared" si="5"/>
        <v>1.1032999999999999</v>
      </c>
    </row>
    <row r="62" spans="1:36" x14ac:dyDescent="0.2">
      <c r="B62" s="90">
        <v>500</v>
      </c>
      <c r="C62" s="131">
        <v>0.61009999999999998</v>
      </c>
      <c r="D62">
        <f t="shared" si="5"/>
        <v>0.51229999999999998</v>
      </c>
    </row>
    <row r="63" spans="1:36" x14ac:dyDescent="0.2">
      <c r="B63" s="90">
        <v>250</v>
      </c>
      <c r="C63" s="131">
        <v>0.41749999999999998</v>
      </c>
      <c r="D63">
        <f t="shared" si="5"/>
        <v>0.31969999999999998</v>
      </c>
    </row>
    <row r="64" spans="1:36" x14ac:dyDescent="0.2">
      <c r="B64" s="90">
        <v>125</v>
      </c>
      <c r="C64" s="131">
        <v>0.2437</v>
      </c>
      <c r="D64">
        <f t="shared" si="5"/>
        <v>0.1459</v>
      </c>
    </row>
    <row r="65" spans="2:4" x14ac:dyDescent="0.2">
      <c r="B65" s="90">
        <v>25</v>
      </c>
      <c r="C65" s="131">
        <v>0.13039999999999999</v>
      </c>
      <c r="D65">
        <f t="shared" si="5"/>
        <v>3.259999999999999E-2</v>
      </c>
    </row>
    <row r="66" spans="2:4" x14ac:dyDescent="0.2">
      <c r="B66" s="90">
        <v>0</v>
      </c>
      <c r="C66" s="131">
        <v>9.7799999999999998E-2</v>
      </c>
      <c r="D66">
        <f t="shared" si="5"/>
        <v>0</v>
      </c>
    </row>
    <row r="70" spans="2:4" x14ac:dyDescent="0.2">
      <c r="B70" t="s">
        <v>340</v>
      </c>
    </row>
    <row r="71" spans="2:4" x14ac:dyDescent="0.2">
      <c r="B71" t="s">
        <v>338</v>
      </c>
      <c r="C71" t="s">
        <v>303</v>
      </c>
      <c r="D71" t="s">
        <v>521</v>
      </c>
    </row>
    <row r="72" spans="2:4" x14ac:dyDescent="0.2">
      <c r="B72" s="90">
        <v>2000</v>
      </c>
      <c r="C72" s="131">
        <v>2.0026999999999999</v>
      </c>
      <c r="D72">
        <f>C72-0.1076</f>
        <v>1.8951</v>
      </c>
    </row>
    <row r="73" spans="2:4" x14ac:dyDescent="0.2">
      <c r="B73" s="90">
        <v>1500</v>
      </c>
      <c r="C73" s="131">
        <v>1.5467</v>
      </c>
      <c r="D73">
        <f t="shared" ref="D73:D80" si="6">C73-0.1076</f>
        <v>1.4391</v>
      </c>
    </row>
    <row r="74" spans="2:4" x14ac:dyDescent="0.2">
      <c r="B74" s="90">
        <v>1000</v>
      </c>
      <c r="C74" s="131">
        <v>1.1600999999999999</v>
      </c>
      <c r="D74">
        <f t="shared" si="6"/>
        <v>1.0525</v>
      </c>
    </row>
    <row r="75" spans="2:4" x14ac:dyDescent="0.2">
      <c r="B75" s="90">
        <v>750</v>
      </c>
      <c r="C75" s="131">
        <v>0.87270000000000003</v>
      </c>
      <c r="D75">
        <f t="shared" si="6"/>
        <v>0.7651</v>
      </c>
    </row>
    <row r="76" spans="2:4" x14ac:dyDescent="0.2">
      <c r="B76" s="90">
        <v>500</v>
      </c>
      <c r="C76" s="131">
        <v>0.62170000000000003</v>
      </c>
      <c r="D76">
        <f t="shared" si="6"/>
        <v>0.5141</v>
      </c>
    </row>
    <row r="77" spans="2:4" x14ac:dyDescent="0.2">
      <c r="B77" s="90">
        <v>250</v>
      </c>
      <c r="C77" s="131">
        <v>0.36159999999999998</v>
      </c>
      <c r="D77">
        <f t="shared" si="6"/>
        <v>0.254</v>
      </c>
    </row>
    <row r="78" spans="2:4" x14ac:dyDescent="0.2">
      <c r="B78" s="90">
        <v>125</v>
      </c>
      <c r="C78" s="131">
        <v>0.2374</v>
      </c>
      <c r="D78">
        <f t="shared" si="6"/>
        <v>0.1298</v>
      </c>
    </row>
    <row r="79" spans="2:4" x14ac:dyDescent="0.2">
      <c r="B79" s="90">
        <v>25</v>
      </c>
      <c r="C79" s="131">
        <v>0.13200000000000001</v>
      </c>
      <c r="D79">
        <f t="shared" si="6"/>
        <v>2.4400000000000005E-2</v>
      </c>
    </row>
    <row r="80" spans="2:4" x14ac:dyDescent="0.2">
      <c r="B80" s="90">
        <v>0</v>
      </c>
      <c r="C80" s="131">
        <v>0.1076</v>
      </c>
      <c r="D80">
        <f t="shared" si="6"/>
        <v>0</v>
      </c>
    </row>
    <row r="87" spans="2:4" x14ac:dyDescent="0.2">
      <c r="B87" t="s">
        <v>341</v>
      </c>
    </row>
    <row r="88" spans="2:4" x14ac:dyDescent="0.2">
      <c r="B88" t="s">
        <v>338</v>
      </c>
      <c r="C88" t="s">
        <v>303</v>
      </c>
      <c r="D88" t="s">
        <v>521</v>
      </c>
    </row>
    <row r="89" spans="2:4" x14ac:dyDescent="0.2">
      <c r="B89" s="90">
        <v>2000</v>
      </c>
      <c r="C89" s="131">
        <v>2.0514000000000001</v>
      </c>
      <c r="D89">
        <f>C89-0.11</f>
        <v>1.9414</v>
      </c>
    </row>
    <row r="90" spans="2:4" x14ac:dyDescent="0.2">
      <c r="B90" s="90">
        <v>1000</v>
      </c>
      <c r="C90" s="131">
        <v>1.2009000000000001</v>
      </c>
      <c r="D90">
        <f t="shared" ref="D90:D96" si="7">C90-0.11</f>
        <v>1.0909</v>
      </c>
    </row>
    <row r="91" spans="2:4" x14ac:dyDescent="0.2">
      <c r="B91" s="90">
        <v>750</v>
      </c>
      <c r="C91" s="131">
        <v>0.91339999999999999</v>
      </c>
      <c r="D91">
        <f t="shared" si="7"/>
        <v>0.8034</v>
      </c>
    </row>
    <row r="92" spans="2:4" x14ac:dyDescent="0.2">
      <c r="B92" s="90">
        <v>500</v>
      </c>
      <c r="C92" s="131">
        <v>0.67710000000000004</v>
      </c>
      <c r="D92">
        <f t="shared" si="7"/>
        <v>0.56710000000000005</v>
      </c>
    </row>
    <row r="93" spans="2:4" x14ac:dyDescent="0.2">
      <c r="B93" s="90">
        <v>250</v>
      </c>
      <c r="C93" s="131">
        <v>0.39679999999999999</v>
      </c>
      <c r="D93">
        <f t="shared" si="7"/>
        <v>0.2868</v>
      </c>
    </row>
    <row r="94" spans="2:4" x14ac:dyDescent="0.2">
      <c r="B94" s="90">
        <v>125</v>
      </c>
      <c r="C94" s="131">
        <v>0.25929999999999997</v>
      </c>
      <c r="D94">
        <f t="shared" si="7"/>
        <v>0.14929999999999999</v>
      </c>
    </row>
    <row r="95" spans="2:4" x14ac:dyDescent="0.2">
      <c r="B95" s="90">
        <v>25</v>
      </c>
      <c r="C95" s="131">
        <v>0.1336</v>
      </c>
      <c r="D95">
        <f t="shared" si="7"/>
        <v>2.3599999999999996E-2</v>
      </c>
    </row>
    <row r="96" spans="2:4" x14ac:dyDescent="0.2">
      <c r="B96" s="90">
        <v>0</v>
      </c>
      <c r="C96" s="131">
        <v>0.11</v>
      </c>
      <c r="D96">
        <f t="shared" si="7"/>
        <v>0</v>
      </c>
    </row>
    <row r="103" spans="2:26" x14ac:dyDescent="0.2">
      <c r="B103" s="60" t="s">
        <v>493</v>
      </c>
    </row>
    <row r="105" spans="2:26" x14ac:dyDescent="0.2">
      <c r="B105" s="84" t="s">
        <v>184</v>
      </c>
    </row>
    <row r="106" spans="2:26" x14ac:dyDescent="0.2">
      <c r="C106" s="41" t="s">
        <v>253</v>
      </c>
      <c r="D106" s="41"/>
      <c r="E106" s="42"/>
      <c r="F106" s="42"/>
      <c r="G106" s="42"/>
      <c r="H106" s="42"/>
      <c r="I106" s="42"/>
      <c r="J106" s="32"/>
      <c r="K106" s="32"/>
      <c r="L106" s="32"/>
      <c r="M106" s="32"/>
      <c r="N106" s="32"/>
      <c r="O106" s="32"/>
      <c r="P106" s="32"/>
      <c r="Q106" s="32"/>
      <c r="R106" s="32"/>
      <c r="S106" s="32"/>
      <c r="T106" s="32"/>
    </row>
    <row r="107" spans="2:26" x14ac:dyDescent="0.2">
      <c r="B107" s="6"/>
      <c r="C107" s="7">
        <v>1</v>
      </c>
      <c r="D107" s="7"/>
      <c r="E107" s="7">
        <v>2</v>
      </c>
      <c r="F107" s="7"/>
      <c r="G107" s="7">
        <v>3</v>
      </c>
      <c r="H107" s="7"/>
      <c r="I107" s="7">
        <v>4</v>
      </c>
      <c r="J107" s="7"/>
      <c r="K107" s="7">
        <v>5</v>
      </c>
      <c r="L107" s="7"/>
      <c r="M107" s="7">
        <v>6</v>
      </c>
      <c r="N107" s="7"/>
      <c r="O107" s="7">
        <v>7</v>
      </c>
      <c r="P107" s="7"/>
      <c r="Q107" s="7">
        <v>8</v>
      </c>
      <c r="R107" s="7"/>
      <c r="S107" s="7">
        <v>9</v>
      </c>
      <c r="T107" s="30"/>
      <c r="U107" s="30">
        <v>10</v>
      </c>
      <c r="V107" s="30"/>
      <c r="W107" s="7">
        <v>11</v>
      </c>
      <c r="X107" s="7"/>
      <c r="Y107" s="7">
        <v>12</v>
      </c>
      <c r="Z107" s="7"/>
    </row>
    <row r="108" spans="2:26" ht="16" x14ac:dyDescent="0.2">
      <c r="B108" s="8" t="s">
        <v>45</v>
      </c>
      <c r="C108" s="61"/>
      <c r="D108" s="33"/>
      <c r="E108" s="33"/>
      <c r="F108" s="33"/>
      <c r="G108" s="34"/>
      <c r="H108" s="34"/>
      <c r="I108" s="35"/>
      <c r="J108" s="35"/>
      <c r="K108" s="36"/>
      <c r="L108" s="36"/>
      <c r="M108" s="37"/>
      <c r="N108" s="37"/>
      <c r="O108" s="37"/>
      <c r="P108" s="37"/>
      <c r="Q108" s="37"/>
      <c r="R108" s="37"/>
      <c r="S108" s="38"/>
      <c r="T108" s="40"/>
      <c r="U108" s="39"/>
      <c r="V108" s="39"/>
      <c r="W108" s="40"/>
      <c r="X108" s="40"/>
      <c r="Y108" s="38"/>
      <c r="Z108" s="38"/>
    </row>
    <row r="109" spans="2:26" x14ac:dyDescent="0.2">
      <c r="B109" s="9" t="s">
        <v>46</v>
      </c>
      <c r="C109" s="33"/>
      <c r="D109" s="33"/>
      <c r="E109" s="33"/>
      <c r="F109" s="33"/>
      <c r="G109" s="34"/>
      <c r="H109" s="34"/>
      <c r="I109" s="35"/>
      <c r="J109" s="35"/>
      <c r="K109" s="36"/>
      <c r="L109" s="36"/>
      <c r="M109" s="37"/>
      <c r="N109" s="37"/>
      <c r="O109" s="37"/>
      <c r="P109" s="37"/>
      <c r="Q109" s="37"/>
      <c r="R109" s="37"/>
      <c r="S109" s="38"/>
      <c r="T109" s="40"/>
      <c r="U109" s="39"/>
      <c r="V109" s="39"/>
      <c r="W109" s="40"/>
      <c r="X109" s="40"/>
      <c r="Y109" s="38"/>
      <c r="Z109" s="38"/>
    </row>
    <row r="110" spans="2:26" x14ac:dyDescent="0.2">
      <c r="B110" s="9" t="s">
        <v>47</v>
      </c>
      <c r="C110" s="51">
        <v>61</v>
      </c>
      <c r="D110" s="52">
        <v>73</v>
      </c>
      <c r="E110" s="51">
        <v>67</v>
      </c>
      <c r="F110" s="58">
        <v>174</v>
      </c>
      <c r="G110" s="51">
        <v>70</v>
      </c>
      <c r="H110" s="52">
        <v>109</v>
      </c>
      <c r="I110" s="51">
        <v>76</v>
      </c>
      <c r="J110" s="52">
        <v>76</v>
      </c>
      <c r="K110" s="51">
        <v>82</v>
      </c>
      <c r="L110" s="58">
        <v>171</v>
      </c>
      <c r="M110" s="51">
        <v>85</v>
      </c>
      <c r="N110" s="52">
        <v>111</v>
      </c>
      <c r="O110" s="52"/>
      <c r="P110" s="52"/>
      <c r="Q110" s="15"/>
      <c r="R110" s="15"/>
      <c r="S110" s="16"/>
      <c r="T110" s="14"/>
      <c r="U110" s="24"/>
      <c r="V110" s="24"/>
      <c r="W110" s="14"/>
      <c r="X110" s="14"/>
      <c r="Y110" s="16"/>
      <c r="Z110" s="16"/>
    </row>
    <row r="111" spans="2:26" x14ac:dyDescent="0.2">
      <c r="B111" s="9" t="s">
        <v>48</v>
      </c>
      <c r="C111" s="51">
        <v>62</v>
      </c>
      <c r="D111" s="52">
        <v>74</v>
      </c>
      <c r="E111" s="51">
        <v>68</v>
      </c>
      <c r="F111" s="58">
        <v>175</v>
      </c>
      <c r="G111" s="51">
        <v>71</v>
      </c>
      <c r="H111" s="52">
        <v>110</v>
      </c>
      <c r="I111" s="51">
        <v>77</v>
      </c>
      <c r="J111" s="52">
        <v>77</v>
      </c>
      <c r="K111" s="51">
        <v>83</v>
      </c>
      <c r="L111" s="58">
        <v>172</v>
      </c>
      <c r="M111" s="51">
        <v>86</v>
      </c>
      <c r="N111" s="52">
        <v>112</v>
      </c>
      <c r="O111" s="52"/>
      <c r="P111" s="52"/>
      <c r="Q111" s="22"/>
      <c r="R111" s="23"/>
      <c r="S111" s="23"/>
      <c r="T111" s="23"/>
      <c r="U111" s="16"/>
      <c r="V111" s="14"/>
      <c r="W111" s="14"/>
      <c r="X111" s="14"/>
      <c r="Y111" s="16"/>
      <c r="Z111" s="16"/>
    </row>
    <row r="112" spans="2:26" x14ac:dyDescent="0.2">
      <c r="B112" s="9" t="s">
        <v>49</v>
      </c>
      <c r="C112" s="51">
        <v>63</v>
      </c>
      <c r="D112" s="52">
        <v>75</v>
      </c>
      <c r="E112" s="51">
        <v>69</v>
      </c>
      <c r="F112" s="58">
        <v>176</v>
      </c>
      <c r="G112" s="51">
        <v>72</v>
      </c>
      <c r="H112" s="52">
        <v>113</v>
      </c>
      <c r="I112" s="51">
        <v>78</v>
      </c>
      <c r="J112" s="52">
        <v>78</v>
      </c>
      <c r="K112" s="51">
        <v>84</v>
      </c>
      <c r="L112" s="58">
        <v>173</v>
      </c>
      <c r="M112" s="51">
        <v>87</v>
      </c>
      <c r="N112" s="52">
        <v>115</v>
      </c>
      <c r="O112" s="52"/>
      <c r="P112" s="52"/>
      <c r="Q112" s="16"/>
      <c r="R112" s="16"/>
      <c r="S112" s="16"/>
      <c r="T112" s="16"/>
      <c r="U112" s="15"/>
      <c r="V112" s="15"/>
      <c r="W112" s="15"/>
      <c r="X112" s="15"/>
      <c r="Y112" s="15"/>
      <c r="Z112" s="15"/>
    </row>
    <row r="113" spans="2:26" x14ac:dyDescent="0.2">
      <c r="B113" s="9" t="s">
        <v>50</v>
      </c>
      <c r="C113" s="51">
        <v>64</v>
      </c>
      <c r="D113" s="52">
        <v>79</v>
      </c>
      <c r="E113" s="108"/>
      <c r="F113" s="108"/>
      <c r="G113" s="51">
        <v>73</v>
      </c>
      <c r="H113" s="52">
        <v>114</v>
      </c>
      <c r="I113" s="51">
        <v>79</v>
      </c>
      <c r="J113" s="52">
        <v>82</v>
      </c>
      <c r="K113" s="108"/>
      <c r="L113" s="108"/>
      <c r="M113" s="51">
        <v>88</v>
      </c>
      <c r="N113" s="52">
        <v>116</v>
      </c>
      <c r="O113" s="52"/>
      <c r="P113" s="52"/>
      <c r="Q113" s="16"/>
      <c r="R113" s="16"/>
      <c r="S113" s="16"/>
      <c r="T113" s="16"/>
      <c r="U113" s="15"/>
      <c r="V113" s="15"/>
      <c r="W113" s="15"/>
      <c r="X113" s="15"/>
      <c r="Y113" s="15"/>
      <c r="Z113" s="37"/>
    </row>
    <row r="114" spans="2:26" x14ac:dyDescent="0.2">
      <c r="B114" s="9" t="s">
        <v>51</v>
      </c>
      <c r="C114" s="51">
        <v>65</v>
      </c>
      <c r="D114" s="52">
        <v>80</v>
      </c>
      <c r="E114" s="108"/>
      <c r="F114" s="108"/>
      <c r="G114" s="51">
        <v>74</v>
      </c>
      <c r="H114" s="52">
        <v>141</v>
      </c>
      <c r="I114" s="51">
        <v>80</v>
      </c>
      <c r="J114" s="52">
        <v>83</v>
      </c>
      <c r="K114" s="108"/>
      <c r="L114" s="108"/>
      <c r="M114" s="51">
        <v>89</v>
      </c>
      <c r="N114" s="52">
        <v>142</v>
      </c>
      <c r="O114" s="52"/>
      <c r="P114" s="52"/>
      <c r="Q114" s="16"/>
      <c r="R114" s="16"/>
      <c r="S114" s="16"/>
      <c r="T114" s="16"/>
      <c r="U114" s="15"/>
      <c r="V114" s="15"/>
      <c r="W114" s="15"/>
      <c r="X114" s="15"/>
      <c r="Y114" s="15"/>
      <c r="Z114" s="37"/>
    </row>
    <row r="115" spans="2:26" ht="16" thickBot="1" x14ac:dyDescent="0.25">
      <c r="B115" s="9" t="s">
        <v>52</v>
      </c>
      <c r="C115" s="62">
        <v>66</v>
      </c>
      <c r="D115" s="63">
        <v>81</v>
      </c>
      <c r="E115" s="109"/>
      <c r="F115" s="109"/>
      <c r="G115" s="62">
        <v>75</v>
      </c>
      <c r="H115" s="63">
        <v>143</v>
      </c>
      <c r="I115" s="51">
        <v>81</v>
      </c>
      <c r="J115" s="52">
        <v>84</v>
      </c>
      <c r="K115" s="109"/>
      <c r="L115" s="109"/>
      <c r="M115" s="51">
        <v>90</v>
      </c>
      <c r="N115" s="52">
        <v>144</v>
      </c>
      <c r="O115" s="52"/>
      <c r="P115" s="52"/>
      <c r="Q115" s="16"/>
      <c r="R115" s="16"/>
      <c r="S115" s="16"/>
      <c r="T115" s="16"/>
      <c r="U115" s="15"/>
      <c r="V115" s="15"/>
      <c r="W115" s="15"/>
      <c r="X115" s="15"/>
      <c r="Y115" s="15"/>
      <c r="Z115" s="37"/>
    </row>
    <row r="116" spans="2:26" ht="16" thickBot="1" x14ac:dyDescent="0.25">
      <c r="C116" s="292" t="s">
        <v>189</v>
      </c>
      <c r="D116" s="293"/>
      <c r="E116" s="293"/>
      <c r="F116" s="293"/>
      <c r="G116" s="293"/>
      <c r="H116" s="294"/>
      <c r="I116" s="292" t="s">
        <v>190</v>
      </c>
      <c r="J116" s="293"/>
      <c r="K116" s="293"/>
      <c r="L116" s="293"/>
      <c r="M116" s="293"/>
      <c r="N116" s="294"/>
    </row>
    <row r="118" spans="2:26" x14ac:dyDescent="0.2">
      <c r="X118" t="s">
        <v>569</v>
      </c>
    </row>
    <row r="119" spans="2:26" x14ac:dyDescent="0.2">
      <c r="P119" s="167" t="s">
        <v>557</v>
      </c>
      <c r="Q119" t="s">
        <v>559</v>
      </c>
      <c r="R119">
        <v>0.10513333333333334</v>
      </c>
      <c r="W119" t="s">
        <v>563</v>
      </c>
      <c r="X119" s="177" t="s">
        <v>564</v>
      </c>
    </row>
    <row r="120" spans="2:26" ht="16" thickBot="1" x14ac:dyDescent="0.25">
      <c r="C120" s="307" t="s">
        <v>519</v>
      </c>
      <c r="D120" s="307"/>
      <c r="E120" t="s">
        <v>520</v>
      </c>
      <c r="F120" t="s">
        <v>522</v>
      </c>
      <c r="P120" s="167"/>
      <c r="Q120" s="307" t="s">
        <v>519</v>
      </c>
      <c r="R120" s="307"/>
      <c r="S120" t="s">
        <v>520</v>
      </c>
      <c r="T120" t="s">
        <v>546</v>
      </c>
      <c r="U120" t="s">
        <v>547</v>
      </c>
      <c r="V120" t="s">
        <v>420</v>
      </c>
      <c r="W120" t="s">
        <v>552</v>
      </c>
    </row>
    <row r="121" spans="2:26" x14ac:dyDescent="0.2">
      <c r="B121" s="304" t="s">
        <v>189</v>
      </c>
      <c r="C121" s="51">
        <v>61</v>
      </c>
      <c r="D121" s="52">
        <v>73</v>
      </c>
      <c r="E121" s="131">
        <v>2.1265000000000001</v>
      </c>
      <c r="P121" s="308" t="s">
        <v>189</v>
      </c>
      <c r="Q121" s="51">
        <v>61</v>
      </c>
      <c r="R121" s="52">
        <v>73</v>
      </c>
      <c r="S121" s="131">
        <v>2.1265000000000001</v>
      </c>
      <c r="T121">
        <f>S121-0.105133</f>
        <v>2.0213670000000001</v>
      </c>
      <c r="U121">
        <f>T121*5</f>
        <v>10.106835</v>
      </c>
      <c r="V121">
        <f>(U121-0.0287)/0.001</f>
        <v>10078.135</v>
      </c>
      <c r="W121" s="137">
        <f>V121/1000</f>
        <v>10.078135</v>
      </c>
    </row>
    <row r="122" spans="2:26" x14ac:dyDescent="0.2">
      <c r="B122" s="305"/>
      <c r="C122" s="51">
        <v>62</v>
      </c>
      <c r="D122" s="52">
        <v>74</v>
      </c>
      <c r="E122" s="131">
        <v>2.0889000000000002</v>
      </c>
      <c r="P122" s="309"/>
      <c r="Q122" s="51">
        <v>62</v>
      </c>
      <c r="R122" s="52">
        <v>74</v>
      </c>
      <c r="S122" s="131">
        <v>2.0889000000000002</v>
      </c>
      <c r="T122">
        <f t="shared" ref="T122:T150" si="8">S122-0.105133</f>
        <v>1.9837670000000003</v>
      </c>
      <c r="U122">
        <f t="shared" ref="U122:U150" si="9">T122*5</f>
        <v>9.9188350000000014</v>
      </c>
      <c r="V122">
        <f t="shared" ref="V122:V150" si="10">(U122-0.0287)/0.001</f>
        <v>9890.1350000000002</v>
      </c>
      <c r="W122" s="137">
        <f t="shared" ref="W122:W150" si="11">V122/1000</f>
        <v>9.8901350000000008</v>
      </c>
    </row>
    <row r="123" spans="2:26" x14ac:dyDescent="0.2">
      <c r="B123" s="305"/>
      <c r="C123" s="51">
        <v>63</v>
      </c>
      <c r="D123" s="52">
        <v>75</v>
      </c>
      <c r="E123" s="131">
        <v>2.4161000000000001</v>
      </c>
      <c r="P123" s="309"/>
      <c r="Q123" s="51">
        <v>63</v>
      </c>
      <c r="R123" s="52">
        <v>75</v>
      </c>
      <c r="S123" s="131">
        <v>2.4161000000000001</v>
      </c>
      <c r="T123">
        <f t="shared" si="8"/>
        <v>2.3109670000000002</v>
      </c>
      <c r="U123">
        <f t="shared" si="9"/>
        <v>11.554835000000001</v>
      </c>
      <c r="V123">
        <f t="shared" si="10"/>
        <v>11526.135</v>
      </c>
      <c r="W123" s="137">
        <f t="shared" si="11"/>
        <v>11.526135</v>
      </c>
    </row>
    <row r="124" spans="2:26" x14ac:dyDescent="0.2">
      <c r="B124" s="305"/>
      <c r="C124" s="51">
        <v>64</v>
      </c>
      <c r="D124" s="52">
        <v>79</v>
      </c>
      <c r="E124" s="131">
        <v>2.0148999999999999</v>
      </c>
      <c r="P124" s="309"/>
      <c r="Q124" s="51">
        <v>64</v>
      </c>
      <c r="R124" s="52">
        <v>79</v>
      </c>
      <c r="S124" s="131">
        <v>2.0148999999999999</v>
      </c>
      <c r="T124">
        <f t="shared" si="8"/>
        <v>1.909767</v>
      </c>
      <c r="U124">
        <f t="shared" si="9"/>
        <v>9.5488350000000004</v>
      </c>
      <c r="V124">
        <f t="shared" si="10"/>
        <v>9520.1350000000002</v>
      </c>
      <c r="W124" s="137">
        <f t="shared" si="11"/>
        <v>9.5201349999999998</v>
      </c>
    </row>
    <row r="125" spans="2:26" x14ac:dyDescent="0.2">
      <c r="B125" s="305"/>
      <c r="C125" s="51">
        <v>65</v>
      </c>
      <c r="D125" s="52">
        <v>80</v>
      </c>
      <c r="E125" s="131">
        <v>1.7724</v>
      </c>
      <c r="P125" s="309"/>
      <c r="Q125" s="51">
        <v>65</v>
      </c>
      <c r="R125" s="52">
        <v>80</v>
      </c>
      <c r="S125" s="131">
        <v>1.7724</v>
      </c>
      <c r="T125">
        <f t="shared" si="8"/>
        <v>1.6672670000000001</v>
      </c>
      <c r="U125">
        <f t="shared" si="9"/>
        <v>8.3363350000000001</v>
      </c>
      <c r="V125">
        <f t="shared" si="10"/>
        <v>8307.6349999999984</v>
      </c>
      <c r="W125" s="137">
        <f t="shared" si="11"/>
        <v>8.3076349999999977</v>
      </c>
    </row>
    <row r="126" spans="2:26" x14ac:dyDescent="0.2">
      <c r="B126" s="305"/>
      <c r="C126" s="62">
        <v>66</v>
      </c>
      <c r="D126" s="63">
        <v>81</v>
      </c>
      <c r="E126" s="131">
        <v>2.2700999999999998</v>
      </c>
      <c r="P126" s="309"/>
      <c r="Q126" s="62">
        <v>66</v>
      </c>
      <c r="R126" s="63">
        <v>81</v>
      </c>
      <c r="S126" s="131">
        <v>2.2700999999999998</v>
      </c>
      <c r="T126">
        <f t="shared" si="8"/>
        <v>2.1649669999999999</v>
      </c>
      <c r="U126">
        <f t="shared" si="9"/>
        <v>10.824835</v>
      </c>
      <c r="V126">
        <f t="shared" si="10"/>
        <v>10796.135</v>
      </c>
      <c r="W126" s="137">
        <f t="shared" si="11"/>
        <v>10.796135</v>
      </c>
    </row>
    <row r="127" spans="2:26" x14ac:dyDescent="0.2">
      <c r="B127" s="305"/>
      <c r="C127" s="51">
        <v>67</v>
      </c>
      <c r="D127" s="58">
        <v>174</v>
      </c>
      <c r="E127" s="131">
        <v>2.1762000000000001</v>
      </c>
      <c r="P127" s="309"/>
      <c r="Q127" s="51">
        <v>67</v>
      </c>
      <c r="R127" s="58">
        <v>174</v>
      </c>
      <c r="S127" s="131">
        <v>2.1762000000000001</v>
      </c>
      <c r="T127">
        <f t="shared" si="8"/>
        <v>2.0710670000000002</v>
      </c>
      <c r="U127">
        <f t="shared" si="9"/>
        <v>10.355335</v>
      </c>
      <c r="V127">
        <f t="shared" si="10"/>
        <v>10326.635</v>
      </c>
      <c r="W127" s="137">
        <f t="shared" si="11"/>
        <v>10.326635</v>
      </c>
    </row>
    <row r="128" spans="2:26" x14ac:dyDescent="0.2">
      <c r="B128" s="305"/>
      <c r="C128" s="51">
        <v>68</v>
      </c>
      <c r="D128" s="58">
        <v>175</v>
      </c>
      <c r="E128" s="131">
        <v>2.2079</v>
      </c>
      <c r="P128" s="309"/>
      <c r="Q128" s="51">
        <v>68</v>
      </c>
      <c r="R128" s="58">
        <v>175</v>
      </c>
      <c r="S128" s="131">
        <v>2.2079</v>
      </c>
      <c r="T128">
        <f t="shared" si="8"/>
        <v>2.1027670000000001</v>
      </c>
      <c r="U128">
        <f t="shared" si="9"/>
        <v>10.513835</v>
      </c>
      <c r="V128">
        <f t="shared" si="10"/>
        <v>10485.135</v>
      </c>
      <c r="W128" s="137">
        <f t="shared" si="11"/>
        <v>10.485135</v>
      </c>
    </row>
    <row r="129" spans="2:23" x14ac:dyDescent="0.2">
      <c r="B129" s="305"/>
      <c r="C129" s="51">
        <v>69</v>
      </c>
      <c r="D129" s="58">
        <v>176</v>
      </c>
      <c r="E129" s="131">
        <v>2.3772000000000002</v>
      </c>
      <c r="P129" s="309"/>
      <c r="Q129" s="51">
        <v>69</v>
      </c>
      <c r="R129" s="58">
        <v>176</v>
      </c>
      <c r="S129" s="131">
        <v>2.3772000000000002</v>
      </c>
      <c r="T129">
        <f t="shared" si="8"/>
        <v>2.2720670000000003</v>
      </c>
      <c r="U129">
        <f t="shared" si="9"/>
        <v>11.360335000000001</v>
      </c>
      <c r="V129">
        <f t="shared" si="10"/>
        <v>11331.635</v>
      </c>
      <c r="W129" s="137">
        <f t="shared" si="11"/>
        <v>11.331635</v>
      </c>
    </row>
    <row r="130" spans="2:23" x14ac:dyDescent="0.2">
      <c r="B130" s="305"/>
      <c r="C130" s="51">
        <v>70</v>
      </c>
      <c r="D130" s="52">
        <v>109</v>
      </c>
      <c r="E130" s="131">
        <v>1.4394</v>
      </c>
      <c r="P130" s="309"/>
      <c r="Q130" s="51">
        <v>70</v>
      </c>
      <c r="R130" s="52">
        <v>109</v>
      </c>
      <c r="S130" s="131">
        <v>1.4394</v>
      </c>
      <c r="T130">
        <f t="shared" si="8"/>
        <v>1.3342670000000001</v>
      </c>
      <c r="U130">
        <f t="shared" si="9"/>
        <v>6.6713350000000009</v>
      </c>
      <c r="V130">
        <f t="shared" si="10"/>
        <v>6642.6350000000011</v>
      </c>
      <c r="W130" s="137">
        <f t="shared" si="11"/>
        <v>6.6426350000000012</v>
      </c>
    </row>
    <row r="131" spans="2:23" x14ac:dyDescent="0.2">
      <c r="B131" s="305"/>
      <c r="C131" s="51">
        <v>71</v>
      </c>
      <c r="D131" s="52">
        <v>110</v>
      </c>
      <c r="E131" s="131">
        <v>2.0808</v>
      </c>
      <c r="P131" s="309"/>
      <c r="Q131" s="51">
        <v>71</v>
      </c>
      <c r="R131" s="52">
        <v>110</v>
      </c>
      <c r="S131" s="131">
        <v>2.0808</v>
      </c>
      <c r="T131">
        <f t="shared" si="8"/>
        <v>1.9756670000000001</v>
      </c>
      <c r="U131">
        <f t="shared" si="9"/>
        <v>9.8783349999999999</v>
      </c>
      <c r="V131">
        <f t="shared" si="10"/>
        <v>9849.6349999999984</v>
      </c>
      <c r="W131" s="137">
        <f t="shared" si="11"/>
        <v>9.8496349999999993</v>
      </c>
    </row>
    <row r="132" spans="2:23" x14ac:dyDescent="0.2">
      <c r="B132" s="305"/>
      <c r="C132" s="51">
        <v>72</v>
      </c>
      <c r="D132" s="52">
        <v>113</v>
      </c>
      <c r="E132" s="131">
        <v>1.4771000000000001</v>
      </c>
      <c r="P132" s="309"/>
      <c r="Q132" s="51">
        <v>72</v>
      </c>
      <c r="R132" s="52">
        <v>113</v>
      </c>
      <c r="S132" s="131">
        <v>1.4771000000000001</v>
      </c>
      <c r="T132">
        <f t="shared" si="8"/>
        <v>1.3719670000000002</v>
      </c>
      <c r="U132">
        <f t="shared" si="9"/>
        <v>6.8598350000000003</v>
      </c>
      <c r="V132">
        <f t="shared" si="10"/>
        <v>6831.1350000000002</v>
      </c>
      <c r="W132" s="137">
        <f t="shared" si="11"/>
        <v>6.8311350000000006</v>
      </c>
    </row>
    <row r="133" spans="2:23" x14ac:dyDescent="0.2">
      <c r="B133" s="305"/>
      <c r="C133" s="51">
        <v>73</v>
      </c>
      <c r="D133" s="52">
        <v>114</v>
      </c>
      <c r="E133" s="131">
        <v>1.6940999999999999</v>
      </c>
      <c r="P133" s="309"/>
      <c r="Q133" s="51">
        <v>73</v>
      </c>
      <c r="R133" s="52">
        <v>114</v>
      </c>
      <c r="S133" s="131">
        <v>1.6940999999999999</v>
      </c>
      <c r="T133">
        <f t="shared" si="8"/>
        <v>1.588967</v>
      </c>
      <c r="U133">
        <f t="shared" si="9"/>
        <v>7.9448350000000003</v>
      </c>
      <c r="V133">
        <f t="shared" si="10"/>
        <v>7916.1350000000002</v>
      </c>
      <c r="W133" s="137">
        <f t="shared" si="11"/>
        <v>7.9161350000000006</v>
      </c>
    </row>
    <row r="134" spans="2:23" x14ac:dyDescent="0.2">
      <c r="B134" s="305"/>
      <c r="C134" s="51">
        <v>74</v>
      </c>
      <c r="D134" s="52">
        <v>141</v>
      </c>
      <c r="E134" s="131">
        <v>1.3776999999999999</v>
      </c>
      <c r="P134" s="309"/>
      <c r="Q134" s="51">
        <v>74</v>
      </c>
      <c r="R134" s="52">
        <v>141</v>
      </c>
      <c r="S134" s="131">
        <v>1.3776999999999999</v>
      </c>
      <c r="T134">
        <f t="shared" si="8"/>
        <v>1.272567</v>
      </c>
      <c r="U134">
        <f t="shared" si="9"/>
        <v>6.3628350000000005</v>
      </c>
      <c r="V134">
        <f t="shared" si="10"/>
        <v>6334.1350000000002</v>
      </c>
      <c r="W134" s="137">
        <f t="shared" si="11"/>
        <v>6.3341349999999998</v>
      </c>
    </row>
    <row r="135" spans="2:23" ht="16" thickBot="1" x14ac:dyDescent="0.25">
      <c r="B135" s="306"/>
      <c r="C135" s="62">
        <v>75</v>
      </c>
      <c r="D135" s="63">
        <v>143</v>
      </c>
      <c r="E135" s="131">
        <v>1.9108000000000001</v>
      </c>
      <c r="P135" s="310"/>
      <c r="Q135" s="62">
        <v>75</v>
      </c>
      <c r="R135" s="63">
        <v>143</v>
      </c>
      <c r="S135" s="131">
        <v>1.9108000000000001</v>
      </c>
      <c r="T135">
        <f t="shared" si="8"/>
        <v>1.8056670000000001</v>
      </c>
      <c r="U135">
        <f t="shared" si="9"/>
        <v>9.0283350000000002</v>
      </c>
      <c r="V135">
        <f t="shared" si="10"/>
        <v>8999.6350000000002</v>
      </c>
      <c r="W135" s="137">
        <f t="shared" si="11"/>
        <v>8.9996349999999996</v>
      </c>
    </row>
    <row r="136" spans="2:23" x14ac:dyDescent="0.2">
      <c r="B136" s="304" t="s">
        <v>190</v>
      </c>
      <c r="C136" s="51">
        <v>76</v>
      </c>
      <c r="D136" s="52">
        <v>76</v>
      </c>
      <c r="E136" s="131">
        <v>2.0381</v>
      </c>
      <c r="P136" s="308" t="s">
        <v>190</v>
      </c>
      <c r="Q136" s="51">
        <v>76</v>
      </c>
      <c r="R136" s="52">
        <v>76</v>
      </c>
      <c r="S136" s="131">
        <v>2.0381</v>
      </c>
      <c r="T136">
        <f t="shared" si="8"/>
        <v>1.9329670000000001</v>
      </c>
      <c r="U136">
        <f t="shared" si="9"/>
        <v>9.6648350000000001</v>
      </c>
      <c r="V136">
        <f t="shared" si="10"/>
        <v>9636.1349999999984</v>
      </c>
      <c r="W136" s="137">
        <f t="shared" si="11"/>
        <v>9.6361349999999977</v>
      </c>
    </row>
    <row r="137" spans="2:23" x14ac:dyDescent="0.2">
      <c r="B137" s="305"/>
      <c r="C137" s="51">
        <v>77</v>
      </c>
      <c r="D137" s="52">
        <v>77</v>
      </c>
      <c r="E137" s="131">
        <v>1.8315999999999999</v>
      </c>
      <c r="P137" s="309"/>
      <c r="Q137" s="51">
        <v>77</v>
      </c>
      <c r="R137" s="52">
        <v>77</v>
      </c>
      <c r="S137" s="131">
        <v>1.8315999999999999</v>
      </c>
      <c r="T137">
        <f t="shared" si="8"/>
        <v>1.726467</v>
      </c>
      <c r="U137">
        <f t="shared" si="9"/>
        <v>8.6323349999999994</v>
      </c>
      <c r="V137">
        <f t="shared" si="10"/>
        <v>8603.6349999999984</v>
      </c>
      <c r="W137" s="137">
        <f t="shared" si="11"/>
        <v>8.6036349999999988</v>
      </c>
    </row>
    <row r="138" spans="2:23" x14ac:dyDescent="0.2">
      <c r="B138" s="305"/>
      <c r="C138" s="51">
        <v>78</v>
      </c>
      <c r="D138" s="52">
        <v>78</v>
      </c>
      <c r="E138" s="131">
        <v>2.4121999999999999</v>
      </c>
      <c r="P138" s="309"/>
      <c r="Q138" s="51">
        <v>78</v>
      </c>
      <c r="R138" s="52">
        <v>78</v>
      </c>
      <c r="S138" s="131">
        <v>2.4121999999999999</v>
      </c>
      <c r="T138">
        <f t="shared" si="8"/>
        <v>2.307067</v>
      </c>
      <c r="U138">
        <f t="shared" si="9"/>
        <v>11.535335</v>
      </c>
      <c r="V138">
        <f t="shared" si="10"/>
        <v>11506.634999999998</v>
      </c>
      <c r="W138" s="137">
        <f t="shared" si="11"/>
        <v>11.506634999999999</v>
      </c>
    </row>
    <row r="139" spans="2:23" x14ac:dyDescent="0.2">
      <c r="B139" s="305"/>
      <c r="C139" s="51">
        <v>79</v>
      </c>
      <c r="D139" s="52">
        <v>82</v>
      </c>
      <c r="E139" s="131">
        <v>2.3184</v>
      </c>
      <c r="P139" s="309"/>
      <c r="Q139" s="51">
        <v>79</v>
      </c>
      <c r="R139" s="52">
        <v>82</v>
      </c>
      <c r="S139" s="131">
        <v>2.3184</v>
      </c>
      <c r="T139">
        <f t="shared" si="8"/>
        <v>2.2132670000000001</v>
      </c>
      <c r="U139">
        <f t="shared" si="9"/>
        <v>11.066335</v>
      </c>
      <c r="V139">
        <f t="shared" si="10"/>
        <v>11037.635</v>
      </c>
      <c r="W139" s="137">
        <f t="shared" si="11"/>
        <v>11.037635</v>
      </c>
    </row>
    <row r="140" spans="2:23" x14ac:dyDescent="0.2">
      <c r="B140" s="305"/>
      <c r="C140" s="51">
        <v>80</v>
      </c>
      <c r="D140" s="52">
        <v>83</v>
      </c>
      <c r="E140" s="131">
        <v>3.0154000000000001</v>
      </c>
      <c r="P140" s="309"/>
      <c r="Q140" s="51">
        <v>80</v>
      </c>
      <c r="R140" s="52">
        <v>83</v>
      </c>
      <c r="S140" s="131">
        <v>3.0154000000000001</v>
      </c>
      <c r="T140">
        <f t="shared" si="8"/>
        <v>2.9102670000000002</v>
      </c>
      <c r="U140">
        <f t="shared" si="9"/>
        <v>14.551335000000002</v>
      </c>
      <c r="V140">
        <f t="shared" si="10"/>
        <v>14522.635</v>
      </c>
      <c r="W140" s="137">
        <f t="shared" si="11"/>
        <v>14.522635000000001</v>
      </c>
    </row>
    <row r="141" spans="2:23" x14ac:dyDescent="0.2">
      <c r="B141" s="305"/>
      <c r="C141" s="51">
        <v>81</v>
      </c>
      <c r="D141" s="52">
        <v>84</v>
      </c>
      <c r="E141" s="131">
        <v>2.2761</v>
      </c>
      <c r="P141" s="309"/>
      <c r="Q141" s="51">
        <v>81</v>
      </c>
      <c r="R141" s="52">
        <v>84</v>
      </c>
      <c r="S141" s="131">
        <v>2.2761</v>
      </c>
      <c r="T141">
        <f t="shared" si="8"/>
        <v>2.1709670000000001</v>
      </c>
      <c r="U141">
        <f t="shared" si="9"/>
        <v>10.854835000000001</v>
      </c>
      <c r="V141">
        <f t="shared" si="10"/>
        <v>10826.135</v>
      </c>
      <c r="W141" s="137">
        <f t="shared" si="11"/>
        <v>10.826135000000001</v>
      </c>
    </row>
    <row r="142" spans="2:23" x14ac:dyDescent="0.2">
      <c r="B142" s="305"/>
      <c r="C142" s="51">
        <v>82</v>
      </c>
      <c r="D142" s="58">
        <v>171</v>
      </c>
      <c r="E142" s="131">
        <v>2.7164999999999999</v>
      </c>
      <c r="P142" s="309"/>
      <c r="Q142" s="51">
        <v>82</v>
      </c>
      <c r="R142" s="58">
        <v>171</v>
      </c>
      <c r="S142" s="131">
        <v>2.7164999999999999</v>
      </c>
      <c r="T142">
        <f t="shared" si="8"/>
        <v>2.611367</v>
      </c>
      <c r="U142">
        <f t="shared" si="9"/>
        <v>13.056835</v>
      </c>
      <c r="V142">
        <f t="shared" si="10"/>
        <v>13028.134999999998</v>
      </c>
      <c r="W142" s="137">
        <f t="shared" si="11"/>
        <v>13.028134999999999</v>
      </c>
    </row>
    <row r="143" spans="2:23" x14ac:dyDescent="0.2">
      <c r="B143" s="305"/>
      <c r="C143" s="51">
        <v>83</v>
      </c>
      <c r="D143" s="58">
        <v>172</v>
      </c>
      <c r="E143" s="131">
        <v>2.3820000000000001</v>
      </c>
      <c r="P143" s="309"/>
      <c r="Q143" s="51">
        <v>83</v>
      </c>
      <c r="R143" s="58">
        <v>172</v>
      </c>
      <c r="S143" s="131">
        <v>2.3820000000000001</v>
      </c>
      <c r="T143">
        <f t="shared" si="8"/>
        <v>2.2768670000000002</v>
      </c>
      <c r="U143">
        <f t="shared" si="9"/>
        <v>11.384335</v>
      </c>
      <c r="V143">
        <f t="shared" si="10"/>
        <v>11355.634999999998</v>
      </c>
      <c r="W143" s="137">
        <f t="shared" si="11"/>
        <v>11.355634999999998</v>
      </c>
    </row>
    <row r="144" spans="2:23" x14ac:dyDescent="0.2">
      <c r="B144" s="305"/>
      <c r="C144" s="51">
        <v>84</v>
      </c>
      <c r="D144" s="58">
        <v>173</v>
      </c>
      <c r="E144" s="131">
        <v>2.3488000000000002</v>
      </c>
      <c r="P144" s="309"/>
      <c r="Q144" s="51">
        <v>84</v>
      </c>
      <c r="R144" s="58">
        <v>173</v>
      </c>
      <c r="S144" s="131">
        <v>2.3488000000000002</v>
      </c>
      <c r="T144">
        <f t="shared" si="8"/>
        <v>2.2436670000000003</v>
      </c>
      <c r="U144">
        <f t="shared" si="9"/>
        <v>11.218335000000002</v>
      </c>
      <c r="V144">
        <f t="shared" si="10"/>
        <v>11189.635</v>
      </c>
      <c r="W144" s="137">
        <f t="shared" si="11"/>
        <v>11.189635000000001</v>
      </c>
    </row>
    <row r="145" spans="2:23" x14ac:dyDescent="0.2">
      <c r="B145" s="305"/>
      <c r="C145" s="51">
        <v>85</v>
      </c>
      <c r="D145" s="52">
        <v>111</v>
      </c>
      <c r="E145" s="131">
        <v>1.6095999999999999</v>
      </c>
      <c r="P145" s="309"/>
      <c r="Q145" s="51">
        <v>85</v>
      </c>
      <c r="R145" s="52">
        <v>111</v>
      </c>
      <c r="S145" s="131">
        <v>1.6095999999999999</v>
      </c>
      <c r="T145">
        <f t="shared" si="8"/>
        <v>1.504467</v>
      </c>
      <c r="U145">
        <f t="shared" si="9"/>
        <v>7.522335</v>
      </c>
      <c r="V145">
        <f t="shared" si="10"/>
        <v>7493.6350000000002</v>
      </c>
      <c r="W145" s="137">
        <f t="shared" si="11"/>
        <v>7.4936350000000003</v>
      </c>
    </row>
    <row r="146" spans="2:23" x14ac:dyDescent="0.2">
      <c r="B146" s="305"/>
      <c r="C146" s="51">
        <v>86</v>
      </c>
      <c r="D146" s="52">
        <v>112</v>
      </c>
      <c r="E146" s="131">
        <v>1.5494000000000001</v>
      </c>
      <c r="P146" s="309"/>
      <c r="Q146" s="51">
        <v>86</v>
      </c>
      <c r="R146" s="52">
        <v>112</v>
      </c>
      <c r="S146" s="131">
        <v>1.5494000000000001</v>
      </c>
      <c r="T146">
        <f t="shared" si="8"/>
        <v>1.4442670000000002</v>
      </c>
      <c r="U146">
        <f t="shared" si="9"/>
        <v>7.2213350000000007</v>
      </c>
      <c r="V146">
        <f t="shared" si="10"/>
        <v>7192.6350000000011</v>
      </c>
      <c r="W146" s="137">
        <f t="shared" si="11"/>
        <v>7.192635000000001</v>
      </c>
    </row>
    <row r="147" spans="2:23" x14ac:dyDescent="0.2">
      <c r="B147" s="305"/>
      <c r="C147" s="51">
        <v>87</v>
      </c>
      <c r="D147" s="52">
        <v>115</v>
      </c>
      <c r="E147" s="131">
        <v>1.4616</v>
      </c>
      <c r="P147" s="309"/>
      <c r="Q147" s="51">
        <v>87</v>
      </c>
      <c r="R147" s="52">
        <v>115</v>
      </c>
      <c r="S147" s="131">
        <v>1.4616</v>
      </c>
      <c r="T147">
        <f t="shared" si="8"/>
        <v>1.3564670000000001</v>
      </c>
      <c r="U147">
        <f t="shared" si="9"/>
        <v>6.7823350000000007</v>
      </c>
      <c r="V147">
        <f t="shared" si="10"/>
        <v>6753.6350000000011</v>
      </c>
      <c r="W147" s="137">
        <f t="shared" si="11"/>
        <v>6.7536350000000009</v>
      </c>
    </row>
    <row r="148" spans="2:23" x14ac:dyDescent="0.2">
      <c r="B148" s="305"/>
      <c r="C148" s="51">
        <v>88</v>
      </c>
      <c r="D148" s="52">
        <v>116</v>
      </c>
      <c r="E148" s="131">
        <v>1.819</v>
      </c>
      <c r="P148" s="309"/>
      <c r="Q148" s="51">
        <v>88</v>
      </c>
      <c r="R148" s="52">
        <v>116</v>
      </c>
      <c r="S148" s="131">
        <v>1.819</v>
      </c>
      <c r="T148">
        <f t="shared" si="8"/>
        <v>1.713867</v>
      </c>
      <c r="U148">
        <f t="shared" si="9"/>
        <v>8.5693350000000006</v>
      </c>
      <c r="V148">
        <f t="shared" si="10"/>
        <v>8540.6350000000002</v>
      </c>
      <c r="W148" s="137">
        <f t="shared" si="11"/>
        <v>8.540635</v>
      </c>
    </row>
    <row r="149" spans="2:23" x14ac:dyDescent="0.2">
      <c r="B149" s="305"/>
      <c r="C149" s="51">
        <v>89</v>
      </c>
      <c r="D149" s="52">
        <v>142</v>
      </c>
      <c r="E149" s="131">
        <v>2.1360999999999999</v>
      </c>
      <c r="P149" s="309"/>
      <c r="Q149" s="51">
        <v>89</v>
      </c>
      <c r="R149" s="52">
        <v>142</v>
      </c>
      <c r="S149" s="131">
        <v>2.1360999999999999</v>
      </c>
      <c r="T149">
        <f t="shared" si="8"/>
        <v>2.030967</v>
      </c>
      <c r="U149">
        <f t="shared" si="9"/>
        <v>10.154835</v>
      </c>
      <c r="V149">
        <f t="shared" si="10"/>
        <v>10126.135</v>
      </c>
      <c r="W149" s="137">
        <f t="shared" si="11"/>
        <v>10.126135</v>
      </c>
    </row>
    <row r="150" spans="2:23" ht="16" thickBot="1" x14ac:dyDescent="0.25">
      <c r="B150" s="306"/>
      <c r="C150" s="51">
        <v>90</v>
      </c>
      <c r="D150" s="52">
        <v>144</v>
      </c>
      <c r="E150" s="131">
        <v>2.0958999999999999</v>
      </c>
      <c r="P150" s="310"/>
      <c r="Q150" s="51">
        <v>90</v>
      </c>
      <c r="R150" s="52">
        <v>144</v>
      </c>
      <c r="S150" s="131">
        <v>2.0958999999999999</v>
      </c>
      <c r="T150">
        <f t="shared" si="8"/>
        <v>1.990767</v>
      </c>
      <c r="U150">
        <f t="shared" si="9"/>
        <v>9.9538349999999998</v>
      </c>
      <c r="V150">
        <f t="shared" si="10"/>
        <v>9925.1349999999984</v>
      </c>
      <c r="W150" s="137">
        <f t="shared" si="11"/>
        <v>9.9251349999999992</v>
      </c>
    </row>
    <row r="156" spans="2:23" x14ac:dyDescent="0.2">
      <c r="W156" s="137"/>
    </row>
    <row r="157" spans="2:23" x14ac:dyDescent="0.2">
      <c r="W157" s="137"/>
    </row>
    <row r="158" spans="2:23" x14ac:dyDescent="0.2">
      <c r="W158" s="137"/>
    </row>
    <row r="159" spans="2:23" x14ac:dyDescent="0.2">
      <c r="W159" s="137"/>
    </row>
    <row r="160" spans="2:23" x14ac:dyDescent="0.2">
      <c r="W160" s="137"/>
    </row>
    <row r="161" spans="23:23" x14ac:dyDescent="0.2">
      <c r="W161" s="137"/>
    </row>
    <row r="162" spans="23:23" x14ac:dyDescent="0.2">
      <c r="W162" s="137"/>
    </row>
    <row r="163" spans="23:23" x14ac:dyDescent="0.2">
      <c r="W163" s="137"/>
    </row>
    <row r="164" spans="23:23" x14ac:dyDescent="0.2">
      <c r="W164" s="137"/>
    </row>
    <row r="165" spans="23:23" x14ac:dyDescent="0.2">
      <c r="W165" s="137"/>
    </row>
    <row r="166" spans="23:23" x14ac:dyDescent="0.2">
      <c r="W166" s="137"/>
    </row>
    <row r="167" spans="23:23" x14ac:dyDescent="0.2">
      <c r="W167" s="137"/>
    </row>
    <row r="168" spans="23:23" x14ac:dyDescent="0.2">
      <c r="W168" s="137"/>
    </row>
    <row r="169" spans="23:23" x14ac:dyDescent="0.2">
      <c r="W169" s="137"/>
    </row>
    <row r="170" spans="23:23" x14ac:dyDescent="0.2">
      <c r="W170" s="137"/>
    </row>
    <row r="171" spans="23:23" x14ac:dyDescent="0.2">
      <c r="W171" s="137"/>
    </row>
    <row r="172" spans="23:23" x14ac:dyDescent="0.2">
      <c r="W172" s="137"/>
    </row>
    <row r="173" spans="23:23" x14ac:dyDescent="0.2">
      <c r="W173" s="137"/>
    </row>
    <row r="174" spans="23:23" x14ac:dyDescent="0.2">
      <c r="W174" s="137"/>
    </row>
    <row r="175" spans="23:23" x14ac:dyDescent="0.2">
      <c r="W175" s="137"/>
    </row>
    <row r="176" spans="23:23" x14ac:dyDescent="0.2">
      <c r="W176" s="137"/>
    </row>
    <row r="177" spans="23:23" x14ac:dyDescent="0.2">
      <c r="W177" s="137"/>
    </row>
    <row r="178" spans="23:23" x14ac:dyDescent="0.2">
      <c r="W178" s="137"/>
    </row>
    <row r="179" spans="23:23" x14ac:dyDescent="0.2">
      <c r="W179" s="137"/>
    </row>
    <row r="180" spans="23:23" x14ac:dyDescent="0.2">
      <c r="W180" s="137"/>
    </row>
    <row r="181" spans="23:23" x14ac:dyDescent="0.2">
      <c r="W181" s="137"/>
    </row>
    <row r="182" spans="23:23" x14ac:dyDescent="0.2">
      <c r="W182" s="137"/>
    </row>
    <row r="183" spans="23:23" x14ac:dyDescent="0.2">
      <c r="W183" s="137"/>
    </row>
    <row r="184" spans="23:23" x14ac:dyDescent="0.2">
      <c r="W184" s="137"/>
    </row>
    <row r="185" spans="23:23" x14ac:dyDescent="0.2">
      <c r="W185" s="137"/>
    </row>
    <row r="186" spans="23:23" x14ac:dyDescent="0.2">
      <c r="W186" s="137"/>
    </row>
  </sheetData>
  <sortState xmlns:xlrd2="http://schemas.microsoft.com/office/spreadsheetml/2017/richdata2" ref="W156:W185">
    <sortCondition ref="W156:W185"/>
  </sortState>
  <mergeCells count="8">
    <mergeCell ref="B121:B135"/>
    <mergeCell ref="B136:B150"/>
    <mergeCell ref="C120:D120"/>
    <mergeCell ref="Q120:R120"/>
    <mergeCell ref="P121:P135"/>
    <mergeCell ref="P136:P150"/>
    <mergeCell ref="C116:H116"/>
    <mergeCell ref="I116:N11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B3B95-7E6B-4064-BBC2-5BEAEE5B8EA9}">
  <dimension ref="A1:AD269"/>
  <sheetViews>
    <sheetView zoomScaleNormal="100" workbookViewId="0">
      <selection activeCell="G162" sqref="G162"/>
    </sheetView>
  </sheetViews>
  <sheetFormatPr baseColWidth="10" defaultColWidth="9.1640625" defaultRowHeight="15" x14ac:dyDescent="0.2"/>
  <cols>
    <col min="6" max="6" width="17.5" customWidth="1"/>
    <col min="7" max="7" width="12.83203125" customWidth="1"/>
    <col min="9" max="9" width="18.5" bestFit="1" customWidth="1"/>
    <col min="25" max="25" width="12.5" bestFit="1" customWidth="1"/>
  </cols>
  <sheetData>
    <row r="1" spans="1:11" x14ac:dyDescent="0.2">
      <c r="A1" s="131" t="s">
        <v>393</v>
      </c>
      <c r="B1" s="131"/>
      <c r="C1" s="131"/>
      <c r="D1" s="131"/>
      <c r="E1" s="131" t="s">
        <v>279</v>
      </c>
      <c r="F1" s="131"/>
      <c r="G1" s="131"/>
      <c r="H1" s="131"/>
      <c r="I1" s="131"/>
      <c r="J1" s="131"/>
      <c r="K1" s="131"/>
    </row>
    <row r="2" spans="1:11" x14ac:dyDescent="0.2">
      <c r="A2" s="131" t="s">
        <v>280</v>
      </c>
      <c r="B2" s="131"/>
      <c r="C2" s="131"/>
      <c r="D2" s="131"/>
      <c r="E2" s="131" t="s">
        <v>281</v>
      </c>
      <c r="F2" s="131"/>
      <c r="G2" s="131"/>
      <c r="H2" s="131"/>
      <c r="I2" s="131"/>
      <c r="J2" s="131"/>
      <c r="K2" s="131"/>
    </row>
    <row r="3" spans="1:11" x14ac:dyDescent="0.2">
      <c r="A3" s="131" t="s">
        <v>282</v>
      </c>
      <c r="B3" s="131"/>
      <c r="C3" s="131"/>
      <c r="D3" s="131"/>
      <c r="E3" s="131" t="s">
        <v>283</v>
      </c>
      <c r="F3" s="131"/>
      <c r="G3" s="131"/>
      <c r="H3" s="131"/>
      <c r="I3" s="131"/>
      <c r="J3" s="131"/>
      <c r="K3" s="131"/>
    </row>
    <row r="4" spans="1:11" x14ac:dyDescent="0.2">
      <c r="A4" s="131" t="s">
        <v>284</v>
      </c>
      <c r="B4" s="131"/>
      <c r="C4" s="131"/>
      <c r="D4" s="131"/>
      <c r="E4" s="131" t="s">
        <v>285</v>
      </c>
      <c r="F4" s="131"/>
      <c r="G4" s="131"/>
      <c r="H4" s="131"/>
      <c r="I4" s="131"/>
      <c r="J4" s="131"/>
      <c r="K4" s="131"/>
    </row>
    <row r="5" spans="1:11" x14ac:dyDescent="0.2">
      <c r="A5" s="131" t="s">
        <v>279</v>
      </c>
      <c r="B5" s="131"/>
      <c r="C5" s="131"/>
      <c r="D5" s="131"/>
      <c r="E5" s="131" t="s">
        <v>279</v>
      </c>
      <c r="F5" s="131"/>
      <c r="G5" s="131"/>
      <c r="H5" s="131"/>
      <c r="I5" s="131"/>
      <c r="J5" s="131"/>
      <c r="K5" s="131"/>
    </row>
    <row r="6" spans="1:11" x14ac:dyDescent="0.2">
      <c r="A6" s="131" t="s">
        <v>286</v>
      </c>
      <c r="B6" s="131"/>
      <c r="C6" s="131"/>
      <c r="D6" s="131"/>
      <c r="E6" s="131" t="s">
        <v>527</v>
      </c>
      <c r="F6" s="131"/>
      <c r="G6" s="131"/>
      <c r="H6" s="131"/>
      <c r="I6" s="131"/>
      <c r="J6" s="131"/>
      <c r="K6" s="131"/>
    </row>
    <row r="7" spans="1:11" x14ac:dyDescent="0.2">
      <c r="A7" s="131" t="s">
        <v>288</v>
      </c>
      <c r="B7" s="131"/>
      <c r="C7" s="131"/>
      <c r="D7" s="131"/>
      <c r="E7" s="131" t="s">
        <v>528</v>
      </c>
      <c r="F7" s="131"/>
      <c r="G7" s="131"/>
      <c r="H7" s="131"/>
      <c r="I7" s="131"/>
      <c r="J7" s="131"/>
      <c r="K7" s="131"/>
    </row>
    <row r="8" spans="1:11" x14ac:dyDescent="0.2">
      <c r="A8" s="131" t="s">
        <v>290</v>
      </c>
      <c r="B8" s="131"/>
      <c r="C8" s="131"/>
      <c r="D8" s="131"/>
      <c r="E8" s="131" t="s">
        <v>291</v>
      </c>
      <c r="F8" s="131"/>
      <c r="G8" s="131"/>
      <c r="H8" s="131"/>
      <c r="I8" s="131"/>
      <c r="J8" s="131"/>
      <c r="K8" s="131"/>
    </row>
    <row r="9" spans="1:11" x14ac:dyDescent="0.2">
      <c r="A9" s="131" t="s">
        <v>292</v>
      </c>
      <c r="B9" s="131"/>
      <c r="C9" s="131"/>
      <c r="D9" s="131"/>
      <c r="E9" s="131" t="s">
        <v>293</v>
      </c>
      <c r="F9" s="131"/>
      <c r="G9" s="131"/>
      <c r="H9" s="131"/>
      <c r="I9" s="131"/>
      <c r="J9" s="131"/>
      <c r="K9" s="131"/>
    </row>
    <row r="10" spans="1:11" x14ac:dyDescent="0.2">
      <c r="A10" s="131" t="s">
        <v>294</v>
      </c>
      <c r="B10" s="131"/>
      <c r="C10" s="131"/>
      <c r="D10" s="131"/>
      <c r="E10" s="131" t="s">
        <v>529</v>
      </c>
      <c r="F10" s="131"/>
      <c r="G10" s="131"/>
      <c r="H10" s="131"/>
      <c r="I10" s="131"/>
      <c r="J10" s="131"/>
      <c r="K10" s="131"/>
    </row>
    <row r="11" spans="1:11" x14ac:dyDescent="0.2">
      <c r="A11" s="131" t="s">
        <v>296</v>
      </c>
      <c r="B11" s="131"/>
      <c r="C11" s="131"/>
      <c r="D11" s="131"/>
      <c r="E11" s="131" t="s">
        <v>297</v>
      </c>
      <c r="F11" s="131"/>
      <c r="G11" s="131"/>
      <c r="H11" s="131"/>
      <c r="I11" s="131"/>
      <c r="J11" s="131"/>
      <c r="K11" s="131"/>
    </row>
    <row r="12" spans="1:11" x14ac:dyDescent="0.2">
      <c r="A12" s="131" t="s">
        <v>298</v>
      </c>
      <c r="B12" s="131"/>
      <c r="C12" s="131"/>
      <c r="D12" s="131"/>
      <c r="E12" s="131" t="s">
        <v>299</v>
      </c>
      <c r="F12" s="131"/>
      <c r="G12" s="131"/>
      <c r="H12" s="131"/>
      <c r="I12" s="131"/>
      <c r="J12" s="131"/>
      <c r="K12" s="131"/>
    </row>
    <row r="13" spans="1:11" x14ac:dyDescent="0.2">
      <c r="A13" s="131" t="s">
        <v>300</v>
      </c>
      <c r="B13" s="131"/>
      <c r="C13" s="131"/>
      <c r="D13" s="131"/>
      <c r="E13" s="131" t="s">
        <v>301</v>
      </c>
      <c r="F13" s="131"/>
      <c r="G13" s="131"/>
      <c r="H13" s="131"/>
      <c r="I13" s="131"/>
      <c r="J13" s="131"/>
      <c r="K13" s="131"/>
    </row>
    <row r="14" spans="1:11" x14ac:dyDescent="0.2">
      <c r="A14" s="131"/>
      <c r="B14" s="131"/>
      <c r="C14" s="131"/>
      <c r="D14" s="131"/>
      <c r="E14" s="131"/>
      <c r="F14" s="131"/>
      <c r="G14" s="131"/>
      <c r="H14" s="131"/>
      <c r="I14" s="131"/>
      <c r="J14" s="131"/>
      <c r="K14" s="131"/>
    </row>
    <row r="15" spans="1:11" x14ac:dyDescent="0.2">
      <c r="A15" s="132" t="s">
        <v>302</v>
      </c>
      <c r="B15" s="132"/>
      <c r="C15" s="132"/>
      <c r="D15" s="132"/>
      <c r="E15" s="132"/>
      <c r="F15" s="132"/>
      <c r="G15" s="132"/>
      <c r="H15" s="132"/>
      <c r="I15" s="132"/>
      <c r="J15" s="132"/>
      <c r="K15" s="132"/>
    </row>
    <row r="16" spans="1:11" x14ac:dyDescent="0.2">
      <c r="A16" s="132" t="s">
        <v>294</v>
      </c>
      <c r="B16" s="132"/>
      <c r="C16" s="132"/>
      <c r="D16" s="132"/>
      <c r="E16" s="132"/>
      <c r="F16" s="132"/>
      <c r="G16" s="132"/>
      <c r="H16" s="132"/>
      <c r="I16" s="132"/>
      <c r="J16" s="132"/>
      <c r="K16" s="132"/>
    </row>
    <row r="17" spans="1:21" x14ac:dyDescent="0.2">
      <c r="A17" s="132"/>
      <c r="B17" s="132" t="s">
        <v>303</v>
      </c>
      <c r="C17" s="132"/>
      <c r="D17" s="132"/>
      <c r="E17" s="132"/>
      <c r="F17" s="132"/>
      <c r="G17" s="132" t="s">
        <v>398</v>
      </c>
      <c r="H17" s="132"/>
      <c r="I17" s="132"/>
      <c r="J17" s="132"/>
      <c r="K17" s="132"/>
    </row>
    <row r="18" spans="1:21" x14ac:dyDescent="0.2">
      <c r="A18" s="131"/>
      <c r="B18" s="131"/>
      <c r="C18" s="131"/>
      <c r="D18" s="131"/>
      <c r="E18" s="131"/>
      <c r="F18" s="131"/>
      <c r="G18" s="131"/>
      <c r="H18" s="131"/>
      <c r="I18" s="131"/>
      <c r="J18" s="131"/>
      <c r="K18" s="131"/>
    </row>
    <row r="19" spans="1:21" x14ac:dyDescent="0.2">
      <c r="A19" s="131" t="s">
        <v>305</v>
      </c>
      <c r="B19" s="131"/>
      <c r="C19" s="131"/>
      <c r="D19" s="131"/>
      <c r="E19" s="131" t="s">
        <v>530</v>
      </c>
      <c r="F19" s="131"/>
      <c r="G19" s="131"/>
      <c r="H19" s="131"/>
      <c r="I19" s="131"/>
      <c r="J19" s="131"/>
      <c r="K19" s="131"/>
    </row>
    <row r="20" spans="1:21" x14ac:dyDescent="0.2">
      <c r="A20" s="131" t="s">
        <v>307</v>
      </c>
      <c r="B20" s="131"/>
      <c r="C20" s="131"/>
      <c r="D20" s="131"/>
      <c r="E20" s="131"/>
      <c r="F20" s="131"/>
      <c r="G20" s="131"/>
      <c r="H20" s="131"/>
      <c r="I20" s="131"/>
      <c r="J20" s="131"/>
      <c r="K20" s="131"/>
    </row>
    <row r="21" spans="1:21" x14ac:dyDescent="0.2">
      <c r="A21" s="131" t="s">
        <v>308</v>
      </c>
      <c r="B21" s="131"/>
      <c r="C21" s="131"/>
      <c r="D21" s="131"/>
      <c r="E21" s="131" t="s">
        <v>531</v>
      </c>
      <c r="F21" s="131"/>
      <c r="G21" s="131"/>
      <c r="H21" s="131"/>
      <c r="I21" s="131"/>
      <c r="J21" s="131"/>
      <c r="K21" s="131"/>
    </row>
    <row r="22" spans="1:21" x14ac:dyDescent="0.2">
      <c r="A22" s="131"/>
      <c r="B22" s="131"/>
      <c r="C22" s="131"/>
      <c r="D22" s="131"/>
      <c r="E22" s="131" t="s">
        <v>532</v>
      </c>
      <c r="F22" s="131"/>
      <c r="G22" s="131"/>
      <c r="H22" s="131"/>
      <c r="I22" s="131"/>
      <c r="J22" s="131"/>
      <c r="K22" s="131"/>
    </row>
    <row r="23" spans="1:21" x14ac:dyDescent="0.2">
      <c r="A23" s="131"/>
      <c r="B23" s="131"/>
      <c r="C23" s="131"/>
      <c r="D23" s="131"/>
      <c r="E23" s="131"/>
      <c r="F23" s="131"/>
      <c r="G23" s="131"/>
      <c r="H23" s="131"/>
      <c r="I23" s="131"/>
      <c r="J23" s="131"/>
      <c r="K23" s="131"/>
    </row>
    <row r="24" spans="1:21" x14ac:dyDescent="0.2">
      <c r="A24" s="133" t="s">
        <v>310</v>
      </c>
      <c r="B24" s="133" t="s">
        <v>311</v>
      </c>
      <c r="C24" s="133" t="s">
        <v>312</v>
      </c>
      <c r="D24" s="133" t="s">
        <v>313</v>
      </c>
      <c r="E24" s="133" t="s">
        <v>314</v>
      </c>
      <c r="F24" s="133" t="s">
        <v>315</v>
      </c>
      <c r="G24" s="133" t="s">
        <v>316</v>
      </c>
      <c r="H24" s="133" t="s">
        <v>317</v>
      </c>
      <c r="I24" s="133" t="s">
        <v>318</v>
      </c>
      <c r="J24" s="133" t="s">
        <v>319</v>
      </c>
      <c r="K24" s="133" t="s">
        <v>320</v>
      </c>
      <c r="L24" s="133" t="s">
        <v>321</v>
      </c>
      <c r="M24" s="133" t="s">
        <v>322</v>
      </c>
    </row>
    <row r="25" spans="1:21" x14ac:dyDescent="0.2">
      <c r="A25" s="133" t="s">
        <v>45</v>
      </c>
      <c r="B25" s="131" t="s">
        <v>323</v>
      </c>
      <c r="C25" s="131" t="s">
        <v>323</v>
      </c>
      <c r="D25" s="131" t="s">
        <v>323</v>
      </c>
      <c r="E25" s="131" t="s">
        <v>323</v>
      </c>
      <c r="F25" s="131" t="s">
        <v>323</v>
      </c>
      <c r="G25" s="131" t="s">
        <v>323</v>
      </c>
      <c r="H25" s="131" t="s">
        <v>323</v>
      </c>
      <c r="I25" s="131" t="s">
        <v>323</v>
      </c>
      <c r="J25" s="131" t="s">
        <v>323</v>
      </c>
      <c r="K25" s="131" t="s">
        <v>323</v>
      </c>
      <c r="L25" s="131" t="s">
        <v>323</v>
      </c>
      <c r="M25" s="131" t="s">
        <v>323</v>
      </c>
      <c r="S25" t="s">
        <v>339</v>
      </c>
      <c r="T25" t="s">
        <v>340</v>
      </c>
      <c r="U25" t="s">
        <v>341</v>
      </c>
    </row>
    <row r="26" spans="1:21" x14ac:dyDescent="0.2">
      <c r="A26" s="133" t="s">
        <v>46</v>
      </c>
      <c r="B26" s="131" t="s">
        <v>323</v>
      </c>
      <c r="C26" s="131" t="s">
        <v>323</v>
      </c>
      <c r="D26" s="131" t="s">
        <v>323</v>
      </c>
      <c r="E26" s="131" t="s">
        <v>323</v>
      </c>
      <c r="F26" s="131" t="s">
        <v>323</v>
      </c>
      <c r="G26" s="131" t="s">
        <v>323</v>
      </c>
      <c r="H26" s="131" t="s">
        <v>323</v>
      </c>
      <c r="I26" s="131" t="s">
        <v>323</v>
      </c>
      <c r="J26" s="131" t="s">
        <v>323</v>
      </c>
      <c r="K26" s="131" t="s">
        <v>323</v>
      </c>
      <c r="L26" s="131" t="s">
        <v>323</v>
      </c>
      <c r="M26" s="131" t="s">
        <v>323</v>
      </c>
      <c r="S26" t="s">
        <v>303</v>
      </c>
      <c r="T26" t="s">
        <v>303</v>
      </c>
      <c r="U26" t="s">
        <v>303</v>
      </c>
    </row>
    <row r="27" spans="1:21" x14ac:dyDescent="0.2">
      <c r="A27" s="133" t="s">
        <v>47</v>
      </c>
      <c r="B27" s="131" t="s">
        <v>323</v>
      </c>
      <c r="C27" s="131" t="s">
        <v>323</v>
      </c>
      <c r="D27" s="131" t="s">
        <v>323</v>
      </c>
      <c r="E27" s="131" t="s">
        <v>323</v>
      </c>
      <c r="F27" s="131" t="s">
        <v>323</v>
      </c>
      <c r="G27" s="131" t="s">
        <v>323</v>
      </c>
      <c r="H27" s="131" t="s">
        <v>323</v>
      </c>
      <c r="I27" s="131" t="s">
        <v>323</v>
      </c>
      <c r="J27" s="131" t="s">
        <v>323</v>
      </c>
      <c r="K27" s="131" t="s">
        <v>323</v>
      </c>
      <c r="L27" s="131" t="s">
        <v>323</v>
      </c>
      <c r="M27" s="131" t="s">
        <v>323</v>
      </c>
      <c r="R27" s="70">
        <v>1</v>
      </c>
      <c r="S27" s="154">
        <v>1.8851</v>
      </c>
      <c r="T27" s="154">
        <v>2.0367999999999999</v>
      </c>
      <c r="U27" s="154">
        <v>1.8419000000000001</v>
      </c>
    </row>
    <row r="28" spans="1:21" x14ac:dyDescent="0.2">
      <c r="A28" s="133" t="s">
        <v>48</v>
      </c>
      <c r="B28" s="131" t="s">
        <v>323</v>
      </c>
      <c r="C28" s="131" t="s">
        <v>323</v>
      </c>
      <c r="D28" s="131" t="s">
        <v>323</v>
      </c>
      <c r="E28" s="131" t="s">
        <v>323</v>
      </c>
      <c r="F28" s="131" t="s">
        <v>323</v>
      </c>
      <c r="G28" s="131" t="s">
        <v>323</v>
      </c>
      <c r="H28" s="131" t="s">
        <v>323</v>
      </c>
      <c r="I28" s="131" t="s">
        <v>323</v>
      </c>
      <c r="J28" s="131" t="s">
        <v>323</v>
      </c>
      <c r="K28" s="131" t="s">
        <v>323</v>
      </c>
      <c r="L28" s="131" t="s">
        <v>323</v>
      </c>
      <c r="M28" s="131" t="s">
        <v>323</v>
      </c>
      <c r="R28" s="70">
        <v>2</v>
      </c>
      <c r="S28" s="154">
        <v>1.5892999999999999</v>
      </c>
      <c r="T28" s="154">
        <v>1.5425</v>
      </c>
      <c r="U28" s="154">
        <v>1.4758</v>
      </c>
    </row>
    <row r="29" spans="1:21" x14ac:dyDescent="0.2">
      <c r="A29" s="133" t="s">
        <v>49</v>
      </c>
      <c r="B29" s="131" t="s">
        <v>323</v>
      </c>
      <c r="C29" s="131" t="s">
        <v>323</v>
      </c>
      <c r="D29" s="131" t="s">
        <v>323</v>
      </c>
      <c r="E29" s="131" t="s">
        <v>323</v>
      </c>
      <c r="F29" s="131" t="s">
        <v>323</v>
      </c>
      <c r="G29" s="131" t="s">
        <v>323</v>
      </c>
      <c r="H29" s="131" t="s">
        <v>323</v>
      </c>
      <c r="I29" s="131" t="s">
        <v>323</v>
      </c>
      <c r="J29" s="131" t="s">
        <v>323</v>
      </c>
      <c r="K29" s="131" t="s">
        <v>323</v>
      </c>
      <c r="L29" s="131" t="s">
        <v>323</v>
      </c>
      <c r="M29" s="131" t="s">
        <v>323</v>
      </c>
      <c r="R29" s="70">
        <v>3</v>
      </c>
      <c r="S29" s="154">
        <v>1.1284000000000001</v>
      </c>
      <c r="T29" s="154">
        <v>0.92949999999999999</v>
      </c>
      <c r="U29" s="154">
        <v>1.5123</v>
      </c>
    </row>
    <row r="30" spans="1:21" x14ac:dyDescent="0.2">
      <c r="A30" s="133" t="s">
        <v>50</v>
      </c>
      <c r="B30" s="131" t="s">
        <v>323</v>
      </c>
      <c r="C30" s="131" t="s">
        <v>323</v>
      </c>
      <c r="D30" s="131" t="s">
        <v>323</v>
      </c>
      <c r="E30" s="131" t="s">
        <v>323</v>
      </c>
      <c r="F30" s="131" t="s">
        <v>323</v>
      </c>
      <c r="G30" s="131" t="s">
        <v>323</v>
      </c>
      <c r="H30" s="131" t="s">
        <v>323</v>
      </c>
      <c r="I30" s="131" t="s">
        <v>323</v>
      </c>
      <c r="J30" s="131" t="s">
        <v>323</v>
      </c>
      <c r="K30" s="131" t="s">
        <v>323</v>
      </c>
      <c r="L30" s="131" t="s">
        <v>323</v>
      </c>
      <c r="M30" s="131" t="s">
        <v>323</v>
      </c>
      <c r="R30" s="70">
        <v>4</v>
      </c>
      <c r="S30" s="154">
        <v>0.82220000000000004</v>
      </c>
      <c r="T30" s="154">
        <v>0.74109999999999998</v>
      </c>
      <c r="U30" s="154">
        <v>0.79220000000000002</v>
      </c>
    </row>
    <row r="31" spans="1:21" x14ac:dyDescent="0.2">
      <c r="A31" s="133" t="s">
        <v>51</v>
      </c>
      <c r="B31" s="131" t="s">
        <v>323</v>
      </c>
      <c r="C31" s="131" t="s">
        <v>323</v>
      </c>
      <c r="D31" s="131" t="s">
        <v>323</v>
      </c>
      <c r="E31" s="131" t="s">
        <v>323</v>
      </c>
      <c r="F31" s="131" t="s">
        <v>323</v>
      </c>
      <c r="G31" s="131" t="s">
        <v>323</v>
      </c>
      <c r="H31" s="131" t="s">
        <v>323</v>
      </c>
      <c r="I31" s="131" t="s">
        <v>323</v>
      </c>
      <c r="J31" s="131" t="s">
        <v>323</v>
      </c>
      <c r="K31" s="131" t="s">
        <v>323</v>
      </c>
      <c r="L31" s="131" t="s">
        <v>323</v>
      </c>
      <c r="M31" s="131" t="s">
        <v>323</v>
      </c>
      <c r="R31" s="70">
        <v>5</v>
      </c>
      <c r="S31" s="154">
        <v>0.56010000000000004</v>
      </c>
      <c r="T31" s="154">
        <v>0.55189999999999995</v>
      </c>
      <c r="U31" s="154">
        <v>0.56920000000000004</v>
      </c>
    </row>
    <row r="32" spans="1:21" x14ac:dyDescent="0.2">
      <c r="A32" s="133" t="s">
        <v>52</v>
      </c>
      <c r="B32" s="131" t="s">
        <v>323</v>
      </c>
      <c r="C32" s="131" t="s">
        <v>323</v>
      </c>
      <c r="D32" s="131" t="s">
        <v>323</v>
      </c>
      <c r="E32" s="131" t="s">
        <v>323</v>
      </c>
      <c r="F32" s="131" t="s">
        <v>323</v>
      </c>
      <c r="G32" s="131" t="s">
        <v>323</v>
      </c>
      <c r="H32" s="131" t="s">
        <v>323</v>
      </c>
      <c r="I32" s="131" t="s">
        <v>323</v>
      </c>
      <c r="J32" s="131" t="s">
        <v>323</v>
      </c>
      <c r="K32" s="131" t="s">
        <v>323</v>
      </c>
      <c r="L32" s="131" t="s">
        <v>323</v>
      </c>
      <c r="M32" s="131" t="s">
        <v>323</v>
      </c>
      <c r="R32" s="70">
        <v>6</v>
      </c>
      <c r="S32" s="154">
        <v>0.34810000000000002</v>
      </c>
      <c r="T32" s="154">
        <v>0.33929999999999999</v>
      </c>
      <c r="U32" s="154">
        <v>0.3614</v>
      </c>
    </row>
    <row r="33" spans="1:22" x14ac:dyDescent="0.2">
      <c r="A33" s="131"/>
      <c r="B33" s="131"/>
      <c r="C33" s="131"/>
      <c r="D33" s="131"/>
      <c r="E33" s="131"/>
      <c r="F33" s="131"/>
      <c r="G33" s="131"/>
      <c r="H33" s="131"/>
      <c r="I33" s="131"/>
      <c r="J33" s="131"/>
      <c r="K33" s="131"/>
      <c r="R33" s="70">
        <v>7</v>
      </c>
      <c r="S33" s="154">
        <v>0.2445</v>
      </c>
      <c r="T33" s="154">
        <v>0.23619999999999999</v>
      </c>
      <c r="U33" s="154">
        <v>0.23899999999999999</v>
      </c>
    </row>
    <row r="34" spans="1:22" x14ac:dyDescent="0.2">
      <c r="A34" s="131" t="s">
        <v>324</v>
      </c>
      <c r="B34" s="131" t="s">
        <v>303</v>
      </c>
      <c r="C34" s="131"/>
      <c r="D34" s="131"/>
      <c r="E34" s="131"/>
      <c r="F34" s="131"/>
      <c r="G34" s="131"/>
      <c r="H34" s="131"/>
      <c r="I34" s="131"/>
      <c r="J34" s="131"/>
      <c r="K34" s="131"/>
      <c r="R34" s="70">
        <v>8</v>
      </c>
      <c r="S34" s="154">
        <v>0.12839999999999999</v>
      </c>
      <c r="T34" s="154">
        <v>0.12709999999999999</v>
      </c>
      <c r="U34" s="154">
        <v>0.13139999999999999</v>
      </c>
      <c r="V34" t="s">
        <v>559</v>
      </c>
    </row>
    <row r="35" spans="1:22" x14ac:dyDescent="0.2">
      <c r="A35" s="131" t="s">
        <v>305</v>
      </c>
      <c r="B35" s="131" t="s">
        <v>398</v>
      </c>
      <c r="C35" s="131"/>
      <c r="D35" s="131"/>
      <c r="E35" s="131"/>
      <c r="F35" s="131"/>
      <c r="G35" s="131"/>
      <c r="H35" s="131"/>
      <c r="I35" s="131"/>
      <c r="J35" s="131"/>
      <c r="K35" s="131"/>
      <c r="R35" s="70">
        <v>9</v>
      </c>
      <c r="S35" s="154">
        <v>0.1062</v>
      </c>
      <c r="T35" s="154">
        <v>0.1072</v>
      </c>
      <c r="U35" s="154">
        <v>0.1129</v>
      </c>
      <c r="V35">
        <f>AVERAGE(T35,U35,S35)</f>
        <v>0.10876666666666668</v>
      </c>
    </row>
    <row r="36" spans="1:22" x14ac:dyDescent="0.2">
      <c r="A36" s="131" t="s">
        <v>325</v>
      </c>
      <c r="B36" s="131"/>
      <c r="C36" s="131"/>
      <c r="D36" s="131"/>
      <c r="E36" s="131">
        <v>562</v>
      </c>
      <c r="F36" s="131" t="s">
        <v>326</v>
      </c>
      <c r="G36" s="131"/>
      <c r="H36" s="131"/>
      <c r="I36" s="131"/>
      <c r="J36" s="131"/>
      <c r="K36" s="131"/>
    </row>
    <row r="37" spans="1:22" x14ac:dyDescent="0.2">
      <c r="A37" s="131" t="s">
        <v>327</v>
      </c>
      <c r="B37" s="131"/>
      <c r="C37" s="131"/>
      <c r="D37" s="131"/>
      <c r="E37" s="131">
        <v>10</v>
      </c>
      <c r="F37" s="131"/>
      <c r="G37" s="131"/>
      <c r="H37" s="131"/>
      <c r="I37" s="131"/>
      <c r="J37" s="131"/>
      <c r="K37" s="131"/>
      <c r="R37" s="172"/>
      <c r="S37" t="s">
        <v>558</v>
      </c>
    </row>
    <row r="38" spans="1:22" x14ac:dyDescent="0.2">
      <c r="A38" s="131" t="s">
        <v>328</v>
      </c>
      <c r="B38" s="131"/>
      <c r="C38" s="131"/>
      <c r="D38" s="131"/>
      <c r="E38" s="131">
        <v>50</v>
      </c>
      <c r="F38" s="131" t="s">
        <v>329</v>
      </c>
      <c r="G38" s="131"/>
      <c r="H38" s="131"/>
      <c r="I38" s="131"/>
      <c r="J38" s="131"/>
      <c r="K38" s="131"/>
      <c r="R38" s="167" t="s">
        <v>557</v>
      </c>
      <c r="S38" t="s">
        <v>339</v>
      </c>
      <c r="T38" t="s">
        <v>340</v>
      </c>
      <c r="U38" t="s">
        <v>341</v>
      </c>
    </row>
    <row r="39" spans="1:22" x14ac:dyDescent="0.2">
      <c r="A39" s="131" t="s">
        <v>330</v>
      </c>
      <c r="B39" s="131"/>
      <c r="C39" s="131"/>
      <c r="D39" s="131"/>
      <c r="E39" s="131" t="s">
        <v>533</v>
      </c>
      <c r="F39" s="131"/>
      <c r="G39" s="131"/>
      <c r="H39" s="131"/>
      <c r="I39" s="131"/>
      <c r="J39" s="131"/>
      <c r="K39" s="131"/>
      <c r="R39" t="s">
        <v>338</v>
      </c>
      <c r="S39" t="s">
        <v>521</v>
      </c>
      <c r="T39" t="s">
        <v>521</v>
      </c>
      <c r="U39" t="s">
        <v>521</v>
      </c>
      <c r="V39" t="s">
        <v>542</v>
      </c>
    </row>
    <row r="40" spans="1:22" x14ac:dyDescent="0.2">
      <c r="A40" s="131"/>
      <c r="B40" s="131"/>
      <c r="C40" s="131"/>
      <c r="D40" s="131"/>
      <c r="E40" s="131"/>
      <c r="F40" s="131"/>
      <c r="G40" s="131"/>
      <c r="H40" s="131"/>
      <c r="I40" s="131"/>
      <c r="J40" s="131"/>
      <c r="K40" s="131"/>
      <c r="P40" s="70">
        <v>1</v>
      </c>
      <c r="Q40" s="167">
        <v>2000</v>
      </c>
      <c r="R40" s="168" t="s">
        <v>236</v>
      </c>
      <c r="S40" s="70">
        <f>S27-0.1062</f>
        <v>1.7788999999999999</v>
      </c>
      <c r="T40" s="70">
        <f>T27-0.1072</f>
        <v>1.9296</v>
      </c>
      <c r="U40" s="70">
        <f>U27-0.1129</f>
        <v>1.7290000000000001</v>
      </c>
      <c r="V40" s="70">
        <f>AVERAGE(S40,T40,U40)</f>
        <v>1.8125</v>
      </c>
    </row>
    <row r="41" spans="1:22" x14ac:dyDescent="0.2">
      <c r="A41" s="131" t="s">
        <v>331</v>
      </c>
      <c r="B41" s="131"/>
      <c r="C41" s="131"/>
      <c r="D41" s="131"/>
      <c r="E41" s="131" t="s">
        <v>534</v>
      </c>
      <c r="F41" s="131"/>
      <c r="G41" s="131"/>
      <c r="H41" s="131"/>
      <c r="I41" s="131"/>
      <c r="J41" s="131"/>
      <c r="K41" s="131"/>
      <c r="P41" s="70">
        <v>2</v>
      </c>
      <c r="Q41" s="167">
        <v>1500</v>
      </c>
      <c r="R41" s="168" t="s">
        <v>274</v>
      </c>
      <c r="S41" s="70">
        <f t="shared" ref="S41:S48" si="0">S28-0.1062</f>
        <v>1.4830999999999999</v>
      </c>
      <c r="T41" s="70">
        <f t="shared" ref="T41:T48" si="1">T28-0.1072</f>
        <v>1.4353</v>
      </c>
      <c r="U41" s="70">
        <f t="shared" ref="U41:U48" si="2">U28-0.1129</f>
        <v>1.3629</v>
      </c>
      <c r="V41" s="70">
        <f t="shared" ref="V41:V48" si="3">AVERAGE(S41,T41,U41)</f>
        <v>1.4271</v>
      </c>
    </row>
    <row r="42" spans="1:22" x14ac:dyDescent="0.2">
      <c r="A42" s="131" t="s">
        <v>333</v>
      </c>
      <c r="B42" s="131"/>
      <c r="C42" s="131"/>
      <c r="D42" s="131"/>
      <c r="E42" s="131">
        <v>21.7</v>
      </c>
      <c r="F42" s="131" t="s">
        <v>334</v>
      </c>
      <c r="G42" s="131"/>
      <c r="H42" s="131"/>
      <c r="I42" s="131"/>
      <c r="J42" s="131"/>
      <c r="K42" s="131"/>
      <c r="P42" s="70">
        <v>3</v>
      </c>
      <c r="Q42" s="167">
        <v>1000</v>
      </c>
      <c r="R42" s="168" t="s">
        <v>237</v>
      </c>
      <c r="S42" s="70">
        <f t="shared" si="0"/>
        <v>1.0222</v>
      </c>
      <c r="T42" s="70">
        <f t="shared" si="1"/>
        <v>0.82230000000000003</v>
      </c>
      <c r="U42" s="70">
        <f t="shared" si="2"/>
        <v>1.3994</v>
      </c>
      <c r="V42" s="70">
        <f t="shared" si="3"/>
        <v>1.0812999999999999</v>
      </c>
    </row>
    <row r="43" spans="1:22" x14ac:dyDescent="0.2">
      <c r="A43" s="131"/>
      <c r="B43" s="131"/>
      <c r="C43" s="131"/>
      <c r="D43" s="131"/>
      <c r="E43" s="131"/>
      <c r="F43" s="131"/>
      <c r="G43" s="131"/>
      <c r="H43" s="131"/>
      <c r="I43" s="131"/>
      <c r="J43" s="131"/>
      <c r="K43" s="131"/>
      <c r="P43" s="70">
        <v>4</v>
      </c>
      <c r="Q43" s="167">
        <v>750</v>
      </c>
      <c r="R43" s="168" t="s">
        <v>275</v>
      </c>
      <c r="S43" s="70">
        <f t="shared" si="0"/>
        <v>0.71600000000000008</v>
      </c>
      <c r="T43" s="70">
        <f t="shared" si="1"/>
        <v>0.63390000000000002</v>
      </c>
      <c r="U43" s="70">
        <f t="shared" si="2"/>
        <v>0.67930000000000001</v>
      </c>
      <c r="V43" s="70">
        <f t="shared" si="3"/>
        <v>0.67640000000000011</v>
      </c>
    </row>
    <row r="44" spans="1:22" x14ac:dyDescent="0.2">
      <c r="A44" s="133" t="s">
        <v>310</v>
      </c>
      <c r="B44" s="133" t="s">
        <v>311</v>
      </c>
      <c r="C44" s="133" t="s">
        <v>312</v>
      </c>
      <c r="D44" s="133" t="s">
        <v>313</v>
      </c>
      <c r="E44" s="133" t="s">
        <v>314</v>
      </c>
      <c r="F44" s="133" t="s">
        <v>315</v>
      </c>
      <c r="G44" s="133" t="s">
        <v>316</v>
      </c>
      <c r="H44" s="133" t="s">
        <v>317</v>
      </c>
      <c r="I44" s="133" t="s">
        <v>318</v>
      </c>
      <c r="J44" s="133" t="s">
        <v>319</v>
      </c>
      <c r="K44" s="133" t="s">
        <v>320</v>
      </c>
      <c r="L44" s="133" t="s">
        <v>321</v>
      </c>
      <c r="M44" s="133" t="s">
        <v>322</v>
      </c>
      <c r="P44" s="70">
        <v>5</v>
      </c>
      <c r="Q44" s="167">
        <v>500</v>
      </c>
      <c r="R44" s="168" t="s">
        <v>238</v>
      </c>
      <c r="S44" s="70">
        <f t="shared" si="0"/>
        <v>0.45390000000000003</v>
      </c>
      <c r="T44" s="70">
        <f t="shared" si="1"/>
        <v>0.44469999999999993</v>
      </c>
      <c r="U44" s="70">
        <f t="shared" si="2"/>
        <v>0.45630000000000004</v>
      </c>
      <c r="V44" s="70">
        <f t="shared" si="3"/>
        <v>0.45163333333333333</v>
      </c>
    </row>
    <row r="45" spans="1:22" x14ac:dyDescent="0.2">
      <c r="A45" s="133" t="s">
        <v>45</v>
      </c>
      <c r="B45" s="154">
        <v>1.8851</v>
      </c>
      <c r="C45" s="154">
        <v>1.5892999999999999</v>
      </c>
      <c r="D45" s="154">
        <v>1.1284000000000001</v>
      </c>
      <c r="E45" s="154">
        <v>0.82220000000000004</v>
      </c>
      <c r="F45" s="154">
        <v>0.56010000000000004</v>
      </c>
      <c r="G45" s="154">
        <v>0.34810000000000002</v>
      </c>
      <c r="H45" s="154">
        <v>0.2445</v>
      </c>
      <c r="I45" s="154">
        <v>0.12839999999999999</v>
      </c>
      <c r="J45" s="154">
        <v>0.1062</v>
      </c>
      <c r="K45" s="154">
        <v>1.8419000000000001</v>
      </c>
      <c r="L45" s="154">
        <v>1.4758</v>
      </c>
      <c r="M45" s="154">
        <v>1.5123</v>
      </c>
      <c r="P45" s="70">
        <v>6</v>
      </c>
      <c r="Q45" s="167">
        <v>250</v>
      </c>
      <c r="R45" s="168" t="s">
        <v>240</v>
      </c>
      <c r="S45" s="70">
        <f t="shared" si="0"/>
        <v>0.2419</v>
      </c>
      <c r="T45" s="70">
        <f t="shared" si="1"/>
        <v>0.23209999999999997</v>
      </c>
      <c r="U45" s="70">
        <f t="shared" si="2"/>
        <v>0.2485</v>
      </c>
      <c r="V45" s="70">
        <f t="shared" si="3"/>
        <v>0.24083333333333332</v>
      </c>
    </row>
    <row r="46" spans="1:22" x14ac:dyDescent="0.2">
      <c r="A46" s="133" t="s">
        <v>46</v>
      </c>
      <c r="B46" s="154">
        <v>2.0367999999999999</v>
      </c>
      <c r="C46" s="154">
        <v>1.5425</v>
      </c>
      <c r="D46" s="154">
        <v>0.92949999999999999</v>
      </c>
      <c r="E46" s="154">
        <v>0.74109999999999998</v>
      </c>
      <c r="F46" s="154">
        <v>0.55189999999999995</v>
      </c>
      <c r="G46" s="154">
        <v>0.33929999999999999</v>
      </c>
      <c r="H46" s="154">
        <v>0.23619999999999999</v>
      </c>
      <c r="I46" s="154">
        <v>0.12709999999999999</v>
      </c>
      <c r="J46" s="154">
        <v>0.1072</v>
      </c>
      <c r="K46" s="154">
        <v>0.79220000000000002</v>
      </c>
      <c r="L46" s="154">
        <v>0.56920000000000004</v>
      </c>
      <c r="M46" s="154">
        <v>0.3614</v>
      </c>
      <c r="P46" s="70">
        <v>7</v>
      </c>
      <c r="Q46" s="167">
        <v>125</v>
      </c>
      <c r="R46" s="168" t="s">
        <v>239</v>
      </c>
      <c r="S46" s="70">
        <f t="shared" si="0"/>
        <v>0.13829999999999998</v>
      </c>
      <c r="T46" s="70">
        <f t="shared" si="1"/>
        <v>0.129</v>
      </c>
      <c r="U46" s="70">
        <f t="shared" si="2"/>
        <v>0.12609999999999999</v>
      </c>
      <c r="V46" s="70">
        <f t="shared" si="3"/>
        <v>0.13113333333333332</v>
      </c>
    </row>
    <row r="47" spans="1:22" x14ac:dyDescent="0.2">
      <c r="A47" s="133" t="s">
        <v>47</v>
      </c>
      <c r="B47" s="131">
        <v>2.0152000000000001</v>
      </c>
      <c r="C47" s="131">
        <v>1.6707000000000001</v>
      </c>
      <c r="D47" s="131">
        <v>1.2705</v>
      </c>
      <c r="E47" s="131">
        <v>1.3736999999999999</v>
      </c>
      <c r="F47" s="131">
        <v>1.4935</v>
      </c>
      <c r="G47" s="131">
        <v>1.1362000000000001</v>
      </c>
      <c r="H47" s="131">
        <v>1.5871999999999999</v>
      </c>
      <c r="I47" s="131">
        <v>1.9916</v>
      </c>
      <c r="J47" s="131">
        <v>2.9325999999999999</v>
      </c>
      <c r="K47" s="131">
        <v>2.6682000000000001</v>
      </c>
      <c r="L47" s="131">
        <v>2.7665999999999999</v>
      </c>
      <c r="M47" s="131">
        <v>2.222</v>
      </c>
      <c r="P47" s="70">
        <v>8</v>
      </c>
      <c r="Q47" s="167">
        <v>25</v>
      </c>
      <c r="R47" s="168" t="s">
        <v>241</v>
      </c>
      <c r="S47" s="70">
        <f t="shared" si="0"/>
        <v>2.2199999999999984E-2</v>
      </c>
      <c r="T47" s="70">
        <f t="shared" si="1"/>
        <v>1.9899999999999987E-2</v>
      </c>
      <c r="U47" s="70">
        <f t="shared" si="2"/>
        <v>1.8499999999999989E-2</v>
      </c>
      <c r="V47" s="70">
        <f t="shared" si="3"/>
        <v>2.0199999999999985E-2</v>
      </c>
    </row>
    <row r="48" spans="1:22" x14ac:dyDescent="0.2">
      <c r="A48" s="133" t="s">
        <v>48</v>
      </c>
      <c r="B48" s="131">
        <v>1.7878000000000001</v>
      </c>
      <c r="C48" s="131">
        <v>1.484</v>
      </c>
      <c r="D48" s="131">
        <v>1.3953</v>
      </c>
      <c r="E48" s="131">
        <v>2.0990000000000002</v>
      </c>
      <c r="F48" s="131">
        <v>1.4398</v>
      </c>
      <c r="G48" s="131">
        <v>1.4493</v>
      </c>
      <c r="H48" s="131">
        <v>2.7101000000000002</v>
      </c>
      <c r="I48" s="131">
        <v>1.8102</v>
      </c>
      <c r="J48" s="131">
        <v>1.4056999999999999</v>
      </c>
      <c r="K48" s="131">
        <v>2.8839999999999999</v>
      </c>
      <c r="L48" s="131">
        <v>1.7503</v>
      </c>
      <c r="M48" s="131">
        <v>1.9908999999999999</v>
      </c>
      <c r="P48" s="70">
        <v>9</v>
      </c>
      <c r="Q48" s="167">
        <v>0</v>
      </c>
      <c r="R48" s="168" t="s">
        <v>242</v>
      </c>
      <c r="S48" s="70">
        <f t="shared" si="0"/>
        <v>0</v>
      </c>
      <c r="T48" s="70">
        <f t="shared" si="1"/>
        <v>0</v>
      </c>
      <c r="U48" s="70">
        <f t="shared" si="2"/>
        <v>0</v>
      </c>
      <c r="V48" s="70">
        <f t="shared" si="3"/>
        <v>0</v>
      </c>
    </row>
    <row r="49" spans="1:29" x14ac:dyDescent="0.2">
      <c r="A49" s="133" t="s">
        <v>49</v>
      </c>
      <c r="B49" s="131">
        <v>1.9781</v>
      </c>
      <c r="C49" s="131">
        <v>1.5659000000000001</v>
      </c>
      <c r="D49" s="131">
        <v>1.2776000000000001</v>
      </c>
      <c r="E49" s="131">
        <v>1.5983000000000001</v>
      </c>
      <c r="F49" s="131">
        <v>1.6818</v>
      </c>
      <c r="G49" s="131">
        <v>1.2605</v>
      </c>
      <c r="H49" s="131">
        <v>1.7781</v>
      </c>
      <c r="I49" s="131">
        <v>2.0430999999999999</v>
      </c>
      <c r="J49" s="131">
        <v>2.4780000000000002</v>
      </c>
      <c r="K49" s="131">
        <v>1.345</v>
      </c>
      <c r="L49" s="131">
        <v>2.0164</v>
      </c>
      <c r="M49" s="131">
        <v>2.1827000000000001</v>
      </c>
    </row>
    <row r="50" spans="1:29" x14ac:dyDescent="0.2">
      <c r="A50" s="133" t="s">
        <v>50</v>
      </c>
      <c r="B50" s="131">
        <v>1.4077999999999999</v>
      </c>
      <c r="C50" s="131" t="s">
        <v>279</v>
      </c>
      <c r="D50" s="131">
        <v>1.3420000000000001</v>
      </c>
      <c r="E50" s="131">
        <v>1.4206000000000001</v>
      </c>
      <c r="F50" s="131" t="s">
        <v>279</v>
      </c>
      <c r="G50" s="131">
        <v>1.421</v>
      </c>
      <c r="H50" s="131">
        <v>1.5634999999999999</v>
      </c>
      <c r="I50" s="131" t="s">
        <v>279</v>
      </c>
      <c r="J50" s="131">
        <v>2.3843000000000001</v>
      </c>
      <c r="K50" s="131" t="s">
        <v>279</v>
      </c>
      <c r="L50" s="131">
        <v>1.9489000000000001</v>
      </c>
      <c r="M50" s="131">
        <v>1.9877</v>
      </c>
    </row>
    <row r="51" spans="1:29" x14ac:dyDescent="0.2">
      <c r="A51" s="133" t="s">
        <v>51</v>
      </c>
      <c r="B51" s="131">
        <v>1.4962</v>
      </c>
      <c r="C51" s="131" t="s">
        <v>279</v>
      </c>
      <c r="D51" s="131" t="s">
        <v>279</v>
      </c>
      <c r="E51" s="131">
        <v>1.7282999999999999</v>
      </c>
      <c r="F51" s="131" t="s">
        <v>279</v>
      </c>
      <c r="G51" s="131" t="s">
        <v>279</v>
      </c>
      <c r="H51" s="131">
        <v>3.589</v>
      </c>
      <c r="I51" s="131" t="s">
        <v>279</v>
      </c>
      <c r="J51" s="131">
        <v>3.1939000000000002</v>
      </c>
      <c r="K51" s="131" t="s">
        <v>279</v>
      </c>
      <c r="L51" s="131" t="s">
        <v>279</v>
      </c>
      <c r="M51" s="131" t="s">
        <v>279</v>
      </c>
    </row>
    <row r="52" spans="1:29" x14ac:dyDescent="0.2">
      <c r="A52" s="133" t="s">
        <v>52</v>
      </c>
      <c r="B52" s="131">
        <v>1.4463999999999999</v>
      </c>
      <c r="C52" s="131" t="s">
        <v>279</v>
      </c>
      <c r="D52" s="131" t="s">
        <v>279</v>
      </c>
      <c r="E52" s="131">
        <v>1.661</v>
      </c>
      <c r="F52" s="131" t="s">
        <v>279</v>
      </c>
      <c r="G52" s="131" t="s">
        <v>279</v>
      </c>
      <c r="H52" s="131">
        <v>2.0207000000000002</v>
      </c>
      <c r="I52" s="131" t="s">
        <v>279</v>
      </c>
      <c r="J52" s="131">
        <v>1.7539</v>
      </c>
      <c r="K52" s="154">
        <v>0.23899999999999999</v>
      </c>
      <c r="L52" s="154">
        <v>0.13139999999999999</v>
      </c>
      <c r="M52" s="154">
        <v>0.1129</v>
      </c>
    </row>
    <row r="53" spans="1:29" x14ac:dyDescent="0.2">
      <c r="A53" s="131"/>
      <c r="B53" s="131"/>
      <c r="C53" s="131"/>
      <c r="D53" s="131"/>
      <c r="E53" s="131"/>
      <c r="F53" s="131"/>
      <c r="G53" s="131"/>
      <c r="H53" s="131"/>
      <c r="I53" s="131"/>
      <c r="J53" s="131"/>
      <c r="K53" s="131"/>
    </row>
    <row r="54" spans="1:29" x14ac:dyDescent="0.2">
      <c r="A54" s="84" t="s">
        <v>191</v>
      </c>
      <c r="AC54" s="131"/>
    </row>
    <row r="55" spans="1:29" x14ac:dyDescent="0.2">
      <c r="B55" s="41" t="s">
        <v>536</v>
      </c>
      <c r="C55" s="41"/>
      <c r="D55" s="42"/>
      <c r="E55" s="42"/>
      <c r="F55" s="42"/>
      <c r="G55" s="42"/>
      <c r="H55" s="42"/>
      <c r="I55" s="32"/>
      <c r="J55" s="32"/>
      <c r="K55" s="32"/>
      <c r="L55" s="32"/>
      <c r="M55" s="32"/>
      <c r="N55" s="32"/>
      <c r="O55" s="32"/>
      <c r="P55" s="32"/>
      <c r="Q55" s="32"/>
      <c r="R55" s="32"/>
      <c r="S55" s="32"/>
      <c r="AC55" s="131"/>
    </row>
    <row r="56" spans="1:29" x14ac:dyDescent="0.2">
      <c r="A56" s="6"/>
      <c r="B56" s="7">
        <v>1</v>
      </c>
      <c r="C56" s="7"/>
      <c r="D56" s="7">
        <v>2</v>
      </c>
      <c r="E56" s="7"/>
      <c r="F56" s="7">
        <v>3</v>
      </c>
      <c r="G56" s="7"/>
      <c r="H56" s="7">
        <v>4</v>
      </c>
      <c r="I56" s="7"/>
      <c r="J56" s="7">
        <v>5</v>
      </c>
      <c r="K56" s="7"/>
      <c r="L56" s="7">
        <v>6</v>
      </c>
      <c r="M56" s="7"/>
      <c r="N56" s="7">
        <v>7</v>
      </c>
      <c r="O56" s="7"/>
      <c r="P56" s="7">
        <v>8</v>
      </c>
      <c r="Q56" s="7"/>
      <c r="R56" s="203">
        <v>9</v>
      </c>
      <c r="S56" s="204"/>
      <c r="T56" s="204">
        <v>10</v>
      </c>
      <c r="U56" s="204"/>
      <c r="V56" s="203">
        <v>11</v>
      </c>
      <c r="W56" s="203"/>
      <c r="X56" s="203">
        <v>12</v>
      </c>
      <c r="Y56" s="203"/>
      <c r="AC56" s="131"/>
    </row>
    <row r="57" spans="1:29" ht="16" x14ac:dyDescent="0.2">
      <c r="A57" s="8" t="s">
        <v>45</v>
      </c>
      <c r="B57" s="61"/>
      <c r="C57" s="33"/>
      <c r="D57" s="33"/>
      <c r="E57" s="33"/>
      <c r="F57" s="34"/>
      <c r="G57" s="34"/>
      <c r="H57" s="35"/>
      <c r="I57" s="35"/>
      <c r="J57" s="36"/>
      <c r="K57" s="36"/>
      <c r="L57" s="37"/>
      <c r="M57" s="37"/>
      <c r="N57" s="37"/>
      <c r="O57" s="37"/>
      <c r="P57" s="37"/>
      <c r="Q57" s="37"/>
      <c r="R57" s="205"/>
      <c r="S57" s="206"/>
      <c r="T57" s="207"/>
      <c r="U57" s="207"/>
      <c r="V57" s="206"/>
      <c r="W57" s="206"/>
      <c r="X57" s="205"/>
      <c r="Y57" s="205"/>
      <c r="AC57" s="131"/>
    </row>
    <row r="58" spans="1:29" x14ac:dyDescent="0.2">
      <c r="A58" s="9" t="s">
        <v>46</v>
      </c>
      <c r="B58" s="33"/>
      <c r="C58" s="33"/>
      <c r="D58" s="33"/>
      <c r="E58" s="33"/>
      <c r="F58" s="34"/>
      <c r="G58" s="34"/>
      <c r="H58" s="35"/>
      <c r="I58" s="35"/>
      <c r="J58" s="36"/>
      <c r="K58" s="36"/>
      <c r="L58" s="37"/>
      <c r="M58" s="37"/>
      <c r="N58" s="37"/>
      <c r="O58" s="37"/>
      <c r="P58" s="37"/>
      <c r="Q58" s="37"/>
      <c r="R58" s="205"/>
      <c r="S58" s="206"/>
      <c r="T58" s="207"/>
      <c r="U58" s="207"/>
      <c r="V58" s="206"/>
      <c r="W58" s="206"/>
      <c r="X58" s="205"/>
      <c r="Y58" s="205"/>
      <c r="AC58" s="131"/>
    </row>
    <row r="59" spans="1:29" x14ac:dyDescent="0.2">
      <c r="A59" s="9" t="s">
        <v>47</v>
      </c>
      <c r="B59" s="51">
        <v>91</v>
      </c>
      <c r="C59" s="52">
        <v>85</v>
      </c>
      <c r="D59" s="51">
        <v>97</v>
      </c>
      <c r="E59" s="58">
        <v>184</v>
      </c>
      <c r="F59" s="51">
        <v>100</v>
      </c>
      <c r="G59" s="52">
        <v>117</v>
      </c>
      <c r="H59" s="51">
        <v>104</v>
      </c>
      <c r="I59" s="52">
        <v>88</v>
      </c>
      <c r="J59" s="51">
        <v>110</v>
      </c>
      <c r="K59" s="58">
        <v>181</v>
      </c>
      <c r="L59" s="51">
        <v>113</v>
      </c>
      <c r="M59" s="52">
        <v>119</v>
      </c>
      <c r="N59" s="51">
        <v>117</v>
      </c>
      <c r="O59" s="52">
        <v>97</v>
      </c>
      <c r="P59" s="51">
        <v>123</v>
      </c>
      <c r="Q59" s="58">
        <v>194</v>
      </c>
      <c r="R59" s="208">
        <v>126</v>
      </c>
      <c r="S59" s="65">
        <v>125</v>
      </c>
      <c r="T59" s="208">
        <v>130</v>
      </c>
      <c r="U59" s="65">
        <v>100</v>
      </c>
      <c r="V59" s="208">
        <v>136</v>
      </c>
      <c r="W59" s="64">
        <v>191</v>
      </c>
      <c r="X59" s="208">
        <v>139</v>
      </c>
      <c r="Y59" s="65">
        <v>127</v>
      </c>
      <c r="AC59" s="131"/>
    </row>
    <row r="60" spans="1:29" x14ac:dyDescent="0.2">
      <c r="A60" s="9" t="s">
        <v>48</v>
      </c>
      <c r="B60" s="51">
        <v>92</v>
      </c>
      <c r="C60" s="52">
        <v>86</v>
      </c>
      <c r="D60" s="51">
        <v>98</v>
      </c>
      <c r="E60" s="58">
        <v>185</v>
      </c>
      <c r="F60" s="51">
        <v>101</v>
      </c>
      <c r="G60" s="52">
        <v>118</v>
      </c>
      <c r="H60" s="51">
        <v>105</v>
      </c>
      <c r="I60" s="52">
        <v>89</v>
      </c>
      <c r="J60" s="51">
        <v>111</v>
      </c>
      <c r="K60" s="58">
        <v>182</v>
      </c>
      <c r="L60" s="51">
        <v>114</v>
      </c>
      <c r="M60" s="52">
        <v>120</v>
      </c>
      <c r="N60" s="51">
        <v>118</v>
      </c>
      <c r="O60" s="52">
        <v>98</v>
      </c>
      <c r="P60" s="51">
        <v>124</v>
      </c>
      <c r="Q60" s="58">
        <v>195</v>
      </c>
      <c r="R60" s="208">
        <v>127</v>
      </c>
      <c r="S60" s="65">
        <v>126</v>
      </c>
      <c r="T60" s="208">
        <v>131</v>
      </c>
      <c r="U60" s="65">
        <v>101</v>
      </c>
      <c r="V60" s="208">
        <v>137</v>
      </c>
      <c r="W60" s="64">
        <v>192</v>
      </c>
      <c r="X60" s="208">
        <v>140</v>
      </c>
      <c r="Y60" s="65">
        <v>128</v>
      </c>
      <c r="AC60" s="131"/>
    </row>
    <row r="61" spans="1:29" x14ac:dyDescent="0.2">
      <c r="A61" s="9" t="s">
        <v>49</v>
      </c>
      <c r="B61" s="51">
        <v>93</v>
      </c>
      <c r="C61" s="52">
        <v>87</v>
      </c>
      <c r="D61" s="51">
        <v>99</v>
      </c>
      <c r="E61" s="58">
        <v>186</v>
      </c>
      <c r="F61" s="51">
        <v>102</v>
      </c>
      <c r="G61" s="52">
        <v>121</v>
      </c>
      <c r="H61" s="51">
        <v>106</v>
      </c>
      <c r="I61" s="52">
        <v>90</v>
      </c>
      <c r="J61" s="51">
        <v>112</v>
      </c>
      <c r="K61" s="58">
        <v>183</v>
      </c>
      <c r="L61" s="51">
        <v>115</v>
      </c>
      <c r="M61" s="52">
        <v>123</v>
      </c>
      <c r="N61" s="51">
        <v>119</v>
      </c>
      <c r="O61" s="52">
        <v>99</v>
      </c>
      <c r="P61" s="51">
        <v>125</v>
      </c>
      <c r="Q61" s="58">
        <v>196</v>
      </c>
      <c r="R61" s="208">
        <v>128</v>
      </c>
      <c r="S61" s="65">
        <v>129</v>
      </c>
      <c r="T61" s="208">
        <v>132</v>
      </c>
      <c r="U61" s="65">
        <v>102</v>
      </c>
      <c r="V61" s="208">
        <v>138</v>
      </c>
      <c r="W61" s="64">
        <v>193</v>
      </c>
      <c r="X61" s="208">
        <v>141</v>
      </c>
      <c r="Y61" s="65">
        <v>131</v>
      </c>
      <c r="AC61" s="131"/>
    </row>
    <row r="62" spans="1:29" x14ac:dyDescent="0.2">
      <c r="A62" s="9" t="s">
        <v>50</v>
      </c>
      <c r="B62" s="51">
        <v>94</v>
      </c>
      <c r="C62" s="52">
        <v>91</v>
      </c>
      <c r="D62" s="108"/>
      <c r="E62" s="108"/>
      <c r="F62" s="51">
        <v>103</v>
      </c>
      <c r="G62" s="52">
        <v>122</v>
      </c>
      <c r="H62" s="51">
        <v>107</v>
      </c>
      <c r="I62" s="52">
        <v>94</v>
      </c>
      <c r="J62" s="108"/>
      <c r="K62" s="108"/>
      <c r="L62" s="51">
        <v>116</v>
      </c>
      <c r="M62" s="52">
        <v>124</v>
      </c>
      <c r="N62" s="51">
        <v>120</v>
      </c>
      <c r="O62" s="52">
        <v>103</v>
      </c>
      <c r="P62" s="108"/>
      <c r="Q62" s="108"/>
      <c r="R62" s="208">
        <v>129</v>
      </c>
      <c r="S62" s="65">
        <v>130</v>
      </c>
      <c r="T62" s="208">
        <v>133</v>
      </c>
      <c r="U62" s="65">
        <v>106</v>
      </c>
      <c r="V62" s="209"/>
      <c r="W62" s="209"/>
      <c r="X62" s="208">
        <v>142</v>
      </c>
      <c r="Y62" s="65">
        <v>132</v>
      </c>
      <c r="AC62" s="131"/>
    </row>
    <row r="63" spans="1:29" x14ac:dyDescent="0.2">
      <c r="A63" s="9" t="s">
        <v>51</v>
      </c>
      <c r="B63" s="51">
        <v>95</v>
      </c>
      <c r="C63" s="52">
        <v>92</v>
      </c>
      <c r="D63" s="108"/>
      <c r="E63" s="108"/>
      <c r="F63" s="108"/>
      <c r="G63" s="108"/>
      <c r="H63" s="51">
        <v>108</v>
      </c>
      <c r="I63" s="52">
        <v>95</v>
      </c>
      <c r="J63" s="108"/>
      <c r="K63" s="108"/>
      <c r="L63" s="108"/>
      <c r="M63" s="108"/>
      <c r="N63" s="51">
        <v>121</v>
      </c>
      <c r="O63" s="52">
        <v>104</v>
      </c>
      <c r="P63" s="108"/>
      <c r="Q63" s="108"/>
      <c r="R63" s="209"/>
      <c r="S63" s="209"/>
      <c r="T63" s="208">
        <v>134</v>
      </c>
      <c r="U63" s="65">
        <v>107</v>
      </c>
      <c r="V63" s="209"/>
      <c r="W63" s="209"/>
      <c r="X63" s="209"/>
      <c r="Y63" s="209"/>
      <c r="AC63" s="131"/>
    </row>
    <row r="64" spans="1:29" ht="16" thickBot="1" x14ac:dyDescent="0.25">
      <c r="A64" s="9" t="s">
        <v>52</v>
      </c>
      <c r="B64" s="51">
        <v>96</v>
      </c>
      <c r="C64" s="52">
        <v>93</v>
      </c>
      <c r="D64" s="109"/>
      <c r="E64" s="109"/>
      <c r="F64" s="109"/>
      <c r="G64" s="109"/>
      <c r="H64" s="51">
        <v>109</v>
      </c>
      <c r="I64" s="52">
        <v>96</v>
      </c>
      <c r="J64" s="109"/>
      <c r="K64" s="109"/>
      <c r="L64" s="109"/>
      <c r="M64" s="109"/>
      <c r="N64" s="51">
        <v>122</v>
      </c>
      <c r="O64" s="52">
        <v>105</v>
      </c>
      <c r="P64" s="109"/>
      <c r="Q64" s="109"/>
      <c r="R64" s="210"/>
      <c r="S64" s="210"/>
      <c r="T64" s="211" t="s">
        <v>594</v>
      </c>
      <c r="U64" s="65">
        <v>108</v>
      </c>
      <c r="V64" s="210"/>
      <c r="W64" s="212"/>
      <c r="X64" s="212"/>
      <c r="Y64" s="212"/>
      <c r="AC64" s="131"/>
    </row>
    <row r="65" spans="1:29" ht="16" thickBot="1" x14ac:dyDescent="0.25">
      <c r="B65" s="292" t="s">
        <v>192</v>
      </c>
      <c r="C65" s="293"/>
      <c r="D65" s="293"/>
      <c r="E65" s="293"/>
      <c r="F65" s="293"/>
      <c r="G65" s="294"/>
      <c r="H65" s="292" t="s">
        <v>193</v>
      </c>
      <c r="I65" s="293"/>
      <c r="J65" s="293"/>
      <c r="K65" s="293"/>
      <c r="L65" s="293"/>
      <c r="M65" s="294"/>
      <c r="N65" s="292" t="s">
        <v>195</v>
      </c>
      <c r="O65" s="293"/>
      <c r="P65" s="293"/>
      <c r="Q65" s="293"/>
      <c r="R65" s="293"/>
      <c r="S65" s="294"/>
      <c r="T65" s="292" t="s">
        <v>196</v>
      </c>
      <c r="U65" s="293"/>
      <c r="V65" s="293"/>
      <c r="W65" s="293"/>
      <c r="X65" s="293"/>
      <c r="Y65" s="294"/>
      <c r="AC65" s="131"/>
    </row>
    <row r="66" spans="1:29" x14ac:dyDescent="0.2">
      <c r="A66" s="131"/>
      <c r="B66" s="131"/>
      <c r="C66" s="131"/>
      <c r="D66" s="131"/>
      <c r="E66" s="131"/>
      <c r="F66" s="131"/>
      <c r="G66" s="131"/>
      <c r="H66" s="131"/>
      <c r="I66" s="131"/>
      <c r="J66" s="131"/>
      <c r="K66" s="131"/>
      <c r="AC66" s="131"/>
    </row>
    <row r="67" spans="1:29" x14ac:dyDescent="0.2">
      <c r="A67" s="84" t="s">
        <v>191</v>
      </c>
      <c r="AC67" s="131"/>
    </row>
    <row r="68" spans="1:29" x14ac:dyDescent="0.2">
      <c r="B68" s="41" t="s">
        <v>253</v>
      </c>
      <c r="C68" s="41"/>
      <c r="D68" s="42"/>
      <c r="E68" s="42"/>
      <c r="F68" s="42"/>
      <c r="G68" s="42"/>
      <c r="H68" s="42"/>
      <c r="I68" s="32"/>
      <c r="J68" s="32"/>
      <c r="K68" s="32"/>
      <c r="L68" s="32"/>
      <c r="M68" s="32"/>
      <c r="N68" s="32"/>
      <c r="O68" s="32"/>
      <c r="P68" s="32"/>
      <c r="Q68" s="32"/>
      <c r="R68" s="32"/>
      <c r="S68" s="32"/>
      <c r="AC68" s="131"/>
    </row>
    <row r="69" spans="1:29" x14ac:dyDescent="0.2">
      <c r="A69" s="6"/>
      <c r="B69" s="7">
        <v>1</v>
      </c>
      <c r="C69" s="7"/>
      <c r="D69" s="7">
        <v>2</v>
      </c>
      <c r="E69" s="7"/>
      <c r="F69" s="7">
        <v>3</v>
      </c>
      <c r="G69" s="7"/>
      <c r="H69" s="7">
        <v>4</v>
      </c>
      <c r="I69" s="7"/>
      <c r="J69" s="7">
        <v>5</v>
      </c>
      <c r="K69" s="7"/>
      <c r="L69" s="7">
        <v>6</v>
      </c>
      <c r="M69" s="7"/>
      <c r="N69" s="7">
        <v>7</v>
      </c>
      <c r="O69" s="7"/>
      <c r="P69" s="7">
        <v>8</v>
      </c>
      <c r="Q69" s="7"/>
      <c r="R69" s="180">
        <v>10</v>
      </c>
      <c r="S69" s="180"/>
      <c r="T69" s="181">
        <v>11</v>
      </c>
      <c r="U69" s="181"/>
      <c r="V69" s="181">
        <v>9</v>
      </c>
      <c r="W69" s="30"/>
      <c r="X69" s="7">
        <v>12</v>
      </c>
      <c r="Y69" s="7"/>
      <c r="AC69" s="131"/>
    </row>
    <row r="70" spans="1:29" ht="16" x14ac:dyDescent="0.2">
      <c r="A70" s="8" t="s">
        <v>45</v>
      </c>
      <c r="B70" s="61"/>
      <c r="C70" s="33"/>
      <c r="D70" s="33"/>
      <c r="E70" s="33"/>
      <c r="F70" s="34"/>
      <c r="G70" s="34"/>
      <c r="H70" s="35"/>
      <c r="I70" s="35"/>
      <c r="J70" s="36"/>
      <c r="K70" s="36"/>
      <c r="L70" s="37"/>
      <c r="M70" s="37"/>
      <c r="N70" s="37"/>
      <c r="O70" s="37"/>
      <c r="P70" s="37"/>
      <c r="Q70" s="37"/>
      <c r="R70" s="39"/>
      <c r="S70" s="39"/>
      <c r="T70" s="40"/>
      <c r="U70" s="40"/>
      <c r="V70" s="38"/>
      <c r="W70" s="40"/>
      <c r="X70" s="38"/>
      <c r="Y70" s="38"/>
      <c r="AC70" s="131"/>
    </row>
    <row r="71" spans="1:29" x14ac:dyDescent="0.2">
      <c r="A71" s="9" t="s">
        <v>46</v>
      </c>
      <c r="B71" s="33"/>
      <c r="C71" s="33"/>
      <c r="D71" s="33"/>
      <c r="E71" s="33"/>
      <c r="F71" s="34"/>
      <c r="G71" s="34"/>
      <c r="H71" s="35"/>
      <c r="I71" s="35"/>
      <c r="J71" s="36"/>
      <c r="K71" s="36"/>
      <c r="L71" s="37"/>
      <c r="M71" s="37"/>
      <c r="N71" s="37"/>
      <c r="O71" s="37"/>
      <c r="P71" s="37"/>
      <c r="Q71" s="37"/>
      <c r="R71" s="39"/>
      <c r="S71" s="39"/>
      <c r="T71" s="40"/>
      <c r="U71" s="40"/>
      <c r="V71" s="38"/>
      <c r="W71" s="40"/>
      <c r="X71" s="38"/>
      <c r="Y71" s="38"/>
      <c r="AC71" s="131"/>
    </row>
    <row r="72" spans="1:29" x14ac:dyDescent="0.2">
      <c r="A72" s="9" t="s">
        <v>47</v>
      </c>
      <c r="B72" s="51">
        <v>91</v>
      </c>
      <c r="C72" s="52">
        <v>85</v>
      </c>
      <c r="D72" s="51">
        <v>97</v>
      </c>
      <c r="E72" s="58">
        <v>184</v>
      </c>
      <c r="F72" s="51">
        <v>100</v>
      </c>
      <c r="G72" s="52">
        <v>117</v>
      </c>
      <c r="H72" s="51">
        <v>104</v>
      </c>
      <c r="I72" s="52">
        <v>88</v>
      </c>
      <c r="J72" s="51">
        <v>110</v>
      </c>
      <c r="K72" s="58">
        <v>181</v>
      </c>
      <c r="L72" s="51">
        <v>113</v>
      </c>
      <c r="M72" s="52">
        <v>119</v>
      </c>
      <c r="N72" s="51">
        <v>117</v>
      </c>
      <c r="O72" s="52">
        <v>97</v>
      </c>
      <c r="P72" s="51">
        <v>123</v>
      </c>
      <c r="Q72" s="58">
        <v>194</v>
      </c>
      <c r="R72" s="51">
        <v>130</v>
      </c>
      <c r="S72" s="52">
        <v>100</v>
      </c>
      <c r="T72" s="51">
        <v>136</v>
      </c>
      <c r="U72" s="58">
        <v>191</v>
      </c>
      <c r="V72" s="51">
        <v>126</v>
      </c>
      <c r="W72" s="52">
        <v>125</v>
      </c>
      <c r="X72" s="51">
        <v>139</v>
      </c>
      <c r="Y72" s="52">
        <v>127</v>
      </c>
      <c r="AC72" s="131"/>
    </row>
    <row r="73" spans="1:29" x14ac:dyDescent="0.2">
      <c r="A73" s="9" t="s">
        <v>48</v>
      </c>
      <c r="B73" s="51">
        <v>92</v>
      </c>
      <c r="C73" s="52">
        <v>86</v>
      </c>
      <c r="D73" s="51">
        <v>98</v>
      </c>
      <c r="E73" s="58">
        <v>185</v>
      </c>
      <c r="F73" s="51">
        <v>101</v>
      </c>
      <c r="G73" s="52">
        <v>118</v>
      </c>
      <c r="H73" s="51">
        <v>105</v>
      </c>
      <c r="I73" s="52">
        <v>89</v>
      </c>
      <c r="J73" s="51">
        <v>111</v>
      </c>
      <c r="K73" s="58">
        <v>182</v>
      </c>
      <c r="L73" s="51">
        <v>114</v>
      </c>
      <c r="M73" s="52">
        <v>120</v>
      </c>
      <c r="N73" s="51">
        <v>118</v>
      </c>
      <c r="O73" s="52">
        <v>98</v>
      </c>
      <c r="P73" s="51">
        <v>124</v>
      </c>
      <c r="Q73" s="58">
        <v>195</v>
      </c>
      <c r="R73" s="51">
        <v>131</v>
      </c>
      <c r="S73" s="52">
        <v>101</v>
      </c>
      <c r="T73" s="51">
        <v>137</v>
      </c>
      <c r="U73" s="58">
        <v>192</v>
      </c>
      <c r="V73" s="51">
        <v>127</v>
      </c>
      <c r="W73" s="52">
        <v>126</v>
      </c>
      <c r="X73" s="51">
        <v>140</v>
      </c>
      <c r="Y73" s="52">
        <v>128</v>
      </c>
      <c r="AC73" s="131"/>
    </row>
    <row r="74" spans="1:29" x14ac:dyDescent="0.2">
      <c r="A74" s="9" t="s">
        <v>49</v>
      </c>
      <c r="B74" s="51">
        <v>93</v>
      </c>
      <c r="C74" s="52">
        <v>87</v>
      </c>
      <c r="D74" s="51">
        <v>99</v>
      </c>
      <c r="E74" s="58">
        <v>186</v>
      </c>
      <c r="F74" s="51">
        <v>102</v>
      </c>
      <c r="G74" s="52">
        <v>121</v>
      </c>
      <c r="H74" s="51">
        <v>106</v>
      </c>
      <c r="I74" s="52">
        <v>90</v>
      </c>
      <c r="J74" s="51">
        <v>112</v>
      </c>
      <c r="K74" s="58">
        <v>183</v>
      </c>
      <c r="L74" s="51">
        <v>115</v>
      </c>
      <c r="M74" s="52">
        <v>123</v>
      </c>
      <c r="N74" s="51">
        <v>119</v>
      </c>
      <c r="O74" s="52">
        <v>99</v>
      </c>
      <c r="P74" s="51">
        <v>125</v>
      </c>
      <c r="Q74" s="58">
        <v>196</v>
      </c>
      <c r="R74" s="51">
        <v>132</v>
      </c>
      <c r="S74" s="52">
        <v>102</v>
      </c>
      <c r="T74" s="51">
        <v>138</v>
      </c>
      <c r="U74" s="58">
        <v>193</v>
      </c>
      <c r="V74" s="51">
        <v>128</v>
      </c>
      <c r="W74" s="52">
        <v>129</v>
      </c>
      <c r="X74" s="51">
        <v>141</v>
      </c>
      <c r="Y74" s="52">
        <v>131</v>
      </c>
    </row>
    <row r="75" spans="1:29" x14ac:dyDescent="0.2">
      <c r="A75" s="9" t="s">
        <v>50</v>
      </c>
      <c r="B75" s="51">
        <v>94</v>
      </c>
      <c r="C75" s="52">
        <v>91</v>
      </c>
      <c r="D75" s="108"/>
      <c r="E75" s="108"/>
      <c r="F75" s="51">
        <v>103</v>
      </c>
      <c r="G75" s="52">
        <v>122</v>
      </c>
      <c r="H75" s="51">
        <v>107</v>
      </c>
      <c r="I75" s="52">
        <v>94</v>
      </c>
      <c r="J75" s="108"/>
      <c r="K75" s="108"/>
      <c r="L75" s="51">
        <v>116</v>
      </c>
      <c r="M75" s="52">
        <v>124</v>
      </c>
      <c r="N75" s="51">
        <v>120</v>
      </c>
      <c r="O75" s="52">
        <v>103</v>
      </c>
      <c r="P75" s="108"/>
      <c r="Q75" s="108"/>
      <c r="R75" s="51">
        <v>133</v>
      </c>
      <c r="S75" s="52">
        <v>106</v>
      </c>
      <c r="T75" s="108"/>
      <c r="U75" s="108"/>
      <c r="V75" s="51">
        <v>129</v>
      </c>
      <c r="W75" s="52">
        <v>130</v>
      </c>
      <c r="X75" s="51">
        <v>142</v>
      </c>
      <c r="Y75" s="52">
        <v>132</v>
      </c>
    </row>
    <row r="76" spans="1:29" x14ac:dyDescent="0.2">
      <c r="A76" s="9" t="s">
        <v>51</v>
      </c>
      <c r="B76" s="51">
        <v>95</v>
      </c>
      <c r="C76" s="52">
        <v>92</v>
      </c>
      <c r="D76" s="108"/>
      <c r="E76" s="108"/>
      <c r="F76" s="108"/>
      <c r="G76" s="108"/>
      <c r="H76" s="51">
        <v>108</v>
      </c>
      <c r="I76" s="52">
        <v>95</v>
      </c>
      <c r="J76" s="108"/>
      <c r="K76" s="108"/>
      <c r="L76" s="108"/>
      <c r="M76" s="108"/>
      <c r="N76" s="51">
        <v>121</v>
      </c>
      <c r="O76" s="52">
        <v>104</v>
      </c>
      <c r="P76" s="108"/>
      <c r="Q76" s="108"/>
      <c r="R76" s="51">
        <v>134</v>
      </c>
      <c r="S76" s="52">
        <v>107</v>
      </c>
      <c r="T76" s="108"/>
      <c r="U76" s="108"/>
      <c r="V76" s="108"/>
      <c r="W76" s="108"/>
      <c r="X76" s="108"/>
      <c r="Y76" s="108"/>
    </row>
    <row r="77" spans="1:29" ht="16" thickBot="1" x14ac:dyDescent="0.25">
      <c r="A77" s="9" t="s">
        <v>52</v>
      </c>
      <c r="B77" s="51">
        <v>96</v>
      </c>
      <c r="C77" s="52">
        <v>93</v>
      </c>
      <c r="D77" s="109"/>
      <c r="E77" s="109"/>
      <c r="F77" s="109"/>
      <c r="G77" s="109"/>
      <c r="H77" s="51">
        <v>109</v>
      </c>
      <c r="I77" s="52">
        <v>96</v>
      </c>
      <c r="J77" s="109"/>
      <c r="K77" s="109"/>
      <c r="L77" s="109"/>
      <c r="M77" s="109"/>
      <c r="N77" s="62">
        <v>122</v>
      </c>
      <c r="O77" s="63">
        <v>105</v>
      </c>
      <c r="P77" s="109"/>
      <c r="Q77" s="109"/>
      <c r="R77" s="191" t="s">
        <v>594</v>
      </c>
      <c r="S77" s="63">
        <v>108</v>
      </c>
      <c r="T77" s="109"/>
      <c r="U77" s="109"/>
      <c r="V77" s="109"/>
      <c r="W77" s="109"/>
      <c r="X77" s="109"/>
      <c r="Y77" s="109"/>
    </row>
    <row r="78" spans="1:29" ht="16" thickBot="1" x14ac:dyDescent="0.25">
      <c r="B78" s="292" t="s">
        <v>192</v>
      </c>
      <c r="C78" s="293"/>
      <c r="D78" s="293"/>
      <c r="E78" s="293"/>
      <c r="F78" s="293"/>
      <c r="G78" s="294"/>
      <c r="H78" s="292" t="s">
        <v>193</v>
      </c>
      <c r="I78" s="293"/>
      <c r="J78" s="293"/>
      <c r="K78" s="293"/>
      <c r="L78" s="293"/>
      <c r="M78" s="293"/>
      <c r="N78" s="292" t="s">
        <v>195</v>
      </c>
      <c r="O78" s="293"/>
      <c r="P78" s="293"/>
      <c r="Q78" s="294"/>
      <c r="R78" s="292" t="s">
        <v>196</v>
      </c>
      <c r="S78" s="293"/>
      <c r="T78" s="293"/>
      <c r="U78" s="294"/>
      <c r="V78" s="292" t="s">
        <v>195</v>
      </c>
      <c r="W78" s="294"/>
      <c r="X78" s="292" t="s">
        <v>196</v>
      </c>
      <c r="Y78" s="294"/>
    </row>
    <row r="79" spans="1:29" x14ac:dyDescent="0.2">
      <c r="A79" s="131"/>
      <c r="B79" s="131"/>
      <c r="C79" s="131"/>
      <c r="D79" s="131"/>
      <c r="E79" s="131"/>
      <c r="F79" s="131"/>
      <c r="G79" s="131"/>
      <c r="H79" s="131"/>
      <c r="I79" s="131"/>
      <c r="J79" s="131"/>
      <c r="K79" s="131"/>
    </row>
    <row r="80" spans="1:29" x14ac:dyDescent="0.2">
      <c r="A80" s="131"/>
      <c r="B80" s="131"/>
      <c r="C80" s="131"/>
      <c r="D80" s="131"/>
      <c r="E80" s="131"/>
      <c r="F80" s="131"/>
      <c r="G80" s="131"/>
      <c r="H80" s="131"/>
      <c r="I80" s="131"/>
      <c r="J80" s="131"/>
      <c r="K80" s="131"/>
    </row>
    <row r="81" spans="1:21" x14ac:dyDescent="0.2">
      <c r="A81" s="131"/>
      <c r="B81" s="131"/>
      <c r="C81" s="131"/>
      <c r="D81" s="131"/>
      <c r="E81" s="131"/>
      <c r="F81" s="131"/>
      <c r="G81" s="131"/>
      <c r="H81" s="131"/>
      <c r="I81" s="131"/>
      <c r="J81" s="131"/>
      <c r="K81" s="131"/>
    </row>
    <row r="82" spans="1:21" x14ac:dyDescent="0.2">
      <c r="A82" s="131"/>
      <c r="B82" s="131"/>
      <c r="C82" s="131"/>
      <c r="D82" s="131"/>
      <c r="E82" s="131"/>
      <c r="F82" s="131"/>
      <c r="G82" s="131"/>
      <c r="H82" s="131"/>
      <c r="I82" s="131"/>
      <c r="J82" s="131"/>
      <c r="K82" s="131"/>
    </row>
    <row r="83" spans="1:21" x14ac:dyDescent="0.2">
      <c r="A83" s="131"/>
      <c r="B83" s="131"/>
      <c r="C83" s="131"/>
      <c r="D83" s="131"/>
      <c r="E83" s="131"/>
      <c r="F83" s="131"/>
      <c r="G83" s="131"/>
      <c r="H83" s="131"/>
      <c r="I83" s="131"/>
      <c r="J83" s="131"/>
      <c r="K83" s="131"/>
    </row>
    <row r="84" spans="1:21" x14ac:dyDescent="0.2">
      <c r="A84" s="131"/>
      <c r="B84" s="131"/>
      <c r="C84" s="131"/>
      <c r="D84" s="131"/>
      <c r="E84" s="131"/>
      <c r="F84" s="131"/>
      <c r="G84" s="131"/>
      <c r="H84" s="131"/>
      <c r="I84" s="131"/>
      <c r="J84" s="131"/>
      <c r="K84" s="131"/>
    </row>
    <row r="85" spans="1:21" x14ac:dyDescent="0.2">
      <c r="A85" s="131"/>
      <c r="B85" s="131"/>
      <c r="C85" s="131"/>
      <c r="D85" s="131"/>
      <c r="E85" s="131"/>
      <c r="F85" s="131"/>
      <c r="G85" s="131"/>
      <c r="H85" s="131"/>
      <c r="I85" s="131"/>
      <c r="J85" s="131"/>
      <c r="K85" s="131"/>
    </row>
    <row r="86" spans="1:21" x14ac:dyDescent="0.2">
      <c r="A86" s="131"/>
      <c r="B86" s="131"/>
      <c r="C86" s="131"/>
      <c r="D86" s="131"/>
      <c r="E86" s="131"/>
      <c r="F86" s="131"/>
      <c r="G86" s="131"/>
      <c r="H86" s="131"/>
      <c r="I86" s="131"/>
      <c r="J86" s="131"/>
      <c r="K86" s="131"/>
    </row>
    <row r="87" spans="1:21" x14ac:dyDescent="0.2">
      <c r="A87" s="131"/>
      <c r="B87" s="131"/>
      <c r="C87" s="131"/>
      <c r="D87" s="131"/>
      <c r="E87" s="131"/>
      <c r="F87" s="131"/>
      <c r="G87" s="131"/>
      <c r="H87" s="131"/>
      <c r="I87" s="131"/>
      <c r="J87" s="131"/>
      <c r="K87" s="131"/>
    </row>
    <row r="88" spans="1:21" x14ac:dyDescent="0.2">
      <c r="A88" s="131"/>
      <c r="B88" s="131"/>
      <c r="C88" s="131"/>
      <c r="D88" s="131"/>
      <c r="E88" s="131"/>
      <c r="F88" s="131"/>
      <c r="G88" s="131"/>
      <c r="H88" s="131"/>
      <c r="I88" s="131"/>
      <c r="J88" s="131"/>
      <c r="K88" s="131"/>
    </row>
    <row r="89" spans="1:21" x14ac:dyDescent="0.2">
      <c r="A89" s="131"/>
      <c r="B89" s="131"/>
      <c r="C89" s="131"/>
      <c r="D89" s="131"/>
      <c r="E89" s="131"/>
      <c r="F89" s="131"/>
      <c r="G89" s="131"/>
      <c r="H89" s="131"/>
      <c r="I89" s="131"/>
      <c r="J89" s="131"/>
      <c r="K89" s="131"/>
    </row>
    <row r="90" spans="1:21" x14ac:dyDescent="0.2">
      <c r="A90" s="131"/>
      <c r="B90" s="131"/>
      <c r="C90" s="131"/>
      <c r="D90" s="131"/>
      <c r="E90" s="131"/>
      <c r="F90" s="131"/>
      <c r="G90" s="131"/>
      <c r="H90" s="131"/>
      <c r="I90" s="131"/>
      <c r="J90" s="131"/>
      <c r="K90" s="131"/>
    </row>
    <row r="91" spans="1:21" x14ac:dyDescent="0.2">
      <c r="A91" s="131"/>
      <c r="B91" s="131"/>
      <c r="C91" s="131"/>
      <c r="D91" s="131"/>
      <c r="E91" s="131"/>
      <c r="F91" s="131"/>
      <c r="G91" s="131"/>
      <c r="H91" s="131"/>
      <c r="I91" s="131"/>
      <c r="J91" s="131"/>
      <c r="K91" s="131"/>
    </row>
    <row r="92" spans="1:21" x14ac:dyDescent="0.2">
      <c r="A92" s="131"/>
      <c r="B92" s="131"/>
      <c r="C92" s="131"/>
      <c r="D92" s="131"/>
      <c r="E92" s="131"/>
      <c r="F92" s="131"/>
      <c r="G92" s="131"/>
      <c r="H92" s="131"/>
      <c r="I92" s="131"/>
      <c r="J92" s="131"/>
      <c r="K92" s="131"/>
    </row>
    <row r="93" spans="1:21" x14ac:dyDescent="0.2">
      <c r="A93" s="134"/>
      <c r="B93" s="134"/>
      <c r="C93" s="134"/>
      <c r="D93" s="134"/>
      <c r="E93" s="134"/>
      <c r="F93" s="134"/>
      <c r="G93" s="134"/>
      <c r="H93" s="134"/>
      <c r="I93" s="134"/>
      <c r="J93" s="134"/>
      <c r="K93" s="134"/>
    </row>
    <row r="94" spans="1:21" x14ac:dyDescent="0.2">
      <c r="A94" s="131" t="s">
        <v>336</v>
      </c>
      <c r="B94" s="131"/>
      <c r="C94" s="131"/>
      <c r="D94" s="131"/>
      <c r="E94" s="131" t="s">
        <v>535</v>
      </c>
      <c r="F94" s="131"/>
      <c r="G94" s="131"/>
      <c r="H94" s="131"/>
      <c r="I94" s="131"/>
      <c r="J94" s="131"/>
      <c r="K94" s="131"/>
    </row>
    <row r="95" spans="1:21" x14ac:dyDescent="0.2">
      <c r="A95" s="131"/>
      <c r="B95" s="131"/>
      <c r="C95" s="131"/>
      <c r="D95" s="131"/>
      <c r="E95" s="131"/>
      <c r="F95" s="131"/>
      <c r="G95" s="131"/>
      <c r="H95" s="131"/>
      <c r="I95" s="131"/>
      <c r="J95" s="131"/>
      <c r="K95" s="131"/>
    </row>
    <row r="96" spans="1:21" x14ac:dyDescent="0.2">
      <c r="A96" s="131"/>
      <c r="B96" s="131"/>
      <c r="C96" s="131"/>
      <c r="D96" s="131"/>
      <c r="E96" s="131"/>
      <c r="F96" s="131"/>
      <c r="G96" s="131"/>
      <c r="H96" s="131"/>
      <c r="I96" s="131"/>
      <c r="J96" s="131"/>
      <c r="K96" s="131"/>
      <c r="S96" t="s">
        <v>339</v>
      </c>
      <c r="T96" t="s">
        <v>340</v>
      </c>
      <c r="U96" t="s">
        <v>341</v>
      </c>
    </row>
    <row r="97" spans="2:22" x14ac:dyDescent="0.2">
      <c r="B97" t="s">
        <v>339</v>
      </c>
      <c r="R97" t="s">
        <v>338</v>
      </c>
      <c r="S97" t="s">
        <v>521</v>
      </c>
      <c r="T97" t="s">
        <v>521</v>
      </c>
      <c r="U97" t="s">
        <v>521</v>
      </c>
      <c r="V97" t="s">
        <v>542</v>
      </c>
    </row>
    <row r="98" spans="2:22" x14ac:dyDescent="0.2">
      <c r="B98" t="s">
        <v>338</v>
      </c>
      <c r="C98" t="s">
        <v>303</v>
      </c>
      <c r="D98" t="s">
        <v>521</v>
      </c>
      <c r="Q98">
        <v>1</v>
      </c>
      <c r="R98" s="90">
        <v>2000</v>
      </c>
      <c r="S98">
        <v>1.9296</v>
      </c>
      <c r="T98">
        <v>1.9296</v>
      </c>
      <c r="U98">
        <v>1.7290000000000001</v>
      </c>
      <c r="V98">
        <f>AVERAGE(S98:U98)</f>
        <v>1.8627333333333336</v>
      </c>
    </row>
    <row r="99" spans="2:22" x14ac:dyDescent="0.2">
      <c r="B99" s="90">
        <v>2000</v>
      </c>
      <c r="C99" s="174">
        <v>2.0367999999999999</v>
      </c>
      <c r="D99">
        <f>C99-0.1072</f>
        <v>1.9296</v>
      </c>
      <c r="Q99">
        <v>2</v>
      </c>
      <c r="R99" s="90">
        <v>1500</v>
      </c>
      <c r="S99">
        <v>1.4353</v>
      </c>
      <c r="T99">
        <v>1.4353</v>
      </c>
      <c r="U99">
        <v>1.3629</v>
      </c>
      <c r="V99">
        <f>AVERAGE(S99:U99)</f>
        <v>1.4111666666666667</v>
      </c>
    </row>
    <row r="100" spans="2:22" x14ac:dyDescent="0.2">
      <c r="B100" s="90">
        <v>1500</v>
      </c>
      <c r="C100" s="174">
        <v>1.5425</v>
      </c>
      <c r="D100">
        <f t="shared" ref="D100:D107" si="4">C100-0.1072</f>
        <v>1.4353</v>
      </c>
      <c r="Q100">
        <v>3</v>
      </c>
      <c r="R100" s="90">
        <v>1000</v>
      </c>
      <c r="S100">
        <v>0.82230000000000003</v>
      </c>
      <c r="T100">
        <v>0.82230000000000003</v>
      </c>
      <c r="V100">
        <f>AVERAGE(S100:T100)</f>
        <v>0.82230000000000003</v>
      </c>
    </row>
    <row r="101" spans="2:22" x14ac:dyDescent="0.2">
      <c r="B101" s="90">
        <v>1000</v>
      </c>
      <c r="C101" s="174">
        <v>0.92949999999999999</v>
      </c>
      <c r="D101">
        <f t="shared" si="4"/>
        <v>0.82230000000000003</v>
      </c>
      <c r="Q101">
        <v>4</v>
      </c>
      <c r="R101" s="90">
        <v>750</v>
      </c>
      <c r="S101">
        <v>0.63390000000000002</v>
      </c>
      <c r="T101">
        <v>0.63390000000000002</v>
      </c>
      <c r="U101">
        <v>0.67930000000000001</v>
      </c>
      <c r="V101">
        <f>AVERAGE(S101:U101)</f>
        <v>0.64903333333333335</v>
      </c>
    </row>
    <row r="102" spans="2:22" x14ac:dyDescent="0.2">
      <c r="B102" s="90">
        <v>750</v>
      </c>
      <c r="C102" s="174">
        <v>0.74109999999999998</v>
      </c>
      <c r="D102">
        <f t="shared" si="4"/>
        <v>0.63390000000000002</v>
      </c>
      <c r="Q102">
        <v>5</v>
      </c>
      <c r="R102" s="90">
        <v>500</v>
      </c>
      <c r="S102">
        <v>0.44469999999999993</v>
      </c>
      <c r="T102">
        <v>0.44469999999999993</v>
      </c>
      <c r="U102">
        <v>0.45630000000000004</v>
      </c>
      <c r="V102">
        <f t="shared" ref="V102:V106" si="5">AVERAGE(S102:U102)</f>
        <v>0.44856666666666661</v>
      </c>
    </row>
    <row r="103" spans="2:22" x14ac:dyDescent="0.2">
      <c r="B103" s="90">
        <v>500</v>
      </c>
      <c r="C103" s="174">
        <v>0.55189999999999995</v>
      </c>
      <c r="D103">
        <f t="shared" si="4"/>
        <v>0.44469999999999993</v>
      </c>
      <c r="Q103">
        <v>6</v>
      </c>
      <c r="R103" s="90">
        <v>250</v>
      </c>
      <c r="S103">
        <v>0.23209999999999997</v>
      </c>
      <c r="T103">
        <v>0.23209999999999997</v>
      </c>
      <c r="U103">
        <v>0.2485</v>
      </c>
      <c r="V103">
        <f t="shared" si="5"/>
        <v>0.23756666666666662</v>
      </c>
    </row>
    <row r="104" spans="2:22" x14ac:dyDescent="0.2">
      <c r="B104" s="90">
        <v>250</v>
      </c>
      <c r="C104" s="174">
        <v>0.33929999999999999</v>
      </c>
      <c r="D104">
        <f t="shared" si="4"/>
        <v>0.23209999999999997</v>
      </c>
      <c r="Q104">
        <v>7</v>
      </c>
      <c r="R104" s="90">
        <v>125</v>
      </c>
      <c r="S104">
        <v>0.129</v>
      </c>
      <c r="T104">
        <v>0.129</v>
      </c>
      <c r="U104">
        <v>0.12609999999999999</v>
      </c>
      <c r="V104">
        <f t="shared" si="5"/>
        <v>0.12803333333333333</v>
      </c>
    </row>
    <row r="105" spans="2:22" x14ac:dyDescent="0.2">
      <c r="B105" s="90">
        <v>125</v>
      </c>
      <c r="C105" s="174">
        <v>0.23619999999999999</v>
      </c>
      <c r="D105">
        <f t="shared" si="4"/>
        <v>0.129</v>
      </c>
      <c r="Q105">
        <v>8</v>
      </c>
      <c r="R105" s="90">
        <v>25</v>
      </c>
      <c r="S105">
        <v>1.9899999999999987E-2</v>
      </c>
      <c r="T105">
        <v>1.9899999999999987E-2</v>
      </c>
      <c r="U105">
        <v>1.8499999999999989E-2</v>
      </c>
      <c r="V105">
        <f t="shared" si="5"/>
        <v>1.943333333333332E-2</v>
      </c>
    </row>
    <row r="106" spans="2:22" x14ac:dyDescent="0.2">
      <c r="B106" s="90">
        <v>25</v>
      </c>
      <c r="C106" s="174">
        <v>0.12709999999999999</v>
      </c>
      <c r="D106">
        <f t="shared" si="4"/>
        <v>1.9899999999999987E-2</v>
      </c>
      <c r="Q106">
        <v>9</v>
      </c>
      <c r="R106" s="90">
        <v>0</v>
      </c>
      <c r="S106">
        <v>0</v>
      </c>
      <c r="T106">
        <v>0</v>
      </c>
      <c r="U106">
        <v>0</v>
      </c>
      <c r="V106">
        <f t="shared" si="5"/>
        <v>0</v>
      </c>
    </row>
    <row r="107" spans="2:22" x14ac:dyDescent="0.2">
      <c r="B107" s="90">
        <v>0</v>
      </c>
      <c r="C107" s="174">
        <v>0.1072</v>
      </c>
      <c r="D107">
        <f t="shared" si="4"/>
        <v>0</v>
      </c>
    </row>
    <row r="110" spans="2:22" x14ac:dyDescent="0.2">
      <c r="R110" t="s">
        <v>544</v>
      </c>
    </row>
    <row r="111" spans="2:22" x14ac:dyDescent="0.2">
      <c r="R111">
        <f>AVERAGE(C107,C122,C136)</f>
        <v>0.10910000000000002</v>
      </c>
    </row>
    <row r="112" spans="2:22" x14ac:dyDescent="0.2">
      <c r="B112" t="s">
        <v>340</v>
      </c>
    </row>
    <row r="113" spans="2:30" x14ac:dyDescent="0.2">
      <c r="B113" t="s">
        <v>338</v>
      </c>
      <c r="C113" t="s">
        <v>303</v>
      </c>
      <c r="D113" t="s">
        <v>521</v>
      </c>
    </row>
    <row r="114" spans="2:30" x14ac:dyDescent="0.2">
      <c r="B114" s="90">
        <v>2000</v>
      </c>
      <c r="C114" s="131">
        <v>2.0367999999999999</v>
      </c>
      <c r="D114">
        <f>C114-0.1072</f>
        <v>1.9296</v>
      </c>
    </row>
    <row r="115" spans="2:30" x14ac:dyDescent="0.2">
      <c r="B115" s="90">
        <v>1500</v>
      </c>
      <c r="C115" s="131">
        <v>1.5425</v>
      </c>
      <c r="D115">
        <f t="shared" ref="D115:D122" si="6">C115-0.1072</f>
        <v>1.4353</v>
      </c>
    </row>
    <row r="116" spans="2:30" x14ac:dyDescent="0.2">
      <c r="B116" s="90">
        <v>1000</v>
      </c>
      <c r="C116" s="131">
        <v>0.92949999999999999</v>
      </c>
      <c r="D116">
        <f t="shared" si="6"/>
        <v>0.82230000000000003</v>
      </c>
    </row>
    <row r="117" spans="2:30" x14ac:dyDescent="0.2">
      <c r="B117" s="90">
        <v>750</v>
      </c>
      <c r="C117" s="131">
        <v>0.74109999999999998</v>
      </c>
      <c r="D117">
        <f t="shared" si="6"/>
        <v>0.63390000000000002</v>
      </c>
    </row>
    <row r="118" spans="2:30" x14ac:dyDescent="0.2">
      <c r="B118" s="90">
        <v>500</v>
      </c>
      <c r="C118" s="131">
        <v>0.55189999999999995</v>
      </c>
      <c r="D118">
        <f t="shared" si="6"/>
        <v>0.44469999999999993</v>
      </c>
    </row>
    <row r="119" spans="2:30" x14ac:dyDescent="0.2">
      <c r="B119" s="90">
        <v>250</v>
      </c>
      <c r="C119" s="131">
        <v>0.33929999999999999</v>
      </c>
      <c r="D119">
        <f t="shared" si="6"/>
        <v>0.23209999999999997</v>
      </c>
      <c r="AD119" s="131"/>
    </row>
    <row r="120" spans="2:30" x14ac:dyDescent="0.2">
      <c r="B120" s="90">
        <v>125</v>
      </c>
      <c r="C120" s="131">
        <v>0.23619999999999999</v>
      </c>
      <c r="D120">
        <f t="shared" si="6"/>
        <v>0.129</v>
      </c>
      <c r="AD120" s="131"/>
    </row>
    <row r="121" spans="2:30" x14ac:dyDescent="0.2">
      <c r="B121" s="90">
        <v>25</v>
      </c>
      <c r="C121" s="131">
        <v>0.12709999999999999</v>
      </c>
      <c r="D121">
        <f t="shared" si="6"/>
        <v>1.9899999999999987E-2</v>
      </c>
      <c r="AD121" s="131"/>
    </row>
    <row r="122" spans="2:30" x14ac:dyDescent="0.2">
      <c r="B122" s="90">
        <v>0</v>
      </c>
      <c r="C122" s="131">
        <v>0.1072</v>
      </c>
      <c r="D122">
        <f t="shared" si="6"/>
        <v>0</v>
      </c>
      <c r="AD122" s="131"/>
    </row>
    <row r="123" spans="2:30" x14ac:dyDescent="0.2">
      <c r="AD123" s="131"/>
    </row>
    <row r="124" spans="2:30" x14ac:dyDescent="0.2">
      <c r="AD124" s="131"/>
    </row>
    <row r="125" spans="2:30" x14ac:dyDescent="0.2">
      <c r="AD125" s="131"/>
    </row>
    <row r="126" spans="2:30" x14ac:dyDescent="0.2">
      <c r="AD126" s="131"/>
    </row>
    <row r="127" spans="2:30" x14ac:dyDescent="0.2">
      <c r="B127" t="s">
        <v>341</v>
      </c>
      <c r="AD127" s="131"/>
    </row>
    <row r="128" spans="2:30" x14ac:dyDescent="0.2">
      <c r="B128" t="s">
        <v>338</v>
      </c>
      <c r="C128" t="s">
        <v>303</v>
      </c>
      <c r="D128" t="s">
        <v>521</v>
      </c>
      <c r="AD128" s="131"/>
    </row>
    <row r="129" spans="2:30" x14ac:dyDescent="0.2">
      <c r="B129" s="90">
        <v>2000</v>
      </c>
      <c r="C129" s="131">
        <v>1.8419000000000001</v>
      </c>
      <c r="D129">
        <f>C129-0.1129</f>
        <v>1.7290000000000001</v>
      </c>
      <c r="AD129" s="131"/>
    </row>
    <row r="130" spans="2:30" x14ac:dyDescent="0.2">
      <c r="B130" s="90">
        <v>1500</v>
      </c>
      <c r="C130" s="131">
        <v>1.4758</v>
      </c>
      <c r="D130">
        <f t="shared" ref="D130:D136" si="7">C130-0.1129</f>
        <v>1.3629</v>
      </c>
      <c r="AD130" s="131"/>
    </row>
    <row r="131" spans="2:30" x14ac:dyDescent="0.2">
      <c r="B131" s="90">
        <v>750</v>
      </c>
      <c r="C131" s="131">
        <v>0.79220000000000002</v>
      </c>
      <c r="D131">
        <f t="shared" si="7"/>
        <v>0.67930000000000001</v>
      </c>
      <c r="AD131" s="131"/>
    </row>
    <row r="132" spans="2:30" x14ac:dyDescent="0.2">
      <c r="B132" s="90">
        <v>500</v>
      </c>
      <c r="C132" s="131">
        <v>0.56920000000000004</v>
      </c>
      <c r="D132">
        <f t="shared" si="7"/>
        <v>0.45630000000000004</v>
      </c>
      <c r="AD132" s="131"/>
    </row>
    <row r="133" spans="2:30" x14ac:dyDescent="0.2">
      <c r="B133" s="90">
        <v>250</v>
      </c>
      <c r="C133" s="131">
        <v>0.3614</v>
      </c>
      <c r="D133">
        <f t="shared" si="7"/>
        <v>0.2485</v>
      </c>
      <c r="AD133" s="131"/>
    </row>
    <row r="134" spans="2:30" x14ac:dyDescent="0.2">
      <c r="B134" s="90">
        <v>125</v>
      </c>
      <c r="C134" s="131">
        <v>0.23899999999999999</v>
      </c>
      <c r="D134">
        <f t="shared" si="7"/>
        <v>0.12609999999999999</v>
      </c>
      <c r="AD134" s="131"/>
    </row>
    <row r="135" spans="2:30" x14ac:dyDescent="0.2">
      <c r="B135" s="90">
        <v>25</v>
      </c>
      <c r="C135" s="131">
        <v>0.13139999999999999</v>
      </c>
      <c r="D135">
        <f t="shared" si="7"/>
        <v>1.8499999999999989E-2</v>
      </c>
      <c r="AD135" s="131"/>
    </row>
    <row r="136" spans="2:30" x14ac:dyDescent="0.2">
      <c r="B136" s="90">
        <v>0</v>
      </c>
      <c r="C136" s="131">
        <v>0.1129</v>
      </c>
      <c r="D136">
        <f t="shared" si="7"/>
        <v>0</v>
      </c>
      <c r="AD136" s="131"/>
    </row>
    <row r="137" spans="2:30" x14ac:dyDescent="0.2">
      <c r="AD137" s="131"/>
    </row>
    <row r="138" spans="2:30" x14ac:dyDescent="0.2">
      <c r="AD138" s="131"/>
    </row>
    <row r="139" spans="2:30" x14ac:dyDescent="0.2">
      <c r="AD139" s="131"/>
    </row>
    <row r="140" spans="2:30" x14ac:dyDescent="0.2">
      <c r="AD140" s="131"/>
    </row>
    <row r="141" spans="2:30" x14ac:dyDescent="0.2">
      <c r="AD141" s="131"/>
    </row>
    <row r="142" spans="2:30" x14ac:dyDescent="0.2">
      <c r="AD142" s="131"/>
    </row>
    <row r="143" spans="2:30" x14ac:dyDescent="0.2">
      <c r="B143" s="60" t="s">
        <v>493</v>
      </c>
      <c r="AD143" s="131"/>
    </row>
    <row r="144" spans="2:30" x14ac:dyDescent="0.2">
      <c r="B144" s="60"/>
      <c r="AD144" s="131"/>
    </row>
    <row r="145" spans="2:30" x14ac:dyDescent="0.2">
      <c r="B145" s="95" t="s">
        <v>593</v>
      </c>
      <c r="AD145" s="131"/>
    </row>
    <row r="146" spans="2:30" x14ac:dyDescent="0.2">
      <c r="AD146" s="131"/>
    </row>
    <row r="147" spans="2:30" x14ac:dyDescent="0.2">
      <c r="B147" s="84" t="s">
        <v>191</v>
      </c>
      <c r="AD147" s="131"/>
    </row>
    <row r="148" spans="2:30" x14ac:dyDescent="0.2">
      <c r="C148" s="41" t="s">
        <v>253</v>
      </c>
      <c r="D148" s="41"/>
      <c r="E148" s="42"/>
      <c r="F148" s="42"/>
      <c r="G148" s="42"/>
      <c r="H148" s="42"/>
      <c r="I148" s="42"/>
      <c r="J148" s="32"/>
      <c r="K148" s="32"/>
      <c r="L148" s="32"/>
      <c r="M148" s="32"/>
      <c r="N148" s="32"/>
      <c r="O148" s="32"/>
      <c r="P148" s="32"/>
      <c r="Q148" s="32"/>
      <c r="R148" s="32"/>
      <c r="S148" s="32"/>
      <c r="T148" s="32"/>
      <c r="AD148" s="131"/>
    </row>
    <row r="149" spans="2:30" x14ac:dyDescent="0.2">
      <c r="B149" s="6"/>
      <c r="C149" s="7">
        <v>1</v>
      </c>
      <c r="D149" s="7"/>
      <c r="E149" s="7">
        <v>2</v>
      </c>
      <c r="F149" s="7"/>
      <c r="G149" s="7">
        <v>3</v>
      </c>
      <c r="H149" s="7"/>
      <c r="I149" s="7">
        <v>4</v>
      </c>
      <c r="J149" s="7"/>
      <c r="K149" s="7">
        <v>5</v>
      </c>
      <c r="L149" s="7"/>
      <c r="M149" s="7">
        <v>6</v>
      </c>
      <c r="N149" s="7"/>
      <c r="O149" s="7">
        <v>7</v>
      </c>
      <c r="P149" s="7"/>
      <c r="Q149" s="7">
        <v>8</v>
      </c>
      <c r="R149" s="7"/>
      <c r="S149" s="180">
        <v>10</v>
      </c>
      <c r="T149" s="180"/>
      <c r="U149" s="181">
        <v>11</v>
      </c>
      <c r="V149" s="181"/>
      <c r="W149" s="181">
        <v>9</v>
      </c>
      <c r="X149" s="30"/>
      <c r="Y149" s="7">
        <v>12</v>
      </c>
      <c r="Z149" s="7"/>
      <c r="AD149" s="131"/>
    </row>
    <row r="150" spans="2:30" ht="16" x14ac:dyDescent="0.2">
      <c r="B150" s="8" t="s">
        <v>45</v>
      </c>
      <c r="C150" s="61"/>
      <c r="D150" s="33"/>
      <c r="E150" s="33"/>
      <c r="F150" s="33"/>
      <c r="G150" s="34"/>
      <c r="H150" s="34"/>
      <c r="I150" s="35"/>
      <c r="J150" s="35"/>
      <c r="K150" s="36"/>
      <c r="L150" s="36"/>
      <c r="M150" s="37"/>
      <c r="N150" s="37"/>
      <c r="O150" s="37"/>
      <c r="P150" s="37"/>
      <c r="Q150" s="37"/>
      <c r="R150" s="37"/>
      <c r="S150" s="39"/>
      <c r="T150" s="39"/>
      <c r="U150" s="40"/>
      <c r="V150" s="40"/>
      <c r="W150" s="38"/>
      <c r="X150" s="40"/>
      <c r="Y150" s="38"/>
      <c r="Z150" s="38"/>
      <c r="AD150" s="131"/>
    </row>
    <row r="151" spans="2:30" x14ac:dyDescent="0.2">
      <c r="B151" s="9" t="s">
        <v>46</v>
      </c>
      <c r="C151" s="33"/>
      <c r="D151" s="33"/>
      <c r="E151" s="33"/>
      <c r="F151" s="33"/>
      <c r="G151" s="34"/>
      <c r="H151" s="34"/>
      <c r="I151" s="35"/>
      <c r="J151" s="35"/>
      <c r="K151" s="36"/>
      <c r="L151" s="36"/>
      <c r="M151" s="37"/>
      <c r="N151" s="37"/>
      <c r="O151" s="37"/>
      <c r="P151" s="37"/>
      <c r="Q151" s="37"/>
      <c r="R151" s="37"/>
      <c r="S151" s="39"/>
      <c r="T151" s="39"/>
      <c r="U151" s="40"/>
      <c r="V151" s="40"/>
      <c r="W151" s="38"/>
      <c r="X151" s="40"/>
      <c r="Y151" s="38"/>
      <c r="Z151" s="38"/>
      <c r="AD151" s="131"/>
    </row>
    <row r="152" spans="2:30" x14ac:dyDescent="0.2">
      <c r="B152" s="9" t="s">
        <v>47</v>
      </c>
      <c r="C152" s="51">
        <v>91</v>
      </c>
      <c r="D152" s="52">
        <v>85</v>
      </c>
      <c r="E152" s="51">
        <v>97</v>
      </c>
      <c r="F152" s="58">
        <v>184</v>
      </c>
      <c r="G152" s="51">
        <v>100</v>
      </c>
      <c r="H152" s="52">
        <v>117</v>
      </c>
      <c r="I152" s="51">
        <v>104</v>
      </c>
      <c r="J152" s="52">
        <v>88</v>
      </c>
      <c r="K152" s="51">
        <v>110</v>
      </c>
      <c r="L152" s="58">
        <v>181</v>
      </c>
      <c r="M152" s="51">
        <v>113</v>
      </c>
      <c r="N152" s="52">
        <v>119</v>
      </c>
      <c r="O152" s="51">
        <v>117</v>
      </c>
      <c r="P152" s="52">
        <v>97</v>
      </c>
      <c r="Q152" s="51">
        <v>123</v>
      </c>
      <c r="R152" s="58">
        <v>194</v>
      </c>
      <c r="S152" s="51">
        <v>130</v>
      </c>
      <c r="T152" s="52">
        <v>100</v>
      </c>
      <c r="U152" s="51">
        <v>136</v>
      </c>
      <c r="V152" s="58">
        <v>191</v>
      </c>
      <c r="W152" s="51">
        <v>126</v>
      </c>
      <c r="X152" s="52">
        <v>125</v>
      </c>
      <c r="Y152" s="51">
        <v>139</v>
      </c>
      <c r="Z152" s="52">
        <v>127</v>
      </c>
      <c r="AD152" s="131"/>
    </row>
    <row r="153" spans="2:30" x14ac:dyDescent="0.2">
      <c r="B153" s="9" t="s">
        <v>48</v>
      </c>
      <c r="C153" s="51">
        <v>92</v>
      </c>
      <c r="D153" s="52">
        <v>86</v>
      </c>
      <c r="E153" s="51">
        <v>98</v>
      </c>
      <c r="F153" s="58">
        <v>185</v>
      </c>
      <c r="G153" s="51">
        <v>101</v>
      </c>
      <c r="H153" s="52">
        <v>118</v>
      </c>
      <c r="I153" s="51">
        <v>105</v>
      </c>
      <c r="J153" s="52">
        <v>89</v>
      </c>
      <c r="K153" s="51">
        <v>111</v>
      </c>
      <c r="L153" s="58">
        <v>182</v>
      </c>
      <c r="M153" s="51">
        <v>114</v>
      </c>
      <c r="N153" s="52">
        <v>120</v>
      </c>
      <c r="O153" s="51">
        <v>118</v>
      </c>
      <c r="P153" s="52">
        <v>98</v>
      </c>
      <c r="Q153" s="51">
        <v>124</v>
      </c>
      <c r="R153" s="58">
        <v>195</v>
      </c>
      <c r="S153" s="51">
        <v>131</v>
      </c>
      <c r="T153" s="52">
        <v>101</v>
      </c>
      <c r="U153" s="51">
        <v>137</v>
      </c>
      <c r="V153" s="58">
        <v>192</v>
      </c>
      <c r="W153" s="51">
        <v>127</v>
      </c>
      <c r="X153" s="52">
        <v>126</v>
      </c>
      <c r="Y153" s="51">
        <v>140</v>
      </c>
      <c r="Z153" s="52">
        <v>128</v>
      </c>
      <c r="AD153" s="131"/>
    </row>
    <row r="154" spans="2:30" x14ac:dyDescent="0.2">
      <c r="B154" s="9" t="s">
        <v>49</v>
      </c>
      <c r="C154" s="51">
        <v>93</v>
      </c>
      <c r="D154" s="52">
        <v>87</v>
      </c>
      <c r="E154" s="51">
        <v>99</v>
      </c>
      <c r="F154" s="58">
        <v>186</v>
      </c>
      <c r="G154" s="51">
        <v>102</v>
      </c>
      <c r="H154" s="52">
        <v>121</v>
      </c>
      <c r="I154" s="51">
        <v>106</v>
      </c>
      <c r="J154" s="52">
        <v>90</v>
      </c>
      <c r="K154" s="51">
        <v>112</v>
      </c>
      <c r="L154" s="58">
        <v>183</v>
      </c>
      <c r="M154" s="51">
        <v>115</v>
      </c>
      <c r="N154" s="52">
        <v>123</v>
      </c>
      <c r="O154" s="51">
        <v>119</v>
      </c>
      <c r="P154" s="52">
        <v>99</v>
      </c>
      <c r="Q154" s="51">
        <v>125</v>
      </c>
      <c r="R154" s="58">
        <v>196</v>
      </c>
      <c r="S154" s="51">
        <v>132</v>
      </c>
      <c r="T154" s="52">
        <v>102</v>
      </c>
      <c r="U154" s="51">
        <v>138</v>
      </c>
      <c r="V154" s="58">
        <v>193</v>
      </c>
      <c r="W154" s="51">
        <v>128</v>
      </c>
      <c r="X154" s="52">
        <v>129</v>
      </c>
      <c r="Y154" s="51">
        <v>141</v>
      </c>
      <c r="Z154" s="52">
        <v>131</v>
      </c>
      <c r="AD154" s="131"/>
    </row>
    <row r="155" spans="2:30" x14ac:dyDescent="0.2">
      <c r="B155" s="9" t="s">
        <v>50</v>
      </c>
      <c r="C155" s="51">
        <v>94</v>
      </c>
      <c r="D155" s="52">
        <v>91</v>
      </c>
      <c r="E155" s="108"/>
      <c r="F155" s="108"/>
      <c r="G155" s="51">
        <v>103</v>
      </c>
      <c r="H155" s="52">
        <v>122</v>
      </c>
      <c r="I155" s="51">
        <v>107</v>
      </c>
      <c r="J155" s="52">
        <v>94</v>
      </c>
      <c r="K155" s="108"/>
      <c r="L155" s="108"/>
      <c r="M155" s="51">
        <v>116</v>
      </c>
      <c r="N155" s="52">
        <v>124</v>
      </c>
      <c r="O155" s="51">
        <v>120</v>
      </c>
      <c r="P155" s="52">
        <v>103</v>
      </c>
      <c r="Q155" s="108"/>
      <c r="R155" s="108"/>
      <c r="S155" s="51">
        <v>133</v>
      </c>
      <c r="T155" s="52">
        <v>106</v>
      </c>
      <c r="U155" s="108"/>
      <c r="V155" s="108"/>
      <c r="W155" s="51">
        <v>129</v>
      </c>
      <c r="X155" s="52">
        <v>130</v>
      </c>
      <c r="Y155" s="51">
        <v>142</v>
      </c>
      <c r="Z155" s="52">
        <v>132</v>
      </c>
      <c r="AD155" s="131"/>
    </row>
    <row r="156" spans="2:30" x14ac:dyDescent="0.2">
      <c r="B156" s="9" t="s">
        <v>51</v>
      </c>
      <c r="C156" s="51">
        <v>95</v>
      </c>
      <c r="D156" s="52">
        <v>92</v>
      </c>
      <c r="E156" s="108"/>
      <c r="F156" s="108"/>
      <c r="G156" s="108"/>
      <c r="H156" s="108"/>
      <c r="I156" s="51">
        <v>108</v>
      </c>
      <c r="J156" s="52">
        <v>95</v>
      </c>
      <c r="K156" s="108"/>
      <c r="L156" s="108"/>
      <c r="M156" s="108"/>
      <c r="N156" s="108"/>
      <c r="O156" s="51">
        <v>121</v>
      </c>
      <c r="P156" s="52">
        <v>104</v>
      </c>
      <c r="Q156" s="108"/>
      <c r="R156" s="108"/>
      <c r="S156" s="51">
        <v>134</v>
      </c>
      <c r="T156" s="52">
        <v>107</v>
      </c>
      <c r="U156" s="108"/>
      <c r="V156" s="108"/>
      <c r="W156" s="108"/>
      <c r="X156" s="108"/>
      <c r="Y156" s="108"/>
      <c r="Z156" s="108"/>
      <c r="AD156" s="131"/>
    </row>
    <row r="157" spans="2:30" ht="16" thickBot="1" x14ac:dyDescent="0.25">
      <c r="B157" s="9" t="s">
        <v>52</v>
      </c>
      <c r="C157" s="51">
        <v>96</v>
      </c>
      <c r="D157" s="52">
        <v>93</v>
      </c>
      <c r="E157" s="109"/>
      <c r="F157" s="109"/>
      <c r="G157" s="109"/>
      <c r="H157" s="109"/>
      <c r="I157" s="51">
        <v>109</v>
      </c>
      <c r="J157" s="52">
        <v>96</v>
      </c>
      <c r="K157" s="109"/>
      <c r="L157" s="109"/>
      <c r="M157" s="109"/>
      <c r="N157" s="109"/>
      <c r="O157" s="62">
        <v>122</v>
      </c>
      <c r="P157" s="63">
        <v>105</v>
      </c>
      <c r="Q157" s="109"/>
      <c r="R157" s="109"/>
      <c r="S157" s="191" t="s">
        <v>594</v>
      </c>
      <c r="T157" s="63">
        <v>108</v>
      </c>
      <c r="U157" s="109"/>
      <c r="V157" s="109"/>
      <c r="W157" s="109"/>
      <c r="X157" s="109"/>
      <c r="Y157" s="109"/>
      <c r="Z157" s="109"/>
      <c r="AD157" s="131"/>
    </row>
    <row r="158" spans="2:30" ht="16" thickBot="1" x14ac:dyDescent="0.25">
      <c r="C158" s="292" t="s">
        <v>192</v>
      </c>
      <c r="D158" s="293"/>
      <c r="E158" s="293"/>
      <c r="F158" s="293"/>
      <c r="G158" s="293"/>
      <c r="H158" s="294"/>
      <c r="I158" s="292" t="s">
        <v>193</v>
      </c>
      <c r="J158" s="293"/>
      <c r="K158" s="293"/>
      <c r="L158" s="293"/>
      <c r="M158" s="293"/>
      <c r="N158" s="293"/>
      <c r="O158" s="292" t="s">
        <v>195</v>
      </c>
      <c r="P158" s="293"/>
      <c r="Q158" s="293"/>
      <c r="R158" s="294"/>
      <c r="S158" s="292" t="s">
        <v>196</v>
      </c>
      <c r="T158" s="293"/>
      <c r="U158" s="293"/>
      <c r="V158" s="294"/>
      <c r="W158" s="292" t="s">
        <v>195</v>
      </c>
      <c r="X158" s="294"/>
      <c r="Y158" s="292" t="s">
        <v>196</v>
      </c>
      <c r="Z158" s="294"/>
      <c r="AD158" s="131"/>
    </row>
    <row r="159" spans="2:30" x14ac:dyDescent="0.2">
      <c r="AD159" s="131"/>
    </row>
    <row r="160" spans="2:30" x14ac:dyDescent="0.2">
      <c r="AD160" s="131"/>
    </row>
    <row r="161" spans="2:30" x14ac:dyDescent="0.2">
      <c r="G161" t="s">
        <v>543</v>
      </c>
      <c r="I161" t="s">
        <v>545</v>
      </c>
      <c r="R161" s="167" t="s">
        <v>557</v>
      </c>
      <c r="S161" t="s">
        <v>560</v>
      </c>
      <c r="T161">
        <v>0.10876666666666668</v>
      </c>
      <c r="V161" t="s">
        <v>565</v>
      </c>
      <c r="AD161" s="131"/>
    </row>
    <row r="162" spans="2:30" ht="16" thickBot="1" x14ac:dyDescent="0.25">
      <c r="C162" s="307" t="s">
        <v>519</v>
      </c>
      <c r="D162" s="307"/>
      <c r="E162" t="s">
        <v>520</v>
      </c>
      <c r="F162" t="s">
        <v>546</v>
      </c>
      <c r="G162" t="s">
        <v>547</v>
      </c>
      <c r="H162" t="s">
        <v>420</v>
      </c>
      <c r="I162" t="s">
        <v>552</v>
      </c>
      <c r="R162" s="167"/>
      <c r="V162" t="s">
        <v>566</v>
      </c>
      <c r="AD162" s="131"/>
    </row>
    <row r="163" spans="2:30" ht="16" thickBot="1" x14ac:dyDescent="0.25">
      <c r="B163" s="304" t="s">
        <v>192</v>
      </c>
      <c r="C163" s="51">
        <v>91</v>
      </c>
      <c r="D163" s="52">
        <v>85</v>
      </c>
      <c r="E163" s="131">
        <v>2.0152000000000001</v>
      </c>
      <c r="F163">
        <f>E163-0.1091</f>
        <v>1.9061000000000001</v>
      </c>
      <c r="G163">
        <f>F163*5</f>
        <v>9.5305</v>
      </c>
      <c r="H163">
        <f>(G163+0.0115)/0.0009</f>
        <v>10602.222222222223</v>
      </c>
      <c r="I163" s="164">
        <f>H163/1000</f>
        <v>10.602222222222222</v>
      </c>
      <c r="K163" s="131"/>
      <c r="R163" s="167"/>
      <c r="S163" s="307" t="s">
        <v>519</v>
      </c>
      <c r="T163" s="307"/>
      <c r="U163" t="s">
        <v>520</v>
      </c>
      <c r="V163" t="s">
        <v>546</v>
      </c>
      <c r="W163" t="s">
        <v>547</v>
      </c>
      <c r="X163" t="s">
        <v>420</v>
      </c>
      <c r="Y163" t="s">
        <v>552</v>
      </c>
      <c r="AD163" s="131"/>
    </row>
    <row r="164" spans="2:30" x14ac:dyDescent="0.2">
      <c r="B164" s="305"/>
      <c r="C164" s="51">
        <v>92</v>
      </c>
      <c r="D164" s="52">
        <v>86</v>
      </c>
      <c r="E164" s="131">
        <v>1.7878000000000001</v>
      </c>
      <c r="F164">
        <f t="shared" ref="F164:F214" si="8">E164-0.1091</f>
        <v>1.6787000000000001</v>
      </c>
      <c r="G164">
        <f t="shared" ref="G164:G214" si="9">F164*5</f>
        <v>8.3934999999999995</v>
      </c>
      <c r="H164">
        <f t="shared" ref="H164:H214" si="10">(G164+0.0115)/0.0009</f>
        <v>9338.8888888888887</v>
      </c>
      <c r="I164" s="164">
        <f t="shared" ref="I164:I214" si="11">H164/1000</f>
        <v>9.3388888888888886</v>
      </c>
      <c r="K164" s="131"/>
      <c r="R164" s="308" t="s">
        <v>192</v>
      </c>
      <c r="S164" s="51">
        <v>91</v>
      </c>
      <c r="T164" s="52">
        <v>85</v>
      </c>
      <c r="U164" s="131">
        <v>2.0152000000000001</v>
      </c>
      <c r="V164">
        <f>U164-0.108767</f>
        <v>1.906433</v>
      </c>
      <c r="W164">
        <f>V164*5</f>
        <v>9.5321650000000009</v>
      </c>
      <c r="X164">
        <f>(W164-0.013)/0.0009</f>
        <v>10576.850000000002</v>
      </c>
      <c r="Y164" s="137">
        <f>X164/1000</f>
        <v>10.576850000000002</v>
      </c>
      <c r="AB164" s="137"/>
      <c r="AD164" s="131"/>
    </row>
    <row r="165" spans="2:30" x14ac:dyDescent="0.2">
      <c r="B165" s="305"/>
      <c r="C165" s="51">
        <v>93</v>
      </c>
      <c r="D165" s="52">
        <v>87</v>
      </c>
      <c r="E165" s="131">
        <v>1.9781</v>
      </c>
      <c r="F165">
        <f t="shared" si="8"/>
        <v>1.869</v>
      </c>
      <c r="G165">
        <f t="shared" si="9"/>
        <v>9.3450000000000006</v>
      </c>
      <c r="H165">
        <f t="shared" si="10"/>
        <v>10396.111111111111</v>
      </c>
      <c r="I165" s="164">
        <f t="shared" si="11"/>
        <v>10.396111111111111</v>
      </c>
      <c r="K165" s="131"/>
      <c r="R165" s="309"/>
      <c r="S165" s="51">
        <v>92</v>
      </c>
      <c r="T165" s="52">
        <v>86</v>
      </c>
      <c r="U165" s="131">
        <v>1.7878000000000001</v>
      </c>
      <c r="V165">
        <f t="shared" ref="V165:V215" si="12">U165-0.108767</f>
        <v>1.679033</v>
      </c>
      <c r="W165">
        <f t="shared" ref="W165:W215" si="13">V165*5</f>
        <v>8.3951650000000004</v>
      </c>
      <c r="X165">
        <f t="shared" ref="X165:X215" si="14">(W165-0.013)/0.0009</f>
        <v>9313.5166666666682</v>
      </c>
      <c r="Y165" s="137">
        <f t="shared" ref="Y165:Y215" si="15">X165/1000</f>
        <v>9.3135166666666684</v>
      </c>
      <c r="AB165" s="137"/>
      <c r="AD165" s="131"/>
    </row>
    <row r="166" spans="2:30" x14ac:dyDescent="0.2">
      <c r="B166" s="305"/>
      <c r="C166" s="51">
        <v>94</v>
      </c>
      <c r="D166" s="52">
        <v>91</v>
      </c>
      <c r="E166" s="131">
        <v>1.4077999999999999</v>
      </c>
      <c r="F166">
        <f t="shared" si="8"/>
        <v>1.2987</v>
      </c>
      <c r="G166">
        <f t="shared" si="9"/>
        <v>6.4935</v>
      </c>
      <c r="H166">
        <f t="shared" si="10"/>
        <v>7227.7777777777783</v>
      </c>
      <c r="I166" s="164">
        <f t="shared" si="11"/>
        <v>7.2277777777777779</v>
      </c>
      <c r="K166" s="131"/>
      <c r="R166" s="309"/>
      <c r="S166" s="51">
        <v>93</v>
      </c>
      <c r="T166" s="52">
        <v>87</v>
      </c>
      <c r="U166" s="131">
        <v>1.9781</v>
      </c>
      <c r="V166">
        <f t="shared" si="12"/>
        <v>1.8693329999999999</v>
      </c>
      <c r="W166">
        <f t="shared" si="13"/>
        <v>9.3466649999999998</v>
      </c>
      <c r="X166">
        <f t="shared" si="14"/>
        <v>10370.738888888889</v>
      </c>
      <c r="Y166" s="137">
        <f t="shared" si="15"/>
        <v>10.370738888888889</v>
      </c>
      <c r="AB166" s="137"/>
      <c r="AD166" s="131"/>
    </row>
    <row r="167" spans="2:30" x14ac:dyDescent="0.2">
      <c r="B167" s="305"/>
      <c r="C167" s="51">
        <v>95</v>
      </c>
      <c r="D167" s="52">
        <v>92</v>
      </c>
      <c r="E167" s="131">
        <v>1.4962</v>
      </c>
      <c r="F167">
        <f t="shared" si="8"/>
        <v>1.3871</v>
      </c>
      <c r="G167">
        <f t="shared" si="9"/>
        <v>6.9355000000000002</v>
      </c>
      <c r="H167">
        <f t="shared" si="10"/>
        <v>7718.8888888888896</v>
      </c>
      <c r="I167" s="164">
        <f t="shared" si="11"/>
        <v>7.7188888888888894</v>
      </c>
      <c r="K167" s="131"/>
      <c r="R167" s="309"/>
      <c r="S167" s="51">
        <v>94</v>
      </c>
      <c r="T167" s="52">
        <v>91</v>
      </c>
      <c r="U167" s="131">
        <v>1.4077999999999999</v>
      </c>
      <c r="V167">
        <f t="shared" si="12"/>
        <v>1.2990329999999999</v>
      </c>
      <c r="W167">
        <f t="shared" si="13"/>
        <v>6.4951649999999992</v>
      </c>
      <c r="X167">
        <f t="shared" si="14"/>
        <v>7202.4055555555551</v>
      </c>
      <c r="Y167" s="137">
        <f t="shared" si="15"/>
        <v>7.2024055555555551</v>
      </c>
      <c r="AB167" s="137"/>
      <c r="AD167" s="131"/>
    </row>
    <row r="168" spans="2:30" x14ac:dyDescent="0.2">
      <c r="B168" s="305"/>
      <c r="C168" s="51">
        <v>96</v>
      </c>
      <c r="D168" s="52">
        <v>93</v>
      </c>
      <c r="E168" s="131">
        <v>1.4463999999999999</v>
      </c>
      <c r="F168">
        <f t="shared" si="8"/>
        <v>1.3372999999999999</v>
      </c>
      <c r="G168">
        <f t="shared" si="9"/>
        <v>6.6864999999999997</v>
      </c>
      <c r="H168">
        <f t="shared" si="10"/>
        <v>7442.2222222222217</v>
      </c>
      <c r="I168" s="164">
        <f t="shared" si="11"/>
        <v>7.4422222222222221</v>
      </c>
      <c r="K168" s="131"/>
      <c r="R168" s="309"/>
      <c r="S168" s="51">
        <v>95</v>
      </c>
      <c r="T168" s="52">
        <v>92</v>
      </c>
      <c r="U168" s="131">
        <v>1.4962</v>
      </c>
      <c r="V168">
        <f t="shared" si="12"/>
        <v>1.3874329999999999</v>
      </c>
      <c r="W168">
        <f t="shared" si="13"/>
        <v>6.9371649999999994</v>
      </c>
      <c r="X168">
        <f t="shared" si="14"/>
        <v>7693.5166666666664</v>
      </c>
      <c r="Y168" s="137">
        <f t="shared" si="15"/>
        <v>7.6935166666666666</v>
      </c>
      <c r="AB168" s="137"/>
      <c r="AD168" s="131"/>
    </row>
    <row r="169" spans="2:30" x14ac:dyDescent="0.2">
      <c r="B169" s="305"/>
      <c r="C169" s="51">
        <v>97</v>
      </c>
      <c r="D169" s="58">
        <v>184</v>
      </c>
      <c r="E169" s="131">
        <v>1.6707000000000001</v>
      </c>
      <c r="F169">
        <f t="shared" si="8"/>
        <v>1.5616000000000001</v>
      </c>
      <c r="G169">
        <f t="shared" si="9"/>
        <v>7.8080000000000007</v>
      </c>
      <c r="H169">
        <f t="shared" si="10"/>
        <v>8688.3333333333339</v>
      </c>
      <c r="I169" s="164">
        <f t="shared" si="11"/>
        <v>8.6883333333333344</v>
      </c>
      <c r="K169" s="131"/>
      <c r="R169" s="309"/>
      <c r="S169" s="51">
        <v>96</v>
      </c>
      <c r="T169" s="52">
        <v>93</v>
      </c>
      <c r="U169" s="131">
        <v>1.4463999999999999</v>
      </c>
      <c r="V169">
        <f t="shared" si="12"/>
        <v>1.3376329999999998</v>
      </c>
      <c r="W169">
        <f t="shared" si="13"/>
        <v>6.6881649999999997</v>
      </c>
      <c r="X169">
        <f t="shared" si="14"/>
        <v>7416.85</v>
      </c>
      <c r="Y169" s="137">
        <f t="shared" si="15"/>
        <v>7.4168500000000002</v>
      </c>
      <c r="AB169" s="137"/>
      <c r="AD169" s="131"/>
    </row>
    <row r="170" spans="2:30" x14ac:dyDescent="0.2">
      <c r="B170" s="305"/>
      <c r="C170" s="51">
        <v>98</v>
      </c>
      <c r="D170" s="58">
        <v>185</v>
      </c>
      <c r="E170" s="131">
        <v>1.484</v>
      </c>
      <c r="F170">
        <f t="shared" si="8"/>
        <v>1.3749</v>
      </c>
      <c r="G170">
        <f t="shared" si="9"/>
        <v>6.8745000000000003</v>
      </c>
      <c r="H170">
        <f t="shared" si="10"/>
        <v>7651.1111111111113</v>
      </c>
      <c r="I170" s="164">
        <f t="shared" si="11"/>
        <v>7.6511111111111116</v>
      </c>
      <c r="K170" s="131"/>
      <c r="R170" s="309"/>
      <c r="S170" s="51">
        <v>97</v>
      </c>
      <c r="T170" s="58">
        <v>184</v>
      </c>
      <c r="U170" s="131">
        <v>1.6707000000000001</v>
      </c>
      <c r="V170">
        <f t="shared" si="12"/>
        <v>1.561933</v>
      </c>
      <c r="W170">
        <f t="shared" si="13"/>
        <v>7.8096649999999999</v>
      </c>
      <c r="X170">
        <f t="shared" si="14"/>
        <v>8662.9611111111117</v>
      </c>
      <c r="Y170" s="137">
        <f t="shared" si="15"/>
        <v>8.6629611111111124</v>
      </c>
      <c r="AB170" s="137"/>
      <c r="AD170" s="131"/>
    </row>
    <row r="171" spans="2:30" x14ac:dyDescent="0.2">
      <c r="B171" s="305"/>
      <c r="C171" s="51">
        <v>99</v>
      </c>
      <c r="D171" s="58">
        <v>186</v>
      </c>
      <c r="E171" s="131">
        <v>1.5659000000000001</v>
      </c>
      <c r="F171">
        <f t="shared" si="8"/>
        <v>1.4568000000000001</v>
      </c>
      <c r="G171">
        <f t="shared" si="9"/>
        <v>7.2840000000000007</v>
      </c>
      <c r="H171">
        <f t="shared" si="10"/>
        <v>8106.1111111111122</v>
      </c>
      <c r="I171" s="164">
        <f t="shared" si="11"/>
        <v>8.1061111111111117</v>
      </c>
      <c r="K171" s="131"/>
      <c r="R171" s="309"/>
      <c r="S171" s="51">
        <v>98</v>
      </c>
      <c r="T171" s="58">
        <v>185</v>
      </c>
      <c r="U171" s="131">
        <v>1.484</v>
      </c>
      <c r="V171">
        <f t="shared" si="12"/>
        <v>1.3752329999999999</v>
      </c>
      <c r="W171">
        <f t="shared" si="13"/>
        <v>6.8761649999999994</v>
      </c>
      <c r="X171">
        <f t="shared" si="14"/>
        <v>7625.7388888888881</v>
      </c>
      <c r="Y171" s="137">
        <f t="shared" si="15"/>
        <v>7.625738888888888</v>
      </c>
      <c r="AB171" s="137"/>
    </row>
    <row r="172" spans="2:30" x14ac:dyDescent="0.2">
      <c r="B172" s="305"/>
      <c r="C172" s="51">
        <v>100</v>
      </c>
      <c r="D172" s="52">
        <v>117</v>
      </c>
      <c r="E172" s="131">
        <v>1.2705</v>
      </c>
      <c r="F172">
        <f t="shared" si="8"/>
        <v>1.1614</v>
      </c>
      <c r="G172">
        <f t="shared" si="9"/>
        <v>5.8070000000000004</v>
      </c>
      <c r="H172">
        <f t="shared" si="10"/>
        <v>6465</v>
      </c>
      <c r="I172" s="164">
        <f t="shared" si="11"/>
        <v>6.4649999999999999</v>
      </c>
      <c r="K172" s="131"/>
      <c r="R172" s="309"/>
      <c r="S172" s="51">
        <v>99</v>
      </c>
      <c r="T172" s="58">
        <v>186</v>
      </c>
      <c r="U172" s="131">
        <v>1.5659000000000001</v>
      </c>
      <c r="V172">
        <f t="shared" si="12"/>
        <v>1.457133</v>
      </c>
      <c r="W172">
        <f t="shared" si="13"/>
        <v>7.2856649999999998</v>
      </c>
      <c r="X172">
        <f t="shared" si="14"/>
        <v>8080.7388888888891</v>
      </c>
      <c r="Y172" s="137">
        <f t="shared" si="15"/>
        <v>8.0807388888888898</v>
      </c>
      <c r="AB172" s="137"/>
    </row>
    <row r="173" spans="2:30" x14ac:dyDescent="0.2">
      <c r="B173" s="305"/>
      <c r="C173" s="51">
        <v>101</v>
      </c>
      <c r="D173" s="52">
        <v>118</v>
      </c>
      <c r="E173" s="131">
        <v>1.3953</v>
      </c>
      <c r="F173">
        <f t="shared" si="8"/>
        <v>1.2862</v>
      </c>
      <c r="G173">
        <f t="shared" si="9"/>
        <v>6.431</v>
      </c>
      <c r="H173">
        <f t="shared" si="10"/>
        <v>7158.333333333333</v>
      </c>
      <c r="I173" s="164">
        <f t="shared" si="11"/>
        <v>7.1583333333333332</v>
      </c>
      <c r="K173" s="131"/>
      <c r="R173" s="309"/>
      <c r="S173" s="51">
        <v>100</v>
      </c>
      <c r="T173" s="52">
        <v>117</v>
      </c>
      <c r="U173" s="131">
        <v>1.2705</v>
      </c>
      <c r="V173">
        <f t="shared" si="12"/>
        <v>1.1617329999999999</v>
      </c>
      <c r="W173">
        <f t="shared" si="13"/>
        <v>5.8086649999999995</v>
      </c>
      <c r="X173">
        <f t="shared" si="14"/>
        <v>6439.6277777777777</v>
      </c>
      <c r="Y173" s="137">
        <f t="shared" si="15"/>
        <v>6.439627777777778</v>
      </c>
      <c r="AB173" s="137"/>
    </row>
    <row r="174" spans="2:30" x14ac:dyDescent="0.2">
      <c r="B174" s="305"/>
      <c r="C174" s="51">
        <v>102</v>
      </c>
      <c r="D174" s="52">
        <v>121</v>
      </c>
      <c r="E174" s="131">
        <v>1.2776000000000001</v>
      </c>
      <c r="F174">
        <f t="shared" si="8"/>
        <v>1.1685000000000001</v>
      </c>
      <c r="G174">
        <f t="shared" si="9"/>
        <v>5.8425000000000002</v>
      </c>
      <c r="H174">
        <f t="shared" si="10"/>
        <v>6504.4444444444443</v>
      </c>
      <c r="I174" s="164">
        <f t="shared" si="11"/>
        <v>6.5044444444444443</v>
      </c>
      <c r="K174" s="131"/>
      <c r="R174" s="309"/>
      <c r="S174" s="51">
        <v>101</v>
      </c>
      <c r="T174" s="52">
        <v>118</v>
      </c>
      <c r="U174" s="131">
        <v>1.3953</v>
      </c>
      <c r="V174">
        <f t="shared" si="12"/>
        <v>1.2865329999999999</v>
      </c>
      <c r="W174">
        <f t="shared" si="13"/>
        <v>6.4326650000000001</v>
      </c>
      <c r="X174">
        <f t="shared" si="14"/>
        <v>7132.9611111111117</v>
      </c>
      <c r="Y174" s="137">
        <f t="shared" si="15"/>
        <v>7.1329611111111113</v>
      </c>
      <c r="AB174" s="137"/>
    </row>
    <row r="175" spans="2:30" ht="16" thickBot="1" x14ac:dyDescent="0.25">
      <c r="B175" s="305"/>
      <c r="C175" s="51">
        <v>103</v>
      </c>
      <c r="D175" s="52">
        <v>122</v>
      </c>
      <c r="E175" s="131">
        <v>1.3420000000000001</v>
      </c>
      <c r="F175">
        <f t="shared" si="8"/>
        <v>1.2329000000000001</v>
      </c>
      <c r="G175">
        <f t="shared" si="9"/>
        <v>6.1645000000000003</v>
      </c>
      <c r="H175">
        <f t="shared" si="10"/>
        <v>6862.2222222222226</v>
      </c>
      <c r="I175" s="164">
        <f t="shared" si="11"/>
        <v>6.8622222222222229</v>
      </c>
      <c r="K175" s="131"/>
      <c r="R175" s="309"/>
      <c r="S175" s="51">
        <v>102</v>
      </c>
      <c r="T175" s="52">
        <v>121</v>
      </c>
      <c r="U175" s="131">
        <v>1.2776000000000001</v>
      </c>
      <c r="V175">
        <f t="shared" si="12"/>
        <v>1.168833</v>
      </c>
      <c r="W175">
        <f t="shared" si="13"/>
        <v>5.8441650000000003</v>
      </c>
      <c r="X175">
        <f t="shared" si="14"/>
        <v>6479.072222222223</v>
      </c>
      <c r="Y175" s="137">
        <f t="shared" si="15"/>
        <v>6.4790722222222232</v>
      </c>
      <c r="AB175" s="137"/>
    </row>
    <row r="176" spans="2:30" ht="16" thickBot="1" x14ac:dyDescent="0.25">
      <c r="B176" s="304" t="s">
        <v>193</v>
      </c>
      <c r="C176" s="51">
        <v>104</v>
      </c>
      <c r="D176" s="52">
        <v>88</v>
      </c>
      <c r="E176" s="131">
        <v>1.3736999999999999</v>
      </c>
      <c r="F176">
        <f t="shared" si="8"/>
        <v>1.2645999999999999</v>
      </c>
      <c r="G176">
        <f t="shared" si="9"/>
        <v>6.3229999999999995</v>
      </c>
      <c r="H176">
        <f t="shared" si="10"/>
        <v>7038.333333333333</v>
      </c>
      <c r="I176" s="164">
        <f t="shared" si="11"/>
        <v>7.0383333333333331</v>
      </c>
      <c r="K176" s="131"/>
      <c r="R176" s="309"/>
      <c r="S176" s="51">
        <v>103</v>
      </c>
      <c r="T176" s="52">
        <v>122</v>
      </c>
      <c r="U176" s="131">
        <v>1.3420000000000001</v>
      </c>
      <c r="V176">
        <f t="shared" si="12"/>
        <v>1.233233</v>
      </c>
      <c r="W176">
        <f t="shared" si="13"/>
        <v>6.1661650000000003</v>
      </c>
      <c r="X176">
        <f t="shared" si="14"/>
        <v>6836.85</v>
      </c>
      <c r="Y176" s="137">
        <f t="shared" si="15"/>
        <v>6.8368500000000001</v>
      </c>
      <c r="AB176" s="137"/>
    </row>
    <row r="177" spans="2:28" x14ac:dyDescent="0.2">
      <c r="B177" s="305"/>
      <c r="C177" s="51">
        <v>105</v>
      </c>
      <c r="D177" s="52">
        <v>89</v>
      </c>
      <c r="E177" s="131">
        <v>2.0990000000000002</v>
      </c>
      <c r="F177">
        <f t="shared" si="8"/>
        <v>1.9899000000000002</v>
      </c>
      <c r="G177">
        <f t="shared" si="9"/>
        <v>9.9495000000000005</v>
      </c>
      <c r="H177">
        <f t="shared" si="10"/>
        <v>11067.777777777779</v>
      </c>
      <c r="I177" s="164">
        <f t="shared" si="11"/>
        <v>11.067777777777779</v>
      </c>
      <c r="K177" s="131"/>
      <c r="R177" s="308" t="s">
        <v>193</v>
      </c>
      <c r="S177" s="51">
        <v>104</v>
      </c>
      <c r="T177" s="52">
        <v>88</v>
      </c>
      <c r="U177" s="131">
        <v>1.3736999999999999</v>
      </c>
      <c r="V177">
        <f t="shared" si="12"/>
        <v>1.2649329999999999</v>
      </c>
      <c r="W177">
        <f t="shared" si="13"/>
        <v>6.3246649999999995</v>
      </c>
      <c r="X177">
        <f t="shared" si="14"/>
        <v>7012.9611111111108</v>
      </c>
      <c r="Y177" s="137">
        <f t="shared" si="15"/>
        <v>7.0129611111111112</v>
      </c>
      <c r="AB177" s="137"/>
    </row>
    <row r="178" spans="2:28" x14ac:dyDescent="0.2">
      <c r="B178" s="305"/>
      <c r="C178" s="51">
        <v>106</v>
      </c>
      <c r="D178" s="52">
        <v>90</v>
      </c>
      <c r="E178" s="131">
        <v>1.5983000000000001</v>
      </c>
      <c r="F178">
        <f t="shared" si="8"/>
        <v>1.4892000000000001</v>
      </c>
      <c r="G178">
        <f t="shared" si="9"/>
        <v>7.4460000000000006</v>
      </c>
      <c r="H178">
        <f t="shared" si="10"/>
        <v>8286.1111111111113</v>
      </c>
      <c r="I178" s="164">
        <f t="shared" si="11"/>
        <v>8.2861111111111114</v>
      </c>
      <c r="K178" s="131"/>
      <c r="R178" s="309"/>
      <c r="S178" s="51">
        <v>105</v>
      </c>
      <c r="T178" s="52">
        <v>89</v>
      </c>
      <c r="U178" s="131">
        <v>2.0990000000000002</v>
      </c>
      <c r="V178">
        <f t="shared" si="12"/>
        <v>1.9902330000000001</v>
      </c>
      <c r="W178">
        <f t="shared" si="13"/>
        <v>9.9511650000000014</v>
      </c>
      <c r="X178">
        <f t="shared" si="14"/>
        <v>11042.405555555557</v>
      </c>
      <c r="Y178" s="137">
        <f t="shared" si="15"/>
        <v>11.042405555555558</v>
      </c>
      <c r="AB178" s="137"/>
    </row>
    <row r="179" spans="2:28" x14ac:dyDescent="0.2">
      <c r="B179" s="305"/>
      <c r="C179" s="51">
        <v>107</v>
      </c>
      <c r="D179" s="52">
        <v>94</v>
      </c>
      <c r="E179" s="131">
        <v>1.4206000000000001</v>
      </c>
      <c r="F179">
        <f t="shared" si="8"/>
        <v>1.3115000000000001</v>
      </c>
      <c r="G179">
        <f t="shared" si="9"/>
        <v>6.557500000000001</v>
      </c>
      <c r="H179">
        <f t="shared" si="10"/>
        <v>7298.8888888888896</v>
      </c>
      <c r="I179" s="164">
        <f t="shared" si="11"/>
        <v>7.2988888888888894</v>
      </c>
      <c r="K179" s="131"/>
      <c r="R179" s="309"/>
      <c r="S179" s="51">
        <v>106</v>
      </c>
      <c r="T179" s="52">
        <v>90</v>
      </c>
      <c r="U179" s="131">
        <v>1.5983000000000001</v>
      </c>
      <c r="V179">
        <f t="shared" si="12"/>
        <v>1.489533</v>
      </c>
      <c r="W179">
        <f t="shared" si="13"/>
        <v>7.4476649999999998</v>
      </c>
      <c r="X179">
        <f t="shared" si="14"/>
        <v>8260.7388888888891</v>
      </c>
      <c r="Y179" s="137">
        <f t="shared" si="15"/>
        <v>8.2607388888888895</v>
      </c>
      <c r="AB179" s="137"/>
    </row>
    <row r="180" spans="2:28" x14ac:dyDescent="0.2">
      <c r="B180" s="305"/>
      <c r="C180" s="51">
        <v>108</v>
      </c>
      <c r="D180" s="52">
        <v>95</v>
      </c>
      <c r="E180" s="131">
        <v>1.7282999999999999</v>
      </c>
      <c r="F180">
        <f t="shared" si="8"/>
        <v>1.6192</v>
      </c>
      <c r="G180">
        <f t="shared" si="9"/>
        <v>8.0960000000000001</v>
      </c>
      <c r="H180">
        <f t="shared" si="10"/>
        <v>9008.3333333333339</v>
      </c>
      <c r="I180" s="164">
        <f t="shared" si="11"/>
        <v>9.0083333333333346</v>
      </c>
      <c r="K180" s="131"/>
      <c r="R180" s="309"/>
      <c r="S180" s="51">
        <v>107</v>
      </c>
      <c r="T180" s="52">
        <v>94</v>
      </c>
      <c r="U180" s="131">
        <v>1.4206000000000001</v>
      </c>
      <c r="V180">
        <f t="shared" si="12"/>
        <v>1.311833</v>
      </c>
      <c r="W180">
        <f t="shared" si="13"/>
        <v>6.5591650000000001</v>
      </c>
      <c r="X180">
        <f t="shared" si="14"/>
        <v>7273.5166666666673</v>
      </c>
      <c r="Y180" s="137">
        <f t="shared" si="15"/>
        <v>7.2735166666666675</v>
      </c>
      <c r="AB180" s="137"/>
    </row>
    <row r="181" spans="2:28" x14ac:dyDescent="0.2">
      <c r="B181" s="305"/>
      <c r="C181" s="51">
        <v>109</v>
      </c>
      <c r="D181" s="52">
        <v>96</v>
      </c>
      <c r="E181" s="131">
        <v>1.661</v>
      </c>
      <c r="F181">
        <f t="shared" si="8"/>
        <v>1.5519000000000001</v>
      </c>
      <c r="G181">
        <f t="shared" si="9"/>
        <v>7.7595000000000001</v>
      </c>
      <c r="H181">
        <f t="shared" si="10"/>
        <v>8634.4444444444453</v>
      </c>
      <c r="I181" s="164">
        <f t="shared" si="11"/>
        <v>8.6344444444444459</v>
      </c>
      <c r="K181" s="131"/>
      <c r="R181" s="309"/>
      <c r="S181" s="51">
        <v>108</v>
      </c>
      <c r="T181" s="52">
        <v>95</v>
      </c>
      <c r="U181" s="131">
        <v>1.7282999999999999</v>
      </c>
      <c r="V181">
        <f t="shared" si="12"/>
        <v>1.6195329999999999</v>
      </c>
      <c r="W181">
        <f t="shared" si="13"/>
        <v>8.0976649999999992</v>
      </c>
      <c r="X181">
        <f t="shared" si="14"/>
        <v>8982.9611111111099</v>
      </c>
      <c r="Y181" s="137">
        <f t="shared" si="15"/>
        <v>8.9829611111111092</v>
      </c>
      <c r="AB181" s="137"/>
    </row>
    <row r="182" spans="2:28" x14ac:dyDescent="0.2">
      <c r="B182" s="305"/>
      <c r="C182" s="51">
        <v>110</v>
      </c>
      <c r="D182" s="58">
        <v>181</v>
      </c>
      <c r="E182" s="131">
        <v>1.4935</v>
      </c>
      <c r="F182">
        <f t="shared" si="8"/>
        <v>1.3844000000000001</v>
      </c>
      <c r="G182">
        <f t="shared" si="9"/>
        <v>6.9220000000000006</v>
      </c>
      <c r="H182">
        <f t="shared" si="10"/>
        <v>7703.8888888888896</v>
      </c>
      <c r="I182" s="164">
        <f t="shared" si="11"/>
        <v>7.7038888888888897</v>
      </c>
      <c r="K182" s="131"/>
      <c r="R182" s="309"/>
      <c r="S182" s="51">
        <v>109</v>
      </c>
      <c r="T182" s="52">
        <v>96</v>
      </c>
      <c r="U182" s="131">
        <v>1.661</v>
      </c>
      <c r="V182">
        <f t="shared" si="12"/>
        <v>1.552233</v>
      </c>
      <c r="W182">
        <f t="shared" si="13"/>
        <v>7.7611650000000001</v>
      </c>
      <c r="X182">
        <f t="shared" si="14"/>
        <v>8609.072222222223</v>
      </c>
      <c r="Y182" s="137">
        <f t="shared" si="15"/>
        <v>8.6090722222222222</v>
      </c>
      <c r="AB182" s="137"/>
    </row>
    <row r="183" spans="2:28" x14ac:dyDescent="0.2">
      <c r="B183" s="305"/>
      <c r="C183" s="51">
        <v>111</v>
      </c>
      <c r="D183" s="58">
        <v>182</v>
      </c>
      <c r="E183" s="131">
        <v>1.4398</v>
      </c>
      <c r="F183">
        <f t="shared" si="8"/>
        <v>1.3307</v>
      </c>
      <c r="G183">
        <f t="shared" si="9"/>
        <v>6.6535000000000002</v>
      </c>
      <c r="H183">
        <f t="shared" si="10"/>
        <v>7405.5555555555557</v>
      </c>
      <c r="I183" s="164">
        <f t="shared" si="11"/>
        <v>7.4055555555555559</v>
      </c>
      <c r="K183" s="131"/>
      <c r="R183" s="309"/>
      <c r="S183" s="51">
        <v>110</v>
      </c>
      <c r="T183" s="58">
        <v>181</v>
      </c>
      <c r="U183" s="131">
        <v>1.4935</v>
      </c>
      <c r="V183">
        <f t="shared" si="12"/>
        <v>1.384733</v>
      </c>
      <c r="W183">
        <f t="shared" si="13"/>
        <v>6.9236649999999997</v>
      </c>
      <c r="X183">
        <f t="shared" si="14"/>
        <v>7678.5166666666664</v>
      </c>
      <c r="Y183" s="137">
        <f t="shared" si="15"/>
        <v>7.678516666666666</v>
      </c>
      <c r="AB183" s="137"/>
    </row>
    <row r="184" spans="2:28" x14ac:dyDescent="0.2">
      <c r="B184" s="305"/>
      <c r="C184" s="51">
        <v>112</v>
      </c>
      <c r="D184" s="58">
        <v>183</v>
      </c>
      <c r="E184" s="131">
        <v>1.6818</v>
      </c>
      <c r="F184">
        <f t="shared" si="8"/>
        <v>1.5727</v>
      </c>
      <c r="G184">
        <f t="shared" si="9"/>
        <v>7.8635000000000002</v>
      </c>
      <c r="H184">
        <f t="shared" si="10"/>
        <v>8750</v>
      </c>
      <c r="I184" s="164">
        <f t="shared" si="11"/>
        <v>8.75</v>
      </c>
      <c r="K184" s="131"/>
      <c r="R184" s="309"/>
      <c r="S184" s="51">
        <v>111</v>
      </c>
      <c r="T184" s="58">
        <v>182</v>
      </c>
      <c r="U184" s="131">
        <v>1.4398</v>
      </c>
      <c r="V184">
        <f t="shared" si="12"/>
        <v>1.3310329999999999</v>
      </c>
      <c r="W184">
        <f t="shared" si="13"/>
        <v>6.6551649999999993</v>
      </c>
      <c r="X184">
        <f t="shared" si="14"/>
        <v>7380.1833333333325</v>
      </c>
      <c r="Y184" s="137">
        <f t="shared" si="15"/>
        <v>7.3801833333333322</v>
      </c>
      <c r="AB184" s="137"/>
    </row>
    <row r="185" spans="2:28" x14ac:dyDescent="0.2">
      <c r="B185" s="305"/>
      <c r="C185" s="51">
        <v>113</v>
      </c>
      <c r="D185" s="52">
        <v>119</v>
      </c>
      <c r="E185" s="131">
        <v>1.1362000000000001</v>
      </c>
      <c r="F185">
        <f t="shared" si="8"/>
        <v>1.0271000000000001</v>
      </c>
      <c r="G185">
        <f t="shared" si="9"/>
        <v>5.1355000000000004</v>
      </c>
      <c r="H185">
        <f t="shared" si="10"/>
        <v>5718.8888888888896</v>
      </c>
      <c r="I185" s="164">
        <f t="shared" si="11"/>
        <v>5.7188888888888894</v>
      </c>
      <c r="K185" s="131"/>
      <c r="R185" s="309"/>
      <c r="S185" s="51">
        <v>112</v>
      </c>
      <c r="T185" s="58">
        <v>183</v>
      </c>
      <c r="U185" s="131">
        <v>1.6818</v>
      </c>
      <c r="V185">
        <f t="shared" si="12"/>
        <v>1.5730329999999999</v>
      </c>
      <c r="W185">
        <f t="shared" si="13"/>
        <v>7.8651649999999993</v>
      </c>
      <c r="X185">
        <f t="shared" si="14"/>
        <v>8724.6277777777777</v>
      </c>
      <c r="Y185" s="137">
        <f t="shared" si="15"/>
        <v>8.7246277777777781</v>
      </c>
      <c r="AB185" s="137"/>
    </row>
    <row r="186" spans="2:28" x14ac:dyDescent="0.2">
      <c r="B186" s="305"/>
      <c r="C186" s="51">
        <v>114</v>
      </c>
      <c r="D186" s="52">
        <v>120</v>
      </c>
      <c r="E186" s="131">
        <v>1.4493</v>
      </c>
      <c r="F186">
        <f t="shared" si="8"/>
        <v>1.3402000000000001</v>
      </c>
      <c r="G186">
        <f t="shared" si="9"/>
        <v>6.7010000000000005</v>
      </c>
      <c r="H186">
        <f t="shared" si="10"/>
        <v>7458.3333333333339</v>
      </c>
      <c r="I186" s="164">
        <f t="shared" si="11"/>
        <v>7.4583333333333339</v>
      </c>
      <c r="K186" s="131"/>
      <c r="R186" s="309"/>
      <c r="S186" s="51">
        <v>113</v>
      </c>
      <c r="T186" s="52">
        <v>119</v>
      </c>
      <c r="U186" s="131">
        <v>1.1362000000000001</v>
      </c>
      <c r="V186">
        <f t="shared" si="12"/>
        <v>1.027433</v>
      </c>
      <c r="W186">
        <f t="shared" si="13"/>
        <v>5.1371650000000004</v>
      </c>
      <c r="X186">
        <f t="shared" si="14"/>
        <v>5693.5166666666673</v>
      </c>
      <c r="Y186" s="137">
        <f t="shared" si="15"/>
        <v>5.6935166666666674</v>
      </c>
      <c r="AB186" s="137"/>
    </row>
    <row r="187" spans="2:28" x14ac:dyDescent="0.2">
      <c r="B187" s="305"/>
      <c r="C187" s="51">
        <v>115</v>
      </c>
      <c r="D187" s="52">
        <v>123</v>
      </c>
      <c r="E187" s="131">
        <v>1.2605</v>
      </c>
      <c r="F187">
        <f t="shared" si="8"/>
        <v>1.1514</v>
      </c>
      <c r="G187">
        <f t="shared" si="9"/>
        <v>5.7569999999999997</v>
      </c>
      <c r="H187">
        <f t="shared" si="10"/>
        <v>6409.4444444444443</v>
      </c>
      <c r="I187" s="164">
        <f t="shared" si="11"/>
        <v>6.4094444444444445</v>
      </c>
      <c r="K187" s="131"/>
      <c r="R187" s="309"/>
      <c r="S187" s="51">
        <v>114</v>
      </c>
      <c r="T187" s="52">
        <v>120</v>
      </c>
      <c r="U187" s="131">
        <v>1.4493</v>
      </c>
      <c r="V187">
        <f t="shared" si="12"/>
        <v>1.340533</v>
      </c>
      <c r="W187">
        <f t="shared" si="13"/>
        <v>6.7026649999999997</v>
      </c>
      <c r="X187">
        <f t="shared" si="14"/>
        <v>7432.9611111111108</v>
      </c>
      <c r="Y187" s="137">
        <f t="shared" si="15"/>
        <v>7.4329611111111111</v>
      </c>
      <c r="AB187" s="137"/>
    </row>
    <row r="188" spans="2:28" ht="16" thickBot="1" x14ac:dyDescent="0.25">
      <c r="B188" s="305"/>
      <c r="C188" s="62">
        <v>116</v>
      </c>
      <c r="D188" s="63">
        <v>124</v>
      </c>
      <c r="E188" s="131">
        <v>1.421</v>
      </c>
      <c r="F188">
        <f t="shared" si="8"/>
        <v>1.3119000000000001</v>
      </c>
      <c r="G188">
        <f t="shared" si="9"/>
        <v>6.5594999999999999</v>
      </c>
      <c r="H188">
        <f t="shared" si="10"/>
        <v>7301.1111111111113</v>
      </c>
      <c r="I188" s="164">
        <f t="shared" si="11"/>
        <v>7.3011111111111111</v>
      </c>
      <c r="K188" s="131"/>
      <c r="R188" s="309"/>
      <c r="S188" s="51">
        <v>115</v>
      </c>
      <c r="T188" s="52">
        <v>123</v>
      </c>
      <c r="U188" s="131">
        <v>1.2605</v>
      </c>
      <c r="V188">
        <f t="shared" si="12"/>
        <v>1.1517329999999999</v>
      </c>
      <c r="W188">
        <f t="shared" si="13"/>
        <v>5.7586649999999997</v>
      </c>
      <c r="X188">
        <f t="shared" si="14"/>
        <v>6384.0722222222221</v>
      </c>
      <c r="Y188" s="137">
        <f t="shared" si="15"/>
        <v>6.3840722222222217</v>
      </c>
      <c r="AB188" s="137"/>
    </row>
    <row r="189" spans="2:28" ht="16" thickBot="1" x14ac:dyDescent="0.25">
      <c r="B189" s="311" t="s">
        <v>195</v>
      </c>
      <c r="C189" s="183">
        <v>117</v>
      </c>
      <c r="D189" s="56">
        <v>97</v>
      </c>
      <c r="E189" s="131">
        <v>1.5871999999999999</v>
      </c>
      <c r="F189">
        <f t="shared" si="8"/>
        <v>1.4781</v>
      </c>
      <c r="G189">
        <f t="shared" si="9"/>
        <v>7.3904999999999994</v>
      </c>
      <c r="H189">
        <f t="shared" si="10"/>
        <v>8224.4444444444434</v>
      </c>
      <c r="I189" s="164">
        <f t="shared" si="11"/>
        <v>8.224444444444444</v>
      </c>
      <c r="K189" s="131"/>
      <c r="L189" s="130"/>
      <c r="M189" s="182"/>
      <c r="R189" s="309"/>
      <c r="S189" s="62">
        <v>116</v>
      </c>
      <c r="T189" s="63">
        <v>124</v>
      </c>
      <c r="U189" s="131">
        <v>1.421</v>
      </c>
      <c r="V189">
        <f t="shared" si="12"/>
        <v>1.312233</v>
      </c>
      <c r="W189">
        <f t="shared" si="13"/>
        <v>6.5611649999999999</v>
      </c>
      <c r="X189">
        <f t="shared" si="14"/>
        <v>7275.7388888888891</v>
      </c>
      <c r="Y189" s="137">
        <f t="shared" si="15"/>
        <v>7.2757388888888892</v>
      </c>
      <c r="AB189" s="137"/>
    </row>
    <row r="190" spans="2:28" x14ac:dyDescent="0.2">
      <c r="B190" s="312"/>
      <c r="C190" s="183">
        <v>118</v>
      </c>
      <c r="D190" s="56">
        <v>98</v>
      </c>
      <c r="E190" s="131">
        <v>2.7101000000000002</v>
      </c>
      <c r="F190">
        <f t="shared" si="8"/>
        <v>2.601</v>
      </c>
      <c r="G190">
        <f t="shared" si="9"/>
        <v>13.004999999999999</v>
      </c>
      <c r="H190">
        <f t="shared" si="10"/>
        <v>14462.777777777777</v>
      </c>
      <c r="I190" s="164">
        <f t="shared" si="11"/>
        <v>14.462777777777777</v>
      </c>
      <c r="K190" s="131"/>
      <c r="L190" s="130"/>
      <c r="M190" s="182"/>
      <c r="R190" s="311" t="s">
        <v>195</v>
      </c>
      <c r="S190" s="183">
        <v>117</v>
      </c>
      <c r="T190" s="56">
        <v>97</v>
      </c>
      <c r="U190" s="131">
        <v>1.5871999999999999</v>
      </c>
      <c r="V190">
        <f t="shared" si="12"/>
        <v>1.4784329999999999</v>
      </c>
      <c r="W190">
        <f t="shared" si="13"/>
        <v>7.3921649999999994</v>
      </c>
      <c r="X190">
        <f t="shared" si="14"/>
        <v>8199.0722222222212</v>
      </c>
      <c r="Y190" s="137">
        <f t="shared" si="15"/>
        <v>8.1990722222222203</v>
      </c>
      <c r="AB190" s="137"/>
    </row>
    <row r="191" spans="2:28" x14ac:dyDescent="0.2">
      <c r="B191" s="312"/>
      <c r="C191" s="183">
        <v>119</v>
      </c>
      <c r="D191" s="56">
        <v>99</v>
      </c>
      <c r="E191" s="131">
        <v>1.7781</v>
      </c>
      <c r="F191">
        <f t="shared" si="8"/>
        <v>1.669</v>
      </c>
      <c r="G191">
        <f t="shared" si="9"/>
        <v>8.3450000000000006</v>
      </c>
      <c r="H191">
        <f t="shared" si="10"/>
        <v>9285</v>
      </c>
      <c r="I191" s="164">
        <f t="shared" si="11"/>
        <v>9.2850000000000001</v>
      </c>
      <c r="K191" s="131"/>
      <c r="L191" s="130"/>
      <c r="M191" s="182"/>
      <c r="R191" s="312"/>
      <c r="S191" s="183">
        <v>118</v>
      </c>
      <c r="T191" s="56">
        <v>98</v>
      </c>
      <c r="U191" s="131">
        <v>2.7101000000000002</v>
      </c>
      <c r="V191">
        <f t="shared" si="12"/>
        <v>2.6013330000000003</v>
      </c>
      <c r="W191">
        <f t="shared" si="13"/>
        <v>13.006665000000002</v>
      </c>
      <c r="X191">
        <f t="shared" si="14"/>
        <v>14437.405555555559</v>
      </c>
      <c r="Y191" s="137">
        <f t="shared" si="15"/>
        <v>14.437405555555559</v>
      </c>
      <c r="AB191" s="137"/>
    </row>
    <row r="192" spans="2:28" x14ac:dyDescent="0.2">
      <c r="B192" s="312"/>
      <c r="C192" s="183">
        <v>120</v>
      </c>
      <c r="D192" s="56">
        <v>103</v>
      </c>
      <c r="E192" s="131">
        <v>1.5634999999999999</v>
      </c>
      <c r="F192">
        <f t="shared" si="8"/>
        <v>1.4543999999999999</v>
      </c>
      <c r="G192">
        <f t="shared" si="9"/>
        <v>7.2719999999999994</v>
      </c>
      <c r="H192">
        <f t="shared" si="10"/>
        <v>8092.7777777777774</v>
      </c>
      <c r="I192" s="164">
        <f t="shared" si="11"/>
        <v>8.0927777777777781</v>
      </c>
      <c r="K192" s="131"/>
      <c r="L192" s="130"/>
      <c r="M192" s="182"/>
      <c r="R192" s="312"/>
      <c r="S192" s="183">
        <v>119</v>
      </c>
      <c r="T192" s="56">
        <v>99</v>
      </c>
      <c r="U192" s="131">
        <v>1.7781</v>
      </c>
      <c r="V192">
        <f t="shared" si="12"/>
        <v>1.669333</v>
      </c>
      <c r="W192">
        <f t="shared" si="13"/>
        <v>8.3466649999999998</v>
      </c>
      <c r="X192">
        <f t="shared" si="14"/>
        <v>9259.6277777777777</v>
      </c>
      <c r="Y192" s="137">
        <f t="shared" si="15"/>
        <v>9.2596277777777782</v>
      </c>
      <c r="AB192" s="137"/>
    </row>
    <row r="193" spans="2:28" x14ac:dyDescent="0.2">
      <c r="B193" s="312"/>
      <c r="C193" s="183">
        <v>121</v>
      </c>
      <c r="D193" s="56">
        <v>104</v>
      </c>
      <c r="E193" s="131">
        <v>3.589</v>
      </c>
      <c r="F193">
        <f t="shared" si="8"/>
        <v>3.4798999999999998</v>
      </c>
      <c r="G193">
        <f t="shared" si="9"/>
        <v>17.3995</v>
      </c>
      <c r="H193">
        <f t="shared" si="10"/>
        <v>19345.555555555558</v>
      </c>
      <c r="I193" s="164">
        <f t="shared" si="11"/>
        <v>19.34555555555556</v>
      </c>
      <c r="K193" s="131"/>
      <c r="L193" s="130"/>
      <c r="M193" s="182"/>
      <c r="R193" s="312"/>
      <c r="S193" s="183">
        <v>120</v>
      </c>
      <c r="T193" s="56">
        <v>103</v>
      </c>
      <c r="U193" s="131">
        <v>1.5634999999999999</v>
      </c>
      <c r="V193">
        <f t="shared" si="12"/>
        <v>1.4547329999999998</v>
      </c>
      <c r="W193">
        <f t="shared" si="13"/>
        <v>7.2736649999999994</v>
      </c>
      <c r="X193">
        <f t="shared" si="14"/>
        <v>8067.4055555555551</v>
      </c>
      <c r="Y193" s="137">
        <f t="shared" si="15"/>
        <v>8.0674055555555544</v>
      </c>
      <c r="AB193" s="137"/>
    </row>
    <row r="194" spans="2:28" x14ac:dyDescent="0.2">
      <c r="B194" s="312"/>
      <c r="C194" s="184">
        <v>122</v>
      </c>
      <c r="D194" s="185">
        <v>105</v>
      </c>
      <c r="E194" s="131">
        <v>2.0207000000000002</v>
      </c>
      <c r="F194">
        <f t="shared" si="8"/>
        <v>1.9116000000000002</v>
      </c>
      <c r="G194">
        <f t="shared" si="9"/>
        <v>9.5580000000000016</v>
      </c>
      <c r="H194">
        <f t="shared" si="10"/>
        <v>10632.777777777779</v>
      </c>
      <c r="I194" s="164">
        <f t="shared" si="11"/>
        <v>10.632777777777779</v>
      </c>
      <c r="K194" s="131"/>
      <c r="L194" s="130"/>
      <c r="M194" s="182"/>
      <c r="R194" s="312"/>
      <c r="S194" s="183">
        <v>121</v>
      </c>
      <c r="T194" s="56">
        <v>104</v>
      </c>
      <c r="U194" s="131">
        <v>3.589</v>
      </c>
      <c r="V194">
        <f t="shared" si="12"/>
        <v>3.4802330000000001</v>
      </c>
      <c r="W194">
        <f t="shared" si="13"/>
        <v>17.401164999999999</v>
      </c>
      <c r="X194">
        <f t="shared" si="14"/>
        <v>19320.183333333331</v>
      </c>
      <c r="Y194" s="137">
        <f t="shared" si="15"/>
        <v>19.320183333333329</v>
      </c>
      <c r="AB194" s="137"/>
    </row>
    <row r="195" spans="2:28" x14ac:dyDescent="0.2">
      <c r="B195" s="312"/>
      <c r="C195" s="183">
        <v>123</v>
      </c>
      <c r="D195" s="186">
        <v>194</v>
      </c>
      <c r="E195" s="131">
        <v>1.9916</v>
      </c>
      <c r="F195">
        <f t="shared" si="8"/>
        <v>1.8825000000000001</v>
      </c>
      <c r="G195">
        <f t="shared" si="9"/>
        <v>9.4124999999999996</v>
      </c>
      <c r="H195">
        <f t="shared" si="10"/>
        <v>10471.111111111111</v>
      </c>
      <c r="I195" s="164">
        <f t="shared" si="11"/>
        <v>10.471111111111112</v>
      </c>
      <c r="K195" s="131"/>
      <c r="L195" s="130"/>
      <c r="M195" s="182"/>
      <c r="R195" s="312"/>
      <c r="S195" s="184">
        <v>122</v>
      </c>
      <c r="T195" s="185">
        <v>105</v>
      </c>
      <c r="U195" s="131">
        <v>2.0207000000000002</v>
      </c>
      <c r="V195">
        <f t="shared" si="12"/>
        <v>1.9119330000000001</v>
      </c>
      <c r="W195">
        <f t="shared" si="13"/>
        <v>9.5596650000000007</v>
      </c>
      <c r="X195">
        <f t="shared" si="14"/>
        <v>10607.405555555557</v>
      </c>
      <c r="Y195" s="137">
        <f t="shared" si="15"/>
        <v>10.607405555555557</v>
      </c>
      <c r="AB195" s="137"/>
    </row>
    <row r="196" spans="2:28" x14ac:dyDescent="0.2">
      <c r="B196" s="312"/>
      <c r="C196" s="183">
        <v>124</v>
      </c>
      <c r="D196" s="186">
        <v>195</v>
      </c>
      <c r="E196" s="131">
        <v>1.8102</v>
      </c>
      <c r="F196">
        <f t="shared" si="8"/>
        <v>1.7011000000000001</v>
      </c>
      <c r="G196">
        <f t="shared" si="9"/>
        <v>8.5054999999999996</v>
      </c>
      <c r="H196">
        <f t="shared" si="10"/>
        <v>9463.3333333333321</v>
      </c>
      <c r="I196" s="164">
        <f t="shared" si="11"/>
        <v>9.4633333333333329</v>
      </c>
      <c r="K196" s="131"/>
      <c r="L196" s="130"/>
      <c r="M196" s="182"/>
      <c r="R196" s="312"/>
      <c r="S196" s="183">
        <v>123</v>
      </c>
      <c r="T196" s="186">
        <v>194</v>
      </c>
      <c r="U196" s="131">
        <v>1.9916</v>
      </c>
      <c r="V196">
        <f t="shared" si="12"/>
        <v>1.882833</v>
      </c>
      <c r="W196">
        <f t="shared" si="13"/>
        <v>9.4141650000000006</v>
      </c>
      <c r="X196">
        <f t="shared" si="14"/>
        <v>10445.738888888889</v>
      </c>
      <c r="Y196" s="137">
        <f t="shared" si="15"/>
        <v>10.445738888888888</v>
      </c>
      <c r="AB196" s="137"/>
    </row>
    <row r="197" spans="2:28" ht="16" thickBot="1" x14ac:dyDescent="0.25">
      <c r="B197" s="313"/>
      <c r="C197" s="183">
        <v>125</v>
      </c>
      <c r="D197" s="186">
        <v>196</v>
      </c>
      <c r="E197" s="131">
        <v>2.0430999999999999</v>
      </c>
      <c r="F197">
        <f t="shared" si="8"/>
        <v>1.9339999999999999</v>
      </c>
      <c r="G197">
        <f t="shared" si="9"/>
        <v>9.67</v>
      </c>
      <c r="H197">
        <f t="shared" si="10"/>
        <v>10757.222222222223</v>
      </c>
      <c r="I197" s="164">
        <f t="shared" si="11"/>
        <v>10.757222222222223</v>
      </c>
      <c r="K197" s="131"/>
      <c r="L197" s="130"/>
      <c r="M197" s="182"/>
      <c r="R197" s="312"/>
      <c r="S197" s="183">
        <v>124</v>
      </c>
      <c r="T197" s="186">
        <v>195</v>
      </c>
      <c r="U197" s="131">
        <v>1.8102</v>
      </c>
      <c r="V197">
        <f t="shared" si="12"/>
        <v>1.701433</v>
      </c>
      <c r="W197">
        <f t="shared" si="13"/>
        <v>8.5071650000000005</v>
      </c>
      <c r="X197">
        <f t="shared" si="14"/>
        <v>9437.9611111111117</v>
      </c>
      <c r="Y197" s="137">
        <f t="shared" si="15"/>
        <v>9.437961111111111</v>
      </c>
      <c r="AB197" s="137"/>
    </row>
    <row r="198" spans="2:28" ht="16" thickBot="1" x14ac:dyDescent="0.25">
      <c r="B198" s="311" t="s">
        <v>196</v>
      </c>
      <c r="C198" s="183">
        <v>130</v>
      </c>
      <c r="D198" s="56">
        <v>100</v>
      </c>
      <c r="E198" s="131">
        <v>2.9325999999999999</v>
      </c>
      <c r="F198">
        <f t="shared" si="8"/>
        <v>2.8234999999999997</v>
      </c>
      <c r="G198">
        <f t="shared" si="9"/>
        <v>14.117499999999998</v>
      </c>
      <c r="H198">
        <f t="shared" si="10"/>
        <v>15698.888888888887</v>
      </c>
      <c r="I198" s="164">
        <f t="shared" si="11"/>
        <v>15.698888888888886</v>
      </c>
      <c r="K198" s="131"/>
      <c r="L198" s="130"/>
      <c r="M198" s="182"/>
      <c r="R198" s="313"/>
      <c r="S198" s="183">
        <v>125</v>
      </c>
      <c r="T198" s="186">
        <v>196</v>
      </c>
      <c r="U198" s="131">
        <v>2.0430999999999999</v>
      </c>
      <c r="V198">
        <f t="shared" si="12"/>
        <v>1.9343329999999999</v>
      </c>
      <c r="W198">
        <f t="shared" si="13"/>
        <v>9.6716649999999991</v>
      </c>
      <c r="X198">
        <f t="shared" si="14"/>
        <v>10731.849999999999</v>
      </c>
      <c r="Y198" s="137">
        <f t="shared" si="15"/>
        <v>10.731849999999998</v>
      </c>
      <c r="AB198" s="137"/>
    </row>
    <row r="199" spans="2:28" x14ac:dyDescent="0.2">
      <c r="B199" s="312"/>
      <c r="C199" s="183">
        <v>131</v>
      </c>
      <c r="D199" s="56">
        <v>101</v>
      </c>
      <c r="E199" s="131">
        <v>1.4056999999999999</v>
      </c>
      <c r="F199">
        <f t="shared" si="8"/>
        <v>1.2966</v>
      </c>
      <c r="G199">
        <f t="shared" si="9"/>
        <v>6.4829999999999997</v>
      </c>
      <c r="H199">
        <f t="shared" si="10"/>
        <v>7216.1111111111104</v>
      </c>
      <c r="I199" s="164">
        <f t="shared" si="11"/>
        <v>7.2161111111111103</v>
      </c>
      <c r="K199" s="131"/>
      <c r="L199" s="130"/>
      <c r="M199" s="182"/>
      <c r="R199" s="311" t="s">
        <v>196</v>
      </c>
      <c r="S199" s="183">
        <v>130</v>
      </c>
      <c r="T199" s="56">
        <v>100</v>
      </c>
      <c r="U199" s="131">
        <v>2.9325999999999999</v>
      </c>
      <c r="V199">
        <f t="shared" si="12"/>
        <v>2.823833</v>
      </c>
      <c r="W199">
        <f t="shared" si="13"/>
        <v>14.119165000000001</v>
      </c>
      <c r="X199">
        <f t="shared" si="14"/>
        <v>15673.516666666668</v>
      </c>
      <c r="Y199" s="137">
        <f t="shared" si="15"/>
        <v>15.673516666666668</v>
      </c>
      <c r="AB199" s="137"/>
    </row>
    <row r="200" spans="2:28" x14ac:dyDescent="0.2">
      <c r="B200" s="312"/>
      <c r="C200" s="183">
        <v>132</v>
      </c>
      <c r="D200" s="56">
        <v>102</v>
      </c>
      <c r="E200" s="131">
        <v>2.4780000000000002</v>
      </c>
      <c r="F200">
        <f>E200-0.1091</f>
        <v>2.3689</v>
      </c>
      <c r="G200">
        <f t="shared" si="9"/>
        <v>11.8445</v>
      </c>
      <c r="H200">
        <f t="shared" si="10"/>
        <v>13173.333333333334</v>
      </c>
      <c r="I200" s="164">
        <f t="shared" si="11"/>
        <v>13.173333333333334</v>
      </c>
      <c r="K200" s="131"/>
      <c r="L200" s="130"/>
      <c r="M200" s="182"/>
      <c r="R200" s="312"/>
      <c r="S200" s="183">
        <v>131</v>
      </c>
      <c r="T200" s="56">
        <v>101</v>
      </c>
      <c r="U200" s="131">
        <v>1.4056999999999999</v>
      </c>
      <c r="V200">
        <f t="shared" si="12"/>
        <v>1.2969329999999999</v>
      </c>
      <c r="W200">
        <f t="shared" si="13"/>
        <v>6.4846649999999997</v>
      </c>
      <c r="X200">
        <f t="shared" si="14"/>
        <v>7190.7388888888891</v>
      </c>
      <c r="Y200" s="137">
        <f t="shared" si="15"/>
        <v>7.1907388888888892</v>
      </c>
      <c r="AB200" s="137"/>
    </row>
    <row r="201" spans="2:28" x14ac:dyDescent="0.2">
      <c r="B201" s="312"/>
      <c r="C201" s="183">
        <v>133</v>
      </c>
      <c r="D201" s="56">
        <v>106</v>
      </c>
      <c r="E201" s="131">
        <v>2.3843000000000001</v>
      </c>
      <c r="F201">
        <f t="shared" si="8"/>
        <v>2.2751999999999999</v>
      </c>
      <c r="G201">
        <f t="shared" si="9"/>
        <v>11.375999999999999</v>
      </c>
      <c r="H201">
        <f t="shared" si="10"/>
        <v>12652.777777777777</v>
      </c>
      <c r="I201" s="164">
        <f t="shared" si="11"/>
        <v>12.652777777777777</v>
      </c>
      <c r="K201" s="131"/>
      <c r="L201" s="130"/>
      <c r="M201" s="182"/>
      <c r="R201" s="312"/>
      <c r="S201" s="183">
        <v>132</v>
      </c>
      <c r="T201" s="56">
        <v>102</v>
      </c>
      <c r="U201" s="131">
        <v>2.4780000000000002</v>
      </c>
      <c r="V201">
        <f t="shared" si="12"/>
        <v>2.3692330000000004</v>
      </c>
      <c r="W201">
        <f t="shared" si="13"/>
        <v>11.846165000000003</v>
      </c>
      <c r="X201">
        <f t="shared" si="14"/>
        <v>13147.961111111115</v>
      </c>
      <c r="Y201" s="137">
        <f t="shared" si="15"/>
        <v>13.147961111111115</v>
      </c>
      <c r="AB201" s="137"/>
    </row>
    <row r="202" spans="2:28" x14ac:dyDescent="0.2">
      <c r="B202" s="312"/>
      <c r="C202" s="183">
        <v>134</v>
      </c>
      <c r="D202" s="56">
        <v>107</v>
      </c>
      <c r="E202" s="131">
        <v>3.1939000000000002</v>
      </c>
      <c r="F202">
        <f t="shared" si="8"/>
        <v>3.0848</v>
      </c>
      <c r="G202">
        <f t="shared" si="9"/>
        <v>15.423999999999999</v>
      </c>
      <c r="H202">
        <f t="shared" si="10"/>
        <v>17150.555555555555</v>
      </c>
      <c r="I202" s="164">
        <f t="shared" si="11"/>
        <v>17.150555555555556</v>
      </c>
      <c r="K202" s="131"/>
      <c r="L202" s="130"/>
      <c r="M202" s="182"/>
      <c r="R202" s="312"/>
      <c r="S202" s="183">
        <v>133</v>
      </c>
      <c r="T202" s="56">
        <v>106</v>
      </c>
      <c r="U202" s="131">
        <v>2.3843000000000001</v>
      </c>
      <c r="V202">
        <f t="shared" si="12"/>
        <v>2.2755330000000002</v>
      </c>
      <c r="W202">
        <f t="shared" si="13"/>
        <v>11.377665</v>
      </c>
      <c r="X202">
        <f t="shared" si="14"/>
        <v>12627.405555555557</v>
      </c>
      <c r="Y202" s="137">
        <f t="shared" si="15"/>
        <v>12.627405555555557</v>
      </c>
      <c r="AB202" s="137"/>
    </row>
    <row r="203" spans="2:28" x14ac:dyDescent="0.2">
      <c r="B203" s="312"/>
      <c r="C203" s="192" t="s">
        <v>594</v>
      </c>
      <c r="D203" s="185">
        <v>108</v>
      </c>
      <c r="E203" s="131">
        <v>1.7539</v>
      </c>
      <c r="F203" s="236">
        <f t="shared" si="8"/>
        <v>1.6448</v>
      </c>
      <c r="G203" s="84">
        <f t="shared" si="9"/>
        <v>8.2240000000000002</v>
      </c>
      <c r="H203">
        <f t="shared" si="10"/>
        <v>9150.5555555555566</v>
      </c>
      <c r="I203" s="201">
        <f t="shared" si="11"/>
        <v>9.150555555555556</v>
      </c>
      <c r="J203" s="193" t="s">
        <v>605</v>
      </c>
      <c r="K203" s="131"/>
      <c r="L203" s="130"/>
      <c r="M203" s="182"/>
      <c r="R203" s="312"/>
      <c r="S203" s="183">
        <v>134</v>
      </c>
      <c r="T203" s="56">
        <v>107</v>
      </c>
      <c r="U203" s="131">
        <v>3.1939000000000002</v>
      </c>
      <c r="V203">
        <f t="shared" si="12"/>
        <v>3.0851330000000003</v>
      </c>
      <c r="W203">
        <f t="shared" si="13"/>
        <v>15.425665000000002</v>
      </c>
      <c r="X203">
        <f t="shared" si="14"/>
        <v>17125.183333333338</v>
      </c>
      <c r="Y203" s="137">
        <f t="shared" si="15"/>
        <v>17.125183333333339</v>
      </c>
      <c r="AB203" s="137"/>
    </row>
    <row r="204" spans="2:28" x14ac:dyDescent="0.2">
      <c r="B204" s="312"/>
      <c r="C204" s="183">
        <v>136</v>
      </c>
      <c r="D204" s="186">
        <v>191</v>
      </c>
      <c r="E204" s="131">
        <v>2.6682000000000001</v>
      </c>
      <c r="F204">
        <f t="shared" si="8"/>
        <v>2.5590999999999999</v>
      </c>
      <c r="G204">
        <f t="shared" si="9"/>
        <v>12.795500000000001</v>
      </c>
      <c r="H204">
        <f t="shared" si="10"/>
        <v>14230</v>
      </c>
      <c r="I204" s="164">
        <f t="shared" si="11"/>
        <v>14.23</v>
      </c>
      <c r="K204" s="131"/>
      <c r="L204" s="130"/>
      <c r="M204" s="182"/>
      <c r="R204" s="312"/>
      <c r="S204" s="192" t="s">
        <v>594</v>
      </c>
      <c r="T204" s="185">
        <v>108</v>
      </c>
      <c r="U204" s="131">
        <v>1.7539</v>
      </c>
      <c r="V204">
        <f t="shared" si="12"/>
        <v>1.645133</v>
      </c>
      <c r="W204" s="84">
        <f t="shared" si="13"/>
        <v>8.2256649999999993</v>
      </c>
      <c r="X204">
        <f t="shared" si="14"/>
        <v>9125.1833333333325</v>
      </c>
      <c r="Y204" s="202">
        <f t="shared" si="15"/>
        <v>9.1251833333333323</v>
      </c>
      <c r="Z204" s="193" t="s">
        <v>605</v>
      </c>
      <c r="AB204" s="137"/>
    </row>
    <row r="205" spans="2:28" x14ac:dyDescent="0.2">
      <c r="B205" s="312"/>
      <c r="C205" s="183">
        <v>137</v>
      </c>
      <c r="D205" s="186">
        <v>192</v>
      </c>
      <c r="E205" s="131">
        <v>2.8839999999999999</v>
      </c>
      <c r="F205">
        <f t="shared" si="8"/>
        <v>2.7748999999999997</v>
      </c>
      <c r="G205">
        <f t="shared" si="9"/>
        <v>13.874499999999998</v>
      </c>
      <c r="H205">
        <f t="shared" si="10"/>
        <v>15428.888888888887</v>
      </c>
      <c r="I205" s="164">
        <f t="shared" si="11"/>
        <v>15.428888888888887</v>
      </c>
      <c r="K205" s="131"/>
      <c r="L205" s="130"/>
      <c r="M205" s="182"/>
      <c r="R205" s="312"/>
      <c r="S205" s="183">
        <v>136</v>
      </c>
      <c r="T205" s="186">
        <v>191</v>
      </c>
      <c r="U205" s="131">
        <v>2.6682000000000001</v>
      </c>
      <c r="V205">
        <f t="shared" si="12"/>
        <v>2.5594330000000003</v>
      </c>
      <c r="W205">
        <f t="shared" si="13"/>
        <v>12.797165000000001</v>
      </c>
      <c r="X205">
        <f t="shared" si="14"/>
        <v>14204.62777777778</v>
      </c>
      <c r="Y205" s="137">
        <f t="shared" si="15"/>
        <v>14.20462777777778</v>
      </c>
      <c r="AB205" s="137"/>
    </row>
    <row r="206" spans="2:28" ht="16" thickBot="1" x14ac:dyDescent="0.25">
      <c r="B206" s="313"/>
      <c r="C206" s="183">
        <v>138</v>
      </c>
      <c r="D206" s="186">
        <v>193</v>
      </c>
      <c r="E206" s="131">
        <v>1.345</v>
      </c>
      <c r="F206">
        <f t="shared" si="8"/>
        <v>1.2359</v>
      </c>
      <c r="G206">
        <f t="shared" si="9"/>
        <v>6.1795</v>
      </c>
      <c r="H206">
        <f t="shared" si="10"/>
        <v>6878.8888888888887</v>
      </c>
      <c r="I206" s="164">
        <f t="shared" si="11"/>
        <v>6.8788888888888886</v>
      </c>
      <c r="K206" s="131"/>
      <c r="L206" s="130"/>
      <c r="M206" s="182"/>
      <c r="R206" s="312"/>
      <c r="S206" s="183">
        <v>137</v>
      </c>
      <c r="T206" s="186">
        <v>192</v>
      </c>
      <c r="U206" s="131">
        <v>2.8839999999999999</v>
      </c>
      <c r="V206">
        <f t="shared" si="12"/>
        <v>2.7752330000000001</v>
      </c>
      <c r="W206">
        <f t="shared" si="13"/>
        <v>13.876165</v>
      </c>
      <c r="X206">
        <f t="shared" si="14"/>
        <v>15403.516666666668</v>
      </c>
      <c r="Y206" s="137">
        <f t="shared" si="15"/>
        <v>15.403516666666668</v>
      </c>
      <c r="AB206" s="137"/>
    </row>
    <row r="207" spans="2:28" ht="16" thickBot="1" x14ac:dyDescent="0.25">
      <c r="B207" s="311" t="s">
        <v>195</v>
      </c>
      <c r="C207" s="183">
        <v>126</v>
      </c>
      <c r="D207" s="56">
        <v>125</v>
      </c>
      <c r="E207" s="131">
        <v>2.7665999999999999</v>
      </c>
      <c r="F207">
        <f t="shared" si="8"/>
        <v>2.6574999999999998</v>
      </c>
      <c r="G207">
        <f t="shared" si="9"/>
        <v>13.287499999999998</v>
      </c>
      <c r="H207">
        <f t="shared" si="10"/>
        <v>14776.666666666664</v>
      </c>
      <c r="I207" s="164">
        <f t="shared" si="11"/>
        <v>14.776666666666664</v>
      </c>
      <c r="K207" s="131"/>
      <c r="L207" s="130"/>
      <c r="M207" s="182"/>
      <c r="R207" s="313"/>
      <c r="S207" s="183">
        <v>138</v>
      </c>
      <c r="T207" s="186">
        <v>193</v>
      </c>
      <c r="U207" s="131">
        <v>1.345</v>
      </c>
      <c r="V207">
        <f t="shared" si="12"/>
        <v>1.2362329999999999</v>
      </c>
      <c r="W207">
        <f t="shared" si="13"/>
        <v>6.181165</v>
      </c>
      <c r="X207">
        <f t="shared" si="14"/>
        <v>6853.5166666666673</v>
      </c>
      <c r="Y207" s="137">
        <f t="shared" si="15"/>
        <v>6.8535166666666676</v>
      </c>
      <c r="AB207" s="137"/>
    </row>
    <row r="208" spans="2:28" x14ac:dyDescent="0.2">
      <c r="B208" s="312"/>
      <c r="C208" s="183">
        <v>127</v>
      </c>
      <c r="D208" s="56">
        <v>126</v>
      </c>
      <c r="E208" s="131">
        <v>1.7503</v>
      </c>
      <c r="F208">
        <f t="shared" si="8"/>
        <v>1.6412</v>
      </c>
      <c r="G208">
        <f t="shared" si="9"/>
        <v>8.2059999999999995</v>
      </c>
      <c r="H208">
        <f t="shared" si="10"/>
        <v>9130.5555555555547</v>
      </c>
      <c r="I208" s="164">
        <f t="shared" si="11"/>
        <v>9.1305555555555546</v>
      </c>
      <c r="K208" s="131"/>
      <c r="L208" s="130"/>
      <c r="M208" s="182"/>
      <c r="R208" s="311" t="s">
        <v>195</v>
      </c>
      <c r="S208" s="183">
        <v>126</v>
      </c>
      <c r="T208" s="56">
        <v>125</v>
      </c>
      <c r="U208" s="131">
        <v>2.7665999999999999</v>
      </c>
      <c r="V208">
        <f t="shared" si="12"/>
        <v>2.6578330000000001</v>
      </c>
      <c r="W208">
        <f t="shared" si="13"/>
        <v>13.289165000000001</v>
      </c>
      <c r="X208">
        <f t="shared" si="14"/>
        <v>14751.294444444446</v>
      </c>
      <c r="Y208" s="137">
        <f t="shared" si="15"/>
        <v>14.751294444444445</v>
      </c>
      <c r="AB208" s="137"/>
    </row>
    <row r="209" spans="2:28" x14ac:dyDescent="0.2">
      <c r="B209" s="312"/>
      <c r="C209" s="183">
        <v>128</v>
      </c>
      <c r="D209" s="56">
        <v>129</v>
      </c>
      <c r="E209" s="131">
        <v>2.0164</v>
      </c>
      <c r="F209">
        <f t="shared" si="8"/>
        <v>1.9073</v>
      </c>
      <c r="G209">
        <f t="shared" si="9"/>
        <v>9.5365000000000002</v>
      </c>
      <c r="H209">
        <f t="shared" si="10"/>
        <v>10608.888888888889</v>
      </c>
      <c r="I209" s="164">
        <f t="shared" si="11"/>
        <v>10.608888888888888</v>
      </c>
      <c r="K209" s="131"/>
      <c r="L209" s="130"/>
      <c r="M209" s="182"/>
      <c r="R209" s="312"/>
      <c r="S209" s="183">
        <v>127</v>
      </c>
      <c r="T209" s="56">
        <v>126</v>
      </c>
      <c r="U209" s="131">
        <v>1.7503</v>
      </c>
      <c r="V209">
        <f t="shared" si="12"/>
        <v>1.6415329999999999</v>
      </c>
      <c r="W209">
        <f t="shared" si="13"/>
        <v>8.2076649999999987</v>
      </c>
      <c r="X209">
        <f t="shared" si="14"/>
        <v>9105.1833333333325</v>
      </c>
      <c r="Y209" s="137">
        <f t="shared" si="15"/>
        <v>9.1051833333333327</v>
      </c>
      <c r="AB209" s="137"/>
    </row>
    <row r="210" spans="2:28" ht="16" thickBot="1" x14ac:dyDescent="0.25">
      <c r="B210" s="313"/>
      <c r="C210" s="183">
        <v>129</v>
      </c>
      <c r="D210" s="56">
        <v>130</v>
      </c>
      <c r="E210" s="131">
        <v>1.9489000000000001</v>
      </c>
      <c r="F210">
        <f t="shared" si="8"/>
        <v>1.8398000000000001</v>
      </c>
      <c r="G210">
        <f t="shared" si="9"/>
        <v>9.1989999999999998</v>
      </c>
      <c r="H210">
        <f t="shared" si="10"/>
        <v>10233.888888888889</v>
      </c>
      <c r="I210" s="164">
        <f t="shared" si="11"/>
        <v>10.233888888888888</v>
      </c>
      <c r="K210" s="131"/>
      <c r="L210" s="130"/>
      <c r="M210" s="182"/>
      <c r="R210" s="312"/>
      <c r="S210" s="183">
        <v>128</v>
      </c>
      <c r="T210" s="56">
        <v>129</v>
      </c>
      <c r="U210" s="131">
        <v>2.0164</v>
      </c>
      <c r="V210">
        <f t="shared" si="12"/>
        <v>1.9076329999999999</v>
      </c>
      <c r="W210">
        <f t="shared" si="13"/>
        <v>9.5381649999999993</v>
      </c>
      <c r="X210">
        <f t="shared" si="14"/>
        <v>10583.516666666666</v>
      </c>
      <c r="Y210" s="137">
        <f t="shared" si="15"/>
        <v>10.583516666666666</v>
      </c>
      <c r="AB210" s="137"/>
    </row>
    <row r="211" spans="2:28" ht="16" thickBot="1" x14ac:dyDescent="0.25">
      <c r="B211" s="311" t="s">
        <v>196</v>
      </c>
      <c r="C211" s="187">
        <v>139</v>
      </c>
      <c r="D211" s="56">
        <v>127</v>
      </c>
      <c r="E211" s="131">
        <v>2.222</v>
      </c>
      <c r="F211">
        <f t="shared" si="8"/>
        <v>2.1128999999999998</v>
      </c>
      <c r="G211">
        <f t="shared" si="9"/>
        <v>10.564499999999999</v>
      </c>
      <c r="H211">
        <f t="shared" si="10"/>
        <v>11751.111111111109</v>
      </c>
      <c r="I211" s="164">
        <f t="shared" si="11"/>
        <v>11.75111111111111</v>
      </c>
      <c r="K211" s="131"/>
      <c r="L211" s="130"/>
      <c r="M211" s="182"/>
      <c r="R211" s="313"/>
      <c r="S211" s="183">
        <v>129</v>
      </c>
      <c r="T211" s="56">
        <v>130</v>
      </c>
      <c r="U211" s="131">
        <v>1.9489000000000001</v>
      </c>
      <c r="V211">
        <f t="shared" si="12"/>
        <v>1.840133</v>
      </c>
      <c r="W211">
        <f t="shared" si="13"/>
        <v>9.2006650000000008</v>
      </c>
      <c r="X211">
        <f t="shared" si="14"/>
        <v>10208.516666666668</v>
      </c>
      <c r="Y211" s="137">
        <f t="shared" si="15"/>
        <v>10.208516666666668</v>
      </c>
      <c r="AB211" s="137"/>
    </row>
    <row r="212" spans="2:28" x14ac:dyDescent="0.2">
      <c r="B212" s="312"/>
      <c r="C212" s="187">
        <v>140</v>
      </c>
      <c r="D212" s="56">
        <v>128</v>
      </c>
      <c r="E212" s="131">
        <v>1.9908999999999999</v>
      </c>
      <c r="F212">
        <f t="shared" si="8"/>
        <v>1.8817999999999999</v>
      </c>
      <c r="G212">
        <f t="shared" si="9"/>
        <v>9.4089999999999989</v>
      </c>
      <c r="H212">
        <f t="shared" si="10"/>
        <v>10467.222222222221</v>
      </c>
      <c r="I212" s="164">
        <f t="shared" si="11"/>
        <v>10.467222222222221</v>
      </c>
      <c r="K212" s="131"/>
      <c r="L212" s="130"/>
      <c r="M212" s="182"/>
      <c r="R212" s="311" t="s">
        <v>196</v>
      </c>
      <c r="S212" s="187">
        <v>139</v>
      </c>
      <c r="T212" s="56">
        <v>127</v>
      </c>
      <c r="U212" s="131">
        <v>2.222</v>
      </c>
      <c r="V212">
        <f t="shared" si="12"/>
        <v>2.1132330000000001</v>
      </c>
      <c r="W212">
        <f t="shared" si="13"/>
        <v>10.566165000000002</v>
      </c>
      <c r="X212">
        <f t="shared" si="14"/>
        <v>11725.738888888891</v>
      </c>
      <c r="Y212" s="137">
        <f t="shared" si="15"/>
        <v>11.725738888888891</v>
      </c>
      <c r="AB212" s="137"/>
    </row>
    <row r="213" spans="2:28" x14ac:dyDescent="0.2">
      <c r="B213" s="312"/>
      <c r="C213" s="187">
        <v>141</v>
      </c>
      <c r="D213" s="56">
        <v>131</v>
      </c>
      <c r="E213" s="131">
        <v>2.1827000000000001</v>
      </c>
      <c r="F213">
        <f t="shared" si="8"/>
        <v>2.0735999999999999</v>
      </c>
      <c r="G213">
        <f t="shared" si="9"/>
        <v>10.367999999999999</v>
      </c>
      <c r="H213">
        <f t="shared" si="10"/>
        <v>11532.777777777776</v>
      </c>
      <c r="I213" s="164">
        <f t="shared" si="11"/>
        <v>11.532777777777776</v>
      </c>
      <c r="K213" s="131"/>
      <c r="L213" s="130"/>
      <c r="M213" s="182"/>
      <c r="R213" s="312"/>
      <c r="S213" s="187">
        <v>140</v>
      </c>
      <c r="T213" s="56">
        <v>128</v>
      </c>
      <c r="U213" s="131">
        <v>1.9908999999999999</v>
      </c>
      <c r="V213">
        <f t="shared" si="12"/>
        <v>1.8821329999999998</v>
      </c>
      <c r="W213">
        <f t="shared" si="13"/>
        <v>9.4106649999999998</v>
      </c>
      <c r="X213">
        <f t="shared" si="14"/>
        <v>10441.85</v>
      </c>
      <c r="Y213" s="137">
        <f t="shared" si="15"/>
        <v>10.441850000000001</v>
      </c>
      <c r="AB213" s="137"/>
    </row>
    <row r="214" spans="2:28" ht="16" thickBot="1" x14ac:dyDescent="0.25">
      <c r="B214" s="313"/>
      <c r="C214" s="187">
        <v>142</v>
      </c>
      <c r="D214" s="56">
        <v>132</v>
      </c>
      <c r="E214" s="131">
        <v>1.9877</v>
      </c>
      <c r="F214">
        <f t="shared" si="8"/>
        <v>1.8786</v>
      </c>
      <c r="G214">
        <f t="shared" si="9"/>
        <v>9.3930000000000007</v>
      </c>
      <c r="H214">
        <f t="shared" si="10"/>
        <v>10449.444444444445</v>
      </c>
      <c r="I214" s="164">
        <f t="shared" si="11"/>
        <v>10.449444444444445</v>
      </c>
      <c r="K214" s="131"/>
      <c r="L214" s="130"/>
      <c r="M214" s="182"/>
      <c r="R214" s="312"/>
      <c r="S214" s="187">
        <v>141</v>
      </c>
      <c r="T214" s="56">
        <v>131</v>
      </c>
      <c r="U214" s="131">
        <v>2.1827000000000001</v>
      </c>
      <c r="V214">
        <f t="shared" si="12"/>
        <v>2.0739330000000002</v>
      </c>
      <c r="W214">
        <f t="shared" si="13"/>
        <v>10.369665000000001</v>
      </c>
      <c r="X214">
        <f t="shared" si="14"/>
        <v>11507.405555555557</v>
      </c>
      <c r="Y214" s="137">
        <f t="shared" si="15"/>
        <v>11.507405555555557</v>
      </c>
      <c r="AB214" s="137"/>
    </row>
    <row r="215" spans="2:28" ht="16" thickBot="1" x14ac:dyDescent="0.25">
      <c r="R215" s="313"/>
      <c r="S215" s="187">
        <v>142</v>
      </c>
      <c r="T215" s="56">
        <v>132</v>
      </c>
      <c r="U215" s="131">
        <v>1.9877</v>
      </c>
      <c r="V215">
        <f t="shared" si="12"/>
        <v>1.878933</v>
      </c>
      <c r="W215">
        <f t="shared" si="13"/>
        <v>9.3946649999999998</v>
      </c>
      <c r="X215">
        <f t="shared" si="14"/>
        <v>10424.072222222223</v>
      </c>
      <c r="Y215" s="137">
        <f t="shared" si="15"/>
        <v>10.424072222222224</v>
      </c>
      <c r="AB215" s="137"/>
    </row>
    <row r="218" spans="2:28" x14ac:dyDescent="0.2">
      <c r="Y218" s="137"/>
    </row>
    <row r="219" spans="2:28" x14ac:dyDescent="0.2">
      <c r="Y219" s="137"/>
    </row>
    <row r="220" spans="2:28" x14ac:dyDescent="0.2">
      <c r="Y220" s="137"/>
    </row>
    <row r="221" spans="2:28" x14ac:dyDescent="0.2">
      <c r="Y221" s="137"/>
    </row>
    <row r="222" spans="2:28" x14ac:dyDescent="0.2">
      <c r="Y222" s="137"/>
    </row>
    <row r="223" spans="2:28" x14ac:dyDescent="0.2">
      <c r="Y223" s="137"/>
    </row>
    <row r="224" spans="2:28" x14ac:dyDescent="0.2">
      <c r="Y224" s="137"/>
    </row>
    <row r="225" spans="25:25" x14ac:dyDescent="0.2">
      <c r="Y225" s="137"/>
    </row>
    <row r="226" spans="25:25" x14ac:dyDescent="0.2">
      <c r="Y226" s="137"/>
    </row>
    <row r="227" spans="25:25" x14ac:dyDescent="0.2">
      <c r="Y227" s="137"/>
    </row>
    <row r="228" spans="25:25" x14ac:dyDescent="0.2">
      <c r="Y228" s="137"/>
    </row>
    <row r="229" spans="25:25" x14ac:dyDescent="0.2">
      <c r="Y229" s="137"/>
    </row>
    <row r="230" spans="25:25" x14ac:dyDescent="0.2">
      <c r="Y230" s="137"/>
    </row>
    <row r="231" spans="25:25" x14ac:dyDescent="0.2">
      <c r="Y231" s="137"/>
    </row>
    <row r="232" spans="25:25" x14ac:dyDescent="0.2">
      <c r="Y232" s="137"/>
    </row>
    <row r="233" spans="25:25" x14ac:dyDescent="0.2">
      <c r="Y233" s="137"/>
    </row>
    <row r="234" spans="25:25" x14ac:dyDescent="0.2">
      <c r="Y234" s="137"/>
    </row>
    <row r="235" spans="25:25" x14ac:dyDescent="0.2">
      <c r="Y235" s="137"/>
    </row>
    <row r="236" spans="25:25" x14ac:dyDescent="0.2">
      <c r="Y236" s="137"/>
    </row>
    <row r="237" spans="25:25" x14ac:dyDescent="0.2">
      <c r="Y237" s="137"/>
    </row>
    <row r="238" spans="25:25" x14ac:dyDescent="0.2">
      <c r="Y238" s="137"/>
    </row>
    <row r="239" spans="25:25" x14ac:dyDescent="0.2">
      <c r="Y239" s="137"/>
    </row>
    <row r="240" spans="25:25" x14ac:dyDescent="0.2">
      <c r="Y240" s="137"/>
    </row>
    <row r="241" spans="25:25" x14ac:dyDescent="0.2">
      <c r="Y241" s="137"/>
    </row>
    <row r="242" spans="25:25" x14ac:dyDescent="0.2">
      <c r="Y242" s="137"/>
    </row>
    <row r="243" spans="25:25" x14ac:dyDescent="0.2">
      <c r="Y243" s="137"/>
    </row>
    <row r="244" spans="25:25" x14ac:dyDescent="0.2">
      <c r="Y244" s="137"/>
    </row>
    <row r="245" spans="25:25" x14ac:dyDescent="0.2">
      <c r="Y245" s="137"/>
    </row>
    <row r="246" spans="25:25" x14ac:dyDescent="0.2">
      <c r="Y246" s="137"/>
    </row>
    <row r="247" spans="25:25" x14ac:dyDescent="0.2">
      <c r="Y247" s="137"/>
    </row>
    <row r="248" spans="25:25" x14ac:dyDescent="0.2">
      <c r="Y248" s="137"/>
    </row>
    <row r="249" spans="25:25" x14ac:dyDescent="0.2">
      <c r="Y249" s="137"/>
    </row>
    <row r="250" spans="25:25" x14ac:dyDescent="0.2">
      <c r="Y250" s="137"/>
    </row>
    <row r="251" spans="25:25" x14ac:dyDescent="0.2">
      <c r="Y251" s="137"/>
    </row>
    <row r="252" spans="25:25" x14ac:dyDescent="0.2">
      <c r="Y252" s="137"/>
    </row>
    <row r="253" spans="25:25" x14ac:dyDescent="0.2">
      <c r="Y253" s="137"/>
    </row>
    <row r="254" spans="25:25" x14ac:dyDescent="0.2">
      <c r="Y254" s="137"/>
    </row>
    <row r="255" spans="25:25" x14ac:dyDescent="0.2">
      <c r="Y255" s="137"/>
    </row>
    <row r="256" spans="25:25" x14ac:dyDescent="0.2">
      <c r="Y256" s="137"/>
    </row>
    <row r="257" spans="25:25" x14ac:dyDescent="0.2">
      <c r="Y257" s="137"/>
    </row>
    <row r="258" spans="25:25" x14ac:dyDescent="0.2">
      <c r="Y258" s="137"/>
    </row>
    <row r="259" spans="25:25" x14ac:dyDescent="0.2">
      <c r="Y259" s="137"/>
    </row>
    <row r="260" spans="25:25" x14ac:dyDescent="0.2">
      <c r="Y260" s="137"/>
    </row>
    <row r="261" spans="25:25" x14ac:dyDescent="0.2">
      <c r="Y261" s="137"/>
    </row>
    <row r="262" spans="25:25" x14ac:dyDescent="0.2">
      <c r="Y262" s="137"/>
    </row>
    <row r="263" spans="25:25" x14ac:dyDescent="0.2">
      <c r="Y263" s="137"/>
    </row>
    <row r="264" spans="25:25" x14ac:dyDescent="0.2">
      <c r="Y264" s="137"/>
    </row>
    <row r="265" spans="25:25" x14ac:dyDescent="0.2">
      <c r="Y265" s="137"/>
    </row>
    <row r="266" spans="25:25" x14ac:dyDescent="0.2">
      <c r="Y266" s="137"/>
    </row>
    <row r="267" spans="25:25" x14ac:dyDescent="0.2">
      <c r="Y267" s="137"/>
    </row>
    <row r="268" spans="25:25" x14ac:dyDescent="0.2">
      <c r="Y268" s="137"/>
    </row>
    <row r="269" spans="25:25" x14ac:dyDescent="0.2">
      <c r="Y269" s="137"/>
    </row>
  </sheetData>
  <sortState xmlns:xlrd2="http://schemas.microsoft.com/office/spreadsheetml/2017/richdata2" ref="Y218:Y269">
    <sortCondition ref="Y218:Y269"/>
  </sortState>
  <mergeCells count="30">
    <mergeCell ref="W158:X158"/>
    <mergeCell ref="Y158:Z158"/>
    <mergeCell ref="S158:V158"/>
    <mergeCell ref="B163:B175"/>
    <mergeCell ref="B189:B197"/>
    <mergeCell ref="B176:B188"/>
    <mergeCell ref="C162:D162"/>
    <mergeCell ref="C158:H158"/>
    <mergeCell ref="I158:N158"/>
    <mergeCell ref="S163:T163"/>
    <mergeCell ref="R164:R176"/>
    <mergeCell ref="R177:R189"/>
    <mergeCell ref="O158:R158"/>
    <mergeCell ref="B198:B206"/>
    <mergeCell ref="B207:B210"/>
    <mergeCell ref="B211:B214"/>
    <mergeCell ref="R190:R198"/>
    <mergeCell ref="R199:R207"/>
    <mergeCell ref="R208:R211"/>
    <mergeCell ref="R212:R215"/>
    <mergeCell ref="B65:G65"/>
    <mergeCell ref="H65:M65"/>
    <mergeCell ref="N65:S65"/>
    <mergeCell ref="T65:Y65"/>
    <mergeCell ref="B78:G78"/>
    <mergeCell ref="H78:M78"/>
    <mergeCell ref="N78:Q78"/>
    <mergeCell ref="R78:U78"/>
    <mergeCell ref="V78:W78"/>
    <mergeCell ref="X78:Y78"/>
  </mergeCells>
  <phoneticPr fontId="22" type="noConversion"/>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FE35-F585-4E7F-B0C5-1F5AD4DDE9DB}">
  <dimension ref="A1:Z222"/>
  <sheetViews>
    <sheetView zoomScale="110" zoomScaleNormal="110" workbookViewId="0">
      <selection activeCell="M178" sqref="M178"/>
    </sheetView>
  </sheetViews>
  <sheetFormatPr baseColWidth="10" defaultColWidth="9.1640625" defaultRowHeight="15" x14ac:dyDescent="0.2"/>
  <cols>
    <col min="21" max="21" width="12.83203125" bestFit="1" customWidth="1"/>
  </cols>
  <sheetData>
    <row r="1" spans="1:11" x14ac:dyDescent="0.2">
      <c r="A1" s="124" t="s">
        <v>393</v>
      </c>
      <c r="B1" s="124"/>
      <c r="C1" s="124"/>
      <c r="D1" s="124"/>
      <c r="E1" s="124" t="s">
        <v>279</v>
      </c>
      <c r="F1" s="124"/>
      <c r="G1" s="124"/>
      <c r="H1" s="124"/>
      <c r="I1" s="124"/>
      <c r="J1" s="124"/>
      <c r="K1" s="124"/>
    </row>
    <row r="2" spans="1:11" x14ac:dyDescent="0.2">
      <c r="A2" s="124" t="s">
        <v>280</v>
      </c>
      <c r="B2" s="124"/>
      <c r="C2" s="124"/>
      <c r="D2" s="124"/>
      <c r="E2" s="124" t="s">
        <v>281</v>
      </c>
      <c r="F2" s="124"/>
      <c r="G2" s="124"/>
      <c r="H2" s="124"/>
      <c r="I2" s="124"/>
      <c r="J2" s="124"/>
      <c r="K2" s="124"/>
    </row>
    <row r="3" spans="1:11" x14ac:dyDescent="0.2">
      <c r="A3" s="124" t="s">
        <v>282</v>
      </c>
      <c r="B3" s="124"/>
      <c r="C3" s="124"/>
      <c r="D3" s="124"/>
      <c r="E3" s="124" t="s">
        <v>283</v>
      </c>
      <c r="F3" s="124"/>
      <c r="G3" s="124"/>
      <c r="H3" s="124"/>
      <c r="I3" s="124"/>
      <c r="J3" s="124"/>
      <c r="K3" s="124"/>
    </row>
    <row r="4" spans="1:11" x14ac:dyDescent="0.2">
      <c r="A4" s="124" t="s">
        <v>284</v>
      </c>
      <c r="B4" s="124"/>
      <c r="C4" s="124"/>
      <c r="D4" s="124"/>
      <c r="E4" s="124" t="s">
        <v>285</v>
      </c>
      <c r="F4" s="124"/>
      <c r="G4" s="124"/>
      <c r="H4" s="124"/>
      <c r="I4" s="124"/>
      <c r="J4" s="124"/>
      <c r="K4" s="124"/>
    </row>
    <row r="5" spans="1:11" x14ac:dyDescent="0.2">
      <c r="A5" s="124" t="s">
        <v>279</v>
      </c>
      <c r="B5" s="124"/>
      <c r="C5" s="124"/>
      <c r="D5" s="124"/>
      <c r="E5" s="124" t="s">
        <v>279</v>
      </c>
      <c r="F5" s="124"/>
      <c r="G5" s="124"/>
      <c r="H5" s="124"/>
      <c r="I5" s="124"/>
      <c r="J5" s="124"/>
      <c r="K5" s="124"/>
    </row>
    <row r="6" spans="1:11" x14ac:dyDescent="0.2">
      <c r="A6" s="124" t="s">
        <v>286</v>
      </c>
      <c r="B6" s="124"/>
      <c r="C6" s="124"/>
      <c r="D6" s="124"/>
      <c r="E6" s="124" t="s">
        <v>527</v>
      </c>
      <c r="F6" s="124"/>
      <c r="G6" s="124"/>
      <c r="H6" s="124"/>
      <c r="I6" s="124"/>
      <c r="J6" s="124"/>
      <c r="K6" s="124"/>
    </row>
    <row r="7" spans="1:11" x14ac:dyDescent="0.2">
      <c r="A7" s="124" t="s">
        <v>288</v>
      </c>
      <c r="B7" s="124"/>
      <c r="C7" s="124"/>
      <c r="D7" s="124"/>
      <c r="E7" s="124" t="s">
        <v>537</v>
      </c>
      <c r="F7" s="124"/>
      <c r="G7" s="124"/>
      <c r="H7" s="124"/>
      <c r="I7" s="124"/>
      <c r="J7" s="124"/>
      <c r="K7" s="124"/>
    </row>
    <row r="8" spans="1:11" x14ac:dyDescent="0.2">
      <c r="A8" s="124" t="s">
        <v>290</v>
      </c>
      <c r="B8" s="124"/>
      <c r="C8" s="124"/>
      <c r="D8" s="124"/>
      <c r="E8" s="124" t="s">
        <v>291</v>
      </c>
      <c r="F8" s="124"/>
      <c r="G8" s="124"/>
      <c r="H8" s="124"/>
      <c r="I8" s="124"/>
      <c r="J8" s="124"/>
      <c r="K8" s="124"/>
    </row>
    <row r="9" spans="1:11" x14ac:dyDescent="0.2">
      <c r="A9" s="124" t="s">
        <v>292</v>
      </c>
      <c r="B9" s="124"/>
      <c r="C9" s="124"/>
      <c r="D9" s="124"/>
      <c r="E9" s="124" t="s">
        <v>293</v>
      </c>
      <c r="F9" s="124"/>
      <c r="G9" s="124"/>
      <c r="H9" s="124"/>
      <c r="I9" s="124"/>
      <c r="J9" s="124"/>
      <c r="K9" s="124"/>
    </row>
    <row r="10" spans="1:11" x14ac:dyDescent="0.2">
      <c r="A10" s="124" t="s">
        <v>294</v>
      </c>
      <c r="B10" s="124"/>
      <c r="C10" s="124"/>
      <c r="D10" s="124"/>
      <c r="E10" s="124" t="s">
        <v>396</v>
      </c>
      <c r="F10" s="124"/>
      <c r="G10" s="124"/>
      <c r="H10" s="124"/>
      <c r="I10" s="124"/>
      <c r="J10" s="124"/>
      <c r="K10" s="124"/>
    </row>
    <row r="11" spans="1:11" x14ac:dyDescent="0.2">
      <c r="A11" s="124" t="s">
        <v>296</v>
      </c>
      <c r="B11" s="124"/>
      <c r="C11" s="124"/>
      <c r="D11" s="124"/>
      <c r="E11" s="124" t="s">
        <v>297</v>
      </c>
      <c r="F11" s="124"/>
      <c r="G11" s="124"/>
      <c r="H11" s="124"/>
      <c r="I11" s="124"/>
      <c r="J11" s="124"/>
      <c r="K11" s="124"/>
    </row>
    <row r="12" spans="1:11" x14ac:dyDescent="0.2">
      <c r="A12" s="124" t="s">
        <v>298</v>
      </c>
      <c r="B12" s="124"/>
      <c r="C12" s="124"/>
      <c r="D12" s="124"/>
      <c r="E12" s="124" t="s">
        <v>299</v>
      </c>
      <c r="F12" s="124"/>
      <c r="G12" s="124"/>
      <c r="H12" s="124"/>
      <c r="I12" s="124"/>
      <c r="J12" s="124"/>
      <c r="K12" s="124"/>
    </row>
    <row r="13" spans="1:11" x14ac:dyDescent="0.2">
      <c r="A13" s="124" t="s">
        <v>300</v>
      </c>
      <c r="B13" s="124"/>
      <c r="C13" s="124"/>
      <c r="D13" s="124"/>
      <c r="E13" s="124" t="s">
        <v>301</v>
      </c>
      <c r="F13" s="124"/>
      <c r="G13" s="124"/>
      <c r="H13" s="124"/>
      <c r="I13" s="124"/>
      <c r="J13" s="124"/>
      <c r="K13" s="124"/>
    </row>
    <row r="14" spans="1:11" x14ac:dyDescent="0.2">
      <c r="A14" s="124"/>
      <c r="B14" s="124"/>
      <c r="C14" s="124"/>
      <c r="D14" s="124"/>
      <c r="E14" s="124"/>
      <c r="F14" s="124"/>
      <c r="G14" s="124"/>
      <c r="H14" s="124"/>
      <c r="I14" s="124"/>
      <c r="J14" s="124"/>
      <c r="K14" s="124"/>
    </row>
    <row r="15" spans="1:11" x14ac:dyDescent="0.2">
      <c r="A15" s="125" t="s">
        <v>302</v>
      </c>
      <c r="B15" s="125"/>
      <c r="C15" s="125"/>
      <c r="D15" s="125"/>
      <c r="E15" s="125"/>
      <c r="F15" s="125"/>
      <c r="G15" s="125"/>
      <c r="H15" s="125"/>
      <c r="I15" s="125"/>
      <c r="J15" s="125"/>
      <c r="K15" s="125"/>
    </row>
    <row r="16" spans="1:11" x14ac:dyDescent="0.2">
      <c r="A16" s="125" t="s">
        <v>294</v>
      </c>
      <c r="B16" s="125"/>
      <c r="C16" s="125"/>
      <c r="D16" s="125"/>
      <c r="E16" s="125"/>
      <c r="F16" s="125"/>
      <c r="G16" s="125"/>
      <c r="H16" s="125"/>
      <c r="I16" s="125"/>
      <c r="J16" s="125"/>
      <c r="K16" s="125"/>
    </row>
    <row r="17" spans="1:13" x14ac:dyDescent="0.2">
      <c r="A17" s="125"/>
      <c r="B17" s="125" t="s">
        <v>303</v>
      </c>
      <c r="C17" s="125"/>
      <c r="D17" s="125"/>
      <c r="E17" s="125"/>
      <c r="F17" s="125"/>
      <c r="G17" s="125" t="s">
        <v>398</v>
      </c>
      <c r="H17" s="125"/>
      <c r="I17" s="125"/>
      <c r="J17" s="125"/>
      <c r="K17" s="125"/>
    </row>
    <row r="18" spans="1:13" x14ac:dyDescent="0.2">
      <c r="A18" s="124"/>
      <c r="B18" s="124"/>
      <c r="C18" s="124"/>
      <c r="D18" s="124"/>
      <c r="E18" s="124"/>
      <c r="F18" s="124"/>
      <c r="G18" s="124"/>
      <c r="H18" s="124"/>
      <c r="I18" s="124"/>
      <c r="J18" s="124"/>
      <c r="K18" s="124"/>
    </row>
    <row r="19" spans="1:13" x14ac:dyDescent="0.2">
      <c r="A19" s="124" t="s">
        <v>305</v>
      </c>
      <c r="B19" s="124"/>
      <c r="C19" s="124"/>
      <c r="D19" s="124"/>
      <c r="E19" s="124" t="s">
        <v>538</v>
      </c>
      <c r="F19" s="124"/>
      <c r="G19" s="124"/>
      <c r="H19" s="124"/>
      <c r="I19" s="124"/>
      <c r="J19" s="124"/>
      <c r="K19" s="124"/>
    </row>
    <row r="20" spans="1:13" x14ac:dyDescent="0.2">
      <c r="A20" s="124" t="s">
        <v>307</v>
      </c>
      <c r="B20" s="124"/>
      <c r="C20" s="124"/>
      <c r="D20" s="124"/>
      <c r="E20" s="124"/>
      <c r="F20" s="124"/>
      <c r="G20" s="124"/>
      <c r="H20" s="124"/>
      <c r="I20" s="124"/>
      <c r="J20" s="124"/>
      <c r="K20" s="124"/>
    </row>
    <row r="21" spans="1:13" x14ac:dyDescent="0.2">
      <c r="A21" s="124" t="s">
        <v>308</v>
      </c>
      <c r="B21" s="124"/>
      <c r="C21" s="124"/>
      <c r="D21" s="124"/>
      <c r="E21" s="124" t="s">
        <v>539</v>
      </c>
      <c r="F21" s="124"/>
      <c r="G21" s="124"/>
      <c r="H21" s="124"/>
      <c r="I21" s="124"/>
      <c r="J21" s="124"/>
      <c r="K21" s="124"/>
    </row>
    <row r="22" spans="1:13" x14ac:dyDescent="0.2">
      <c r="A22" s="124"/>
      <c r="B22" s="124"/>
      <c r="C22" s="124"/>
      <c r="D22" s="124"/>
      <c r="E22" s="124"/>
      <c r="F22" s="124"/>
      <c r="G22" s="124"/>
      <c r="H22" s="124"/>
      <c r="I22" s="124"/>
      <c r="J22" s="124"/>
      <c r="K22" s="124"/>
    </row>
    <row r="23" spans="1:13" x14ac:dyDescent="0.2">
      <c r="A23" s="126" t="s">
        <v>310</v>
      </c>
      <c r="B23" s="126" t="s">
        <v>311</v>
      </c>
      <c r="C23" s="126" t="s">
        <v>312</v>
      </c>
      <c r="D23" s="126" t="s">
        <v>313</v>
      </c>
      <c r="E23" s="126" t="s">
        <v>314</v>
      </c>
      <c r="F23" s="126" t="s">
        <v>315</v>
      </c>
      <c r="G23" s="126" t="s">
        <v>316</v>
      </c>
      <c r="H23" s="126" t="s">
        <v>317</v>
      </c>
      <c r="I23" s="126" t="s">
        <v>318</v>
      </c>
      <c r="J23" s="126" t="s">
        <v>319</v>
      </c>
      <c r="K23" s="126" t="s">
        <v>320</v>
      </c>
      <c r="L23" s="126" t="s">
        <v>321</v>
      </c>
      <c r="M23" s="126" t="s">
        <v>322</v>
      </c>
    </row>
    <row r="24" spans="1:13" x14ac:dyDescent="0.2">
      <c r="A24" s="126" t="s">
        <v>45</v>
      </c>
      <c r="B24" s="124" t="s">
        <v>323</v>
      </c>
      <c r="C24" s="124" t="s">
        <v>323</v>
      </c>
      <c r="D24" s="124" t="s">
        <v>323</v>
      </c>
      <c r="E24" s="124" t="s">
        <v>323</v>
      </c>
      <c r="F24" s="124" t="s">
        <v>323</v>
      </c>
      <c r="G24" s="124" t="s">
        <v>323</v>
      </c>
      <c r="H24" s="124" t="s">
        <v>323</v>
      </c>
      <c r="I24" s="124" t="s">
        <v>323</v>
      </c>
      <c r="J24" s="124" t="s">
        <v>323</v>
      </c>
      <c r="K24" s="124" t="s">
        <v>323</v>
      </c>
      <c r="L24" s="124" t="s">
        <v>323</v>
      </c>
      <c r="M24" s="124" t="s">
        <v>323</v>
      </c>
    </row>
    <row r="25" spans="1:13" x14ac:dyDescent="0.2">
      <c r="A25" s="126" t="s">
        <v>46</v>
      </c>
      <c r="B25" s="124" t="s">
        <v>323</v>
      </c>
      <c r="C25" s="124" t="s">
        <v>323</v>
      </c>
      <c r="D25" s="124" t="s">
        <v>323</v>
      </c>
      <c r="E25" s="124" t="s">
        <v>323</v>
      </c>
      <c r="F25" s="124" t="s">
        <v>323</v>
      </c>
      <c r="G25" s="124" t="s">
        <v>323</v>
      </c>
      <c r="H25" s="124" t="s">
        <v>323</v>
      </c>
      <c r="I25" s="124" t="s">
        <v>323</v>
      </c>
      <c r="J25" s="124" t="s">
        <v>323</v>
      </c>
      <c r="K25" s="124" t="s">
        <v>323</v>
      </c>
      <c r="L25" s="124" t="s">
        <v>323</v>
      </c>
      <c r="M25" s="124" t="s">
        <v>323</v>
      </c>
    </row>
    <row r="26" spans="1:13" x14ac:dyDescent="0.2">
      <c r="A26" s="126" t="s">
        <v>47</v>
      </c>
      <c r="B26" s="124" t="s">
        <v>323</v>
      </c>
      <c r="C26" s="124" t="s">
        <v>323</v>
      </c>
      <c r="D26" s="124" t="s">
        <v>323</v>
      </c>
      <c r="E26" s="124" t="s">
        <v>323</v>
      </c>
      <c r="F26" s="124" t="s">
        <v>323</v>
      </c>
      <c r="G26" s="124" t="s">
        <v>323</v>
      </c>
      <c r="H26" s="124" t="s">
        <v>323</v>
      </c>
      <c r="I26" s="124" t="s">
        <v>323</v>
      </c>
      <c r="J26" s="124" t="s">
        <v>323</v>
      </c>
      <c r="K26" s="124" t="s">
        <v>323</v>
      </c>
      <c r="L26" s="124" t="s">
        <v>323</v>
      </c>
      <c r="M26" s="124" t="s">
        <v>323</v>
      </c>
    </row>
    <row r="27" spans="1:13" x14ac:dyDescent="0.2">
      <c r="A27" s="126" t="s">
        <v>48</v>
      </c>
      <c r="B27" s="124" t="s">
        <v>323</v>
      </c>
      <c r="C27" s="124" t="s">
        <v>323</v>
      </c>
      <c r="D27" s="124" t="s">
        <v>323</v>
      </c>
      <c r="E27" s="124" t="s">
        <v>323</v>
      </c>
      <c r="F27" s="124" t="s">
        <v>323</v>
      </c>
      <c r="G27" s="124" t="s">
        <v>323</v>
      </c>
      <c r="H27" s="124" t="s">
        <v>323</v>
      </c>
      <c r="I27" s="124" t="s">
        <v>323</v>
      </c>
      <c r="J27" s="124" t="s">
        <v>323</v>
      </c>
      <c r="K27" s="124" t="s">
        <v>323</v>
      </c>
      <c r="L27" s="124" t="s">
        <v>323</v>
      </c>
      <c r="M27" s="124" t="s">
        <v>323</v>
      </c>
    </row>
    <row r="28" spans="1:13" x14ac:dyDescent="0.2">
      <c r="A28" s="126" t="s">
        <v>49</v>
      </c>
      <c r="B28" s="124" t="s">
        <v>323</v>
      </c>
      <c r="C28" s="124" t="s">
        <v>323</v>
      </c>
      <c r="D28" s="124" t="s">
        <v>323</v>
      </c>
      <c r="E28" s="124" t="s">
        <v>323</v>
      </c>
      <c r="F28" s="124" t="s">
        <v>323</v>
      </c>
      <c r="G28" s="124" t="s">
        <v>323</v>
      </c>
      <c r="H28" s="124" t="s">
        <v>323</v>
      </c>
      <c r="I28" s="124" t="s">
        <v>323</v>
      </c>
      <c r="J28" s="124" t="s">
        <v>323</v>
      </c>
      <c r="K28" s="124" t="s">
        <v>323</v>
      </c>
      <c r="L28" s="124" t="s">
        <v>323</v>
      </c>
      <c r="M28" s="124" t="s">
        <v>323</v>
      </c>
    </row>
    <row r="29" spans="1:13" x14ac:dyDescent="0.2">
      <c r="A29" s="126" t="s">
        <v>50</v>
      </c>
      <c r="B29" s="124" t="s">
        <v>323</v>
      </c>
      <c r="C29" s="124" t="s">
        <v>323</v>
      </c>
      <c r="D29" s="124" t="s">
        <v>323</v>
      </c>
      <c r="E29" s="124" t="s">
        <v>323</v>
      </c>
      <c r="F29" s="124" t="s">
        <v>323</v>
      </c>
      <c r="G29" s="124" t="s">
        <v>323</v>
      </c>
      <c r="H29" s="124" t="s">
        <v>323</v>
      </c>
      <c r="I29" s="124" t="s">
        <v>323</v>
      </c>
      <c r="J29" s="124" t="s">
        <v>323</v>
      </c>
      <c r="K29" s="124" t="s">
        <v>323</v>
      </c>
      <c r="L29" s="124" t="s">
        <v>323</v>
      </c>
      <c r="M29" s="124" t="s">
        <v>323</v>
      </c>
    </row>
    <row r="30" spans="1:13" x14ac:dyDescent="0.2">
      <c r="A30" s="126" t="s">
        <v>51</v>
      </c>
      <c r="B30" s="124" t="s">
        <v>323</v>
      </c>
      <c r="C30" s="124" t="s">
        <v>323</v>
      </c>
      <c r="D30" s="124" t="s">
        <v>323</v>
      </c>
      <c r="E30" s="124" t="s">
        <v>323</v>
      </c>
      <c r="F30" s="124" t="s">
        <v>323</v>
      </c>
      <c r="G30" s="124" t="s">
        <v>323</v>
      </c>
      <c r="H30" s="124" t="s">
        <v>323</v>
      </c>
      <c r="I30" s="124" t="s">
        <v>323</v>
      </c>
      <c r="J30" s="124" t="s">
        <v>323</v>
      </c>
      <c r="K30" s="124" t="s">
        <v>323</v>
      </c>
      <c r="L30" s="124" t="s">
        <v>323</v>
      </c>
      <c r="M30" s="124" t="s">
        <v>323</v>
      </c>
    </row>
    <row r="31" spans="1:13" x14ac:dyDescent="0.2">
      <c r="A31" s="126" t="s">
        <v>52</v>
      </c>
      <c r="B31" s="124" t="s">
        <v>323</v>
      </c>
      <c r="C31" s="124" t="s">
        <v>323</v>
      </c>
      <c r="D31" s="124" t="s">
        <v>323</v>
      </c>
      <c r="E31" s="124" t="s">
        <v>323</v>
      </c>
      <c r="F31" s="124" t="s">
        <v>323</v>
      </c>
      <c r="G31" s="124" t="s">
        <v>323</v>
      </c>
      <c r="H31" s="124" t="s">
        <v>323</v>
      </c>
      <c r="I31" s="124" t="s">
        <v>323</v>
      </c>
      <c r="J31" s="124" t="s">
        <v>323</v>
      </c>
      <c r="K31" s="124" t="s">
        <v>323</v>
      </c>
      <c r="L31" s="124" t="s">
        <v>323</v>
      </c>
      <c r="M31" s="124" t="s">
        <v>323</v>
      </c>
    </row>
    <row r="32" spans="1:13" x14ac:dyDescent="0.2">
      <c r="A32" s="124"/>
      <c r="B32" s="124"/>
      <c r="C32" s="124"/>
      <c r="D32" s="124"/>
      <c r="E32" s="124"/>
      <c r="F32" s="124"/>
      <c r="G32" s="124"/>
      <c r="H32" s="124"/>
      <c r="I32" s="124"/>
      <c r="J32" s="124"/>
      <c r="K32" s="124"/>
    </row>
    <row r="33" spans="1:21" x14ac:dyDescent="0.2">
      <c r="A33" s="124" t="s">
        <v>324</v>
      </c>
      <c r="B33" s="124" t="s">
        <v>303</v>
      </c>
      <c r="C33" s="124"/>
      <c r="D33" s="124"/>
      <c r="E33" s="124"/>
      <c r="F33" s="124"/>
      <c r="G33" s="124"/>
      <c r="H33" s="124"/>
      <c r="I33" s="124"/>
      <c r="J33" s="124"/>
      <c r="K33" s="124"/>
    </row>
    <row r="34" spans="1:21" x14ac:dyDescent="0.2">
      <c r="A34" s="124" t="s">
        <v>305</v>
      </c>
      <c r="B34" s="124" t="s">
        <v>398</v>
      </c>
      <c r="C34" s="124"/>
      <c r="D34" s="124"/>
      <c r="E34" s="124"/>
      <c r="F34" s="124"/>
      <c r="G34" s="124"/>
      <c r="H34" s="124"/>
      <c r="I34" s="124"/>
      <c r="J34" s="124"/>
      <c r="K34" s="124"/>
    </row>
    <row r="35" spans="1:21" x14ac:dyDescent="0.2">
      <c r="A35" s="124" t="s">
        <v>325</v>
      </c>
      <c r="B35" s="124"/>
      <c r="C35" s="124"/>
      <c r="D35" s="124"/>
      <c r="E35" s="124">
        <v>562</v>
      </c>
      <c r="F35" s="124" t="s">
        <v>326</v>
      </c>
      <c r="G35" s="124"/>
      <c r="H35" s="124"/>
      <c r="I35" s="124"/>
      <c r="J35" s="124"/>
      <c r="K35" s="124"/>
    </row>
    <row r="36" spans="1:21" x14ac:dyDescent="0.2">
      <c r="A36" s="124" t="s">
        <v>327</v>
      </c>
      <c r="B36" s="124"/>
      <c r="C36" s="124"/>
      <c r="D36" s="124"/>
      <c r="E36" s="124">
        <v>10</v>
      </c>
      <c r="F36" s="124"/>
      <c r="G36" s="124"/>
      <c r="H36" s="124"/>
      <c r="I36" s="124"/>
      <c r="J36" s="124"/>
      <c r="K36" s="124"/>
    </row>
    <row r="37" spans="1:21" x14ac:dyDescent="0.2">
      <c r="A37" s="124" t="s">
        <v>328</v>
      </c>
      <c r="B37" s="124"/>
      <c r="C37" s="124"/>
      <c r="D37" s="124"/>
      <c r="E37" s="124">
        <v>50</v>
      </c>
      <c r="F37" s="124" t="s">
        <v>329</v>
      </c>
      <c r="G37" s="124"/>
      <c r="H37" s="124"/>
      <c r="I37" s="124"/>
      <c r="J37" s="124"/>
      <c r="K37" s="124"/>
    </row>
    <row r="38" spans="1:21" x14ac:dyDescent="0.2">
      <c r="A38" s="124" t="s">
        <v>330</v>
      </c>
      <c r="B38" s="124"/>
      <c r="C38" s="124"/>
      <c r="D38" s="124"/>
      <c r="E38" s="124" t="s">
        <v>539</v>
      </c>
      <c r="F38" s="124"/>
      <c r="G38" s="124"/>
      <c r="H38" s="124"/>
      <c r="I38" s="124"/>
      <c r="J38" s="124"/>
      <c r="K38" s="124"/>
    </row>
    <row r="39" spans="1:21" x14ac:dyDescent="0.2">
      <c r="A39" s="124"/>
      <c r="B39" s="124"/>
      <c r="C39" s="124"/>
      <c r="D39" s="124"/>
      <c r="E39" s="124"/>
      <c r="F39" s="124"/>
      <c r="G39" s="124"/>
      <c r="H39" s="124"/>
      <c r="I39" s="124"/>
      <c r="J39" s="124"/>
      <c r="K39" s="124"/>
    </row>
    <row r="40" spans="1:21" x14ac:dyDescent="0.2">
      <c r="A40" s="124" t="s">
        <v>331</v>
      </c>
      <c r="B40" s="124"/>
      <c r="C40" s="124"/>
      <c r="D40" s="124"/>
      <c r="E40" s="124" t="s">
        <v>540</v>
      </c>
      <c r="F40" s="124"/>
      <c r="G40" s="124"/>
      <c r="H40" s="124"/>
      <c r="I40" s="124"/>
      <c r="J40" s="124"/>
      <c r="K40" s="124"/>
    </row>
    <row r="41" spans="1:21" x14ac:dyDescent="0.2">
      <c r="A41" s="124" t="s">
        <v>333</v>
      </c>
      <c r="B41" s="124"/>
      <c r="C41" s="124"/>
      <c r="D41" s="124"/>
      <c r="E41" s="124">
        <v>22.8</v>
      </c>
      <c r="F41" s="124" t="s">
        <v>334</v>
      </c>
      <c r="G41" s="124"/>
      <c r="H41" s="124"/>
      <c r="I41" s="124"/>
      <c r="J41" s="124"/>
      <c r="K41" s="124"/>
    </row>
    <row r="42" spans="1:21" x14ac:dyDescent="0.2">
      <c r="A42" s="124"/>
      <c r="B42" s="124"/>
      <c r="C42" s="124"/>
      <c r="D42" s="124"/>
      <c r="E42" s="124"/>
      <c r="F42" s="124"/>
      <c r="G42" s="124"/>
      <c r="H42" s="124"/>
      <c r="I42" s="124"/>
      <c r="J42" s="124"/>
      <c r="K42" s="124"/>
    </row>
    <row r="43" spans="1:21" x14ac:dyDescent="0.2">
      <c r="A43" s="126" t="s">
        <v>310</v>
      </c>
      <c r="B43" s="126" t="s">
        <v>311</v>
      </c>
      <c r="C43" s="126" t="s">
        <v>312</v>
      </c>
      <c r="D43" s="126" t="s">
        <v>313</v>
      </c>
      <c r="E43" s="126" t="s">
        <v>314</v>
      </c>
      <c r="F43" s="126" t="s">
        <v>315</v>
      </c>
      <c r="G43" s="126" t="s">
        <v>316</v>
      </c>
      <c r="H43" s="126" t="s">
        <v>317</v>
      </c>
      <c r="I43" s="126" t="s">
        <v>318</v>
      </c>
      <c r="J43" s="126" t="s">
        <v>319</v>
      </c>
      <c r="K43" s="126" t="s">
        <v>320</v>
      </c>
      <c r="L43" s="126" t="s">
        <v>321</v>
      </c>
      <c r="M43" s="126" t="s">
        <v>322</v>
      </c>
    </row>
    <row r="44" spans="1:21" x14ac:dyDescent="0.2">
      <c r="A44" s="126" t="s">
        <v>45</v>
      </c>
      <c r="B44" s="124">
        <v>2.1543000000000001</v>
      </c>
      <c r="C44" s="124">
        <v>1.6964999999999999</v>
      </c>
      <c r="D44" s="124">
        <v>1.1325000000000001</v>
      </c>
      <c r="E44" s="124">
        <v>0.88759999999999994</v>
      </c>
      <c r="F44" s="124">
        <v>0.59909999999999997</v>
      </c>
      <c r="G44" s="124">
        <v>0.3846</v>
      </c>
      <c r="H44" s="124">
        <v>0.25540000000000002</v>
      </c>
      <c r="I44" s="124">
        <v>0.1376</v>
      </c>
      <c r="J44" s="124">
        <v>0.1172</v>
      </c>
      <c r="K44" s="124">
        <v>1.8401000000000001</v>
      </c>
      <c r="L44" s="124">
        <v>1.5456000000000001</v>
      </c>
      <c r="M44" s="124">
        <v>1.1538999999999999</v>
      </c>
    </row>
    <row r="45" spans="1:21" x14ac:dyDescent="0.2">
      <c r="A45" s="126" t="s">
        <v>46</v>
      </c>
      <c r="B45" s="124">
        <v>1.9930000000000001</v>
      </c>
      <c r="C45" s="124">
        <v>1.6045</v>
      </c>
      <c r="D45" s="124">
        <v>1.018</v>
      </c>
      <c r="E45" s="124">
        <v>0.96179999999999999</v>
      </c>
      <c r="F45" s="124">
        <v>0.64300000000000002</v>
      </c>
      <c r="G45" s="124">
        <v>0.36659999999999998</v>
      </c>
      <c r="H45" s="124">
        <v>0.248</v>
      </c>
      <c r="I45" s="124">
        <v>0.1338</v>
      </c>
      <c r="J45" s="124">
        <v>0.112</v>
      </c>
      <c r="K45" s="124">
        <v>0.82689999999999997</v>
      </c>
      <c r="L45" s="124">
        <v>0.65769999999999995</v>
      </c>
      <c r="M45" s="124">
        <v>0.3987</v>
      </c>
      <c r="S45" s="167" t="s">
        <v>339</v>
      </c>
      <c r="T45" s="167" t="s">
        <v>340</v>
      </c>
      <c r="U45" s="167" t="s">
        <v>341</v>
      </c>
    </row>
    <row r="46" spans="1:21" x14ac:dyDescent="0.2">
      <c r="A46" s="126" t="s">
        <v>47</v>
      </c>
      <c r="B46" s="124">
        <v>1.4836</v>
      </c>
      <c r="C46" s="124">
        <v>1.2650999999999999</v>
      </c>
      <c r="D46" s="124">
        <v>1.5763</v>
      </c>
      <c r="E46" s="124">
        <v>1.665</v>
      </c>
      <c r="F46" s="124">
        <v>1.3501000000000001</v>
      </c>
      <c r="G46" s="124">
        <v>1.5101</v>
      </c>
      <c r="H46" s="124">
        <v>1.9448000000000001</v>
      </c>
      <c r="I46" s="124">
        <v>1.6734</v>
      </c>
      <c r="J46" s="124">
        <v>1.8143</v>
      </c>
      <c r="K46" s="124">
        <v>0.34139999999999998</v>
      </c>
      <c r="L46" s="124" t="s">
        <v>279</v>
      </c>
      <c r="M46" s="124" t="s">
        <v>279</v>
      </c>
      <c r="S46" s="167" t="s">
        <v>303</v>
      </c>
      <c r="T46" s="167" t="s">
        <v>303</v>
      </c>
      <c r="U46" s="167" t="s">
        <v>303</v>
      </c>
    </row>
    <row r="47" spans="1:21" x14ac:dyDescent="0.2">
      <c r="A47" s="126" t="s">
        <v>48</v>
      </c>
      <c r="B47" s="124">
        <v>1.8853</v>
      </c>
      <c r="C47" s="124">
        <v>1.2994000000000001</v>
      </c>
      <c r="D47" s="124">
        <v>1.5887</v>
      </c>
      <c r="E47" s="124">
        <v>1.6020000000000001</v>
      </c>
      <c r="F47" s="124">
        <v>1.248</v>
      </c>
      <c r="G47" s="124">
        <v>1.1860999999999999</v>
      </c>
      <c r="H47" s="124">
        <v>1.661</v>
      </c>
      <c r="I47" s="124">
        <v>1.4573</v>
      </c>
      <c r="J47" s="124">
        <v>1.6933</v>
      </c>
      <c r="K47" s="124">
        <v>1.3059000000000001</v>
      </c>
      <c r="L47" s="124" t="s">
        <v>279</v>
      </c>
      <c r="M47" s="124" t="s">
        <v>279</v>
      </c>
      <c r="R47" s="70">
        <v>1</v>
      </c>
      <c r="S47" s="175">
        <v>2.1543000000000001</v>
      </c>
      <c r="T47" s="175">
        <v>1.9930000000000001</v>
      </c>
      <c r="U47" s="175">
        <v>1.8401000000000001</v>
      </c>
    </row>
    <row r="48" spans="1:21" x14ac:dyDescent="0.2">
      <c r="A48" s="126" t="s">
        <v>49</v>
      </c>
      <c r="B48" s="124">
        <v>1.8116000000000001</v>
      </c>
      <c r="C48" s="124">
        <v>1.6977</v>
      </c>
      <c r="D48" s="124">
        <v>1.3775999999999999</v>
      </c>
      <c r="E48" s="124">
        <v>1.5941000000000001</v>
      </c>
      <c r="F48" s="124">
        <v>1.2093</v>
      </c>
      <c r="G48" s="124">
        <v>1.4109</v>
      </c>
      <c r="H48" s="124">
        <v>1.8564000000000001</v>
      </c>
      <c r="I48" s="124">
        <v>1.8880999999999999</v>
      </c>
      <c r="J48" s="124">
        <v>1.7910999999999999</v>
      </c>
      <c r="K48" s="124">
        <v>1.6919999999999999</v>
      </c>
      <c r="L48" s="124" t="s">
        <v>279</v>
      </c>
      <c r="M48" s="124" t="s">
        <v>279</v>
      </c>
      <c r="R48" s="70">
        <v>2</v>
      </c>
      <c r="S48" s="175">
        <v>1.6964999999999999</v>
      </c>
      <c r="T48" s="175">
        <v>1.6045</v>
      </c>
      <c r="U48" s="175">
        <v>1.5456000000000001</v>
      </c>
    </row>
    <row r="49" spans="1:22" x14ac:dyDescent="0.2">
      <c r="A49" s="126" t="s">
        <v>50</v>
      </c>
      <c r="B49" s="124">
        <v>1.4872000000000001</v>
      </c>
      <c r="C49" s="124">
        <v>1.2902</v>
      </c>
      <c r="D49" s="124" t="s">
        <v>279</v>
      </c>
      <c r="E49" s="124">
        <v>2.1280000000000001</v>
      </c>
      <c r="F49" s="124">
        <v>1.1053999999999999</v>
      </c>
      <c r="G49" s="124" t="s">
        <v>279</v>
      </c>
      <c r="H49" s="124">
        <v>1.2685</v>
      </c>
      <c r="I49" s="124" t="s">
        <v>279</v>
      </c>
      <c r="J49" s="124">
        <v>1.4121999999999999</v>
      </c>
      <c r="K49" s="124" t="s">
        <v>279</v>
      </c>
      <c r="L49" s="124" t="s">
        <v>279</v>
      </c>
      <c r="M49" s="124" t="s">
        <v>279</v>
      </c>
      <c r="R49" s="70">
        <v>3</v>
      </c>
      <c r="S49" s="175">
        <v>1.1325000000000001</v>
      </c>
      <c r="T49" s="175">
        <v>1.018</v>
      </c>
      <c r="U49" s="175">
        <v>1.1538999999999999</v>
      </c>
    </row>
    <row r="50" spans="1:22" x14ac:dyDescent="0.2">
      <c r="A50" s="126" t="s">
        <v>51</v>
      </c>
      <c r="B50" s="124">
        <v>1.788</v>
      </c>
      <c r="C50" s="124">
        <v>1.3904000000000001</v>
      </c>
      <c r="D50" s="124" t="s">
        <v>279</v>
      </c>
      <c r="E50" s="124">
        <v>2.1934</v>
      </c>
      <c r="F50" s="124">
        <v>1.1659999999999999</v>
      </c>
      <c r="G50" s="124" t="s">
        <v>279</v>
      </c>
      <c r="H50" s="124">
        <v>1.9117999999999999</v>
      </c>
      <c r="I50" s="124" t="s">
        <v>279</v>
      </c>
      <c r="J50" s="124">
        <v>1.7515000000000001</v>
      </c>
      <c r="K50" s="124"/>
      <c r="L50" s="124" t="s">
        <v>279</v>
      </c>
      <c r="M50" s="124" t="s">
        <v>279</v>
      </c>
      <c r="R50" s="70">
        <v>4</v>
      </c>
      <c r="S50" s="175">
        <v>0.88759999999999994</v>
      </c>
      <c r="T50" s="175">
        <v>0.96179999999999999</v>
      </c>
      <c r="U50" s="175">
        <v>0.82689999999999997</v>
      </c>
    </row>
    <row r="51" spans="1:22" x14ac:dyDescent="0.2">
      <c r="A51" s="126" t="s">
        <v>52</v>
      </c>
      <c r="B51" s="124">
        <v>1.3662000000000001</v>
      </c>
      <c r="C51" s="124">
        <v>1.8945000000000001</v>
      </c>
      <c r="D51" s="124" t="s">
        <v>279</v>
      </c>
      <c r="E51" s="124">
        <v>2.1055999999999999</v>
      </c>
      <c r="F51" s="124">
        <v>0.60019999999999996</v>
      </c>
      <c r="G51" s="124" t="s">
        <v>279</v>
      </c>
      <c r="H51" s="124">
        <v>1.1576</v>
      </c>
      <c r="I51" s="124" t="s">
        <v>279</v>
      </c>
      <c r="J51" s="124">
        <v>1.9025000000000001</v>
      </c>
      <c r="K51" s="124">
        <v>0.25290000000000001</v>
      </c>
      <c r="L51" s="124">
        <v>0.13919999999999999</v>
      </c>
      <c r="M51" s="124">
        <v>0.1187</v>
      </c>
      <c r="R51" s="70">
        <v>5</v>
      </c>
      <c r="S51" s="175">
        <v>0.59909999999999997</v>
      </c>
      <c r="T51" s="175">
        <v>0.64300000000000002</v>
      </c>
      <c r="U51" s="175">
        <v>0.65769999999999995</v>
      </c>
    </row>
    <row r="52" spans="1:22" x14ac:dyDescent="0.2">
      <c r="A52" s="124"/>
      <c r="B52" s="124"/>
      <c r="C52" s="124"/>
      <c r="D52" s="124"/>
      <c r="E52" s="124"/>
      <c r="F52" s="124"/>
      <c r="G52" s="124"/>
      <c r="H52" s="124"/>
      <c r="I52" s="124"/>
      <c r="J52" s="124"/>
      <c r="K52" s="124"/>
      <c r="R52" s="70">
        <v>6</v>
      </c>
      <c r="S52" s="175">
        <v>0.3846</v>
      </c>
      <c r="T52" s="175">
        <v>0.36659999999999998</v>
      </c>
      <c r="U52" s="175">
        <v>0.3987</v>
      </c>
    </row>
    <row r="53" spans="1:22" x14ac:dyDescent="0.2">
      <c r="A53" s="128"/>
      <c r="B53" s="128"/>
      <c r="C53" s="128"/>
      <c r="D53" s="128"/>
      <c r="E53" s="128"/>
      <c r="F53" s="128"/>
      <c r="G53" s="128"/>
      <c r="H53" s="128"/>
      <c r="I53" s="128"/>
      <c r="J53" s="128"/>
      <c r="K53" s="128"/>
      <c r="R53" s="70">
        <v>7</v>
      </c>
      <c r="S53" s="175">
        <v>0.25540000000000002</v>
      </c>
      <c r="T53" s="175">
        <v>0.248</v>
      </c>
      <c r="U53" s="175">
        <v>0.25290000000000001</v>
      </c>
    </row>
    <row r="54" spans="1:22" x14ac:dyDescent="0.2">
      <c r="A54" s="124" t="s">
        <v>336</v>
      </c>
      <c r="B54" s="124"/>
      <c r="C54" s="124"/>
      <c r="D54" s="124"/>
      <c r="E54" s="124" t="s">
        <v>541</v>
      </c>
      <c r="F54" s="124"/>
      <c r="G54" s="124"/>
      <c r="H54" s="124"/>
      <c r="I54" s="124"/>
      <c r="J54" s="124"/>
      <c r="K54" s="124"/>
      <c r="R54" s="70">
        <v>8</v>
      </c>
      <c r="S54" s="175">
        <v>0.1376</v>
      </c>
      <c r="T54" s="175">
        <v>0.1338</v>
      </c>
      <c r="U54" s="175">
        <v>0.13919999999999999</v>
      </c>
      <c r="V54" t="s">
        <v>559</v>
      </c>
    </row>
    <row r="55" spans="1:22" x14ac:dyDescent="0.2">
      <c r="A55" s="124"/>
      <c r="B55" s="124"/>
      <c r="C55" s="124"/>
      <c r="D55" s="124"/>
      <c r="E55" s="124"/>
      <c r="F55" s="124"/>
      <c r="G55" s="124"/>
      <c r="H55" s="124"/>
      <c r="I55" s="124"/>
      <c r="J55" s="124"/>
      <c r="K55" s="124"/>
      <c r="R55" s="70">
        <v>9</v>
      </c>
      <c r="S55" s="175">
        <v>0.1172</v>
      </c>
      <c r="T55" s="175">
        <v>0.112</v>
      </c>
      <c r="U55" s="175">
        <v>0.1187</v>
      </c>
      <c r="V55">
        <f>AVERAGE(T55,U55,S55)</f>
        <v>0.11596666666666666</v>
      </c>
    </row>
    <row r="56" spans="1:22" x14ac:dyDescent="0.2">
      <c r="A56" s="124"/>
      <c r="B56" s="124"/>
      <c r="C56" s="124"/>
      <c r="D56" s="124"/>
      <c r="E56" s="124"/>
      <c r="F56" s="124"/>
      <c r="G56" s="124"/>
      <c r="H56" s="124"/>
      <c r="I56" s="124"/>
      <c r="J56" s="124"/>
      <c r="K56" s="124"/>
      <c r="R56" s="172"/>
      <c r="S56" t="s">
        <v>558</v>
      </c>
    </row>
    <row r="57" spans="1:22" x14ac:dyDescent="0.2">
      <c r="B57" t="s">
        <v>339</v>
      </c>
      <c r="R57" s="167" t="s">
        <v>557</v>
      </c>
      <c r="S57" t="s">
        <v>339</v>
      </c>
      <c r="T57" t="s">
        <v>340</v>
      </c>
      <c r="U57" t="s">
        <v>341</v>
      </c>
    </row>
    <row r="58" spans="1:22" x14ac:dyDescent="0.2">
      <c r="B58" t="s">
        <v>338</v>
      </c>
      <c r="C58" t="s">
        <v>303</v>
      </c>
      <c r="D58" t="s">
        <v>521</v>
      </c>
      <c r="R58" t="s">
        <v>338</v>
      </c>
      <c r="S58" t="s">
        <v>521</v>
      </c>
      <c r="T58" t="s">
        <v>521</v>
      </c>
      <c r="U58" t="s">
        <v>521</v>
      </c>
      <c r="V58" t="s">
        <v>542</v>
      </c>
    </row>
    <row r="59" spans="1:22" x14ac:dyDescent="0.2">
      <c r="A59">
        <v>1</v>
      </c>
      <c r="B59" s="90">
        <v>2000</v>
      </c>
      <c r="C59" s="124">
        <v>2.1543000000000001</v>
      </c>
      <c r="D59">
        <f>C59-0.1172</f>
        <v>2.0371000000000001</v>
      </c>
      <c r="P59" s="70">
        <v>1</v>
      </c>
      <c r="Q59" s="167">
        <v>2000</v>
      </c>
      <c r="R59" s="168" t="s">
        <v>236</v>
      </c>
      <c r="S59" s="70">
        <f>S47-0.1172</f>
        <v>2.0371000000000001</v>
      </c>
      <c r="T59" s="70">
        <f>T47-0.112</f>
        <v>1.881</v>
      </c>
      <c r="U59" s="70">
        <f>U47-0.1187</f>
        <v>1.7214</v>
      </c>
      <c r="V59" s="70">
        <f>AVERAGE(S59,T59,U59)</f>
        <v>1.8798333333333332</v>
      </c>
    </row>
    <row r="60" spans="1:22" x14ac:dyDescent="0.2">
      <c r="A60">
        <v>2</v>
      </c>
      <c r="B60" s="90">
        <v>1500</v>
      </c>
      <c r="C60" s="124">
        <v>1.6964999999999999</v>
      </c>
      <c r="D60">
        <f t="shared" ref="D60:D67" si="0">C60-0.1172</f>
        <v>1.5792999999999999</v>
      </c>
      <c r="P60" s="70">
        <v>2</v>
      </c>
      <c r="Q60" s="167">
        <v>1500</v>
      </c>
      <c r="R60" s="168" t="s">
        <v>274</v>
      </c>
      <c r="S60" s="70">
        <f t="shared" ref="S60:S67" si="1">S48-0.1172</f>
        <v>1.5792999999999999</v>
      </c>
      <c r="T60" s="70">
        <f t="shared" ref="T60:T67" si="2">T48-0.112</f>
        <v>1.4924999999999999</v>
      </c>
      <c r="U60" s="70">
        <f t="shared" ref="U60:U67" si="3">U48-0.1187</f>
        <v>1.4269000000000001</v>
      </c>
      <c r="V60" s="70">
        <f t="shared" ref="V60:V67" si="4">AVERAGE(S60,T60,U60)</f>
        <v>1.4995666666666665</v>
      </c>
    </row>
    <row r="61" spans="1:22" x14ac:dyDescent="0.2">
      <c r="A61">
        <v>3</v>
      </c>
      <c r="B61" s="90">
        <v>1000</v>
      </c>
      <c r="C61" s="124">
        <v>1.1325000000000001</v>
      </c>
      <c r="D61">
        <f t="shared" si="0"/>
        <v>1.0153000000000001</v>
      </c>
      <c r="P61" s="70">
        <v>3</v>
      </c>
      <c r="Q61" s="167">
        <v>1000</v>
      </c>
      <c r="R61" s="168" t="s">
        <v>237</v>
      </c>
      <c r="S61" s="70">
        <f t="shared" si="1"/>
        <v>1.0153000000000001</v>
      </c>
      <c r="T61" s="70">
        <f t="shared" si="2"/>
        <v>0.90600000000000003</v>
      </c>
      <c r="U61" s="70">
        <f t="shared" si="3"/>
        <v>1.0351999999999999</v>
      </c>
      <c r="V61" s="70">
        <f t="shared" si="4"/>
        <v>0.98550000000000004</v>
      </c>
    </row>
    <row r="62" spans="1:22" x14ac:dyDescent="0.2">
      <c r="A62">
        <v>4</v>
      </c>
      <c r="B62" s="90">
        <v>750</v>
      </c>
      <c r="C62" s="124">
        <v>0.88759999999999994</v>
      </c>
      <c r="D62">
        <f t="shared" si="0"/>
        <v>0.77039999999999997</v>
      </c>
      <c r="P62" s="70">
        <v>4</v>
      </c>
      <c r="Q62" s="167">
        <v>750</v>
      </c>
      <c r="R62" s="168" t="s">
        <v>275</v>
      </c>
      <c r="S62" s="70">
        <f t="shared" si="1"/>
        <v>0.77039999999999997</v>
      </c>
      <c r="T62" s="70">
        <f t="shared" si="2"/>
        <v>0.8498</v>
      </c>
      <c r="U62" s="70">
        <f t="shared" si="3"/>
        <v>0.70819999999999994</v>
      </c>
      <c r="V62" s="70">
        <f t="shared" si="4"/>
        <v>0.77613333333333345</v>
      </c>
    </row>
    <row r="63" spans="1:22" x14ac:dyDescent="0.2">
      <c r="A63">
        <v>5</v>
      </c>
      <c r="B63" s="90">
        <v>500</v>
      </c>
      <c r="C63" s="124">
        <v>0.59909999999999997</v>
      </c>
      <c r="D63">
        <f t="shared" si="0"/>
        <v>0.4819</v>
      </c>
      <c r="P63" s="70">
        <v>5</v>
      </c>
      <c r="Q63" s="167">
        <v>500</v>
      </c>
      <c r="R63" s="168" t="s">
        <v>238</v>
      </c>
      <c r="S63" s="70">
        <f t="shared" si="1"/>
        <v>0.4819</v>
      </c>
      <c r="T63" s="70">
        <f t="shared" si="2"/>
        <v>0.53100000000000003</v>
      </c>
      <c r="U63" s="70">
        <f t="shared" si="3"/>
        <v>0.53899999999999992</v>
      </c>
      <c r="V63" s="70">
        <f t="shared" si="4"/>
        <v>0.51729999999999998</v>
      </c>
    </row>
    <row r="64" spans="1:22" x14ac:dyDescent="0.2">
      <c r="A64">
        <v>6</v>
      </c>
      <c r="B64" s="90">
        <v>250</v>
      </c>
      <c r="C64" s="124">
        <v>0.3846</v>
      </c>
      <c r="D64">
        <f t="shared" si="0"/>
        <v>0.26739999999999997</v>
      </c>
      <c r="P64" s="70">
        <v>6</v>
      </c>
      <c r="Q64" s="167">
        <v>250</v>
      </c>
      <c r="R64" s="168" t="s">
        <v>240</v>
      </c>
      <c r="S64" s="70">
        <f t="shared" si="1"/>
        <v>0.26739999999999997</v>
      </c>
      <c r="T64" s="70">
        <f t="shared" si="2"/>
        <v>0.25459999999999999</v>
      </c>
      <c r="U64" s="70">
        <f t="shared" si="3"/>
        <v>0.28000000000000003</v>
      </c>
      <c r="V64" s="70">
        <f t="shared" si="4"/>
        <v>0.26733333333333337</v>
      </c>
    </row>
    <row r="65" spans="1:24" x14ac:dyDescent="0.2">
      <c r="A65">
        <v>7</v>
      </c>
      <c r="B65" s="90">
        <v>125</v>
      </c>
      <c r="C65" s="124">
        <v>0.25540000000000002</v>
      </c>
      <c r="D65">
        <f t="shared" si="0"/>
        <v>0.13820000000000002</v>
      </c>
      <c r="P65" s="70">
        <v>7</v>
      </c>
      <c r="Q65" s="167">
        <v>125</v>
      </c>
      <c r="R65" s="168" t="s">
        <v>239</v>
      </c>
      <c r="S65" s="70">
        <f t="shared" si="1"/>
        <v>0.13820000000000002</v>
      </c>
      <c r="T65" s="70">
        <f t="shared" si="2"/>
        <v>0.13600000000000001</v>
      </c>
      <c r="U65" s="70">
        <f t="shared" si="3"/>
        <v>0.13420000000000001</v>
      </c>
      <c r="V65" s="70">
        <f t="shared" si="4"/>
        <v>0.13613333333333333</v>
      </c>
    </row>
    <row r="66" spans="1:24" x14ac:dyDescent="0.2">
      <c r="A66">
        <v>8</v>
      </c>
      <c r="B66" s="90">
        <v>25</v>
      </c>
      <c r="C66" s="124">
        <v>0.1376</v>
      </c>
      <c r="D66">
        <f t="shared" si="0"/>
        <v>2.0400000000000001E-2</v>
      </c>
      <c r="P66" s="70">
        <v>8</v>
      </c>
      <c r="Q66" s="167">
        <v>25</v>
      </c>
      <c r="R66" s="168" t="s">
        <v>241</v>
      </c>
      <c r="S66" s="70">
        <f t="shared" si="1"/>
        <v>2.0400000000000001E-2</v>
      </c>
      <c r="T66" s="70">
        <f t="shared" si="2"/>
        <v>2.18E-2</v>
      </c>
      <c r="U66" s="70">
        <f t="shared" si="3"/>
        <v>2.049999999999999E-2</v>
      </c>
      <c r="V66" s="70">
        <f t="shared" si="4"/>
        <v>2.0899999999999998E-2</v>
      </c>
    </row>
    <row r="67" spans="1:24" x14ac:dyDescent="0.2">
      <c r="A67">
        <v>9</v>
      </c>
      <c r="B67" s="90">
        <v>0</v>
      </c>
      <c r="C67" s="124">
        <v>0.1172</v>
      </c>
      <c r="D67">
        <f t="shared" si="0"/>
        <v>0</v>
      </c>
      <c r="P67" s="70">
        <v>9</v>
      </c>
      <c r="Q67" s="167">
        <v>0</v>
      </c>
      <c r="R67" s="168" t="s">
        <v>242</v>
      </c>
      <c r="S67" s="70">
        <f t="shared" si="1"/>
        <v>0</v>
      </c>
      <c r="T67" s="70">
        <f t="shared" si="2"/>
        <v>0</v>
      </c>
      <c r="U67" s="70">
        <f t="shared" si="3"/>
        <v>0</v>
      </c>
      <c r="V67" s="70">
        <f t="shared" si="4"/>
        <v>0</v>
      </c>
    </row>
    <row r="74" spans="1:24" x14ac:dyDescent="0.2">
      <c r="B74" t="s">
        <v>340</v>
      </c>
    </row>
    <row r="75" spans="1:24" x14ac:dyDescent="0.2">
      <c r="B75" t="s">
        <v>338</v>
      </c>
      <c r="C75" t="s">
        <v>303</v>
      </c>
      <c r="D75" t="s">
        <v>521</v>
      </c>
    </row>
    <row r="76" spans="1:24" x14ac:dyDescent="0.2">
      <c r="A76">
        <v>1</v>
      </c>
      <c r="B76" s="90">
        <v>2000</v>
      </c>
      <c r="C76" s="124">
        <v>1.9930000000000001</v>
      </c>
      <c r="D76">
        <f>C76-0.112</f>
        <v>1.881</v>
      </c>
      <c r="U76" t="s">
        <v>339</v>
      </c>
      <c r="V76" t="s">
        <v>340</v>
      </c>
      <c r="W76" t="s">
        <v>341</v>
      </c>
    </row>
    <row r="77" spans="1:24" x14ac:dyDescent="0.2">
      <c r="A77">
        <v>2</v>
      </c>
      <c r="B77" s="90">
        <v>1500</v>
      </c>
      <c r="C77" s="124">
        <v>1.6045</v>
      </c>
      <c r="D77">
        <f t="shared" ref="D77:D84" si="5">C77-0.112</f>
        <v>1.4924999999999999</v>
      </c>
      <c r="T77" t="s">
        <v>338</v>
      </c>
      <c r="U77" t="s">
        <v>521</v>
      </c>
      <c r="V77" t="s">
        <v>521</v>
      </c>
      <c r="W77" t="s">
        <v>521</v>
      </c>
      <c r="X77" t="s">
        <v>542</v>
      </c>
    </row>
    <row r="78" spans="1:24" x14ac:dyDescent="0.2">
      <c r="A78">
        <v>3</v>
      </c>
      <c r="B78" s="90">
        <v>1000</v>
      </c>
      <c r="C78" s="124">
        <v>1.018</v>
      </c>
      <c r="D78">
        <f t="shared" si="5"/>
        <v>0.90600000000000003</v>
      </c>
      <c r="S78" s="90" t="s">
        <v>236</v>
      </c>
      <c r="T78" s="90">
        <v>2000</v>
      </c>
      <c r="U78" s="131">
        <v>2.0371000000000001</v>
      </c>
      <c r="V78" s="131">
        <v>1.881</v>
      </c>
      <c r="W78">
        <v>1.7214</v>
      </c>
      <c r="X78">
        <f>AVERAGE(U78:W78)</f>
        <v>1.8798333333333332</v>
      </c>
    </row>
    <row r="79" spans="1:24" x14ac:dyDescent="0.2">
      <c r="A79">
        <v>4</v>
      </c>
      <c r="B79" s="90">
        <v>750</v>
      </c>
      <c r="C79" s="124">
        <v>0.96179999999999999</v>
      </c>
      <c r="D79">
        <f t="shared" si="5"/>
        <v>0.8498</v>
      </c>
      <c r="S79" s="90" t="s">
        <v>274</v>
      </c>
      <c r="T79" s="90">
        <v>1500</v>
      </c>
      <c r="U79">
        <v>1.5792999999999999</v>
      </c>
      <c r="V79">
        <v>1.4924999999999999</v>
      </c>
      <c r="W79">
        <v>1.4269000000000001</v>
      </c>
      <c r="X79" s="172">
        <v>1.4018999999999999</v>
      </c>
    </row>
    <row r="80" spans="1:24" x14ac:dyDescent="0.2">
      <c r="A80">
        <v>5</v>
      </c>
      <c r="B80" s="90">
        <v>500</v>
      </c>
      <c r="C80" s="124">
        <v>0.64300000000000002</v>
      </c>
      <c r="D80">
        <f t="shared" si="5"/>
        <v>0.53100000000000003</v>
      </c>
      <c r="S80" s="90" t="s">
        <v>237</v>
      </c>
      <c r="T80" s="90">
        <v>1000</v>
      </c>
      <c r="U80" s="131">
        <v>1.0153000000000001</v>
      </c>
      <c r="V80" s="131">
        <v>0.90600000000000003</v>
      </c>
      <c r="W80">
        <v>1.0351999999999999</v>
      </c>
      <c r="X80">
        <f>AVERAGE(U80:W80)</f>
        <v>0.98550000000000004</v>
      </c>
    </row>
    <row r="81" spans="1:24" x14ac:dyDescent="0.2">
      <c r="A81">
        <v>6</v>
      </c>
      <c r="B81" s="90">
        <v>250</v>
      </c>
      <c r="C81" s="124">
        <v>0.36659999999999998</v>
      </c>
      <c r="D81">
        <f t="shared" si="5"/>
        <v>0.25459999999999999</v>
      </c>
      <c r="S81" s="90" t="s">
        <v>275</v>
      </c>
      <c r="T81" s="90">
        <v>750</v>
      </c>
      <c r="U81" s="131">
        <v>0.77039999999999997</v>
      </c>
      <c r="V81" s="131">
        <v>0.8498</v>
      </c>
      <c r="W81">
        <v>0.70819999999999994</v>
      </c>
      <c r="X81">
        <f t="shared" ref="X81:X86" si="6">AVERAGE(U81:W81)</f>
        <v>0.77613333333333345</v>
      </c>
    </row>
    <row r="82" spans="1:24" x14ac:dyDescent="0.2">
      <c r="A82">
        <v>7</v>
      </c>
      <c r="B82" s="90">
        <v>125</v>
      </c>
      <c r="C82" s="124">
        <v>0.248</v>
      </c>
      <c r="D82">
        <f t="shared" si="5"/>
        <v>0.13600000000000001</v>
      </c>
      <c r="S82" s="90" t="s">
        <v>238</v>
      </c>
      <c r="T82" s="90">
        <v>500</v>
      </c>
      <c r="U82" s="131">
        <v>0.4819</v>
      </c>
      <c r="V82" s="131">
        <v>0.53100000000000003</v>
      </c>
      <c r="W82">
        <v>0.53899999999999992</v>
      </c>
      <c r="X82">
        <f t="shared" si="6"/>
        <v>0.51729999999999998</v>
      </c>
    </row>
    <row r="83" spans="1:24" x14ac:dyDescent="0.2">
      <c r="A83">
        <v>8</v>
      </c>
      <c r="B83" s="90">
        <v>25</v>
      </c>
      <c r="C83" s="124">
        <v>0.1338</v>
      </c>
      <c r="D83">
        <f t="shared" si="5"/>
        <v>2.18E-2</v>
      </c>
      <c r="S83" s="90" t="s">
        <v>240</v>
      </c>
      <c r="T83" s="90">
        <v>250</v>
      </c>
      <c r="U83" s="131">
        <v>0.26739999999999997</v>
      </c>
      <c r="V83" s="131">
        <v>0.25459999999999999</v>
      </c>
      <c r="W83">
        <v>0.28000000000000003</v>
      </c>
      <c r="X83">
        <f t="shared" si="6"/>
        <v>0.26733333333333337</v>
      </c>
    </row>
    <row r="84" spans="1:24" x14ac:dyDescent="0.2">
      <c r="A84">
        <v>9</v>
      </c>
      <c r="B84" s="90">
        <v>0</v>
      </c>
      <c r="C84" s="124">
        <v>0.112</v>
      </c>
      <c r="D84">
        <f t="shared" si="5"/>
        <v>0</v>
      </c>
      <c r="S84" s="90" t="s">
        <v>239</v>
      </c>
      <c r="T84" s="90">
        <v>125</v>
      </c>
      <c r="U84" s="131">
        <v>0.13820000000000002</v>
      </c>
      <c r="V84" s="131">
        <v>0.13600000000000001</v>
      </c>
      <c r="W84">
        <v>0.13420000000000001</v>
      </c>
      <c r="X84">
        <f t="shared" si="6"/>
        <v>0.13613333333333333</v>
      </c>
    </row>
    <row r="85" spans="1:24" x14ac:dyDescent="0.2">
      <c r="S85" s="90" t="s">
        <v>241</v>
      </c>
      <c r="T85" s="90">
        <v>25</v>
      </c>
      <c r="U85" s="131">
        <v>2.0400000000000001E-2</v>
      </c>
      <c r="V85" s="131">
        <v>2.18E-2</v>
      </c>
      <c r="W85">
        <v>2.049999999999999E-2</v>
      </c>
      <c r="X85">
        <f t="shared" si="6"/>
        <v>2.0899999999999998E-2</v>
      </c>
    </row>
    <row r="86" spans="1:24" x14ac:dyDescent="0.2">
      <c r="S86" s="90" t="s">
        <v>242</v>
      </c>
      <c r="T86" s="90">
        <v>0</v>
      </c>
      <c r="U86" s="131">
        <v>0</v>
      </c>
      <c r="V86" s="131">
        <v>0</v>
      </c>
      <c r="W86">
        <v>0</v>
      </c>
      <c r="X86">
        <f t="shared" si="6"/>
        <v>0</v>
      </c>
    </row>
    <row r="88" spans="1:24" x14ac:dyDescent="0.2">
      <c r="B88" t="s">
        <v>341</v>
      </c>
    </row>
    <row r="89" spans="1:24" x14ac:dyDescent="0.2">
      <c r="B89" t="s">
        <v>338</v>
      </c>
      <c r="C89" t="s">
        <v>303</v>
      </c>
      <c r="D89" t="s">
        <v>521</v>
      </c>
    </row>
    <row r="90" spans="1:24" x14ac:dyDescent="0.2">
      <c r="A90">
        <v>1</v>
      </c>
      <c r="B90" s="90">
        <v>2000</v>
      </c>
      <c r="C90" s="124">
        <v>1.8401000000000001</v>
      </c>
      <c r="D90" s="124">
        <f>C90-0.1187</f>
        <v>1.7214</v>
      </c>
      <c r="E90" s="124"/>
      <c r="S90" t="s">
        <v>544</v>
      </c>
    </row>
    <row r="91" spans="1:24" x14ac:dyDescent="0.2">
      <c r="A91">
        <v>2</v>
      </c>
      <c r="B91" s="90">
        <v>1500</v>
      </c>
      <c r="C91" s="124">
        <v>1.5456000000000001</v>
      </c>
      <c r="D91" s="124">
        <f t="shared" ref="D91:D98" si="7">C91-0.1187</f>
        <v>1.4269000000000001</v>
      </c>
      <c r="E91" s="124"/>
      <c r="S91">
        <f>AVERAGE(C67,C84,C98)</f>
        <v>0.11596666666666666</v>
      </c>
    </row>
    <row r="92" spans="1:24" x14ac:dyDescent="0.2">
      <c r="A92">
        <v>3</v>
      </c>
      <c r="B92" s="90">
        <v>1000</v>
      </c>
      <c r="C92" s="124">
        <v>1.1538999999999999</v>
      </c>
      <c r="D92" s="124">
        <f t="shared" si="7"/>
        <v>1.0351999999999999</v>
      </c>
      <c r="E92" s="124"/>
    </row>
    <row r="93" spans="1:24" x14ac:dyDescent="0.2">
      <c r="A93">
        <v>4</v>
      </c>
      <c r="B93" s="90">
        <v>750</v>
      </c>
      <c r="C93" s="124">
        <v>0.82689999999999997</v>
      </c>
      <c r="D93" s="124">
        <f t="shared" si="7"/>
        <v>0.70819999999999994</v>
      </c>
    </row>
    <row r="94" spans="1:24" x14ac:dyDescent="0.2">
      <c r="A94">
        <v>5</v>
      </c>
      <c r="B94" s="90">
        <v>500</v>
      </c>
      <c r="C94" s="124">
        <v>0.65769999999999995</v>
      </c>
      <c r="D94" s="124">
        <f t="shared" si="7"/>
        <v>0.53899999999999992</v>
      </c>
    </row>
    <row r="95" spans="1:24" x14ac:dyDescent="0.2">
      <c r="A95">
        <v>6</v>
      </c>
      <c r="B95" s="90">
        <v>250</v>
      </c>
      <c r="C95" s="124">
        <v>0.3987</v>
      </c>
      <c r="D95" s="124">
        <f t="shared" si="7"/>
        <v>0.28000000000000003</v>
      </c>
    </row>
    <row r="96" spans="1:24" x14ac:dyDescent="0.2">
      <c r="A96">
        <v>7</v>
      </c>
      <c r="B96" s="90">
        <v>125</v>
      </c>
      <c r="C96" s="124">
        <v>0.25290000000000001</v>
      </c>
      <c r="D96" s="124">
        <f t="shared" si="7"/>
        <v>0.13420000000000001</v>
      </c>
    </row>
    <row r="97" spans="1:26" x14ac:dyDescent="0.2">
      <c r="A97">
        <v>8</v>
      </c>
      <c r="B97" s="90">
        <v>25</v>
      </c>
      <c r="C97" s="124">
        <v>0.13919999999999999</v>
      </c>
      <c r="D97" s="124">
        <f t="shared" si="7"/>
        <v>2.049999999999999E-2</v>
      </c>
    </row>
    <row r="98" spans="1:26" x14ac:dyDescent="0.2">
      <c r="A98">
        <v>9</v>
      </c>
      <c r="B98" s="90">
        <v>0</v>
      </c>
      <c r="C98" s="124">
        <v>0.1187</v>
      </c>
      <c r="D98" s="124">
        <f t="shared" si="7"/>
        <v>0</v>
      </c>
    </row>
    <row r="99" spans="1:26" x14ac:dyDescent="0.2">
      <c r="C99" s="124"/>
    </row>
    <row r="105" spans="1:26" x14ac:dyDescent="0.2">
      <c r="B105" s="60" t="s">
        <v>493</v>
      </c>
    </row>
    <row r="106" spans="1:26" x14ac:dyDescent="0.2">
      <c r="B106" s="60"/>
    </row>
    <row r="107" spans="1:26" x14ac:dyDescent="0.2">
      <c r="B107" s="60"/>
    </row>
    <row r="108" spans="1:26" x14ac:dyDescent="0.2">
      <c r="B108" s="84" t="s">
        <v>271</v>
      </c>
    </row>
    <row r="109" spans="1:26" x14ac:dyDescent="0.2">
      <c r="C109" s="41" t="s">
        <v>536</v>
      </c>
      <c r="D109" s="41"/>
      <c r="E109" s="42"/>
      <c r="F109" s="42"/>
      <c r="G109" s="42"/>
      <c r="H109" s="42"/>
      <c r="I109" s="42"/>
      <c r="J109" s="32"/>
      <c r="K109" s="32"/>
      <c r="L109" s="32"/>
      <c r="M109" s="32"/>
      <c r="N109" s="32"/>
      <c r="O109" s="32"/>
      <c r="P109" s="32"/>
      <c r="Q109" s="32"/>
      <c r="R109" s="32"/>
      <c r="S109" s="32"/>
      <c r="T109" s="32"/>
    </row>
    <row r="110" spans="1:26" x14ac:dyDescent="0.2">
      <c r="B110" s="6"/>
      <c r="C110" s="7">
        <v>1</v>
      </c>
      <c r="D110" s="7"/>
      <c r="E110" s="7">
        <v>2</v>
      </c>
      <c r="F110" s="7"/>
      <c r="G110" s="7">
        <v>3</v>
      </c>
      <c r="H110" s="7"/>
      <c r="I110" s="7">
        <v>4</v>
      </c>
      <c r="J110" s="7"/>
      <c r="K110" s="7">
        <v>5</v>
      </c>
      <c r="L110" s="7"/>
      <c r="M110" s="7">
        <v>6</v>
      </c>
      <c r="N110" s="7"/>
      <c r="O110" s="7">
        <v>7</v>
      </c>
      <c r="P110" s="7"/>
      <c r="Q110" s="7">
        <v>8</v>
      </c>
      <c r="R110" s="7"/>
      <c r="S110" s="7">
        <v>9</v>
      </c>
      <c r="T110" s="30"/>
      <c r="U110" s="30">
        <v>10</v>
      </c>
      <c r="V110" s="30"/>
      <c r="W110" s="7">
        <v>11</v>
      </c>
      <c r="X110" s="7"/>
      <c r="Y110" s="7">
        <v>12</v>
      </c>
      <c r="Z110" s="7"/>
    </row>
    <row r="111" spans="1:26" ht="16" x14ac:dyDescent="0.2">
      <c r="B111" s="8" t="s">
        <v>45</v>
      </c>
      <c r="C111" s="61"/>
      <c r="D111" s="33"/>
      <c r="E111" s="33"/>
      <c r="F111" s="33"/>
      <c r="G111" s="34"/>
      <c r="H111" s="34"/>
      <c r="I111" s="35"/>
      <c r="J111" s="35"/>
      <c r="K111" s="36"/>
      <c r="L111" s="36"/>
      <c r="M111" s="37"/>
      <c r="N111" s="37"/>
      <c r="O111" s="37"/>
      <c r="P111" s="37"/>
      <c r="Q111" s="37"/>
      <c r="R111" s="37"/>
      <c r="S111" s="38"/>
      <c r="T111" s="40"/>
      <c r="U111" s="39"/>
      <c r="V111" s="39"/>
      <c r="W111" s="40"/>
      <c r="X111" s="40"/>
      <c r="Y111" s="38"/>
      <c r="Z111" s="38"/>
    </row>
    <row r="112" spans="1:26" x14ac:dyDescent="0.2">
      <c r="B112" s="9" t="s">
        <v>46</v>
      </c>
      <c r="C112" s="33"/>
      <c r="D112" s="33"/>
      <c r="E112" s="33"/>
      <c r="F112" s="33"/>
      <c r="G112" s="34"/>
      <c r="H112" s="34"/>
      <c r="I112" s="35"/>
      <c r="J112" s="35"/>
      <c r="K112" s="36"/>
      <c r="L112" s="36"/>
      <c r="M112" s="37"/>
      <c r="N112" s="37"/>
      <c r="O112" s="37"/>
      <c r="P112" s="37"/>
      <c r="Q112" s="37"/>
      <c r="R112" s="37"/>
      <c r="S112" s="38"/>
      <c r="T112" s="40"/>
      <c r="U112" s="39"/>
      <c r="V112" s="39"/>
      <c r="W112" s="40"/>
      <c r="X112" s="40"/>
      <c r="Y112" s="38"/>
      <c r="Z112" s="38"/>
    </row>
    <row r="113" spans="2:26" x14ac:dyDescent="0.2">
      <c r="B113" s="9" t="s">
        <v>47</v>
      </c>
      <c r="C113" s="51">
        <v>143</v>
      </c>
      <c r="D113" s="52">
        <v>133</v>
      </c>
      <c r="E113" s="51">
        <v>149</v>
      </c>
      <c r="F113" s="59">
        <v>314</v>
      </c>
      <c r="G113" s="51">
        <v>155</v>
      </c>
      <c r="H113" s="59">
        <v>304</v>
      </c>
      <c r="I113" s="51">
        <v>158</v>
      </c>
      <c r="J113" s="52">
        <v>135</v>
      </c>
      <c r="K113" s="51">
        <v>164</v>
      </c>
      <c r="L113" s="59">
        <v>311</v>
      </c>
      <c r="M113" s="51">
        <v>170</v>
      </c>
      <c r="N113" s="59">
        <v>301</v>
      </c>
      <c r="O113" s="104">
        <v>173</v>
      </c>
      <c r="P113" s="102">
        <v>49</v>
      </c>
      <c r="Q113" s="104">
        <v>179</v>
      </c>
      <c r="R113" s="58">
        <v>214</v>
      </c>
      <c r="S113" s="105">
        <v>182</v>
      </c>
      <c r="T113" s="52">
        <v>52</v>
      </c>
      <c r="U113" s="190" t="s">
        <v>595</v>
      </c>
      <c r="V113" s="58">
        <v>211</v>
      </c>
      <c r="W113" s="107"/>
      <c r="X113" s="107"/>
      <c r="Y113" s="106"/>
      <c r="Z113" s="106"/>
    </row>
    <row r="114" spans="2:26" ht="16" x14ac:dyDescent="0.2">
      <c r="B114" s="9" t="s">
        <v>48</v>
      </c>
      <c r="C114" s="51">
        <v>144</v>
      </c>
      <c r="D114" s="52">
        <v>134</v>
      </c>
      <c r="E114" s="51">
        <v>150</v>
      </c>
      <c r="F114" s="59">
        <v>315</v>
      </c>
      <c r="G114" s="51">
        <v>156</v>
      </c>
      <c r="H114" s="59">
        <v>305</v>
      </c>
      <c r="I114" s="51">
        <v>159</v>
      </c>
      <c r="J114" s="52">
        <v>136</v>
      </c>
      <c r="K114" s="51">
        <v>165</v>
      </c>
      <c r="L114" s="59">
        <v>312</v>
      </c>
      <c r="M114" s="51">
        <v>171</v>
      </c>
      <c r="N114" s="59">
        <v>302</v>
      </c>
      <c r="O114" s="105">
        <v>174</v>
      </c>
      <c r="P114" s="103">
        <v>50</v>
      </c>
      <c r="Q114" s="105">
        <v>180</v>
      </c>
      <c r="R114" s="58">
        <v>215</v>
      </c>
      <c r="S114" s="104">
        <v>183</v>
      </c>
      <c r="T114" s="52">
        <v>53</v>
      </c>
      <c r="U114" s="113" t="s">
        <v>265</v>
      </c>
      <c r="V114" s="58">
        <v>212</v>
      </c>
      <c r="W114" s="107"/>
      <c r="X114" s="107"/>
      <c r="Y114" s="106"/>
      <c r="Z114" s="106"/>
    </row>
    <row r="115" spans="2:26" ht="16" x14ac:dyDescent="0.2">
      <c r="B115" s="9" t="s">
        <v>49</v>
      </c>
      <c r="C115" s="51">
        <v>145</v>
      </c>
      <c r="D115" s="52">
        <v>137</v>
      </c>
      <c r="E115" s="51">
        <v>151</v>
      </c>
      <c r="F115" s="59">
        <v>316</v>
      </c>
      <c r="G115" s="51">
        <v>157</v>
      </c>
      <c r="H115" s="59">
        <v>306</v>
      </c>
      <c r="I115" s="51">
        <v>160</v>
      </c>
      <c r="J115" s="52">
        <v>139</v>
      </c>
      <c r="K115" s="51">
        <v>166</v>
      </c>
      <c r="L115" s="59">
        <v>313</v>
      </c>
      <c r="M115" s="51">
        <v>172</v>
      </c>
      <c r="N115" s="59">
        <v>303</v>
      </c>
      <c r="O115" s="104">
        <v>175</v>
      </c>
      <c r="P115" s="106" t="s">
        <v>259</v>
      </c>
      <c r="Q115" s="104">
        <v>181</v>
      </c>
      <c r="R115" s="58">
        <v>216</v>
      </c>
      <c r="S115" s="105">
        <v>184</v>
      </c>
      <c r="T115" s="52">
        <v>54</v>
      </c>
      <c r="U115" s="104">
        <v>190</v>
      </c>
      <c r="V115" s="58">
        <v>213</v>
      </c>
      <c r="W115" s="102"/>
      <c r="X115" s="102"/>
      <c r="Y115" s="102"/>
      <c r="Z115" s="102"/>
    </row>
    <row r="116" spans="2:26" ht="16" x14ac:dyDescent="0.2">
      <c r="B116" s="9" t="s">
        <v>50</v>
      </c>
      <c r="C116" s="51">
        <v>146</v>
      </c>
      <c r="D116" s="52">
        <v>138</v>
      </c>
      <c r="E116" s="51">
        <v>152</v>
      </c>
      <c r="F116" s="59">
        <v>324</v>
      </c>
      <c r="G116" s="108"/>
      <c r="H116" s="108"/>
      <c r="I116" s="51">
        <v>161</v>
      </c>
      <c r="J116" s="52">
        <v>140</v>
      </c>
      <c r="K116" s="51">
        <v>167</v>
      </c>
      <c r="L116" s="59">
        <v>321</v>
      </c>
      <c r="M116" s="110"/>
      <c r="N116" s="110"/>
      <c r="O116" s="105">
        <v>176</v>
      </c>
      <c r="P116" s="106" t="s">
        <v>262</v>
      </c>
      <c r="Q116" s="111"/>
      <c r="R116" s="111"/>
      <c r="S116" s="105">
        <v>185</v>
      </c>
      <c r="T116" s="106" t="s">
        <v>268</v>
      </c>
      <c r="U116" s="114"/>
      <c r="V116" s="114"/>
      <c r="W116" s="102"/>
      <c r="X116" s="102"/>
      <c r="Y116" s="102"/>
      <c r="Z116" s="102"/>
    </row>
    <row r="117" spans="2:26" ht="16" x14ac:dyDescent="0.2">
      <c r="B117" s="9" t="s">
        <v>51</v>
      </c>
      <c r="C117" s="51">
        <v>147</v>
      </c>
      <c r="D117" s="58">
        <v>204</v>
      </c>
      <c r="E117" s="51">
        <v>153</v>
      </c>
      <c r="F117" s="59">
        <v>325</v>
      </c>
      <c r="G117" s="108"/>
      <c r="H117" s="108"/>
      <c r="I117" s="51">
        <v>162</v>
      </c>
      <c r="J117" s="58">
        <v>202</v>
      </c>
      <c r="K117" s="51">
        <v>168</v>
      </c>
      <c r="L117" s="59">
        <v>322</v>
      </c>
      <c r="M117" s="110"/>
      <c r="N117" s="110"/>
      <c r="O117" s="104">
        <v>177</v>
      </c>
      <c r="P117" s="106" t="s">
        <v>263</v>
      </c>
      <c r="Q117" s="111"/>
      <c r="R117" s="111"/>
      <c r="S117" s="104">
        <v>186</v>
      </c>
      <c r="T117" s="106" t="s">
        <v>269</v>
      </c>
      <c r="U117" s="114"/>
      <c r="V117" s="114"/>
      <c r="W117" s="102"/>
      <c r="X117" s="102"/>
      <c r="Y117" s="102"/>
      <c r="Z117" s="102"/>
    </row>
    <row r="118" spans="2:26" ht="17" thickBot="1" x14ac:dyDescent="0.25">
      <c r="B118" s="9" t="s">
        <v>52</v>
      </c>
      <c r="C118" s="51">
        <v>148</v>
      </c>
      <c r="D118" s="58">
        <v>205</v>
      </c>
      <c r="E118" s="51">
        <v>154</v>
      </c>
      <c r="F118" s="59">
        <v>326</v>
      </c>
      <c r="G118" s="108"/>
      <c r="H118" s="108"/>
      <c r="I118" s="51">
        <v>163</v>
      </c>
      <c r="J118" s="58">
        <v>203</v>
      </c>
      <c r="K118" s="51">
        <v>169</v>
      </c>
      <c r="L118" s="59">
        <v>323</v>
      </c>
      <c r="M118" s="110"/>
      <c r="N118" s="110"/>
      <c r="O118" s="115">
        <v>178</v>
      </c>
      <c r="P118" s="116" t="s">
        <v>264</v>
      </c>
      <c r="Q118" s="117"/>
      <c r="R118" s="117"/>
      <c r="S118" s="105">
        <v>187</v>
      </c>
      <c r="T118" s="106" t="s">
        <v>270</v>
      </c>
      <c r="U118" s="114"/>
      <c r="V118" s="114"/>
      <c r="W118" s="102"/>
      <c r="X118" s="158"/>
      <c r="Y118" s="158"/>
      <c r="Z118" s="158"/>
    </row>
    <row r="119" spans="2:26" ht="16" thickBot="1" x14ac:dyDescent="0.25">
      <c r="C119" s="292" t="s">
        <v>197</v>
      </c>
      <c r="D119" s="293"/>
      <c r="E119" s="293"/>
      <c r="F119" s="293"/>
      <c r="G119" s="293"/>
      <c r="H119" s="294"/>
      <c r="I119" s="292" t="s">
        <v>198</v>
      </c>
      <c r="J119" s="293"/>
      <c r="K119" s="293"/>
      <c r="L119" s="293"/>
      <c r="M119" s="293"/>
      <c r="N119" s="294"/>
      <c r="O119" s="292" t="s">
        <v>266</v>
      </c>
      <c r="P119" s="293"/>
      <c r="Q119" s="293"/>
      <c r="R119" s="294"/>
      <c r="S119" s="292" t="s">
        <v>267</v>
      </c>
      <c r="T119" s="293"/>
      <c r="U119" s="293"/>
      <c r="V119" s="294"/>
    </row>
    <row r="120" spans="2:26" x14ac:dyDescent="0.2">
      <c r="C120" s="32"/>
      <c r="D120" s="32"/>
      <c r="E120" s="32"/>
      <c r="F120" s="32"/>
      <c r="G120" s="32"/>
      <c r="H120" s="32"/>
      <c r="I120" s="32"/>
      <c r="J120" s="32"/>
      <c r="K120" s="32"/>
      <c r="L120" s="32"/>
      <c r="M120" s="32"/>
      <c r="N120" s="32"/>
      <c r="O120" s="32"/>
      <c r="P120" s="32"/>
      <c r="Q120" s="32"/>
      <c r="R120" s="32"/>
      <c r="S120" s="32"/>
      <c r="T120" s="32"/>
      <c r="U120" s="32"/>
      <c r="V120" s="32"/>
    </row>
    <row r="121" spans="2:26" x14ac:dyDescent="0.2">
      <c r="B121" s="60"/>
      <c r="P121" s="167" t="s">
        <v>560</v>
      </c>
      <c r="Q121" s="167">
        <v>0.11596666666666666</v>
      </c>
      <c r="S121" t="s">
        <v>570</v>
      </c>
    </row>
    <row r="122" spans="2:26" x14ac:dyDescent="0.2">
      <c r="E122" t="s">
        <v>555</v>
      </c>
      <c r="G122" t="s">
        <v>556</v>
      </c>
      <c r="P122" s="167" t="s">
        <v>557</v>
      </c>
      <c r="S122" t="s">
        <v>555</v>
      </c>
      <c r="V122" t="s">
        <v>556</v>
      </c>
    </row>
    <row r="123" spans="2:26" ht="16" thickBot="1" x14ac:dyDescent="0.25">
      <c r="C123" s="307" t="s">
        <v>519</v>
      </c>
      <c r="D123" s="307"/>
      <c r="E123" t="s">
        <v>520</v>
      </c>
      <c r="F123" t="s">
        <v>546</v>
      </c>
      <c r="G123" t="s">
        <v>547</v>
      </c>
      <c r="H123" t="s">
        <v>420</v>
      </c>
      <c r="I123" t="s">
        <v>552</v>
      </c>
      <c r="P123" s="167"/>
      <c r="Q123" s="307" t="s">
        <v>519</v>
      </c>
      <c r="R123" s="307"/>
      <c r="S123" t="s">
        <v>520</v>
      </c>
      <c r="T123" t="s">
        <v>546</v>
      </c>
      <c r="U123" t="s">
        <v>547</v>
      </c>
      <c r="V123" t="s">
        <v>420</v>
      </c>
      <c r="W123" t="s">
        <v>552</v>
      </c>
    </row>
    <row r="124" spans="2:26" x14ac:dyDescent="0.2">
      <c r="B124" s="304" t="s">
        <v>197</v>
      </c>
      <c r="C124" s="51">
        <v>143</v>
      </c>
      <c r="D124" s="52">
        <v>133</v>
      </c>
      <c r="E124" s="124">
        <v>1.4836</v>
      </c>
      <c r="F124" s="124">
        <f>E124-0.115967</f>
        <v>1.3676330000000001</v>
      </c>
      <c r="G124">
        <f>F124*5</f>
        <v>6.838165</v>
      </c>
      <c r="H124">
        <f>(G124-0.026)/0.0009</f>
        <v>7569.072222222223</v>
      </c>
      <c r="I124" s="137">
        <f>H124/1000</f>
        <v>7.5690722222222231</v>
      </c>
      <c r="P124" s="308" t="s">
        <v>197</v>
      </c>
      <c r="Q124" s="51">
        <v>143</v>
      </c>
      <c r="R124" s="52">
        <v>133</v>
      </c>
      <c r="S124" s="124">
        <v>1.4836</v>
      </c>
      <c r="T124" s="124">
        <f>S124-0.115967</f>
        <v>1.3676330000000001</v>
      </c>
      <c r="U124" s="165">
        <f>T124*5</f>
        <v>6.838165</v>
      </c>
      <c r="V124">
        <f>(U124-0.026)/0.0009</f>
        <v>7569.072222222223</v>
      </c>
      <c r="W124" s="137">
        <f>V124/1000</f>
        <v>7.5690722222222231</v>
      </c>
    </row>
    <row r="125" spans="2:26" x14ac:dyDescent="0.2">
      <c r="B125" s="305"/>
      <c r="C125" s="51">
        <v>144</v>
      </c>
      <c r="D125" s="52">
        <v>134</v>
      </c>
      <c r="E125" s="124">
        <v>1.8853</v>
      </c>
      <c r="F125" s="124">
        <f t="shared" ref="F125:F171" si="8">E125-0.115967</f>
        <v>1.769333</v>
      </c>
      <c r="G125">
        <f t="shared" ref="G125:G171" si="9">F125*5</f>
        <v>8.8466649999999998</v>
      </c>
      <c r="H125">
        <f t="shared" ref="H125:H171" si="10">(G125-0.026)/0.0009</f>
        <v>9800.7388888888891</v>
      </c>
      <c r="I125" s="137">
        <f t="shared" ref="I125:I171" si="11">H125/1000</f>
        <v>9.8007388888888887</v>
      </c>
      <c r="P125" s="309"/>
      <c r="Q125" s="51">
        <v>144</v>
      </c>
      <c r="R125" s="52">
        <v>134</v>
      </c>
      <c r="S125" s="124">
        <v>1.8853</v>
      </c>
      <c r="T125" s="124">
        <f t="shared" ref="T125:T171" si="12">S125-0.115967</f>
        <v>1.769333</v>
      </c>
      <c r="U125" s="165">
        <f t="shared" ref="U125:U171" si="13">T125*5</f>
        <v>8.8466649999999998</v>
      </c>
      <c r="V125">
        <f t="shared" ref="V125:V171" si="14">(U125-0.026)/0.0009</f>
        <v>9800.7388888888891</v>
      </c>
      <c r="W125" s="137">
        <f t="shared" ref="W125:W171" si="15">V125/1000</f>
        <v>9.8007388888888887</v>
      </c>
    </row>
    <row r="126" spans="2:26" x14ac:dyDescent="0.2">
      <c r="B126" s="305"/>
      <c r="C126" s="51">
        <v>145</v>
      </c>
      <c r="D126" s="52">
        <v>137</v>
      </c>
      <c r="E126" s="124">
        <v>1.8116000000000001</v>
      </c>
      <c r="F126" s="124">
        <f t="shared" si="8"/>
        <v>1.6956330000000002</v>
      </c>
      <c r="G126">
        <f t="shared" si="9"/>
        <v>8.4781650000000006</v>
      </c>
      <c r="H126">
        <f t="shared" si="10"/>
        <v>9391.2944444444456</v>
      </c>
      <c r="I126" s="137">
        <f t="shared" si="11"/>
        <v>9.3912944444444459</v>
      </c>
      <c r="P126" s="309"/>
      <c r="Q126" s="51">
        <v>145</v>
      </c>
      <c r="R126" s="52">
        <v>137</v>
      </c>
      <c r="S126" s="124">
        <v>1.8116000000000001</v>
      </c>
      <c r="T126" s="124">
        <f t="shared" si="12"/>
        <v>1.6956330000000002</v>
      </c>
      <c r="U126" s="165">
        <f t="shared" si="13"/>
        <v>8.4781650000000006</v>
      </c>
      <c r="V126">
        <f t="shared" si="14"/>
        <v>9391.2944444444456</v>
      </c>
      <c r="W126" s="137">
        <f t="shared" si="15"/>
        <v>9.3912944444444459</v>
      </c>
    </row>
    <row r="127" spans="2:26" x14ac:dyDescent="0.2">
      <c r="B127" s="305"/>
      <c r="C127" s="51">
        <v>146</v>
      </c>
      <c r="D127" s="52">
        <v>138</v>
      </c>
      <c r="E127" s="124">
        <v>1.4872000000000001</v>
      </c>
      <c r="F127" s="124">
        <f t="shared" si="8"/>
        <v>1.3712330000000001</v>
      </c>
      <c r="G127">
        <f t="shared" si="9"/>
        <v>6.8561650000000007</v>
      </c>
      <c r="H127">
        <f t="shared" si="10"/>
        <v>7589.0722222222239</v>
      </c>
      <c r="I127" s="137">
        <f t="shared" si="11"/>
        <v>7.5890722222222236</v>
      </c>
      <c r="P127" s="309"/>
      <c r="Q127" s="51">
        <v>146</v>
      </c>
      <c r="R127" s="52">
        <v>138</v>
      </c>
      <c r="S127" s="124">
        <v>1.4872000000000001</v>
      </c>
      <c r="T127" s="124">
        <f t="shared" si="12"/>
        <v>1.3712330000000001</v>
      </c>
      <c r="U127" s="165">
        <f t="shared" si="13"/>
        <v>6.8561650000000007</v>
      </c>
      <c r="V127">
        <f t="shared" si="14"/>
        <v>7589.0722222222239</v>
      </c>
      <c r="W127" s="137">
        <f t="shared" si="15"/>
        <v>7.5890722222222236</v>
      </c>
    </row>
    <row r="128" spans="2:26" x14ac:dyDescent="0.2">
      <c r="B128" s="305"/>
      <c r="C128" s="51">
        <v>147</v>
      </c>
      <c r="D128" s="58">
        <v>204</v>
      </c>
      <c r="E128" s="124">
        <v>1.788</v>
      </c>
      <c r="F128" s="124">
        <f t="shared" si="8"/>
        <v>1.6720330000000001</v>
      </c>
      <c r="G128">
        <f t="shared" si="9"/>
        <v>8.3601650000000003</v>
      </c>
      <c r="H128">
        <f t="shared" si="10"/>
        <v>9260.1833333333343</v>
      </c>
      <c r="I128" s="137">
        <f t="shared" si="11"/>
        <v>9.2601833333333339</v>
      </c>
      <c r="P128" s="309"/>
      <c r="Q128" s="51">
        <v>147</v>
      </c>
      <c r="R128" s="58">
        <v>204</v>
      </c>
      <c r="S128" s="124">
        <v>1.788</v>
      </c>
      <c r="T128" s="124">
        <f t="shared" si="12"/>
        <v>1.6720330000000001</v>
      </c>
      <c r="U128" s="165">
        <f t="shared" si="13"/>
        <v>8.3601650000000003</v>
      </c>
      <c r="V128">
        <f t="shared" si="14"/>
        <v>9260.1833333333343</v>
      </c>
      <c r="W128" s="137">
        <f t="shared" si="15"/>
        <v>9.2601833333333339</v>
      </c>
    </row>
    <row r="129" spans="2:23" x14ac:dyDescent="0.2">
      <c r="B129" s="305"/>
      <c r="C129" s="51">
        <v>148</v>
      </c>
      <c r="D129" s="58">
        <v>205</v>
      </c>
      <c r="E129" s="124">
        <v>1.3662000000000001</v>
      </c>
      <c r="F129" s="124">
        <f t="shared" si="8"/>
        <v>1.2502330000000001</v>
      </c>
      <c r="G129">
        <f t="shared" si="9"/>
        <v>6.2511650000000003</v>
      </c>
      <c r="H129">
        <f t="shared" si="10"/>
        <v>6916.85</v>
      </c>
      <c r="I129" s="137">
        <f t="shared" si="11"/>
        <v>6.9168500000000002</v>
      </c>
      <c r="P129" s="309"/>
      <c r="Q129" s="51">
        <v>148</v>
      </c>
      <c r="R129" s="58">
        <v>205</v>
      </c>
      <c r="S129" s="124">
        <v>1.3662000000000001</v>
      </c>
      <c r="T129" s="124">
        <f t="shared" si="12"/>
        <v>1.2502330000000001</v>
      </c>
      <c r="U129" s="165">
        <f t="shared" si="13"/>
        <v>6.2511650000000003</v>
      </c>
      <c r="V129">
        <f t="shared" si="14"/>
        <v>6916.85</v>
      </c>
      <c r="W129" s="137">
        <f t="shared" si="15"/>
        <v>6.9168500000000002</v>
      </c>
    </row>
    <row r="130" spans="2:23" x14ac:dyDescent="0.2">
      <c r="B130" s="305"/>
      <c r="C130" s="51">
        <v>149</v>
      </c>
      <c r="D130" s="59">
        <v>314</v>
      </c>
      <c r="E130" s="124">
        <v>1.2650999999999999</v>
      </c>
      <c r="F130" s="124">
        <f t="shared" si="8"/>
        <v>1.149133</v>
      </c>
      <c r="G130">
        <f t="shared" si="9"/>
        <v>5.7456649999999998</v>
      </c>
      <c r="H130">
        <f t="shared" si="10"/>
        <v>6355.1833333333334</v>
      </c>
      <c r="I130" s="137">
        <f t="shared" si="11"/>
        <v>6.3551833333333336</v>
      </c>
      <c r="P130" s="309"/>
      <c r="Q130" s="51">
        <v>149</v>
      </c>
      <c r="R130" s="59">
        <v>314</v>
      </c>
      <c r="S130" s="124">
        <v>1.2650999999999999</v>
      </c>
      <c r="T130" s="124">
        <f t="shared" si="12"/>
        <v>1.149133</v>
      </c>
      <c r="U130" s="165">
        <f t="shared" si="13"/>
        <v>5.7456649999999998</v>
      </c>
      <c r="V130">
        <f t="shared" si="14"/>
        <v>6355.1833333333334</v>
      </c>
      <c r="W130" s="137">
        <f t="shared" si="15"/>
        <v>6.3551833333333336</v>
      </c>
    </row>
    <row r="131" spans="2:23" x14ac:dyDescent="0.2">
      <c r="B131" s="305"/>
      <c r="C131" s="51">
        <v>150</v>
      </c>
      <c r="D131" s="59">
        <v>315</v>
      </c>
      <c r="E131" s="124">
        <v>1.2994000000000001</v>
      </c>
      <c r="F131" s="124">
        <f t="shared" si="8"/>
        <v>1.1834330000000002</v>
      </c>
      <c r="G131">
        <f t="shared" si="9"/>
        <v>5.9171650000000007</v>
      </c>
      <c r="H131">
        <f t="shared" si="10"/>
        <v>6545.73888888889</v>
      </c>
      <c r="I131" s="137">
        <f t="shared" si="11"/>
        <v>6.5457388888888897</v>
      </c>
      <c r="P131" s="309"/>
      <c r="Q131" s="51">
        <v>150</v>
      </c>
      <c r="R131" s="59">
        <v>315</v>
      </c>
      <c r="S131" s="124">
        <v>1.2994000000000001</v>
      </c>
      <c r="T131" s="124">
        <f t="shared" si="12"/>
        <v>1.1834330000000002</v>
      </c>
      <c r="U131" s="165">
        <f t="shared" si="13"/>
        <v>5.9171650000000007</v>
      </c>
      <c r="V131">
        <f t="shared" si="14"/>
        <v>6545.73888888889</v>
      </c>
      <c r="W131" s="137">
        <f t="shared" si="15"/>
        <v>6.5457388888888897</v>
      </c>
    </row>
    <row r="132" spans="2:23" x14ac:dyDescent="0.2">
      <c r="B132" s="305"/>
      <c r="C132" s="51">
        <v>151</v>
      </c>
      <c r="D132" s="59">
        <v>316</v>
      </c>
      <c r="E132" s="124">
        <v>1.6977</v>
      </c>
      <c r="F132" s="124">
        <f t="shared" si="8"/>
        <v>1.5817330000000001</v>
      </c>
      <c r="G132">
        <f t="shared" si="9"/>
        <v>7.9086650000000001</v>
      </c>
      <c r="H132">
        <f t="shared" si="10"/>
        <v>8758.5166666666664</v>
      </c>
      <c r="I132" s="137">
        <f t="shared" si="11"/>
        <v>8.7585166666666669</v>
      </c>
      <c r="P132" s="309"/>
      <c r="Q132" s="51">
        <v>151</v>
      </c>
      <c r="R132" s="59">
        <v>316</v>
      </c>
      <c r="S132" s="124">
        <v>1.6977</v>
      </c>
      <c r="T132" s="124">
        <f t="shared" si="12"/>
        <v>1.5817330000000001</v>
      </c>
      <c r="U132" s="165">
        <f t="shared" si="13"/>
        <v>7.9086650000000001</v>
      </c>
      <c r="V132">
        <f t="shared" si="14"/>
        <v>8758.5166666666664</v>
      </c>
      <c r="W132" s="137">
        <f t="shared" si="15"/>
        <v>8.7585166666666669</v>
      </c>
    </row>
    <row r="133" spans="2:23" x14ac:dyDescent="0.2">
      <c r="B133" s="305"/>
      <c r="C133" s="51">
        <v>152</v>
      </c>
      <c r="D133" s="59">
        <v>324</v>
      </c>
      <c r="E133" s="124">
        <v>1.2902</v>
      </c>
      <c r="F133" s="124">
        <f t="shared" si="8"/>
        <v>1.1742330000000001</v>
      </c>
      <c r="G133">
        <f t="shared" si="9"/>
        <v>5.8711650000000004</v>
      </c>
      <c r="H133">
        <f t="shared" si="10"/>
        <v>6494.6277777777786</v>
      </c>
      <c r="I133" s="137">
        <f t="shared" si="11"/>
        <v>6.4946277777777786</v>
      </c>
      <c r="P133" s="309"/>
      <c r="Q133" s="51">
        <v>152</v>
      </c>
      <c r="R133" s="59">
        <v>324</v>
      </c>
      <c r="S133" s="124">
        <v>1.2902</v>
      </c>
      <c r="T133" s="124">
        <f t="shared" si="12"/>
        <v>1.1742330000000001</v>
      </c>
      <c r="U133" s="165">
        <f t="shared" si="13"/>
        <v>5.8711650000000004</v>
      </c>
      <c r="V133">
        <f t="shared" si="14"/>
        <v>6494.6277777777786</v>
      </c>
      <c r="W133" s="137">
        <f t="shared" si="15"/>
        <v>6.4946277777777786</v>
      </c>
    </row>
    <row r="134" spans="2:23" x14ac:dyDescent="0.2">
      <c r="B134" s="305"/>
      <c r="C134" s="51">
        <v>153</v>
      </c>
      <c r="D134" s="59">
        <v>325</v>
      </c>
      <c r="E134" s="124">
        <v>1.3904000000000001</v>
      </c>
      <c r="F134" s="124">
        <f t="shared" si="8"/>
        <v>1.2744330000000001</v>
      </c>
      <c r="G134">
        <f t="shared" si="9"/>
        <v>6.3721650000000007</v>
      </c>
      <c r="H134">
        <f t="shared" si="10"/>
        <v>7051.2944444444456</v>
      </c>
      <c r="I134" s="137">
        <f t="shared" si="11"/>
        <v>7.0512944444444452</v>
      </c>
      <c r="P134" s="309"/>
      <c r="Q134" s="51">
        <v>153</v>
      </c>
      <c r="R134" s="59">
        <v>325</v>
      </c>
      <c r="S134" s="124">
        <v>1.3904000000000001</v>
      </c>
      <c r="T134" s="124">
        <f t="shared" si="12"/>
        <v>1.2744330000000001</v>
      </c>
      <c r="U134" s="165">
        <f t="shared" si="13"/>
        <v>6.3721650000000007</v>
      </c>
      <c r="V134">
        <f t="shared" si="14"/>
        <v>7051.2944444444456</v>
      </c>
      <c r="W134" s="137">
        <f t="shared" si="15"/>
        <v>7.0512944444444452</v>
      </c>
    </row>
    <row r="135" spans="2:23" x14ac:dyDescent="0.2">
      <c r="B135" s="305"/>
      <c r="C135" s="51">
        <v>154</v>
      </c>
      <c r="D135" s="59">
        <v>326</v>
      </c>
      <c r="E135" s="124">
        <v>1.8945000000000001</v>
      </c>
      <c r="F135" s="124">
        <f t="shared" si="8"/>
        <v>1.7785330000000001</v>
      </c>
      <c r="G135">
        <f t="shared" si="9"/>
        <v>8.8926650000000009</v>
      </c>
      <c r="H135">
        <f t="shared" si="10"/>
        <v>9851.8500000000022</v>
      </c>
      <c r="I135" s="137">
        <f t="shared" si="11"/>
        <v>9.8518500000000024</v>
      </c>
      <c r="P135" s="309"/>
      <c r="Q135" s="51">
        <v>154</v>
      </c>
      <c r="R135" s="59">
        <v>326</v>
      </c>
      <c r="S135" s="124">
        <v>1.8945000000000001</v>
      </c>
      <c r="T135" s="124">
        <f t="shared" si="12"/>
        <v>1.7785330000000001</v>
      </c>
      <c r="U135" s="165">
        <f t="shared" si="13"/>
        <v>8.8926650000000009</v>
      </c>
      <c r="V135">
        <f t="shared" si="14"/>
        <v>9851.8500000000022</v>
      </c>
      <c r="W135" s="137">
        <f t="shared" si="15"/>
        <v>9.8518500000000024</v>
      </c>
    </row>
    <row r="136" spans="2:23" x14ac:dyDescent="0.2">
      <c r="B136" s="305"/>
      <c r="C136" s="51">
        <v>155</v>
      </c>
      <c r="D136" s="59">
        <v>304</v>
      </c>
      <c r="E136" s="124">
        <v>1.5763</v>
      </c>
      <c r="F136" s="124">
        <f t="shared" si="8"/>
        <v>1.4603330000000001</v>
      </c>
      <c r="G136">
        <f t="shared" si="9"/>
        <v>7.3016650000000007</v>
      </c>
      <c r="H136">
        <f t="shared" si="10"/>
        <v>8084.0722222222239</v>
      </c>
      <c r="I136" s="137">
        <f t="shared" si="11"/>
        <v>8.0840722222222237</v>
      </c>
      <c r="P136" s="309"/>
      <c r="Q136" s="51">
        <v>155</v>
      </c>
      <c r="R136" s="59">
        <v>304</v>
      </c>
      <c r="S136" s="124">
        <v>1.5763</v>
      </c>
      <c r="T136" s="124">
        <f t="shared" si="12"/>
        <v>1.4603330000000001</v>
      </c>
      <c r="U136" s="165">
        <f t="shared" si="13"/>
        <v>7.3016650000000007</v>
      </c>
      <c r="V136">
        <f t="shared" si="14"/>
        <v>8084.0722222222239</v>
      </c>
      <c r="W136" s="137">
        <f t="shared" si="15"/>
        <v>8.0840722222222237</v>
      </c>
    </row>
    <row r="137" spans="2:23" x14ac:dyDescent="0.2">
      <c r="B137" s="305"/>
      <c r="C137" s="51">
        <v>156</v>
      </c>
      <c r="D137" s="59">
        <v>305</v>
      </c>
      <c r="E137" s="124">
        <v>1.5887</v>
      </c>
      <c r="F137" s="124">
        <f t="shared" si="8"/>
        <v>1.4727330000000001</v>
      </c>
      <c r="G137">
        <f t="shared" si="9"/>
        <v>7.3636650000000001</v>
      </c>
      <c r="H137">
        <f t="shared" si="10"/>
        <v>8152.9611111111117</v>
      </c>
      <c r="I137" s="137">
        <f t="shared" si="11"/>
        <v>8.1529611111111109</v>
      </c>
      <c r="P137" s="309"/>
      <c r="Q137" s="51">
        <v>156</v>
      </c>
      <c r="R137" s="59">
        <v>305</v>
      </c>
      <c r="S137" s="124">
        <v>1.5887</v>
      </c>
      <c r="T137" s="124">
        <f t="shared" si="12"/>
        <v>1.4727330000000001</v>
      </c>
      <c r="U137" s="165">
        <f t="shared" si="13"/>
        <v>7.3636650000000001</v>
      </c>
      <c r="V137">
        <f t="shared" si="14"/>
        <v>8152.9611111111117</v>
      </c>
      <c r="W137" s="137">
        <f t="shared" si="15"/>
        <v>8.1529611111111109</v>
      </c>
    </row>
    <row r="138" spans="2:23" ht="16" thickBot="1" x14ac:dyDescent="0.25">
      <c r="B138" s="306"/>
      <c r="C138" s="51">
        <v>157</v>
      </c>
      <c r="D138" s="59">
        <v>306</v>
      </c>
      <c r="E138" s="124">
        <v>1.3775999999999999</v>
      </c>
      <c r="F138" s="124">
        <f t="shared" si="8"/>
        <v>1.261633</v>
      </c>
      <c r="G138">
        <f t="shared" si="9"/>
        <v>6.3081649999999998</v>
      </c>
      <c r="H138">
        <f t="shared" si="10"/>
        <v>6980.1833333333334</v>
      </c>
      <c r="I138" s="137">
        <f t="shared" si="11"/>
        <v>6.9801833333333336</v>
      </c>
      <c r="P138" s="310"/>
      <c r="Q138" s="51">
        <v>157</v>
      </c>
      <c r="R138" s="59">
        <v>306</v>
      </c>
      <c r="S138" s="124">
        <v>1.3775999999999999</v>
      </c>
      <c r="T138" s="124">
        <f t="shared" si="12"/>
        <v>1.261633</v>
      </c>
      <c r="U138" s="165">
        <f t="shared" si="13"/>
        <v>6.3081649999999998</v>
      </c>
      <c r="V138">
        <f t="shared" si="14"/>
        <v>6980.1833333333334</v>
      </c>
      <c r="W138" s="137">
        <f t="shared" si="15"/>
        <v>6.9801833333333336</v>
      </c>
    </row>
    <row r="139" spans="2:23" x14ac:dyDescent="0.2">
      <c r="B139" s="304" t="s">
        <v>198</v>
      </c>
      <c r="C139" s="51">
        <v>158</v>
      </c>
      <c r="D139" s="52">
        <v>135</v>
      </c>
      <c r="E139" s="124">
        <v>1.665</v>
      </c>
      <c r="F139" s="124">
        <f t="shared" si="8"/>
        <v>1.5490330000000001</v>
      </c>
      <c r="G139">
        <f t="shared" si="9"/>
        <v>7.7451650000000001</v>
      </c>
      <c r="H139">
        <f t="shared" si="10"/>
        <v>8576.85</v>
      </c>
      <c r="I139" s="137">
        <f t="shared" si="11"/>
        <v>8.5768500000000003</v>
      </c>
      <c r="P139" s="308" t="s">
        <v>198</v>
      </c>
      <c r="Q139" s="51">
        <v>158</v>
      </c>
      <c r="R139" s="52">
        <v>135</v>
      </c>
      <c r="S139" s="124">
        <v>1.665</v>
      </c>
      <c r="T139" s="124">
        <f t="shared" si="12"/>
        <v>1.5490330000000001</v>
      </c>
      <c r="U139" s="165">
        <f t="shared" si="13"/>
        <v>7.7451650000000001</v>
      </c>
      <c r="V139">
        <f t="shared" si="14"/>
        <v>8576.85</v>
      </c>
      <c r="W139" s="137">
        <f t="shared" si="15"/>
        <v>8.5768500000000003</v>
      </c>
    </row>
    <row r="140" spans="2:23" x14ac:dyDescent="0.2">
      <c r="B140" s="305"/>
      <c r="C140" s="51">
        <v>159</v>
      </c>
      <c r="D140" s="52">
        <v>136</v>
      </c>
      <c r="E140" s="124">
        <v>1.6020000000000001</v>
      </c>
      <c r="F140" s="124">
        <f t="shared" si="8"/>
        <v>1.4860330000000002</v>
      </c>
      <c r="G140">
        <f t="shared" si="9"/>
        <v>7.4301650000000006</v>
      </c>
      <c r="H140">
        <f t="shared" si="10"/>
        <v>8226.85</v>
      </c>
      <c r="I140" s="137">
        <f t="shared" si="11"/>
        <v>8.2268500000000007</v>
      </c>
      <c r="P140" s="309"/>
      <c r="Q140" s="51">
        <v>159</v>
      </c>
      <c r="R140" s="52">
        <v>136</v>
      </c>
      <c r="S140" s="124">
        <v>1.6020000000000001</v>
      </c>
      <c r="T140" s="124">
        <f t="shared" si="12"/>
        <v>1.4860330000000002</v>
      </c>
      <c r="U140" s="165">
        <f t="shared" si="13"/>
        <v>7.4301650000000006</v>
      </c>
      <c r="V140">
        <f t="shared" si="14"/>
        <v>8226.85</v>
      </c>
      <c r="W140" s="137">
        <f t="shared" si="15"/>
        <v>8.2268500000000007</v>
      </c>
    </row>
    <row r="141" spans="2:23" x14ac:dyDescent="0.2">
      <c r="B141" s="305"/>
      <c r="C141" s="51">
        <v>160</v>
      </c>
      <c r="D141" s="52">
        <v>139</v>
      </c>
      <c r="E141" s="124">
        <v>1.5941000000000001</v>
      </c>
      <c r="F141" s="124">
        <f t="shared" si="8"/>
        <v>1.4781330000000001</v>
      </c>
      <c r="G141">
        <f t="shared" si="9"/>
        <v>7.3906650000000003</v>
      </c>
      <c r="H141">
        <f t="shared" si="10"/>
        <v>8182.9611111111117</v>
      </c>
      <c r="I141" s="137">
        <f t="shared" si="11"/>
        <v>8.182961111111112</v>
      </c>
      <c r="P141" s="309"/>
      <c r="Q141" s="51">
        <v>160</v>
      </c>
      <c r="R141" s="52">
        <v>139</v>
      </c>
      <c r="S141" s="124">
        <v>1.5941000000000001</v>
      </c>
      <c r="T141" s="124">
        <f t="shared" si="12"/>
        <v>1.4781330000000001</v>
      </c>
      <c r="U141" s="165">
        <f t="shared" si="13"/>
        <v>7.3906650000000003</v>
      </c>
      <c r="V141">
        <f t="shared" si="14"/>
        <v>8182.9611111111117</v>
      </c>
      <c r="W141" s="137">
        <f t="shared" si="15"/>
        <v>8.182961111111112</v>
      </c>
    </row>
    <row r="142" spans="2:23" x14ac:dyDescent="0.2">
      <c r="B142" s="305"/>
      <c r="C142" s="51">
        <v>161</v>
      </c>
      <c r="D142" s="52">
        <v>140</v>
      </c>
      <c r="E142" s="124">
        <v>2.1280000000000001</v>
      </c>
      <c r="F142" s="124">
        <f t="shared" si="8"/>
        <v>2.0120330000000002</v>
      </c>
      <c r="G142">
        <f t="shared" si="9"/>
        <v>10.060165000000001</v>
      </c>
      <c r="H142">
        <f t="shared" si="10"/>
        <v>11149.072222222225</v>
      </c>
      <c r="I142" s="137">
        <f t="shared" si="11"/>
        <v>11.149072222222225</v>
      </c>
      <c r="P142" s="309"/>
      <c r="Q142" s="51">
        <v>161</v>
      </c>
      <c r="R142" s="52">
        <v>140</v>
      </c>
      <c r="S142" s="124">
        <v>2.1280000000000001</v>
      </c>
      <c r="T142" s="124">
        <f t="shared" si="12"/>
        <v>2.0120330000000002</v>
      </c>
      <c r="U142" s="165">
        <f t="shared" si="13"/>
        <v>10.060165000000001</v>
      </c>
      <c r="V142">
        <f t="shared" si="14"/>
        <v>11149.072222222225</v>
      </c>
      <c r="W142" s="137">
        <f t="shared" si="15"/>
        <v>11.149072222222225</v>
      </c>
    </row>
    <row r="143" spans="2:23" x14ac:dyDescent="0.2">
      <c r="B143" s="305"/>
      <c r="C143" s="51">
        <v>162</v>
      </c>
      <c r="D143" s="58">
        <v>202</v>
      </c>
      <c r="E143" s="124">
        <v>2.1934</v>
      </c>
      <c r="F143" s="124">
        <f t="shared" si="8"/>
        <v>2.0774330000000001</v>
      </c>
      <c r="G143">
        <f t="shared" si="9"/>
        <v>10.387165</v>
      </c>
      <c r="H143">
        <f t="shared" si="10"/>
        <v>11512.405555555555</v>
      </c>
      <c r="I143" s="137">
        <f t="shared" si="11"/>
        <v>11.512405555555555</v>
      </c>
      <c r="P143" s="309"/>
      <c r="Q143" s="51">
        <v>162</v>
      </c>
      <c r="R143" s="58">
        <v>202</v>
      </c>
      <c r="S143" s="124">
        <v>2.1934</v>
      </c>
      <c r="T143" s="124">
        <f t="shared" si="12"/>
        <v>2.0774330000000001</v>
      </c>
      <c r="U143" s="165">
        <f t="shared" si="13"/>
        <v>10.387165</v>
      </c>
      <c r="V143">
        <f t="shared" si="14"/>
        <v>11512.405555555555</v>
      </c>
      <c r="W143" s="137">
        <f t="shared" si="15"/>
        <v>11.512405555555555</v>
      </c>
    </row>
    <row r="144" spans="2:23" x14ac:dyDescent="0.2">
      <c r="B144" s="305"/>
      <c r="C144" s="51">
        <v>163</v>
      </c>
      <c r="D144" s="58">
        <v>203</v>
      </c>
      <c r="E144" s="124">
        <v>2.1055999999999999</v>
      </c>
      <c r="F144" s="124">
        <f t="shared" si="8"/>
        <v>1.989633</v>
      </c>
      <c r="G144">
        <f t="shared" si="9"/>
        <v>9.9481649999999995</v>
      </c>
      <c r="H144">
        <f t="shared" si="10"/>
        <v>11024.627777777778</v>
      </c>
      <c r="I144" s="137">
        <f t="shared" si="11"/>
        <v>11.024627777777777</v>
      </c>
      <c r="P144" s="309"/>
      <c r="Q144" s="51">
        <v>163</v>
      </c>
      <c r="R144" s="58">
        <v>203</v>
      </c>
      <c r="S144" s="124">
        <v>2.1055999999999999</v>
      </c>
      <c r="T144" s="124">
        <f t="shared" si="12"/>
        <v>1.989633</v>
      </c>
      <c r="U144" s="165">
        <f t="shared" si="13"/>
        <v>9.9481649999999995</v>
      </c>
      <c r="V144">
        <f t="shared" si="14"/>
        <v>11024.627777777778</v>
      </c>
      <c r="W144" s="137">
        <f t="shared" si="15"/>
        <v>11.024627777777777</v>
      </c>
    </row>
    <row r="145" spans="2:23" x14ac:dyDescent="0.2">
      <c r="B145" s="305"/>
      <c r="C145" s="51">
        <v>164</v>
      </c>
      <c r="D145" s="59">
        <v>311</v>
      </c>
      <c r="E145" s="124">
        <v>1.3501000000000001</v>
      </c>
      <c r="F145" s="124">
        <f t="shared" si="8"/>
        <v>1.2341330000000001</v>
      </c>
      <c r="G145">
        <f t="shared" si="9"/>
        <v>6.1706650000000005</v>
      </c>
      <c r="H145">
        <f t="shared" si="10"/>
        <v>6827.4055555555569</v>
      </c>
      <c r="I145" s="137">
        <f t="shared" si="11"/>
        <v>6.8274055555555568</v>
      </c>
      <c r="P145" s="309"/>
      <c r="Q145" s="51">
        <v>164</v>
      </c>
      <c r="R145" s="59">
        <v>311</v>
      </c>
      <c r="S145" s="124">
        <v>1.3501000000000001</v>
      </c>
      <c r="T145" s="124">
        <f t="shared" si="12"/>
        <v>1.2341330000000001</v>
      </c>
      <c r="U145" s="165">
        <f t="shared" si="13"/>
        <v>6.1706650000000005</v>
      </c>
      <c r="V145">
        <f t="shared" si="14"/>
        <v>6827.4055555555569</v>
      </c>
      <c r="W145" s="137">
        <f t="shared" si="15"/>
        <v>6.8274055555555568</v>
      </c>
    </row>
    <row r="146" spans="2:23" x14ac:dyDescent="0.2">
      <c r="B146" s="305"/>
      <c r="C146" s="51">
        <v>165</v>
      </c>
      <c r="D146" s="59">
        <v>312</v>
      </c>
      <c r="E146" s="124">
        <v>1.248</v>
      </c>
      <c r="F146" s="124">
        <f t="shared" si="8"/>
        <v>1.1320330000000001</v>
      </c>
      <c r="G146">
        <f t="shared" si="9"/>
        <v>5.6601650000000001</v>
      </c>
      <c r="H146">
        <f t="shared" si="10"/>
        <v>6260.1833333333343</v>
      </c>
      <c r="I146" s="137">
        <f t="shared" si="11"/>
        <v>6.2601833333333339</v>
      </c>
      <c r="P146" s="309"/>
      <c r="Q146" s="51">
        <v>165</v>
      </c>
      <c r="R146" s="59">
        <v>312</v>
      </c>
      <c r="S146" s="124">
        <v>1.248</v>
      </c>
      <c r="T146" s="124">
        <f t="shared" si="12"/>
        <v>1.1320330000000001</v>
      </c>
      <c r="U146" s="165">
        <f t="shared" si="13"/>
        <v>5.6601650000000001</v>
      </c>
      <c r="V146">
        <f t="shared" si="14"/>
        <v>6260.1833333333343</v>
      </c>
      <c r="W146" s="137">
        <f t="shared" si="15"/>
        <v>6.2601833333333339</v>
      </c>
    </row>
    <row r="147" spans="2:23" x14ac:dyDescent="0.2">
      <c r="B147" s="305"/>
      <c r="C147" s="51">
        <v>166</v>
      </c>
      <c r="D147" s="59">
        <v>313</v>
      </c>
      <c r="E147" s="124">
        <v>1.2093</v>
      </c>
      <c r="F147" s="124">
        <f t="shared" si="8"/>
        <v>1.0933330000000001</v>
      </c>
      <c r="G147">
        <f t="shared" si="9"/>
        <v>5.4666650000000008</v>
      </c>
      <c r="H147">
        <f t="shared" si="10"/>
        <v>6045.1833333333343</v>
      </c>
      <c r="I147" s="137">
        <f t="shared" si="11"/>
        <v>6.045183333333334</v>
      </c>
      <c r="P147" s="309"/>
      <c r="Q147" s="51">
        <v>166</v>
      </c>
      <c r="R147" s="59">
        <v>313</v>
      </c>
      <c r="S147" s="124">
        <v>1.2093</v>
      </c>
      <c r="T147" s="124">
        <f t="shared" si="12"/>
        <v>1.0933330000000001</v>
      </c>
      <c r="U147" s="165">
        <f t="shared" si="13"/>
        <v>5.4666650000000008</v>
      </c>
      <c r="V147">
        <f t="shared" si="14"/>
        <v>6045.1833333333343</v>
      </c>
      <c r="W147" s="137">
        <f t="shared" si="15"/>
        <v>6.045183333333334</v>
      </c>
    </row>
    <row r="148" spans="2:23" x14ac:dyDescent="0.2">
      <c r="B148" s="305"/>
      <c r="C148" s="51">
        <v>167</v>
      </c>
      <c r="D148" s="59">
        <v>321</v>
      </c>
      <c r="E148" s="124">
        <v>1.1053999999999999</v>
      </c>
      <c r="F148" s="124">
        <f t="shared" si="8"/>
        <v>0.9894329999999999</v>
      </c>
      <c r="G148">
        <f t="shared" si="9"/>
        <v>4.9471649999999991</v>
      </c>
      <c r="H148">
        <f t="shared" si="10"/>
        <v>5467.9611111111108</v>
      </c>
      <c r="I148" s="137">
        <f t="shared" si="11"/>
        <v>5.4679611111111104</v>
      </c>
      <c r="P148" s="309"/>
      <c r="Q148" s="51">
        <v>167</v>
      </c>
      <c r="R148" s="59">
        <v>321</v>
      </c>
      <c r="S148" s="124">
        <v>1.1053999999999999</v>
      </c>
      <c r="T148" s="124">
        <f t="shared" si="12"/>
        <v>0.9894329999999999</v>
      </c>
      <c r="U148" s="165">
        <f t="shared" si="13"/>
        <v>4.9471649999999991</v>
      </c>
      <c r="V148">
        <f t="shared" si="14"/>
        <v>5467.9611111111108</v>
      </c>
      <c r="W148" s="137">
        <f t="shared" si="15"/>
        <v>5.4679611111111104</v>
      </c>
    </row>
    <row r="149" spans="2:23" x14ac:dyDescent="0.2">
      <c r="B149" s="305"/>
      <c r="C149" s="51">
        <v>168</v>
      </c>
      <c r="D149" s="59">
        <v>322</v>
      </c>
      <c r="E149" s="124">
        <v>1.1659999999999999</v>
      </c>
      <c r="F149" s="124">
        <f t="shared" si="8"/>
        <v>1.050033</v>
      </c>
      <c r="G149">
        <f t="shared" si="9"/>
        <v>5.250165</v>
      </c>
      <c r="H149">
        <f t="shared" si="10"/>
        <v>5804.6277777777777</v>
      </c>
      <c r="I149" s="137">
        <f t="shared" si="11"/>
        <v>5.8046277777777782</v>
      </c>
      <c r="P149" s="309"/>
      <c r="Q149" s="51">
        <v>168</v>
      </c>
      <c r="R149" s="59">
        <v>322</v>
      </c>
      <c r="S149" s="124">
        <v>1.1659999999999999</v>
      </c>
      <c r="T149" s="124">
        <f t="shared" si="12"/>
        <v>1.050033</v>
      </c>
      <c r="U149" s="165">
        <f t="shared" si="13"/>
        <v>5.250165</v>
      </c>
      <c r="V149">
        <f t="shared" si="14"/>
        <v>5804.6277777777777</v>
      </c>
      <c r="W149" s="137">
        <f t="shared" si="15"/>
        <v>5.8046277777777782</v>
      </c>
    </row>
    <row r="150" spans="2:23" x14ac:dyDescent="0.2">
      <c r="B150" s="305"/>
      <c r="C150" s="51">
        <v>169</v>
      </c>
      <c r="D150" s="59">
        <v>323</v>
      </c>
      <c r="E150" s="124">
        <v>0.60019999999999996</v>
      </c>
      <c r="F150" s="124">
        <f t="shared" si="8"/>
        <v>0.48423299999999997</v>
      </c>
      <c r="G150">
        <f t="shared" si="9"/>
        <v>2.4211649999999998</v>
      </c>
      <c r="H150">
        <f t="shared" si="10"/>
        <v>2661.2944444444447</v>
      </c>
      <c r="I150" s="137">
        <f t="shared" si="11"/>
        <v>2.6612944444444446</v>
      </c>
      <c r="P150" s="309"/>
      <c r="Q150" s="51">
        <v>169</v>
      </c>
      <c r="R150" s="59">
        <v>323</v>
      </c>
      <c r="S150" s="124">
        <v>0.60019999999999996</v>
      </c>
      <c r="T150" s="124">
        <f t="shared" si="12"/>
        <v>0.48423299999999997</v>
      </c>
      <c r="U150" s="165">
        <f t="shared" si="13"/>
        <v>2.4211649999999998</v>
      </c>
      <c r="V150">
        <f t="shared" si="14"/>
        <v>2661.2944444444447</v>
      </c>
      <c r="W150" s="137">
        <f t="shared" si="15"/>
        <v>2.6612944444444446</v>
      </c>
    </row>
    <row r="151" spans="2:23" x14ac:dyDescent="0.2">
      <c r="B151" s="305"/>
      <c r="C151" s="51">
        <v>170</v>
      </c>
      <c r="D151" s="59">
        <v>301</v>
      </c>
      <c r="E151" s="124">
        <v>1.5101</v>
      </c>
      <c r="F151" s="124">
        <f t="shared" si="8"/>
        <v>1.3941330000000001</v>
      </c>
      <c r="G151">
        <f t="shared" si="9"/>
        <v>6.9706650000000003</v>
      </c>
      <c r="H151">
        <f t="shared" si="10"/>
        <v>7716.2944444444456</v>
      </c>
      <c r="I151" s="137">
        <f t="shared" si="11"/>
        <v>7.7162944444444452</v>
      </c>
      <c r="P151" s="309"/>
      <c r="Q151" s="51">
        <v>170</v>
      </c>
      <c r="R151" s="59">
        <v>301</v>
      </c>
      <c r="S151" s="124">
        <v>1.5101</v>
      </c>
      <c r="T151" s="124">
        <f t="shared" si="12"/>
        <v>1.3941330000000001</v>
      </c>
      <c r="U151" s="165">
        <f t="shared" si="13"/>
        <v>6.9706650000000003</v>
      </c>
      <c r="V151">
        <f t="shared" si="14"/>
        <v>7716.2944444444456</v>
      </c>
      <c r="W151" s="137">
        <f t="shared" si="15"/>
        <v>7.7162944444444452</v>
      </c>
    </row>
    <row r="152" spans="2:23" x14ac:dyDescent="0.2">
      <c r="B152" s="305"/>
      <c r="C152" s="51">
        <v>171</v>
      </c>
      <c r="D152" s="59">
        <v>302</v>
      </c>
      <c r="E152" s="124">
        <v>1.1860999999999999</v>
      </c>
      <c r="F152" s="124">
        <f t="shared" si="8"/>
        <v>1.070133</v>
      </c>
      <c r="G152">
        <f t="shared" si="9"/>
        <v>5.3506650000000002</v>
      </c>
      <c r="H152">
        <f t="shared" si="10"/>
        <v>5916.2944444444447</v>
      </c>
      <c r="I152" s="137">
        <f t="shared" si="11"/>
        <v>5.9162944444444445</v>
      </c>
      <c r="P152" s="309"/>
      <c r="Q152" s="51">
        <v>171</v>
      </c>
      <c r="R152" s="59">
        <v>302</v>
      </c>
      <c r="S152" s="124">
        <v>1.1860999999999999</v>
      </c>
      <c r="T152" s="124">
        <f t="shared" si="12"/>
        <v>1.070133</v>
      </c>
      <c r="U152" s="165">
        <f t="shared" si="13"/>
        <v>5.3506650000000002</v>
      </c>
      <c r="V152">
        <f t="shared" si="14"/>
        <v>5916.2944444444447</v>
      </c>
      <c r="W152" s="137">
        <f t="shared" si="15"/>
        <v>5.9162944444444445</v>
      </c>
    </row>
    <row r="153" spans="2:23" ht="16" thickBot="1" x14ac:dyDescent="0.25">
      <c r="B153" s="306"/>
      <c r="C153" s="51">
        <v>172</v>
      </c>
      <c r="D153" s="59">
        <v>303</v>
      </c>
      <c r="E153" s="124">
        <v>1.4109</v>
      </c>
      <c r="F153" s="124">
        <f t="shared" si="8"/>
        <v>1.2949330000000001</v>
      </c>
      <c r="G153">
        <f t="shared" si="9"/>
        <v>6.4746650000000008</v>
      </c>
      <c r="H153">
        <f t="shared" si="10"/>
        <v>7165.1833333333343</v>
      </c>
      <c r="I153" s="137">
        <f t="shared" si="11"/>
        <v>7.1651833333333341</v>
      </c>
      <c r="P153" s="310"/>
      <c r="Q153" s="51">
        <v>172</v>
      </c>
      <c r="R153" s="59">
        <v>303</v>
      </c>
      <c r="S153" s="124">
        <v>1.4109</v>
      </c>
      <c r="T153" s="124">
        <f t="shared" si="12"/>
        <v>1.2949330000000001</v>
      </c>
      <c r="U153" s="165">
        <f t="shared" si="13"/>
        <v>6.4746650000000008</v>
      </c>
      <c r="V153">
        <f t="shared" si="14"/>
        <v>7165.1833333333343</v>
      </c>
      <c r="W153" s="137">
        <f t="shared" si="15"/>
        <v>7.1651833333333341</v>
      </c>
    </row>
    <row r="154" spans="2:23" x14ac:dyDescent="0.2">
      <c r="B154" s="304" t="s">
        <v>266</v>
      </c>
      <c r="C154" s="104">
        <v>173</v>
      </c>
      <c r="D154" s="102">
        <v>49</v>
      </c>
      <c r="E154" s="124">
        <v>1.9448000000000001</v>
      </c>
      <c r="F154" s="124">
        <f t="shared" si="8"/>
        <v>1.8288330000000002</v>
      </c>
      <c r="G154">
        <f t="shared" si="9"/>
        <v>9.144165000000001</v>
      </c>
      <c r="H154">
        <f t="shared" si="10"/>
        <v>10131.294444444446</v>
      </c>
      <c r="I154" s="137">
        <f t="shared" si="11"/>
        <v>10.131294444444446</v>
      </c>
      <c r="P154" s="308" t="s">
        <v>266</v>
      </c>
      <c r="Q154" s="104">
        <v>173</v>
      </c>
      <c r="R154" s="102">
        <v>49</v>
      </c>
      <c r="S154" s="124">
        <v>1.9448000000000001</v>
      </c>
      <c r="T154" s="124">
        <f t="shared" si="12"/>
        <v>1.8288330000000002</v>
      </c>
      <c r="U154" s="165">
        <f t="shared" si="13"/>
        <v>9.144165000000001</v>
      </c>
      <c r="V154">
        <f t="shared" si="14"/>
        <v>10131.294444444446</v>
      </c>
      <c r="W154" s="137">
        <f t="shared" si="15"/>
        <v>10.131294444444446</v>
      </c>
    </row>
    <row r="155" spans="2:23" x14ac:dyDescent="0.2">
      <c r="B155" s="305"/>
      <c r="C155" s="105">
        <v>174</v>
      </c>
      <c r="D155" s="103">
        <v>50</v>
      </c>
      <c r="E155" s="124">
        <v>1.661</v>
      </c>
      <c r="F155" s="124">
        <f t="shared" si="8"/>
        <v>1.5450330000000001</v>
      </c>
      <c r="G155">
        <f t="shared" si="9"/>
        <v>7.7251650000000005</v>
      </c>
      <c r="H155">
        <f t="shared" si="10"/>
        <v>8554.6277777777796</v>
      </c>
      <c r="I155" s="137">
        <f t="shared" si="11"/>
        <v>8.5546277777777799</v>
      </c>
      <c r="P155" s="309"/>
      <c r="Q155" s="105">
        <v>174</v>
      </c>
      <c r="R155" s="103">
        <v>50</v>
      </c>
      <c r="S155" s="124">
        <v>1.661</v>
      </c>
      <c r="T155" s="124">
        <f t="shared" si="12"/>
        <v>1.5450330000000001</v>
      </c>
      <c r="U155" s="165">
        <f t="shared" si="13"/>
        <v>7.7251650000000005</v>
      </c>
      <c r="V155">
        <f t="shared" si="14"/>
        <v>8554.6277777777796</v>
      </c>
      <c r="W155" s="137">
        <f t="shared" si="15"/>
        <v>8.5546277777777799</v>
      </c>
    </row>
    <row r="156" spans="2:23" ht="16" x14ac:dyDescent="0.2">
      <c r="B156" s="305"/>
      <c r="C156" s="104">
        <v>175</v>
      </c>
      <c r="D156" s="106" t="s">
        <v>259</v>
      </c>
      <c r="E156" s="124">
        <v>1.8564000000000001</v>
      </c>
      <c r="F156" s="124">
        <f t="shared" si="8"/>
        <v>1.7404330000000001</v>
      </c>
      <c r="G156">
        <f t="shared" si="9"/>
        <v>8.7021650000000008</v>
      </c>
      <c r="H156">
        <f t="shared" si="10"/>
        <v>9640.1833333333343</v>
      </c>
      <c r="I156" s="137">
        <f t="shared" si="11"/>
        <v>9.6401833333333347</v>
      </c>
      <c r="P156" s="309"/>
      <c r="Q156" s="104">
        <v>175</v>
      </c>
      <c r="R156" s="106" t="s">
        <v>259</v>
      </c>
      <c r="S156" s="124">
        <v>1.8564000000000001</v>
      </c>
      <c r="T156" s="124">
        <f t="shared" si="12"/>
        <v>1.7404330000000001</v>
      </c>
      <c r="U156" s="165">
        <f t="shared" si="13"/>
        <v>8.7021650000000008</v>
      </c>
      <c r="V156">
        <f t="shared" si="14"/>
        <v>9640.1833333333343</v>
      </c>
      <c r="W156" s="137">
        <f t="shared" si="15"/>
        <v>9.6401833333333347</v>
      </c>
    </row>
    <row r="157" spans="2:23" ht="16" x14ac:dyDescent="0.2">
      <c r="B157" s="305"/>
      <c r="C157" s="105">
        <v>176</v>
      </c>
      <c r="D157" s="106" t="s">
        <v>262</v>
      </c>
      <c r="E157" s="124">
        <v>1.2685</v>
      </c>
      <c r="F157" s="124">
        <f t="shared" si="8"/>
        <v>1.152533</v>
      </c>
      <c r="G157">
        <f t="shared" si="9"/>
        <v>5.7626650000000001</v>
      </c>
      <c r="H157">
        <f t="shared" si="10"/>
        <v>6374.072222222223</v>
      </c>
      <c r="I157" s="137">
        <f t="shared" si="11"/>
        <v>6.3740722222222228</v>
      </c>
      <c r="P157" s="309"/>
      <c r="Q157" s="105">
        <v>176</v>
      </c>
      <c r="R157" s="106" t="s">
        <v>262</v>
      </c>
      <c r="S157" s="124">
        <v>1.2685</v>
      </c>
      <c r="T157" s="124">
        <f t="shared" si="12"/>
        <v>1.152533</v>
      </c>
      <c r="U157" s="165">
        <f t="shared" si="13"/>
        <v>5.7626650000000001</v>
      </c>
      <c r="V157">
        <f t="shared" si="14"/>
        <v>6374.072222222223</v>
      </c>
      <c r="W157" s="137">
        <f t="shared" si="15"/>
        <v>6.3740722222222228</v>
      </c>
    </row>
    <row r="158" spans="2:23" ht="16" x14ac:dyDescent="0.2">
      <c r="B158" s="305"/>
      <c r="C158" s="104">
        <v>177</v>
      </c>
      <c r="D158" s="106" t="s">
        <v>263</v>
      </c>
      <c r="E158" s="124">
        <v>1.9117999999999999</v>
      </c>
      <c r="F158" s="124">
        <f t="shared" si="8"/>
        <v>1.795833</v>
      </c>
      <c r="G158">
        <f t="shared" si="9"/>
        <v>8.9791650000000001</v>
      </c>
      <c r="H158">
        <f t="shared" si="10"/>
        <v>9947.9611111111117</v>
      </c>
      <c r="I158" s="137">
        <f t="shared" si="11"/>
        <v>9.9479611111111108</v>
      </c>
      <c r="P158" s="309"/>
      <c r="Q158" s="104">
        <v>177</v>
      </c>
      <c r="R158" s="106" t="s">
        <v>263</v>
      </c>
      <c r="S158" s="124">
        <v>1.9117999999999999</v>
      </c>
      <c r="T158" s="124">
        <f t="shared" si="12"/>
        <v>1.795833</v>
      </c>
      <c r="U158" s="165">
        <f t="shared" si="13"/>
        <v>8.9791650000000001</v>
      </c>
      <c r="V158">
        <f t="shared" si="14"/>
        <v>9947.9611111111117</v>
      </c>
      <c r="W158" s="137">
        <f t="shared" si="15"/>
        <v>9.9479611111111108</v>
      </c>
    </row>
    <row r="159" spans="2:23" ht="16" x14ac:dyDescent="0.2">
      <c r="B159" s="305"/>
      <c r="C159" s="115">
        <v>178</v>
      </c>
      <c r="D159" s="116" t="s">
        <v>264</v>
      </c>
      <c r="E159" s="124">
        <v>1.1576</v>
      </c>
      <c r="F159" s="124">
        <f t="shared" si="8"/>
        <v>1.041633</v>
      </c>
      <c r="G159">
        <f t="shared" si="9"/>
        <v>5.2081650000000002</v>
      </c>
      <c r="H159">
        <f t="shared" si="10"/>
        <v>5757.9611111111117</v>
      </c>
      <c r="I159" s="137">
        <f t="shared" si="11"/>
        <v>5.7579611111111113</v>
      </c>
      <c r="P159" s="309"/>
      <c r="Q159" s="115">
        <v>178</v>
      </c>
      <c r="R159" s="116" t="s">
        <v>264</v>
      </c>
      <c r="S159" s="124">
        <v>1.1576</v>
      </c>
      <c r="T159" s="124">
        <f t="shared" si="12"/>
        <v>1.041633</v>
      </c>
      <c r="U159" s="165">
        <f t="shared" si="13"/>
        <v>5.2081650000000002</v>
      </c>
      <c r="V159">
        <f t="shared" si="14"/>
        <v>5757.9611111111117</v>
      </c>
      <c r="W159" s="137">
        <f t="shared" si="15"/>
        <v>5.7579611111111113</v>
      </c>
    </row>
    <row r="160" spans="2:23" x14ac:dyDescent="0.2">
      <c r="B160" s="305"/>
      <c r="C160" s="104">
        <v>179</v>
      </c>
      <c r="D160" s="58">
        <v>214</v>
      </c>
      <c r="E160" s="124">
        <v>1.6734</v>
      </c>
      <c r="F160" s="124">
        <f t="shared" si="8"/>
        <v>1.5574330000000001</v>
      </c>
      <c r="G160">
        <f t="shared" si="9"/>
        <v>7.7871649999999999</v>
      </c>
      <c r="H160">
        <f t="shared" si="10"/>
        <v>8623.5166666666664</v>
      </c>
      <c r="I160" s="137">
        <f t="shared" si="11"/>
        <v>8.6235166666666672</v>
      </c>
      <c r="P160" s="309"/>
      <c r="Q160" s="104">
        <v>179</v>
      </c>
      <c r="R160" s="58">
        <v>214</v>
      </c>
      <c r="S160" s="124">
        <v>1.6734</v>
      </c>
      <c r="T160" s="124">
        <f t="shared" si="12"/>
        <v>1.5574330000000001</v>
      </c>
      <c r="U160" s="165">
        <f t="shared" si="13"/>
        <v>7.7871649999999999</v>
      </c>
      <c r="V160">
        <f t="shared" si="14"/>
        <v>8623.5166666666664</v>
      </c>
      <c r="W160" s="137">
        <f t="shared" si="15"/>
        <v>8.6235166666666672</v>
      </c>
    </row>
    <row r="161" spans="2:24" x14ac:dyDescent="0.2">
      <c r="B161" s="305"/>
      <c r="C161" s="105">
        <v>180</v>
      </c>
      <c r="D161" s="58">
        <v>215</v>
      </c>
      <c r="E161" s="124">
        <v>1.4573</v>
      </c>
      <c r="F161" s="124">
        <f t="shared" si="8"/>
        <v>1.3413330000000001</v>
      </c>
      <c r="G161">
        <f t="shared" si="9"/>
        <v>6.706665000000001</v>
      </c>
      <c r="H161">
        <f t="shared" si="10"/>
        <v>7422.9611111111126</v>
      </c>
      <c r="I161" s="137">
        <f t="shared" si="11"/>
        <v>7.4229611111111122</v>
      </c>
      <c r="P161" s="309"/>
      <c r="Q161" s="105">
        <v>180</v>
      </c>
      <c r="R161" s="58">
        <v>215</v>
      </c>
      <c r="S161" s="124">
        <v>1.4573</v>
      </c>
      <c r="T161" s="124">
        <f t="shared" si="12"/>
        <v>1.3413330000000001</v>
      </c>
      <c r="U161" s="165">
        <f t="shared" si="13"/>
        <v>6.706665000000001</v>
      </c>
      <c r="V161">
        <f t="shared" si="14"/>
        <v>7422.9611111111126</v>
      </c>
      <c r="W161" s="137">
        <f t="shared" si="15"/>
        <v>7.4229611111111122</v>
      </c>
    </row>
    <row r="162" spans="2:24" ht="16" thickBot="1" x14ac:dyDescent="0.25">
      <c r="B162" s="305"/>
      <c r="C162" s="104">
        <v>181</v>
      </c>
      <c r="D162" s="58">
        <v>216</v>
      </c>
      <c r="E162" s="124">
        <v>1.8880999999999999</v>
      </c>
      <c r="F162" s="124">
        <f t="shared" si="8"/>
        <v>1.772133</v>
      </c>
      <c r="G162">
        <f t="shared" si="9"/>
        <v>8.8606649999999991</v>
      </c>
      <c r="H162">
        <f t="shared" si="10"/>
        <v>9816.2944444444438</v>
      </c>
      <c r="I162" s="137">
        <f t="shared" si="11"/>
        <v>9.8162944444444431</v>
      </c>
      <c r="P162" s="309"/>
      <c r="Q162" s="104">
        <v>181</v>
      </c>
      <c r="R162" s="58">
        <v>216</v>
      </c>
      <c r="S162" s="124">
        <v>1.8880999999999999</v>
      </c>
      <c r="T162" s="124">
        <f t="shared" si="12"/>
        <v>1.772133</v>
      </c>
      <c r="U162" s="165">
        <f t="shared" si="13"/>
        <v>8.8606649999999991</v>
      </c>
      <c r="V162">
        <f t="shared" si="14"/>
        <v>9816.2944444444438</v>
      </c>
      <c r="W162" s="137">
        <f t="shared" si="15"/>
        <v>9.8162944444444431</v>
      </c>
    </row>
    <row r="163" spans="2:24" x14ac:dyDescent="0.2">
      <c r="B163" s="304" t="s">
        <v>267</v>
      </c>
      <c r="C163" s="105">
        <v>182</v>
      </c>
      <c r="D163" s="52">
        <v>52</v>
      </c>
      <c r="E163" s="124">
        <v>1.8143</v>
      </c>
      <c r="F163" s="124">
        <f t="shared" si="8"/>
        <v>1.6983330000000001</v>
      </c>
      <c r="G163">
        <f t="shared" si="9"/>
        <v>8.4916650000000011</v>
      </c>
      <c r="H163">
        <f t="shared" si="10"/>
        <v>9406.2944444444456</v>
      </c>
      <c r="I163" s="137">
        <f t="shared" si="11"/>
        <v>9.4062944444444447</v>
      </c>
      <c r="P163" s="308" t="s">
        <v>267</v>
      </c>
      <c r="Q163" s="105">
        <v>182</v>
      </c>
      <c r="R163" s="52">
        <v>52</v>
      </c>
      <c r="S163" s="124">
        <v>1.8143</v>
      </c>
      <c r="T163" s="124">
        <f t="shared" si="12"/>
        <v>1.6983330000000001</v>
      </c>
      <c r="U163" s="165">
        <f t="shared" si="13"/>
        <v>8.4916650000000011</v>
      </c>
      <c r="V163">
        <f t="shared" si="14"/>
        <v>9406.2944444444456</v>
      </c>
      <c r="W163" s="137">
        <f t="shared" si="15"/>
        <v>9.4062944444444447</v>
      </c>
    </row>
    <row r="164" spans="2:24" x14ac:dyDescent="0.2">
      <c r="B164" s="305"/>
      <c r="C164" s="104">
        <v>183</v>
      </c>
      <c r="D164" s="52">
        <v>53</v>
      </c>
      <c r="E164" s="124">
        <v>1.6933</v>
      </c>
      <c r="F164" s="124">
        <f t="shared" si="8"/>
        <v>1.5773330000000001</v>
      </c>
      <c r="G164">
        <f t="shared" si="9"/>
        <v>7.8866650000000007</v>
      </c>
      <c r="H164">
        <f t="shared" si="10"/>
        <v>8734.072222222223</v>
      </c>
      <c r="I164" s="137">
        <f t="shared" si="11"/>
        <v>8.7340722222222222</v>
      </c>
      <c r="P164" s="309"/>
      <c r="Q164" s="104">
        <v>183</v>
      </c>
      <c r="R164" s="52">
        <v>53</v>
      </c>
      <c r="S164" s="124">
        <v>1.6933</v>
      </c>
      <c r="T164" s="124">
        <f t="shared" si="12"/>
        <v>1.5773330000000001</v>
      </c>
      <c r="U164" s="165">
        <f t="shared" si="13"/>
        <v>7.8866650000000007</v>
      </c>
      <c r="V164">
        <f t="shared" si="14"/>
        <v>8734.072222222223</v>
      </c>
      <c r="W164" s="137">
        <f t="shared" si="15"/>
        <v>8.7340722222222222</v>
      </c>
    </row>
    <row r="165" spans="2:24" x14ac:dyDescent="0.2">
      <c r="B165" s="305"/>
      <c r="C165" s="105">
        <v>184</v>
      </c>
      <c r="D165" s="52">
        <v>54</v>
      </c>
      <c r="E165" s="124">
        <v>1.7910999999999999</v>
      </c>
      <c r="F165" s="124">
        <f t="shared" si="8"/>
        <v>1.675133</v>
      </c>
      <c r="G165">
        <f t="shared" si="9"/>
        <v>8.3756649999999997</v>
      </c>
      <c r="H165">
        <f t="shared" si="10"/>
        <v>9277.4055555555551</v>
      </c>
      <c r="I165" s="137">
        <f t="shared" si="11"/>
        <v>9.2774055555555552</v>
      </c>
      <c r="P165" s="309"/>
      <c r="Q165" s="105">
        <v>184</v>
      </c>
      <c r="R165" s="52">
        <v>54</v>
      </c>
      <c r="S165" s="124">
        <v>1.7910999999999999</v>
      </c>
      <c r="T165" s="124">
        <f t="shared" si="12"/>
        <v>1.675133</v>
      </c>
      <c r="U165" s="165">
        <f t="shared" si="13"/>
        <v>8.3756649999999997</v>
      </c>
      <c r="V165">
        <f t="shared" si="14"/>
        <v>9277.4055555555551</v>
      </c>
      <c r="W165" s="137">
        <f t="shared" si="15"/>
        <v>9.2774055555555552</v>
      </c>
    </row>
    <row r="166" spans="2:24" ht="16" x14ac:dyDescent="0.2">
      <c r="B166" s="305"/>
      <c r="C166" s="105">
        <v>185</v>
      </c>
      <c r="D166" s="106" t="s">
        <v>268</v>
      </c>
      <c r="E166" s="124">
        <v>1.4121999999999999</v>
      </c>
      <c r="F166" s="124">
        <f t="shared" si="8"/>
        <v>1.296233</v>
      </c>
      <c r="G166">
        <f t="shared" si="9"/>
        <v>6.4811649999999998</v>
      </c>
      <c r="H166">
        <f t="shared" si="10"/>
        <v>7172.405555555556</v>
      </c>
      <c r="I166" s="137">
        <f t="shared" si="11"/>
        <v>7.1724055555555557</v>
      </c>
      <c r="P166" s="309"/>
      <c r="Q166" s="105">
        <v>185</v>
      </c>
      <c r="R166" s="106" t="s">
        <v>268</v>
      </c>
      <c r="S166" s="124">
        <v>1.4121999999999999</v>
      </c>
      <c r="T166" s="124">
        <f t="shared" si="12"/>
        <v>1.296233</v>
      </c>
      <c r="U166" s="165">
        <f t="shared" si="13"/>
        <v>6.4811649999999998</v>
      </c>
      <c r="V166">
        <f t="shared" si="14"/>
        <v>7172.405555555556</v>
      </c>
      <c r="W166" s="137">
        <f t="shared" si="15"/>
        <v>7.1724055555555557</v>
      </c>
    </row>
    <row r="167" spans="2:24" ht="16" x14ac:dyDescent="0.2">
      <c r="B167" s="305"/>
      <c r="C167" s="104">
        <v>186</v>
      </c>
      <c r="D167" s="106" t="s">
        <v>269</v>
      </c>
      <c r="E167" s="124">
        <v>1.7515000000000001</v>
      </c>
      <c r="F167" s="124">
        <f t="shared" si="8"/>
        <v>1.6355330000000001</v>
      </c>
      <c r="G167">
        <f t="shared" si="9"/>
        <v>8.1776650000000011</v>
      </c>
      <c r="H167">
        <f t="shared" si="10"/>
        <v>9057.4055555555569</v>
      </c>
      <c r="I167" s="137">
        <f t="shared" si="11"/>
        <v>9.0574055555555564</v>
      </c>
      <c r="P167" s="309"/>
      <c r="Q167" s="104">
        <v>186</v>
      </c>
      <c r="R167" s="106" t="s">
        <v>269</v>
      </c>
      <c r="S167" s="124">
        <v>1.7515000000000001</v>
      </c>
      <c r="T167" s="124">
        <f t="shared" si="12"/>
        <v>1.6355330000000001</v>
      </c>
      <c r="U167" s="165">
        <f t="shared" si="13"/>
        <v>8.1776650000000011</v>
      </c>
      <c r="V167">
        <f t="shared" si="14"/>
        <v>9057.4055555555569</v>
      </c>
      <c r="W167" s="137">
        <f t="shared" si="15"/>
        <v>9.0574055555555564</v>
      </c>
    </row>
    <row r="168" spans="2:24" ht="16" x14ac:dyDescent="0.2">
      <c r="B168" s="305"/>
      <c r="C168" s="105">
        <v>187</v>
      </c>
      <c r="D168" s="106" t="s">
        <v>270</v>
      </c>
      <c r="E168" s="124">
        <v>1.9025000000000001</v>
      </c>
      <c r="F168" s="124">
        <f t="shared" si="8"/>
        <v>1.7865330000000001</v>
      </c>
      <c r="G168">
        <f t="shared" si="9"/>
        <v>8.9326650000000001</v>
      </c>
      <c r="H168">
        <f t="shared" si="10"/>
        <v>9896.2944444444456</v>
      </c>
      <c r="I168" s="137">
        <f t="shared" si="11"/>
        <v>9.8962944444444449</v>
      </c>
      <c r="P168" s="309"/>
      <c r="Q168" s="105">
        <v>187</v>
      </c>
      <c r="R168" s="106" t="s">
        <v>270</v>
      </c>
      <c r="S168" s="124">
        <v>1.9025000000000001</v>
      </c>
      <c r="T168" s="124">
        <f t="shared" si="12"/>
        <v>1.7865330000000001</v>
      </c>
      <c r="U168" s="165">
        <f t="shared" si="13"/>
        <v>8.9326650000000001</v>
      </c>
      <c r="V168">
        <f t="shared" si="14"/>
        <v>9896.2944444444456</v>
      </c>
      <c r="W168" s="137">
        <f t="shared" si="15"/>
        <v>9.8962944444444449</v>
      </c>
    </row>
    <row r="169" spans="2:24" x14ac:dyDescent="0.2">
      <c r="B169" s="305"/>
      <c r="C169" s="190" t="s">
        <v>595</v>
      </c>
      <c r="D169" s="58">
        <v>211</v>
      </c>
      <c r="E169" s="124">
        <v>0.34139999999999998</v>
      </c>
      <c r="F169" s="179">
        <f t="shared" si="8"/>
        <v>0.22543299999999999</v>
      </c>
      <c r="G169" s="84">
        <f t="shared" si="9"/>
        <v>1.127165</v>
      </c>
      <c r="H169">
        <f t="shared" si="10"/>
        <v>1223.5166666666667</v>
      </c>
      <c r="I169" s="200">
        <f t="shared" si="11"/>
        <v>1.2235166666666666</v>
      </c>
      <c r="J169" s="120" t="s">
        <v>596</v>
      </c>
      <c r="P169" s="309"/>
      <c r="Q169" s="190" t="s">
        <v>595</v>
      </c>
      <c r="R169" s="58">
        <v>211</v>
      </c>
      <c r="S169" s="124">
        <v>0.34139999999999998</v>
      </c>
      <c r="T169" s="179">
        <f t="shared" si="12"/>
        <v>0.22543299999999999</v>
      </c>
      <c r="U169" s="238">
        <f t="shared" si="13"/>
        <v>1.127165</v>
      </c>
      <c r="V169">
        <f t="shared" si="14"/>
        <v>1223.5166666666667</v>
      </c>
      <c r="W169" s="200">
        <f t="shared" si="15"/>
        <v>1.2235166666666666</v>
      </c>
      <c r="X169" s="120" t="s">
        <v>596</v>
      </c>
    </row>
    <row r="170" spans="2:24" ht="16" x14ac:dyDescent="0.2">
      <c r="B170" s="305"/>
      <c r="C170" s="113" t="s">
        <v>265</v>
      </c>
      <c r="D170" s="58">
        <v>212</v>
      </c>
      <c r="E170" s="124">
        <v>1.3059000000000001</v>
      </c>
      <c r="F170" s="124">
        <f t="shared" si="8"/>
        <v>1.1899330000000001</v>
      </c>
      <c r="G170">
        <f t="shared" si="9"/>
        <v>5.9496650000000004</v>
      </c>
      <c r="H170">
        <f t="shared" si="10"/>
        <v>6581.8500000000013</v>
      </c>
      <c r="I170" s="137">
        <f t="shared" si="11"/>
        <v>6.5818500000000011</v>
      </c>
      <c r="P170" s="309"/>
      <c r="Q170" s="113" t="s">
        <v>265</v>
      </c>
      <c r="R170" s="58">
        <v>212</v>
      </c>
      <c r="S170" s="124">
        <v>1.3059000000000001</v>
      </c>
      <c r="T170" s="124">
        <f t="shared" si="12"/>
        <v>1.1899330000000001</v>
      </c>
      <c r="U170" s="165">
        <f t="shared" si="13"/>
        <v>5.9496650000000004</v>
      </c>
      <c r="V170">
        <f t="shared" si="14"/>
        <v>6581.8500000000013</v>
      </c>
      <c r="W170" s="137">
        <f t="shared" si="15"/>
        <v>6.5818500000000011</v>
      </c>
    </row>
    <row r="171" spans="2:24" ht="16" thickBot="1" x14ac:dyDescent="0.25">
      <c r="B171" s="306"/>
      <c r="C171" s="104">
        <v>190</v>
      </c>
      <c r="D171" s="58">
        <v>213</v>
      </c>
      <c r="E171" s="124">
        <v>1.6919999999999999</v>
      </c>
      <c r="F171" s="124">
        <f t="shared" si="8"/>
        <v>1.576033</v>
      </c>
      <c r="G171">
        <f t="shared" si="9"/>
        <v>7.8801649999999999</v>
      </c>
      <c r="H171">
        <f t="shared" si="10"/>
        <v>8726.85</v>
      </c>
      <c r="I171" s="137">
        <f t="shared" si="11"/>
        <v>8.7268500000000007</v>
      </c>
      <c r="P171" s="310"/>
      <c r="Q171" s="104">
        <v>190</v>
      </c>
      <c r="R171" s="58">
        <v>213</v>
      </c>
      <c r="S171" s="124">
        <v>1.6919999999999999</v>
      </c>
      <c r="T171" s="124">
        <f t="shared" si="12"/>
        <v>1.576033</v>
      </c>
      <c r="U171" s="165">
        <f t="shared" si="13"/>
        <v>7.8801649999999999</v>
      </c>
      <c r="V171">
        <f t="shared" si="14"/>
        <v>8726.85</v>
      </c>
      <c r="W171" s="137">
        <f t="shared" si="15"/>
        <v>8.7268500000000007</v>
      </c>
    </row>
    <row r="175" spans="2:24" x14ac:dyDescent="0.2">
      <c r="D175" s="137"/>
      <c r="W175" s="137"/>
    </row>
    <row r="176" spans="2:24" x14ac:dyDescent="0.2">
      <c r="D176" s="137"/>
      <c r="W176" s="137"/>
    </row>
    <row r="177" spans="4:23" x14ac:dyDescent="0.2">
      <c r="D177" s="137"/>
      <c r="W177" s="137"/>
    </row>
    <row r="178" spans="4:23" x14ac:dyDescent="0.2">
      <c r="D178" s="137"/>
      <c r="W178" s="137"/>
    </row>
    <row r="179" spans="4:23" x14ac:dyDescent="0.2">
      <c r="D179" s="137"/>
      <c r="W179" s="137"/>
    </row>
    <row r="180" spans="4:23" x14ac:dyDescent="0.2">
      <c r="D180" s="137"/>
      <c r="W180" s="137"/>
    </row>
    <row r="181" spans="4:23" x14ac:dyDescent="0.2">
      <c r="D181" s="137"/>
      <c r="W181" s="137"/>
    </row>
    <row r="182" spans="4:23" x14ac:dyDescent="0.2">
      <c r="D182" s="137"/>
      <c r="W182" s="137"/>
    </row>
    <row r="183" spans="4:23" x14ac:dyDescent="0.2">
      <c r="D183" s="137"/>
      <c r="W183" s="137"/>
    </row>
    <row r="184" spans="4:23" x14ac:dyDescent="0.2">
      <c r="D184" s="137"/>
      <c r="W184" s="137"/>
    </row>
    <row r="185" spans="4:23" x14ac:dyDescent="0.2">
      <c r="D185" s="137"/>
      <c r="W185" s="137"/>
    </row>
    <row r="186" spans="4:23" x14ac:dyDescent="0.2">
      <c r="D186" s="137"/>
      <c r="W186" s="137"/>
    </row>
    <row r="187" spans="4:23" x14ac:dyDescent="0.2">
      <c r="D187" s="137"/>
      <c r="W187" s="137"/>
    </row>
    <row r="188" spans="4:23" x14ac:dyDescent="0.2">
      <c r="D188" s="137"/>
      <c r="W188" s="137"/>
    </row>
    <row r="189" spans="4:23" x14ac:dyDescent="0.2">
      <c r="D189" s="137"/>
      <c r="W189" s="137"/>
    </row>
    <row r="190" spans="4:23" x14ac:dyDescent="0.2">
      <c r="D190" s="137"/>
      <c r="W190" s="137"/>
    </row>
    <row r="191" spans="4:23" x14ac:dyDescent="0.2">
      <c r="D191" s="137"/>
      <c r="W191" s="137"/>
    </row>
    <row r="192" spans="4:23" x14ac:dyDescent="0.2">
      <c r="D192" s="137"/>
      <c r="W192" s="137"/>
    </row>
    <row r="193" spans="4:23" x14ac:dyDescent="0.2">
      <c r="D193" s="137"/>
      <c r="W193" s="137"/>
    </row>
    <row r="194" spans="4:23" x14ac:dyDescent="0.2">
      <c r="D194" s="137"/>
      <c r="W194" s="137"/>
    </row>
    <row r="195" spans="4:23" x14ac:dyDescent="0.2">
      <c r="D195" s="137"/>
      <c r="W195" s="137"/>
    </row>
    <row r="196" spans="4:23" x14ac:dyDescent="0.2">
      <c r="D196" s="137"/>
      <c r="W196" s="137"/>
    </row>
    <row r="197" spans="4:23" x14ac:dyDescent="0.2">
      <c r="D197" s="137"/>
      <c r="W197" s="137"/>
    </row>
    <row r="198" spans="4:23" x14ac:dyDescent="0.2">
      <c r="D198" s="137"/>
      <c r="W198" s="137"/>
    </row>
    <row r="199" spans="4:23" x14ac:dyDescent="0.2">
      <c r="D199" s="137"/>
      <c r="W199" s="137"/>
    </row>
    <row r="200" spans="4:23" x14ac:dyDescent="0.2">
      <c r="D200" s="137"/>
      <c r="W200" s="137"/>
    </row>
    <row r="201" spans="4:23" x14ac:dyDescent="0.2">
      <c r="D201" s="137"/>
      <c r="W201" s="137"/>
    </row>
    <row r="202" spans="4:23" x14ac:dyDescent="0.2">
      <c r="D202" s="137"/>
      <c r="W202" s="137"/>
    </row>
    <row r="203" spans="4:23" x14ac:dyDescent="0.2">
      <c r="D203" s="137"/>
      <c r="W203" s="137"/>
    </row>
    <row r="204" spans="4:23" x14ac:dyDescent="0.2">
      <c r="D204" s="137"/>
      <c r="W204" s="137"/>
    </row>
    <row r="205" spans="4:23" x14ac:dyDescent="0.2">
      <c r="D205" s="137"/>
      <c r="W205" s="137"/>
    </row>
    <row r="206" spans="4:23" x14ac:dyDescent="0.2">
      <c r="D206" s="137"/>
      <c r="W206" s="137"/>
    </row>
    <row r="207" spans="4:23" x14ac:dyDescent="0.2">
      <c r="D207" s="137"/>
      <c r="W207" s="137"/>
    </row>
    <row r="208" spans="4:23" x14ac:dyDescent="0.2">
      <c r="D208" s="137"/>
      <c r="W208" s="137"/>
    </row>
    <row r="209" spans="4:23" x14ac:dyDescent="0.2">
      <c r="D209" s="137"/>
      <c r="W209" s="137"/>
    </row>
    <row r="210" spans="4:23" x14ac:dyDescent="0.2">
      <c r="D210" s="137"/>
      <c r="W210" s="137"/>
    </row>
    <row r="211" spans="4:23" x14ac:dyDescent="0.2">
      <c r="D211" s="137"/>
      <c r="W211" s="137"/>
    </row>
    <row r="212" spans="4:23" x14ac:dyDescent="0.2">
      <c r="D212" s="137"/>
      <c r="W212" s="137"/>
    </row>
    <row r="213" spans="4:23" x14ac:dyDescent="0.2">
      <c r="D213" s="137"/>
      <c r="W213" s="137"/>
    </row>
    <row r="214" spans="4:23" x14ac:dyDescent="0.2">
      <c r="D214" s="137"/>
      <c r="W214" s="137"/>
    </row>
    <row r="215" spans="4:23" x14ac:dyDescent="0.2">
      <c r="D215" s="137"/>
      <c r="W215" s="137"/>
    </row>
    <row r="216" spans="4:23" x14ac:dyDescent="0.2">
      <c r="D216" s="137"/>
      <c r="W216" s="137"/>
    </row>
    <row r="217" spans="4:23" x14ac:dyDescent="0.2">
      <c r="D217" s="137"/>
      <c r="W217" s="137"/>
    </row>
    <row r="218" spans="4:23" x14ac:dyDescent="0.2">
      <c r="D218" s="137"/>
      <c r="W218" s="137"/>
    </row>
    <row r="219" spans="4:23" x14ac:dyDescent="0.2">
      <c r="D219" s="137"/>
      <c r="W219" s="137"/>
    </row>
    <row r="220" spans="4:23" x14ac:dyDescent="0.2">
      <c r="D220" s="137"/>
      <c r="W220" s="137"/>
    </row>
    <row r="221" spans="4:23" x14ac:dyDescent="0.2">
      <c r="D221" s="137"/>
      <c r="W221" s="137"/>
    </row>
    <row r="222" spans="4:23" x14ac:dyDescent="0.2">
      <c r="D222" s="137"/>
      <c r="W222" s="137"/>
    </row>
  </sheetData>
  <sortState xmlns:xlrd2="http://schemas.microsoft.com/office/spreadsheetml/2017/richdata2" ref="W175:W222">
    <sortCondition ref="W175:W222"/>
  </sortState>
  <mergeCells count="14">
    <mergeCell ref="S119:V119"/>
    <mergeCell ref="Q123:R123"/>
    <mergeCell ref="P124:P138"/>
    <mergeCell ref="P139:P153"/>
    <mergeCell ref="P154:P162"/>
    <mergeCell ref="B154:B162"/>
    <mergeCell ref="B163:B171"/>
    <mergeCell ref="P163:P171"/>
    <mergeCell ref="C119:H119"/>
    <mergeCell ref="I119:N119"/>
    <mergeCell ref="C123:D123"/>
    <mergeCell ref="B124:B138"/>
    <mergeCell ref="B139:B153"/>
    <mergeCell ref="O119:R11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020D-CDE2-4F42-84D1-E176932BCD52}">
  <dimension ref="A1:Y67"/>
  <sheetViews>
    <sheetView topLeftCell="A33" workbookViewId="0">
      <selection activeCell="B81" sqref="B81"/>
    </sheetView>
  </sheetViews>
  <sheetFormatPr baseColWidth="10" defaultColWidth="9.1640625" defaultRowHeight="15" x14ac:dyDescent="0.2"/>
  <sheetData>
    <row r="1" spans="1:11" x14ac:dyDescent="0.2">
      <c r="A1" s="131" t="s">
        <v>393</v>
      </c>
      <c r="B1" s="131"/>
      <c r="C1" s="131"/>
      <c r="D1" s="131"/>
      <c r="E1" s="131" t="s">
        <v>279</v>
      </c>
      <c r="F1" s="131"/>
      <c r="G1" s="131"/>
      <c r="H1" s="131"/>
      <c r="I1" s="131"/>
      <c r="J1" s="131"/>
      <c r="K1" s="131"/>
    </row>
    <row r="2" spans="1:11" x14ac:dyDescent="0.2">
      <c r="A2" s="131" t="s">
        <v>280</v>
      </c>
      <c r="B2" s="131"/>
      <c r="C2" s="131"/>
      <c r="D2" s="131"/>
      <c r="E2" s="131" t="s">
        <v>281</v>
      </c>
      <c r="F2" s="131"/>
      <c r="G2" s="131"/>
      <c r="H2" s="131"/>
      <c r="I2" s="131"/>
      <c r="J2" s="131"/>
      <c r="K2" s="131"/>
    </row>
    <row r="3" spans="1:11" x14ac:dyDescent="0.2">
      <c r="A3" s="131" t="s">
        <v>282</v>
      </c>
      <c r="B3" s="131"/>
      <c r="C3" s="131"/>
      <c r="D3" s="131"/>
      <c r="E3" s="131" t="s">
        <v>283</v>
      </c>
      <c r="F3" s="131"/>
      <c r="G3" s="131"/>
      <c r="H3" s="131"/>
      <c r="I3" s="131"/>
      <c r="J3" s="131"/>
      <c r="K3" s="131"/>
    </row>
    <row r="4" spans="1:11" x14ac:dyDescent="0.2">
      <c r="A4" s="131" t="s">
        <v>284</v>
      </c>
      <c r="B4" s="131"/>
      <c r="C4" s="131"/>
      <c r="D4" s="131"/>
      <c r="E4" s="131" t="s">
        <v>285</v>
      </c>
      <c r="F4" s="131"/>
      <c r="G4" s="131"/>
      <c r="H4" s="131"/>
      <c r="I4" s="131"/>
      <c r="J4" s="131"/>
      <c r="K4" s="131"/>
    </row>
    <row r="5" spans="1:11" x14ac:dyDescent="0.2">
      <c r="A5" s="131" t="s">
        <v>279</v>
      </c>
      <c r="B5" s="131"/>
      <c r="C5" s="131"/>
      <c r="D5" s="131"/>
      <c r="E5" s="131" t="s">
        <v>279</v>
      </c>
      <c r="F5" s="131"/>
      <c r="G5" s="131"/>
      <c r="H5" s="131"/>
      <c r="I5" s="131"/>
      <c r="J5" s="131"/>
      <c r="K5" s="131"/>
    </row>
    <row r="6" spans="1:11" x14ac:dyDescent="0.2">
      <c r="A6" s="131" t="s">
        <v>286</v>
      </c>
      <c r="B6" s="131"/>
      <c r="C6" s="131"/>
      <c r="D6" s="131"/>
      <c r="E6" s="131" t="s">
        <v>572</v>
      </c>
      <c r="F6" s="131"/>
      <c r="G6" s="131"/>
      <c r="H6" s="131"/>
      <c r="I6" s="131"/>
      <c r="J6" s="131"/>
      <c r="K6" s="131"/>
    </row>
    <row r="7" spans="1:11" x14ac:dyDescent="0.2">
      <c r="A7" s="131" t="s">
        <v>288</v>
      </c>
      <c r="B7" s="131"/>
      <c r="C7" s="131"/>
      <c r="D7" s="131"/>
      <c r="E7" s="131" t="s">
        <v>573</v>
      </c>
      <c r="F7" s="131"/>
      <c r="G7" s="131"/>
      <c r="H7" s="131"/>
      <c r="I7" s="131"/>
      <c r="J7" s="131"/>
      <c r="K7" s="131"/>
    </row>
    <row r="8" spans="1:11" x14ac:dyDescent="0.2">
      <c r="A8" s="131" t="s">
        <v>290</v>
      </c>
      <c r="B8" s="131"/>
      <c r="C8" s="131"/>
      <c r="D8" s="131"/>
      <c r="E8" s="131" t="s">
        <v>291</v>
      </c>
      <c r="F8" s="131"/>
      <c r="G8" s="131"/>
      <c r="H8" s="131"/>
      <c r="I8" s="131"/>
      <c r="J8" s="131"/>
      <c r="K8" s="131"/>
    </row>
    <row r="9" spans="1:11" x14ac:dyDescent="0.2">
      <c r="A9" s="131" t="s">
        <v>292</v>
      </c>
      <c r="B9" s="131"/>
      <c r="C9" s="131"/>
      <c r="D9" s="131"/>
      <c r="E9" s="131" t="s">
        <v>293</v>
      </c>
      <c r="F9" s="131"/>
      <c r="G9" s="131"/>
      <c r="H9" s="131"/>
      <c r="I9" s="131"/>
      <c r="J9" s="131"/>
      <c r="K9" s="131"/>
    </row>
    <row r="10" spans="1:11" x14ac:dyDescent="0.2">
      <c r="A10" s="131" t="s">
        <v>294</v>
      </c>
      <c r="B10" s="131"/>
      <c r="C10" s="131"/>
      <c r="D10" s="131"/>
      <c r="E10" s="131" t="s">
        <v>574</v>
      </c>
      <c r="F10" s="131"/>
      <c r="G10" s="131"/>
      <c r="H10" s="131"/>
      <c r="I10" s="131"/>
      <c r="J10" s="131"/>
      <c r="K10" s="131"/>
    </row>
    <row r="11" spans="1:11" x14ac:dyDescent="0.2">
      <c r="A11" s="131" t="s">
        <v>296</v>
      </c>
      <c r="B11" s="131"/>
      <c r="C11" s="131"/>
      <c r="D11" s="131"/>
      <c r="E11" s="131" t="s">
        <v>297</v>
      </c>
      <c r="F11" s="131"/>
      <c r="G11" s="131"/>
      <c r="H11" s="131"/>
      <c r="I11" s="131"/>
      <c r="J11" s="131"/>
      <c r="K11" s="131"/>
    </row>
    <row r="12" spans="1:11" x14ac:dyDescent="0.2">
      <c r="A12" s="131" t="s">
        <v>298</v>
      </c>
      <c r="B12" s="131"/>
      <c r="C12" s="131"/>
      <c r="D12" s="131"/>
      <c r="E12" s="131" t="s">
        <v>299</v>
      </c>
      <c r="F12" s="131"/>
      <c r="G12" s="131"/>
      <c r="H12" s="131"/>
      <c r="I12" s="131"/>
      <c r="J12" s="131"/>
      <c r="K12" s="131"/>
    </row>
    <row r="13" spans="1:11" x14ac:dyDescent="0.2">
      <c r="A13" s="131" t="s">
        <v>300</v>
      </c>
      <c r="B13" s="131"/>
      <c r="C13" s="131"/>
      <c r="D13" s="131"/>
      <c r="E13" s="131" t="s">
        <v>397</v>
      </c>
      <c r="F13" s="131"/>
      <c r="G13" s="131"/>
      <c r="H13" s="131"/>
      <c r="I13" s="131"/>
      <c r="J13" s="131"/>
      <c r="K13" s="131"/>
    </row>
    <row r="14" spans="1:11" x14ac:dyDescent="0.2">
      <c r="A14" s="131"/>
      <c r="B14" s="131"/>
      <c r="C14" s="131"/>
      <c r="D14" s="131"/>
      <c r="E14" s="131"/>
      <c r="F14" s="131"/>
      <c r="G14" s="131"/>
      <c r="H14" s="131"/>
      <c r="I14" s="131"/>
      <c r="J14" s="131"/>
      <c r="K14" s="131"/>
    </row>
    <row r="15" spans="1:11" x14ac:dyDescent="0.2">
      <c r="A15" s="132" t="s">
        <v>302</v>
      </c>
      <c r="B15" s="132"/>
      <c r="C15" s="132"/>
      <c r="D15" s="132"/>
      <c r="E15" s="132"/>
      <c r="F15" s="132"/>
      <c r="G15" s="132"/>
      <c r="H15" s="132"/>
      <c r="I15" s="132"/>
      <c r="J15" s="132"/>
      <c r="K15" s="132"/>
    </row>
    <row r="16" spans="1:11" x14ac:dyDescent="0.2">
      <c r="A16" s="132" t="s">
        <v>294</v>
      </c>
      <c r="B16" s="132"/>
      <c r="C16" s="132"/>
      <c r="D16" s="132"/>
      <c r="E16" s="132"/>
      <c r="F16" s="132"/>
      <c r="G16" s="132"/>
      <c r="H16" s="132"/>
      <c r="I16" s="132"/>
      <c r="J16" s="132"/>
      <c r="K16" s="132"/>
    </row>
    <row r="17" spans="1:13" x14ac:dyDescent="0.2">
      <c r="A17" s="132"/>
      <c r="B17" s="132" t="s">
        <v>303</v>
      </c>
      <c r="C17" s="132"/>
      <c r="D17" s="132"/>
      <c r="E17" s="132"/>
      <c r="F17" s="132"/>
      <c r="G17" s="132" t="s">
        <v>398</v>
      </c>
      <c r="H17" s="132"/>
      <c r="I17" s="132"/>
      <c r="J17" s="132"/>
      <c r="K17" s="132"/>
    </row>
    <row r="18" spans="1:13" x14ac:dyDescent="0.2">
      <c r="A18" s="131"/>
      <c r="B18" s="131"/>
      <c r="C18" s="131"/>
      <c r="D18" s="131"/>
      <c r="E18" s="131"/>
      <c r="F18" s="131"/>
      <c r="G18" s="131"/>
      <c r="H18" s="131"/>
      <c r="I18" s="131"/>
      <c r="J18" s="131"/>
      <c r="K18" s="131"/>
    </row>
    <row r="19" spans="1:13" x14ac:dyDescent="0.2">
      <c r="A19" s="131" t="s">
        <v>305</v>
      </c>
      <c r="B19" s="131"/>
      <c r="C19" s="131"/>
      <c r="D19" s="131"/>
      <c r="E19" s="131" t="s">
        <v>575</v>
      </c>
      <c r="F19" s="131"/>
      <c r="G19" s="131"/>
      <c r="H19" s="131"/>
      <c r="I19" s="131"/>
      <c r="J19" s="131"/>
      <c r="K19" s="131"/>
    </row>
    <row r="20" spans="1:13" x14ac:dyDescent="0.2">
      <c r="A20" s="131" t="s">
        <v>307</v>
      </c>
      <c r="B20" s="131"/>
      <c r="C20" s="131"/>
      <c r="D20" s="131"/>
      <c r="E20" s="131"/>
      <c r="F20" s="131"/>
      <c r="G20" s="131"/>
      <c r="H20" s="131"/>
      <c r="I20" s="131"/>
      <c r="J20" s="131"/>
      <c r="K20" s="131"/>
    </row>
    <row r="21" spans="1:13" x14ac:dyDescent="0.2">
      <c r="A21" s="131" t="s">
        <v>308</v>
      </c>
      <c r="B21" s="131"/>
      <c r="C21" s="131"/>
      <c r="D21" s="131"/>
      <c r="E21" s="131" t="s">
        <v>576</v>
      </c>
      <c r="F21" s="131"/>
      <c r="G21" s="131"/>
      <c r="H21" s="131"/>
      <c r="I21" s="131"/>
      <c r="J21" s="131"/>
      <c r="K21" s="131"/>
    </row>
    <row r="22" spans="1:13" x14ac:dyDescent="0.2">
      <c r="A22" s="131"/>
      <c r="B22" s="131"/>
      <c r="C22" s="131"/>
      <c r="D22" s="131"/>
      <c r="E22" s="131"/>
      <c r="F22" s="131"/>
      <c r="G22" s="131"/>
      <c r="H22" s="131"/>
      <c r="I22" s="131"/>
      <c r="J22" s="131"/>
      <c r="K22" s="131"/>
    </row>
    <row r="23" spans="1:13" x14ac:dyDescent="0.2">
      <c r="A23" s="133" t="s">
        <v>310</v>
      </c>
      <c r="B23" s="133" t="s">
        <v>311</v>
      </c>
      <c r="C23" s="133" t="s">
        <v>312</v>
      </c>
      <c r="D23" s="133" t="s">
        <v>313</v>
      </c>
      <c r="E23" s="133" t="s">
        <v>314</v>
      </c>
      <c r="F23" s="133" t="s">
        <v>315</v>
      </c>
      <c r="G23" s="133" t="s">
        <v>316</v>
      </c>
      <c r="H23" s="133" t="s">
        <v>317</v>
      </c>
      <c r="I23" s="133" t="s">
        <v>318</v>
      </c>
      <c r="J23" s="133" t="s">
        <v>319</v>
      </c>
      <c r="K23" s="133" t="s">
        <v>320</v>
      </c>
      <c r="L23" s="133" t="s">
        <v>321</v>
      </c>
      <c r="M23" s="133" t="s">
        <v>322</v>
      </c>
    </row>
    <row r="24" spans="1:13" x14ac:dyDescent="0.2">
      <c r="A24" s="133" t="s">
        <v>45</v>
      </c>
      <c r="B24" s="131" t="s">
        <v>323</v>
      </c>
      <c r="C24" s="131" t="s">
        <v>323</v>
      </c>
      <c r="D24" s="131" t="s">
        <v>323</v>
      </c>
      <c r="E24" s="131" t="s">
        <v>323</v>
      </c>
      <c r="F24" s="131" t="s">
        <v>323</v>
      </c>
      <c r="G24" s="131" t="s">
        <v>323</v>
      </c>
      <c r="H24" s="131" t="s">
        <v>323</v>
      </c>
      <c r="I24" s="131" t="s">
        <v>323</v>
      </c>
      <c r="J24" s="131" t="s">
        <v>323</v>
      </c>
      <c r="K24" s="131" t="s">
        <v>323</v>
      </c>
      <c r="L24" s="131" t="s">
        <v>323</v>
      </c>
      <c r="M24" s="131" t="s">
        <v>323</v>
      </c>
    </row>
    <row r="25" spans="1:13" x14ac:dyDescent="0.2">
      <c r="A25" s="133" t="s">
        <v>46</v>
      </c>
      <c r="B25" s="131" t="s">
        <v>323</v>
      </c>
      <c r="C25" s="131" t="s">
        <v>323</v>
      </c>
      <c r="D25" s="131" t="s">
        <v>323</v>
      </c>
      <c r="E25" s="131" t="s">
        <v>323</v>
      </c>
      <c r="F25" s="131" t="s">
        <v>323</v>
      </c>
      <c r="G25" s="131" t="s">
        <v>323</v>
      </c>
      <c r="H25" s="131" t="s">
        <v>323</v>
      </c>
      <c r="I25" s="131" t="s">
        <v>323</v>
      </c>
      <c r="J25" s="131" t="s">
        <v>323</v>
      </c>
      <c r="K25" s="131" t="s">
        <v>323</v>
      </c>
      <c r="L25" s="131" t="s">
        <v>323</v>
      </c>
      <c r="M25" s="131" t="s">
        <v>323</v>
      </c>
    </row>
    <row r="26" spans="1:13" x14ac:dyDescent="0.2">
      <c r="A26" s="133" t="s">
        <v>47</v>
      </c>
      <c r="B26" s="131" t="s">
        <v>323</v>
      </c>
      <c r="C26" s="131" t="s">
        <v>323</v>
      </c>
      <c r="D26" s="131" t="s">
        <v>323</v>
      </c>
      <c r="E26" s="131" t="s">
        <v>323</v>
      </c>
      <c r="F26" s="131" t="s">
        <v>323</v>
      </c>
      <c r="G26" s="131" t="s">
        <v>323</v>
      </c>
      <c r="H26" s="131" t="s">
        <v>323</v>
      </c>
      <c r="I26" s="131" t="s">
        <v>323</v>
      </c>
      <c r="J26" s="131" t="s">
        <v>323</v>
      </c>
      <c r="K26" s="131" t="s">
        <v>323</v>
      </c>
      <c r="L26" s="131" t="s">
        <v>323</v>
      </c>
      <c r="M26" s="131" t="s">
        <v>323</v>
      </c>
    </row>
    <row r="27" spans="1:13" x14ac:dyDescent="0.2">
      <c r="A27" s="133" t="s">
        <v>48</v>
      </c>
      <c r="B27" s="131" t="s">
        <v>323</v>
      </c>
      <c r="C27" s="131" t="s">
        <v>323</v>
      </c>
      <c r="D27" s="131" t="s">
        <v>323</v>
      </c>
      <c r="E27" s="131" t="s">
        <v>323</v>
      </c>
      <c r="F27" s="131" t="s">
        <v>323</v>
      </c>
      <c r="G27" s="131" t="s">
        <v>323</v>
      </c>
      <c r="H27" s="131" t="s">
        <v>323</v>
      </c>
      <c r="I27" s="131" t="s">
        <v>323</v>
      </c>
      <c r="J27" s="131" t="s">
        <v>323</v>
      </c>
      <c r="K27" s="131" t="s">
        <v>323</v>
      </c>
      <c r="L27" s="131" t="s">
        <v>323</v>
      </c>
      <c r="M27" s="131" t="s">
        <v>323</v>
      </c>
    </row>
    <row r="28" spans="1:13" x14ac:dyDescent="0.2">
      <c r="A28" s="133" t="s">
        <v>49</v>
      </c>
      <c r="B28" s="131" t="s">
        <v>323</v>
      </c>
      <c r="C28" s="131" t="s">
        <v>323</v>
      </c>
      <c r="D28" s="131" t="s">
        <v>323</v>
      </c>
      <c r="E28" s="131" t="s">
        <v>323</v>
      </c>
      <c r="F28" s="131" t="s">
        <v>323</v>
      </c>
      <c r="G28" s="131" t="s">
        <v>323</v>
      </c>
      <c r="H28" s="131" t="s">
        <v>323</v>
      </c>
      <c r="I28" s="131" t="s">
        <v>323</v>
      </c>
      <c r="J28" s="131" t="s">
        <v>323</v>
      </c>
      <c r="K28" s="131" t="s">
        <v>323</v>
      </c>
      <c r="L28" s="131" t="s">
        <v>323</v>
      </c>
      <c r="M28" s="131" t="s">
        <v>323</v>
      </c>
    </row>
    <row r="29" spans="1:13" x14ac:dyDescent="0.2">
      <c r="A29" s="133" t="s">
        <v>50</v>
      </c>
      <c r="B29" s="131" t="s">
        <v>323</v>
      </c>
      <c r="C29" s="131" t="s">
        <v>323</v>
      </c>
      <c r="D29" s="131" t="s">
        <v>323</v>
      </c>
      <c r="E29" s="131" t="s">
        <v>323</v>
      </c>
      <c r="F29" s="131" t="s">
        <v>323</v>
      </c>
      <c r="G29" s="131" t="s">
        <v>323</v>
      </c>
      <c r="H29" s="131" t="s">
        <v>323</v>
      </c>
      <c r="I29" s="131" t="s">
        <v>323</v>
      </c>
      <c r="J29" s="131" t="s">
        <v>323</v>
      </c>
      <c r="K29" s="131" t="s">
        <v>323</v>
      </c>
      <c r="L29" s="131" t="s">
        <v>323</v>
      </c>
      <c r="M29" s="131" t="s">
        <v>323</v>
      </c>
    </row>
    <row r="30" spans="1:13" x14ac:dyDescent="0.2">
      <c r="A30" s="133" t="s">
        <v>51</v>
      </c>
      <c r="B30" s="131" t="s">
        <v>323</v>
      </c>
      <c r="C30" s="131" t="s">
        <v>323</v>
      </c>
      <c r="D30" s="131" t="s">
        <v>323</v>
      </c>
      <c r="E30" s="131" t="s">
        <v>323</v>
      </c>
      <c r="F30" s="131" t="s">
        <v>323</v>
      </c>
      <c r="G30" s="131" t="s">
        <v>323</v>
      </c>
      <c r="H30" s="131" t="s">
        <v>323</v>
      </c>
      <c r="I30" s="131" t="s">
        <v>323</v>
      </c>
      <c r="J30" s="131" t="s">
        <v>323</v>
      </c>
      <c r="K30" s="131" t="s">
        <v>323</v>
      </c>
      <c r="L30" s="131" t="s">
        <v>323</v>
      </c>
      <c r="M30" s="131" t="s">
        <v>323</v>
      </c>
    </row>
    <row r="31" spans="1:13" x14ac:dyDescent="0.2">
      <c r="A31" s="133" t="s">
        <v>52</v>
      </c>
      <c r="B31" s="131" t="s">
        <v>323</v>
      </c>
      <c r="C31" s="131" t="s">
        <v>323</v>
      </c>
      <c r="D31" s="131" t="s">
        <v>323</v>
      </c>
      <c r="E31" s="131" t="s">
        <v>323</v>
      </c>
      <c r="F31" s="131" t="s">
        <v>323</v>
      </c>
      <c r="G31" s="131" t="s">
        <v>323</v>
      </c>
      <c r="H31" s="131" t="s">
        <v>323</v>
      </c>
      <c r="I31" s="131" t="s">
        <v>323</v>
      </c>
      <c r="J31" s="131" t="s">
        <v>323</v>
      </c>
      <c r="K31" s="131" t="s">
        <v>323</v>
      </c>
      <c r="L31" s="131" t="s">
        <v>323</v>
      </c>
      <c r="M31" s="131" t="s">
        <v>323</v>
      </c>
    </row>
    <row r="32" spans="1:13" x14ac:dyDescent="0.2">
      <c r="A32" s="131"/>
      <c r="B32" s="131"/>
      <c r="C32" s="131"/>
      <c r="D32" s="131"/>
      <c r="E32" s="131"/>
      <c r="F32" s="131"/>
      <c r="G32" s="131"/>
      <c r="H32" s="131"/>
      <c r="I32" s="131"/>
      <c r="J32" s="131"/>
      <c r="K32" s="131"/>
    </row>
    <row r="33" spans="1:13" x14ac:dyDescent="0.2">
      <c r="A33" s="131" t="s">
        <v>324</v>
      </c>
      <c r="B33" s="131" t="s">
        <v>303</v>
      </c>
      <c r="C33" s="131"/>
      <c r="D33" s="131"/>
      <c r="E33" s="131"/>
      <c r="F33" s="131"/>
      <c r="G33" s="131"/>
      <c r="H33" s="131"/>
      <c r="I33" s="131"/>
      <c r="J33" s="131"/>
      <c r="K33" s="131"/>
    </row>
    <row r="34" spans="1:13" x14ac:dyDescent="0.2">
      <c r="A34" s="131" t="s">
        <v>305</v>
      </c>
      <c r="B34" s="131" t="s">
        <v>398</v>
      </c>
      <c r="C34" s="131"/>
      <c r="D34" s="131"/>
      <c r="E34" s="131"/>
      <c r="F34" s="131"/>
      <c r="G34" s="131"/>
      <c r="H34" s="131"/>
      <c r="I34" s="131"/>
      <c r="J34" s="131"/>
      <c r="K34" s="131"/>
    </row>
    <row r="35" spans="1:13" x14ac:dyDescent="0.2">
      <c r="A35" s="131" t="s">
        <v>325</v>
      </c>
      <c r="B35" s="131"/>
      <c r="C35" s="131"/>
      <c r="D35" s="131"/>
      <c r="E35" s="131">
        <v>450</v>
      </c>
      <c r="F35" s="131" t="s">
        <v>326</v>
      </c>
      <c r="G35" s="131"/>
      <c r="H35" s="131"/>
      <c r="I35" s="131"/>
      <c r="J35" s="131"/>
      <c r="K35" s="131"/>
    </row>
    <row r="36" spans="1:13" x14ac:dyDescent="0.2">
      <c r="A36" s="131" t="s">
        <v>327</v>
      </c>
      <c r="B36" s="131"/>
      <c r="C36" s="131"/>
      <c r="D36" s="131"/>
      <c r="E36" s="131">
        <v>10</v>
      </c>
      <c r="F36" s="131"/>
      <c r="G36" s="131"/>
      <c r="H36" s="131"/>
      <c r="I36" s="131"/>
      <c r="J36" s="131"/>
      <c r="K36" s="131"/>
    </row>
    <row r="37" spans="1:13" x14ac:dyDescent="0.2">
      <c r="A37" s="131" t="s">
        <v>328</v>
      </c>
      <c r="B37" s="131"/>
      <c r="C37" s="131"/>
      <c r="D37" s="131"/>
      <c r="E37" s="131">
        <v>50</v>
      </c>
      <c r="F37" s="131" t="s">
        <v>329</v>
      </c>
      <c r="G37" s="131"/>
      <c r="H37" s="131"/>
      <c r="I37" s="131"/>
      <c r="J37" s="131"/>
      <c r="K37" s="131"/>
    </row>
    <row r="38" spans="1:13" x14ac:dyDescent="0.2">
      <c r="A38" s="131" t="s">
        <v>330</v>
      </c>
      <c r="B38" s="131"/>
      <c r="C38" s="131"/>
      <c r="D38" s="131"/>
      <c r="E38" s="131" t="s">
        <v>576</v>
      </c>
      <c r="F38" s="131"/>
      <c r="G38" s="131"/>
      <c r="H38" s="131"/>
      <c r="I38" s="131"/>
      <c r="J38" s="131"/>
      <c r="K38" s="131"/>
    </row>
    <row r="39" spans="1:13" x14ac:dyDescent="0.2">
      <c r="A39" s="131"/>
      <c r="B39" s="131"/>
      <c r="C39" s="131"/>
      <c r="D39" s="131"/>
      <c r="E39" s="131"/>
      <c r="F39" s="131"/>
      <c r="G39" s="131"/>
      <c r="H39" s="131"/>
      <c r="I39" s="131"/>
      <c r="J39" s="131"/>
      <c r="K39" s="131"/>
    </row>
    <row r="40" spans="1:13" x14ac:dyDescent="0.2">
      <c r="A40" s="131" t="s">
        <v>331</v>
      </c>
      <c r="B40" s="131"/>
      <c r="C40" s="131"/>
      <c r="D40" s="131"/>
      <c r="E40" s="131" t="s">
        <v>577</v>
      </c>
      <c r="F40" s="131"/>
      <c r="G40" s="131"/>
      <c r="H40" s="131"/>
      <c r="I40" s="131"/>
      <c r="J40" s="131"/>
      <c r="K40" s="131"/>
    </row>
    <row r="41" spans="1:13" x14ac:dyDescent="0.2">
      <c r="A41" s="131" t="s">
        <v>333</v>
      </c>
      <c r="B41" s="131"/>
      <c r="C41" s="131"/>
      <c r="D41" s="131"/>
      <c r="E41" s="131">
        <v>20.7</v>
      </c>
      <c r="F41" s="131" t="s">
        <v>334</v>
      </c>
      <c r="G41" s="131"/>
      <c r="H41" s="131"/>
      <c r="I41" s="131"/>
      <c r="J41" s="131"/>
      <c r="K41" s="131"/>
    </row>
    <row r="42" spans="1:13" x14ac:dyDescent="0.2">
      <c r="A42" s="131"/>
      <c r="B42" s="131"/>
      <c r="C42" s="131"/>
      <c r="D42" s="131"/>
      <c r="E42" s="131"/>
      <c r="F42" s="131"/>
      <c r="G42" s="131"/>
      <c r="H42" s="131"/>
      <c r="I42" s="131"/>
      <c r="J42" s="131"/>
      <c r="K42" s="131"/>
    </row>
    <row r="43" spans="1:13" x14ac:dyDescent="0.2">
      <c r="A43" s="133" t="s">
        <v>310</v>
      </c>
      <c r="B43" s="133" t="s">
        <v>311</v>
      </c>
      <c r="C43" s="133" t="s">
        <v>312</v>
      </c>
      <c r="D43" s="133" t="s">
        <v>313</v>
      </c>
      <c r="E43" s="133" t="s">
        <v>314</v>
      </c>
      <c r="F43" s="133" t="s">
        <v>315</v>
      </c>
      <c r="G43" s="133" t="s">
        <v>316</v>
      </c>
      <c r="H43" s="133" t="s">
        <v>317</v>
      </c>
      <c r="I43" s="133" t="s">
        <v>318</v>
      </c>
      <c r="J43" s="133" t="s">
        <v>319</v>
      </c>
      <c r="K43" s="133" t="s">
        <v>320</v>
      </c>
      <c r="L43" s="133" t="s">
        <v>321</v>
      </c>
      <c r="M43" s="133" t="s">
        <v>322</v>
      </c>
    </row>
    <row r="44" spans="1:13" x14ac:dyDescent="0.2">
      <c r="A44" s="133" t="s">
        <v>45</v>
      </c>
      <c r="B44" s="131">
        <v>0.37130000000000002</v>
      </c>
      <c r="C44" s="131">
        <v>0.2036</v>
      </c>
      <c r="D44" s="131">
        <v>0.17119999999999999</v>
      </c>
      <c r="E44" s="131" t="s">
        <v>279</v>
      </c>
      <c r="F44" s="131" t="s">
        <v>279</v>
      </c>
      <c r="G44" s="131" t="s">
        <v>279</v>
      </c>
      <c r="H44" s="131" t="s">
        <v>279</v>
      </c>
      <c r="I44" s="131" t="s">
        <v>279</v>
      </c>
      <c r="J44" s="131" t="s">
        <v>279</v>
      </c>
      <c r="K44" s="131" t="s">
        <v>279</v>
      </c>
      <c r="L44" s="131" t="s">
        <v>279</v>
      </c>
      <c r="M44" s="131" t="s">
        <v>279</v>
      </c>
    </row>
    <row r="45" spans="1:13" x14ac:dyDescent="0.2">
      <c r="A45" s="133" t="s">
        <v>46</v>
      </c>
      <c r="B45" s="131" t="s">
        <v>279</v>
      </c>
      <c r="C45" s="131" t="s">
        <v>279</v>
      </c>
      <c r="D45" s="131" t="s">
        <v>279</v>
      </c>
      <c r="E45" s="131" t="s">
        <v>279</v>
      </c>
      <c r="F45" s="131" t="s">
        <v>279</v>
      </c>
      <c r="G45" s="131" t="s">
        <v>279</v>
      </c>
      <c r="H45" s="131" t="s">
        <v>279</v>
      </c>
      <c r="I45" s="131" t="s">
        <v>279</v>
      </c>
      <c r="J45" s="131" t="s">
        <v>279</v>
      </c>
      <c r="K45" s="131" t="s">
        <v>279</v>
      </c>
      <c r="L45" s="131" t="s">
        <v>279</v>
      </c>
      <c r="M45" s="131" t="s">
        <v>279</v>
      </c>
    </row>
    <row r="46" spans="1:13" x14ac:dyDescent="0.2">
      <c r="A46" s="133" t="s">
        <v>47</v>
      </c>
      <c r="B46" s="131">
        <v>1.06</v>
      </c>
      <c r="C46" s="131">
        <v>0.99539999999999995</v>
      </c>
      <c r="D46" s="131">
        <v>1.0851999999999999</v>
      </c>
      <c r="E46" s="131">
        <v>0.998</v>
      </c>
      <c r="F46" s="131">
        <v>0.93440000000000001</v>
      </c>
      <c r="G46" s="131">
        <v>1.0119</v>
      </c>
      <c r="H46" s="131">
        <v>0.98109999999999997</v>
      </c>
      <c r="I46" s="131">
        <v>0.95150000000000001</v>
      </c>
      <c r="J46" s="131">
        <v>1.0598000000000001</v>
      </c>
      <c r="K46" s="131">
        <v>0.97850000000000004</v>
      </c>
      <c r="L46" s="131">
        <v>0.97009999999999996</v>
      </c>
      <c r="M46" s="131">
        <v>1.0755999999999999</v>
      </c>
    </row>
    <row r="47" spans="1:13" x14ac:dyDescent="0.2">
      <c r="A47" s="133" t="s">
        <v>48</v>
      </c>
      <c r="B47" s="131">
        <v>1.0066999999999999</v>
      </c>
      <c r="C47" s="131">
        <v>1.0282</v>
      </c>
      <c r="D47" s="131">
        <v>1.0879000000000001</v>
      </c>
      <c r="E47" s="131">
        <v>0.92169999999999996</v>
      </c>
      <c r="F47" s="131">
        <v>1.0670999999999999</v>
      </c>
      <c r="G47" s="131">
        <v>1.1772</v>
      </c>
      <c r="H47" s="131">
        <v>0.97430000000000005</v>
      </c>
      <c r="I47" s="131">
        <v>0.92430000000000001</v>
      </c>
      <c r="J47" s="131">
        <v>1.1411</v>
      </c>
      <c r="K47" s="131">
        <v>1.0152000000000001</v>
      </c>
      <c r="L47" s="131">
        <v>1.0450999999999999</v>
      </c>
      <c r="M47" s="131">
        <v>1.0457000000000001</v>
      </c>
    </row>
    <row r="48" spans="1:13" x14ac:dyDescent="0.2">
      <c r="A48" s="133" t="s">
        <v>49</v>
      </c>
      <c r="B48" s="131">
        <v>0.96930000000000005</v>
      </c>
      <c r="C48" s="131">
        <v>1.0356000000000001</v>
      </c>
      <c r="D48" s="131">
        <v>1.2011000000000001</v>
      </c>
      <c r="E48" s="131">
        <v>0.98860000000000003</v>
      </c>
      <c r="F48" s="131">
        <v>0.98160000000000003</v>
      </c>
      <c r="G48" s="131">
        <v>1.0704</v>
      </c>
      <c r="H48" s="131">
        <v>1.0464</v>
      </c>
      <c r="I48" s="131">
        <v>1.0362</v>
      </c>
      <c r="J48" s="131">
        <v>1.1127</v>
      </c>
      <c r="K48" s="131">
        <v>1.0973999999999999</v>
      </c>
      <c r="L48" s="131">
        <v>1.0563</v>
      </c>
      <c r="M48" s="131">
        <v>1.0504</v>
      </c>
    </row>
    <row r="49" spans="1:25" x14ac:dyDescent="0.2">
      <c r="A49" s="133" t="s">
        <v>50</v>
      </c>
      <c r="B49" s="131">
        <v>1.1228</v>
      </c>
      <c r="C49" s="131" t="s">
        <v>279</v>
      </c>
      <c r="D49" s="131">
        <v>1.1278999999999999</v>
      </c>
      <c r="E49" s="131">
        <v>1.0612999999999999</v>
      </c>
      <c r="F49" s="131" t="s">
        <v>279</v>
      </c>
      <c r="G49" s="131">
        <v>1.0291999999999999</v>
      </c>
      <c r="H49" s="131">
        <v>0.99719999999999998</v>
      </c>
      <c r="I49" s="131">
        <v>1.0853999999999999</v>
      </c>
      <c r="J49" s="131" t="s">
        <v>279</v>
      </c>
      <c r="K49" s="131">
        <v>1.1015999999999999</v>
      </c>
      <c r="L49" s="131">
        <v>0.97709999999999997</v>
      </c>
      <c r="M49" s="131" t="s">
        <v>279</v>
      </c>
    </row>
    <row r="50" spans="1:25" x14ac:dyDescent="0.2">
      <c r="A50" s="133" t="s">
        <v>51</v>
      </c>
      <c r="B50" s="131">
        <v>1.1841999999999999</v>
      </c>
      <c r="C50" s="131" t="s">
        <v>279</v>
      </c>
      <c r="D50" s="131">
        <v>1.0537000000000001</v>
      </c>
      <c r="E50" s="131">
        <v>0.9839</v>
      </c>
      <c r="F50" s="131" t="s">
        <v>279</v>
      </c>
      <c r="G50" s="131">
        <v>1.0246</v>
      </c>
      <c r="H50" s="131">
        <v>1.0692999999999999</v>
      </c>
      <c r="I50" s="131">
        <v>0.99480000000000002</v>
      </c>
      <c r="J50" s="131" t="s">
        <v>279</v>
      </c>
      <c r="K50" s="131">
        <v>1.1024</v>
      </c>
      <c r="L50" s="131">
        <v>1.1085</v>
      </c>
      <c r="M50" s="131" t="s">
        <v>279</v>
      </c>
    </row>
    <row r="51" spans="1:25" x14ac:dyDescent="0.2">
      <c r="A51" s="133" t="s">
        <v>52</v>
      </c>
      <c r="B51" s="131">
        <v>0.87</v>
      </c>
      <c r="C51" s="131" t="s">
        <v>279</v>
      </c>
      <c r="D51" s="131">
        <v>1.0860000000000001</v>
      </c>
      <c r="E51" s="131">
        <v>0.84370000000000001</v>
      </c>
      <c r="F51" s="131" t="s">
        <v>279</v>
      </c>
      <c r="G51" s="131">
        <v>1.0005999999999999</v>
      </c>
      <c r="H51" s="131">
        <v>0.98929999999999996</v>
      </c>
      <c r="I51" s="131">
        <v>1.0145</v>
      </c>
      <c r="J51" s="131" t="s">
        <v>279</v>
      </c>
      <c r="K51" s="131">
        <v>0.96940000000000004</v>
      </c>
      <c r="L51" s="131">
        <v>1.0013000000000001</v>
      </c>
      <c r="M51" s="131" t="s">
        <v>279</v>
      </c>
    </row>
    <row r="52" spans="1:25" x14ac:dyDescent="0.2">
      <c r="A52" s="131"/>
      <c r="B52" s="131"/>
      <c r="C52" s="131"/>
      <c r="D52" s="131"/>
      <c r="E52" s="131"/>
      <c r="F52" s="131"/>
      <c r="G52" s="131"/>
      <c r="H52" s="131"/>
      <c r="I52" s="131"/>
      <c r="J52" s="131"/>
      <c r="K52" s="131"/>
    </row>
    <row r="53" spans="1:25" x14ac:dyDescent="0.2">
      <c r="A53" s="134"/>
      <c r="B53" s="134"/>
      <c r="C53" s="134"/>
      <c r="D53" s="134"/>
      <c r="E53" s="134"/>
      <c r="F53" s="134"/>
      <c r="G53" s="134"/>
      <c r="H53" s="134"/>
      <c r="I53" s="134"/>
      <c r="J53" s="134"/>
      <c r="K53" s="134"/>
    </row>
    <row r="54" spans="1:25" x14ac:dyDescent="0.2">
      <c r="A54" s="131" t="s">
        <v>336</v>
      </c>
      <c r="B54" s="131"/>
      <c r="C54" s="131"/>
      <c r="D54" s="131"/>
      <c r="E54" s="131" t="s">
        <v>578</v>
      </c>
      <c r="F54" s="131"/>
      <c r="G54" s="131"/>
      <c r="H54" s="131"/>
      <c r="I54" s="131"/>
      <c r="J54" s="131"/>
      <c r="K54" s="131"/>
    </row>
    <row r="55" spans="1:25" x14ac:dyDescent="0.2">
      <c r="A55" s="131"/>
      <c r="B55" s="131"/>
      <c r="C55" s="131"/>
      <c r="D55" s="131"/>
      <c r="E55" s="131"/>
      <c r="F55" s="131"/>
      <c r="G55" s="131"/>
      <c r="H55" s="131"/>
      <c r="I55" s="131"/>
      <c r="J55" s="131"/>
      <c r="K55" s="131"/>
    </row>
    <row r="56" spans="1:25" x14ac:dyDescent="0.2">
      <c r="A56" s="84" t="s">
        <v>183</v>
      </c>
    </row>
    <row r="57" spans="1:25" x14ac:dyDescent="0.2">
      <c r="B57" s="194"/>
      <c r="C57" s="194"/>
      <c r="D57" s="32"/>
      <c r="E57" s="32"/>
      <c r="F57" s="32"/>
      <c r="G57" s="32"/>
      <c r="H57" s="32"/>
      <c r="I57" s="32"/>
      <c r="J57" s="32"/>
      <c r="K57" s="32"/>
      <c r="L57" s="32"/>
      <c r="M57" s="32"/>
      <c r="N57" s="32"/>
      <c r="O57" s="32"/>
      <c r="P57" s="32"/>
      <c r="Q57" s="32"/>
      <c r="R57" s="32"/>
      <c r="S57" s="32"/>
    </row>
    <row r="58" spans="1:25" x14ac:dyDescent="0.2">
      <c r="A58" s="6"/>
      <c r="B58" s="7">
        <v>1</v>
      </c>
      <c r="C58" s="7"/>
      <c r="D58" s="7">
        <v>2</v>
      </c>
      <c r="E58" s="7"/>
      <c r="F58" s="7">
        <v>3</v>
      </c>
      <c r="G58" s="7"/>
      <c r="H58" s="7">
        <v>4</v>
      </c>
      <c r="I58" s="7"/>
      <c r="J58" s="7">
        <v>5</v>
      </c>
      <c r="K58" s="7"/>
      <c r="L58" s="7">
        <v>6</v>
      </c>
      <c r="M58" s="7"/>
      <c r="N58" s="7">
        <v>7</v>
      </c>
      <c r="O58" s="7"/>
      <c r="P58" s="7">
        <v>8</v>
      </c>
      <c r="Q58" s="7"/>
      <c r="R58" s="7">
        <v>9</v>
      </c>
      <c r="S58" s="30"/>
      <c r="T58" s="30">
        <v>10</v>
      </c>
      <c r="U58" s="30"/>
      <c r="V58" s="7">
        <v>11</v>
      </c>
      <c r="W58" s="7"/>
      <c r="X58" s="7">
        <v>12</v>
      </c>
      <c r="Y58" s="7"/>
    </row>
    <row r="59" spans="1:25" ht="16" x14ac:dyDescent="0.2">
      <c r="A59" s="8" t="s">
        <v>45</v>
      </c>
      <c r="B59" s="215"/>
      <c r="C59" s="239" t="s">
        <v>786</v>
      </c>
      <c r="D59" s="216"/>
      <c r="E59" s="239" t="s">
        <v>787</v>
      </c>
      <c r="F59" s="240"/>
      <c r="G59" s="239" t="s">
        <v>788</v>
      </c>
      <c r="H59" s="13"/>
      <c r="I59" s="13"/>
      <c r="J59" s="17"/>
      <c r="K59" s="17"/>
      <c r="L59" s="15"/>
      <c r="M59" s="15"/>
      <c r="N59" s="15"/>
      <c r="O59" s="15"/>
      <c r="P59" s="15"/>
      <c r="Q59" s="15"/>
      <c r="R59" s="16"/>
      <c r="S59" s="14"/>
      <c r="T59" s="24"/>
      <c r="U59" s="24"/>
      <c r="V59" s="14"/>
      <c r="W59" s="14"/>
      <c r="X59" s="16"/>
      <c r="Y59" s="16"/>
    </row>
    <row r="60" spans="1:25" x14ac:dyDescent="0.2">
      <c r="A60" s="9" t="s">
        <v>46</v>
      </c>
      <c r="B60" s="11"/>
      <c r="C60" s="11"/>
      <c r="D60" s="11"/>
      <c r="E60" s="11"/>
      <c r="F60" s="12"/>
      <c r="G60" s="12"/>
      <c r="H60" s="13"/>
      <c r="I60" s="13"/>
      <c r="J60" s="17"/>
      <c r="K60" s="17"/>
      <c r="L60" s="15"/>
      <c r="M60" s="15"/>
      <c r="N60" s="15"/>
      <c r="O60" s="15"/>
      <c r="P60" s="15"/>
      <c r="Q60" s="15"/>
      <c r="R60" s="16"/>
      <c r="S60" s="14"/>
      <c r="T60" s="24"/>
      <c r="U60" s="24"/>
      <c r="V60" s="14"/>
      <c r="W60" s="14"/>
      <c r="X60" s="16"/>
      <c r="Y60" s="16"/>
    </row>
    <row r="61" spans="1:25" x14ac:dyDescent="0.2">
      <c r="A61" s="9" t="s">
        <v>47</v>
      </c>
      <c r="B61" s="51">
        <v>1</v>
      </c>
      <c r="C61" s="52">
        <v>1</v>
      </c>
      <c r="D61" s="51">
        <v>7</v>
      </c>
      <c r="E61" s="58">
        <v>154</v>
      </c>
      <c r="F61" s="51">
        <v>10</v>
      </c>
      <c r="G61" s="52">
        <v>25</v>
      </c>
      <c r="H61" s="51">
        <v>16</v>
      </c>
      <c r="I61" s="52">
        <v>4</v>
      </c>
      <c r="J61" s="51">
        <v>22</v>
      </c>
      <c r="K61" s="58">
        <v>151</v>
      </c>
      <c r="L61" s="51">
        <v>25</v>
      </c>
      <c r="M61" s="52">
        <v>28</v>
      </c>
      <c r="N61" s="51">
        <v>31</v>
      </c>
      <c r="O61" s="52">
        <v>37</v>
      </c>
      <c r="P61" s="51">
        <v>37</v>
      </c>
      <c r="Q61" s="52">
        <v>61</v>
      </c>
      <c r="R61" s="51">
        <v>43</v>
      </c>
      <c r="S61" s="58">
        <v>164</v>
      </c>
      <c r="T61" s="51">
        <v>46</v>
      </c>
      <c r="U61" s="52">
        <v>40</v>
      </c>
      <c r="V61" s="51">
        <v>52</v>
      </c>
      <c r="W61" s="52">
        <v>64</v>
      </c>
      <c r="X61" s="51">
        <v>58</v>
      </c>
      <c r="Y61" s="58">
        <v>161</v>
      </c>
    </row>
    <row r="62" spans="1:25" x14ac:dyDescent="0.2">
      <c r="A62" s="9" t="s">
        <v>48</v>
      </c>
      <c r="B62" s="51">
        <v>2</v>
      </c>
      <c r="C62" s="52">
        <v>2</v>
      </c>
      <c r="D62" s="51">
        <v>8</v>
      </c>
      <c r="E62" s="58">
        <v>155</v>
      </c>
      <c r="F62" s="51">
        <v>11</v>
      </c>
      <c r="G62" s="52">
        <v>26</v>
      </c>
      <c r="H62" s="51">
        <v>17</v>
      </c>
      <c r="I62" s="52">
        <v>5</v>
      </c>
      <c r="J62" s="51">
        <v>23</v>
      </c>
      <c r="K62" s="58">
        <v>152</v>
      </c>
      <c r="L62" s="51">
        <v>26</v>
      </c>
      <c r="M62" s="52">
        <v>29</v>
      </c>
      <c r="N62" s="51">
        <v>32</v>
      </c>
      <c r="O62" s="52">
        <v>38</v>
      </c>
      <c r="P62" s="51">
        <v>38</v>
      </c>
      <c r="Q62" s="52">
        <v>62</v>
      </c>
      <c r="R62" s="51">
        <v>44</v>
      </c>
      <c r="S62" s="58">
        <v>165</v>
      </c>
      <c r="T62" s="51">
        <v>47</v>
      </c>
      <c r="U62" s="52">
        <v>41</v>
      </c>
      <c r="V62" s="51">
        <v>53</v>
      </c>
      <c r="W62" s="52">
        <v>65</v>
      </c>
      <c r="X62" s="51">
        <v>59</v>
      </c>
      <c r="Y62" s="58">
        <v>162</v>
      </c>
    </row>
    <row r="63" spans="1:25" x14ac:dyDescent="0.2">
      <c r="A63" s="9" t="s">
        <v>49</v>
      </c>
      <c r="B63" s="51">
        <v>3</v>
      </c>
      <c r="C63" s="52">
        <v>3</v>
      </c>
      <c r="D63" s="51">
        <v>9</v>
      </c>
      <c r="E63" s="58">
        <v>156</v>
      </c>
      <c r="F63" s="51">
        <v>12</v>
      </c>
      <c r="G63" s="52">
        <v>27</v>
      </c>
      <c r="H63" s="51">
        <v>18</v>
      </c>
      <c r="I63" s="52">
        <v>6</v>
      </c>
      <c r="J63" s="51">
        <v>24</v>
      </c>
      <c r="K63" s="58">
        <v>153</v>
      </c>
      <c r="L63" s="51">
        <v>27</v>
      </c>
      <c r="M63" s="52">
        <v>30</v>
      </c>
      <c r="N63" s="51">
        <v>33</v>
      </c>
      <c r="O63" s="52">
        <v>39</v>
      </c>
      <c r="P63" s="51">
        <v>39</v>
      </c>
      <c r="Q63" s="52">
        <v>63</v>
      </c>
      <c r="R63" s="51">
        <v>45</v>
      </c>
      <c r="S63" s="58">
        <v>166</v>
      </c>
      <c r="T63" s="51">
        <v>48</v>
      </c>
      <c r="U63" s="52">
        <v>42</v>
      </c>
      <c r="V63" s="51">
        <v>54</v>
      </c>
      <c r="W63" s="52">
        <v>66</v>
      </c>
      <c r="X63" s="51">
        <v>60</v>
      </c>
      <c r="Y63" s="58">
        <v>163</v>
      </c>
    </row>
    <row r="64" spans="1:25" x14ac:dyDescent="0.2">
      <c r="A64" s="9" t="s">
        <v>50</v>
      </c>
      <c r="B64" s="51">
        <v>4</v>
      </c>
      <c r="C64" s="52">
        <v>7</v>
      </c>
      <c r="D64" s="108"/>
      <c r="E64" s="108"/>
      <c r="F64" s="51">
        <v>13</v>
      </c>
      <c r="G64" s="52">
        <v>31</v>
      </c>
      <c r="H64" s="51">
        <v>19</v>
      </c>
      <c r="I64" s="52">
        <v>10</v>
      </c>
      <c r="J64" s="108"/>
      <c r="K64" s="108"/>
      <c r="L64" s="51">
        <v>28</v>
      </c>
      <c r="M64" s="52">
        <v>34</v>
      </c>
      <c r="N64" s="51">
        <v>34</v>
      </c>
      <c r="O64" s="52">
        <v>43</v>
      </c>
      <c r="P64" s="51">
        <v>40</v>
      </c>
      <c r="Q64" s="52">
        <v>67</v>
      </c>
      <c r="R64" s="108"/>
      <c r="S64" s="108"/>
      <c r="T64" s="51">
        <v>49</v>
      </c>
      <c r="U64" s="52">
        <v>46</v>
      </c>
      <c r="V64" s="51">
        <v>55</v>
      </c>
      <c r="W64" s="52">
        <v>70</v>
      </c>
      <c r="X64" s="108"/>
      <c r="Y64" s="214"/>
    </row>
    <row r="65" spans="1:25" x14ac:dyDescent="0.2">
      <c r="A65" s="9" t="s">
        <v>51</v>
      </c>
      <c r="B65" s="51">
        <v>5</v>
      </c>
      <c r="C65" s="52">
        <v>8</v>
      </c>
      <c r="D65" s="108"/>
      <c r="E65" s="108"/>
      <c r="F65" s="51">
        <v>14</v>
      </c>
      <c r="G65" s="52">
        <v>32</v>
      </c>
      <c r="H65" s="51">
        <v>20</v>
      </c>
      <c r="I65" s="52">
        <v>11</v>
      </c>
      <c r="J65" s="108"/>
      <c r="K65" s="108"/>
      <c r="L65" s="51">
        <v>29</v>
      </c>
      <c r="M65" s="52">
        <v>35</v>
      </c>
      <c r="N65" s="51">
        <v>35</v>
      </c>
      <c r="O65" s="52">
        <v>44</v>
      </c>
      <c r="P65" s="51">
        <v>41</v>
      </c>
      <c r="Q65" s="52">
        <v>68</v>
      </c>
      <c r="R65" s="108"/>
      <c r="S65" s="108"/>
      <c r="T65" s="51">
        <v>50</v>
      </c>
      <c r="U65" s="52">
        <v>47</v>
      </c>
      <c r="V65" s="51">
        <v>56</v>
      </c>
      <c r="W65" s="52">
        <v>71</v>
      </c>
      <c r="X65" s="108"/>
      <c r="Y65" s="214"/>
    </row>
    <row r="66" spans="1:25" ht="16" thickBot="1" x14ac:dyDescent="0.25">
      <c r="A66" s="9" t="s">
        <v>52</v>
      </c>
      <c r="B66" s="62">
        <v>6</v>
      </c>
      <c r="C66" s="63">
        <v>9</v>
      </c>
      <c r="D66" s="109"/>
      <c r="E66" s="109"/>
      <c r="F66" s="62">
        <v>15</v>
      </c>
      <c r="G66" s="63">
        <v>33</v>
      </c>
      <c r="H66" s="62">
        <v>21</v>
      </c>
      <c r="I66" s="63">
        <v>12</v>
      </c>
      <c r="J66" s="109"/>
      <c r="K66" s="109"/>
      <c r="L66" s="62">
        <v>30</v>
      </c>
      <c r="M66" s="63">
        <v>36</v>
      </c>
      <c r="N66" s="51">
        <v>36</v>
      </c>
      <c r="O66" s="52">
        <v>45</v>
      </c>
      <c r="P66" s="51">
        <v>42</v>
      </c>
      <c r="Q66" s="52">
        <v>69</v>
      </c>
      <c r="R66" s="108"/>
      <c r="S66" s="108"/>
      <c r="T66" s="62">
        <v>51</v>
      </c>
      <c r="U66" s="63">
        <v>48</v>
      </c>
      <c r="V66" s="62">
        <v>57</v>
      </c>
      <c r="W66" s="63">
        <v>72</v>
      </c>
      <c r="X66" s="109"/>
      <c r="Y66" s="213"/>
    </row>
    <row r="67" spans="1:25" ht="16" thickBot="1" x14ac:dyDescent="0.25">
      <c r="B67" s="292" t="s">
        <v>185</v>
      </c>
      <c r="C67" s="293"/>
      <c r="D67" s="293"/>
      <c r="E67" s="293"/>
      <c r="F67" s="293"/>
      <c r="G67" s="294"/>
      <c r="H67" s="292" t="s">
        <v>186</v>
      </c>
      <c r="I67" s="293"/>
      <c r="J67" s="293"/>
      <c r="K67" s="293"/>
      <c r="L67" s="293"/>
      <c r="M67" s="294"/>
      <c r="N67" s="292" t="s">
        <v>187</v>
      </c>
      <c r="O67" s="293"/>
      <c r="P67" s="293"/>
      <c r="Q67" s="293"/>
      <c r="R67" s="293"/>
      <c r="S67" s="293"/>
      <c r="T67" s="292" t="s">
        <v>188</v>
      </c>
      <c r="U67" s="293"/>
      <c r="V67" s="293"/>
      <c r="W67" s="293"/>
      <c r="X67" s="293"/>
      <c r="Y67" s="294"/>
    </row>
  </sheetData>
  <mergeCells count="4">
    <mergeCell ref="B67:G67"/>
    <mergeCell ref="H67:M67"/>
    <mergeCell ref="N67:S67"/>
    <mergeCell ref="T67:Y6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45564-2878-4F2E-9FC1-DB982ABCAEB0}">
  <dimension ref="A1:Y67"/>
  <sheetViews>
    <sheetView workbookViewId="0">
      <selection activeCell="B59" sqref="B59:G59"/>
    </sheetView>
  </sheetViews>
  <sheetFormatPr baseColWidth="10" defaultColWidth="9.1640625" defaultRowHeight="15" x14ac:dyDescent="0.2"/>
  <sheetData>
    <row r="1" spans="1:11" x14ac:dyDescent="0.2">
      <c r="A1" s="131" t="s">
        <v>393</v>
      </c>
      <c r="B1" s="131"/>
      <c r="C1" s="131"/>
      <c r="D1" s="131"/>
      <c r="E1" s="131" t="s">
        <v>279</v>
      </c>
      <c r="F1" s="131"/>
      <c r="G1" s="131"/>
      <c r="H1" s="131"/>
      <c r="I1" s="131"/>
      <c r="J1" s="131"/>
      <c r="K1" s="131"/>
    </row>
    <row r="2" spans="1:11" x14ac:dyDescent="0.2">
      <c r="A2" s="131" t="s">
        <v>280</v>
      </c>
      <c r="B2" s="131"/>
      <c r="C2" s="131"/>
      <c r="D2" s="131"/>
      <c r="E2" s="131" t="s">
        <v>281</v>
      </c>
      <c r="F2" s="131"/>
      <c r="G2" s="131"/>
      <c r="H2" s="131"/>
      <c r="I2" s="131"/>
      <c r="J2" s="131"/>
      <c r="K2" s="131"/>
    </row>
    <row r="3" spans="1:11" x14ac:dyDescent="0.2">
      <c r="A3" s="131" t="s">
        <v>282</v>
      </c>
      <c r="B3" s="131"/>
      <c r="C3" s="131"/>
      <c r="D3" s="131"/>
      <c r="E3" s="131" t="s">
        <v>283</v>
      </c>
      <c r="F3" s="131"/>
      <c r="G3" s="131"/>
      <c r="H3" s="131"/>
      <c r="I3" s="131"/>
      <c r="J3" s="131"/>
      <c r="K3" s="131"/>
    </row>
    <row r="4" spans="1:11" x14ac:dyDescent="0.2">
      <c r="A4" s="131" t="s">
        <v>284</v>
      </c>
      <c r="B4" s="131"/>
      <c r="C4" s="131"/>
      <c r="D4" s="131"/>
      <c r="E4" s="131" t="s">
        <v>285</v>
      </c>
      <c r="F4" s="131"/>
      <c r="G4" s="131"/>
      <c r="H4" s="131"/>
      <c r="I4" s="131"/>
      <c r="J4" s="131"/>
      <c r="K4" s="131"/>
    </row>
    <row r="5" spans="1:11" x14ac:dyDescent="0.2">
      <c r="A5" s="131" t="s">
        <v>279</v>
      </c>
      <c r="B5" s="131"/>
      <c r="C5" s="131"/>
      <c r="D5" s="131"/>
      <c r="E5" s="131" t="s">
        <v>279</v>
      </c>
      <c r="F5" s="131"/>
      <c r="G5" s="131"/>
      <c r="H5" s="131"/>
      <c r="I5" s="131"/>
      <c r="J5" s="131"/>
      <c r="K5" s="131"/>
    </row>
    <row r="6" spans="1:11" x14ac:dyDescent="0.2">
      <c r="A6" s="131" t="s">
        <v>286</v>
      </c>
      <c r="B6" s="131"/>
      <c r="C6" s="131"/>
      <c r="D6" s="131"/>
      <c r="E6" s="131" t="s">
        <v>572</v>
      </c>
      <c r="F6" s="131"/>
      <c r="G6" s="131"/>
      <c r="H6" s="131"/>
      <c r="I6" s="131"/>
      <c r="J6" s="131"/>
      <c r="K6" s="131"/>
    </row>
    <row r="7" spans="1:11" x14ac:dyDescent="0.2">
      <c r="A7" s="131" t="s">
        <v>288</v>
      </c>
      <c r="B7" s="131"/>
      <c r="C7" s="131"/>
      <c r="D7" s="131"/>
      <c r="E7" s="131" t="s">
        <v>589</v>
      </c>
      <c r="F7" s="131"/>
      <c r="G7" s="131"/>
      <c r="H7" s="131"/>
      <c r="I7" s="131"/>
      <c r="J7" s="131"/>
      <c r="K7" s="131"/>
    </row>
    <row r="8" spans="1:11" x14ac:dyDescent="0.2">
      <c r="A8" s="131" t="s">
        <v>290</v>
      </c>
      <c r="B8" s="131"/>
      <c r="C8" s="131"/>
      <c r="D8" s="131"/>
      <c r="E8" s="131" t="s">
        <v>291</v>
      </c>
      <c r="F8" s="131"/>
      <c r="G8" s="131"/>
      <c r="H8" s="131"/>
      <c r="I8" s="131"/>
      <c r="J8" s="131"/>
      <c r="K8" s="131"/>
    </row>
    <row r="9" spans="1:11" x14ac:dyDescent="0.2">
      <c r="A9" s="131" t="s">
        <v>292</v>
      </c>
      <c r="B9" s="131"/>
      <c r="C9" s="131"/>
      <c r="D9" s="131"/>
      <c r="E9" s="131" t="s">
        <v>293</v>
      </c>
      <c r="F9" s="131"/>
      <c r="G9" s="131"/>
      <c r="H9" s="131"/>
      <c r="I9" s="131"/>
      <c r="J9" s="131"/>
      <c r="K9" s="131"/>
    </row>
    <row r="10" spans="1:11" x14ac:dyDescent="0.2">
      <c r="A10" s="131" t="s">
        <v>294</v>
      </c>
      <c r="B10" s="131"/>
      <c r="C10" s="131"/>
      <c r="D10" s="131"/>
      <c r="E10" s="131" t="s">
        <v>574</v>
      </c>
      <c r="F10" s="131"/>
      <c r="G10" s="131"/>
      <c r="H10" s="131"/>
      <c r="I10" s="131"/>
      <c r="J10" s="131"/>
      <c r="K10" s="131"/>
    </row>
    <row r="11" spans="1:11" x14ac:dyDescent="0.2">
      <c r="A11" s="131" t="s">
        <v>296</v>
      </c>
      <c r="B11" s="131"/>
      <c r="C11" s="131"/>
      <c r="D11" s="131"/>
      <c r="E11" s="131" t="s">
        <v>297</v>
      </c>
      <c r="F11" s="131"/>
      <c r="G11" s="131"/>
      <c r="H11" s="131"/>
      <c r="I11" s="131"/>
      <c r="J11" s="131"/>
      <c r="K11" s="131"/>
    </row>
    <row r="12" spans="1:11" x14ac:dyDescent="0.2">
      <c r="A12" s="131" t="s">
        <v>298</v>
      </c>
      <c r="B12" s="131"/>
      <c r="C12" s="131"/>
      <c r="D12" s="131"/>
      <c r="E12" s="131" t="s">
        <v>299</v>
      </c>
      <c r="F12" s="131"/>
      <c r="G12" s="131"/>
      <c r="H12" s="131"/>
      <c r="I12" s="131"/>
      <c r="J12" s="131"/>
      <c r="K12" s="131"/>
    </row>
    <row r="13" spans="1:11" x14ac:dyDescent="0.2">
      <c r="A13" s="131" t="s">
        <v>300</v>
      </c>
      <c r="B13" s="131"/>
      <c r="C13" s="131"/>
      <c r="D13" s="131"/>
      <c r="E13" s="131" t="s">
        <v>397</v>
      </c>
      <c r="F13" s="131"/>
      <c r="G13" s="131"/>
      <c r="H13" s="131"/>
      <c r="I13" s="131"/>
      <c r="J13" s="131"/>
      <c r="K13" s="131"/>
    </row>
    <row r="14" spans="1:11" x14ac:dyDescent="0.2">
      <c r="A14" s="131"/>
      <c r="B14" s="131"/>
      <c r="C14" s="131"/>
      <c r="D14" s="131"/>
      <c r="E14" s="131"/>
      <c r="F14" s="131"/>
      <c r="G14" s="131"/>
      <c r="H14" s="131"/>
      <c r="I14" s="131"/>
      <c r="J14" s="131"/>
      <c r="K14" s="131"/>
    </row>
    <row r="15" spans="1:11" x14ac:dyDescent="0.2">
      <c r="A15" s="132" t="s">
        <v>302</v>
      </c>
      <c r="B15" s="132"/>
      <c r="C15" s="132"/>
      <c r="D15" s="132"/>
      <c r="E15" s="132"/>
      <c r="F15" s="132"/>
      <c r="G15" s="132"/>
      <c r="H15" s="132"/>
      <c r="I15" s="132"/>
      <c r="J15" s="132"/>
      <c r="K15" s="132"/>
    </row>
    <row r="16" spans="1:11" x14ac:dyDescent="0.2">
      <c r="A16" s="132" t="s">
        <v>294</v>
      </c>
      <c r="B16" s="132"/>
      <c r="C16" s="132"/>
      <c r="D16" s="132"/>
      <c r="E16" s="132"/>
      <c r="F16" s="132"/>
      <c r="G16" s="132"/>
      <c r="H16" s="132"/>
      <c r="I16" s="132"/>
      <c r="J16" s="132"/>
      <c r="K16" s="132"/>
    </row>
    <row r="17" spans="1:13" x14ac:dyDescent="0.2">
      <c r="A17" s="132"/>
      <c r="B17" s="132" t="s">
        <v>303</v>
      </c>
      <c r="C17" s="132"/>
      <c r="D17" s="132"/>
      <c r="E17" s="132"/>
      <c r="F17" s="132"/>
      <c r="G17" s="132" t="s">
        <v>398</v>
      </c>
      <c r="H17" s="132"/>
      <c r="I17" s="132"/>
      <c r="J17" s="132"/>
      <c r="K17" s="132"/>
    </row>
    <row r="18" spans="1:13" x14ac:dyDescent="0.2">
      <c r="A18" s="131"/>
      <c r="B18" s="131"/>
      <c r="C18" s="131"/>
      <c r="D18" s="131"/>
      <c r="E18" s="131"/>
      <c r="F18" s="131"/>
      <c r="G18" s="131"/>
      <c r="H18" s="131"/>
      <c r="I18" s="131"/>
      <c r="J18" s="131"/>
      <c r="K18" s="131"/>
    </row>
    <row r="19" spans="1:13" x14ac:dyDescent="0.2">
      <c r="A19" s="131" t="s">
        <v>305</v>
      </c>
      <c r="B19" s="131"/>
      <c r="C19" s="131"/>
      <c r="D19" s="131"/>
      <c r="E19" s="131" t="s">
        <v>575</v>
      </c>
      <c r="F19" s="131"/>
      <c r="G19" s="131"/>
      <c r="H19" s="131"/>
      <c r="I19" s="131"/>
      <c r="J19" s="131"/>
      <c r="K19" s="131"/>
    </row>
    <row r="20" spans="1:13" x14ac:dyDescent="0.2">
      <c r="A20" s="131" t="s">
        <v>307</v>
      </c>
      <c r="B20" s="131"/>
      <c r="C20" s="131"/>
      <c r="D20" s="131"/>
      <c r="E20" s="131"/>
      <c r="F20" s="131"/>
      <c r="G20" s="131"/>
      <c r="H20" s="131"/>
      <c r="I20" s="131"/>
      <c r="J20" s="131"/>
      <c r="K20" s="131"/>
    </row>
    <row r="21" spans="1:13" x14ac:dyDescent="0.2">
      <c r="A21" s="131" t="s">
        <v>308</v>
      </c>
      <c r="B21" s="131"/>
      <c r="C21" s="131"/>
      <c r="D21" s="131"/>
      <c r="E21" s="131" t="s">
        <v>590</v>
      </c>
      <c r="F21" s="131"/>
      <c r="G21" s="131"/>
      <c r="H21" s="131"/>
      <c r="I21" s="131"/>
      <c r="J21" s="131"/>
      <c r="K21" s="131"/>
    </row>
    <row r="22" spans="1:13" x14ac:dyDescent="0.2">
      <c r="A22" s="131"/>
      <c r="B22" s="131"/>
      <c r="C22" s="131"/>
      <c r="D22" s="131"/>
      <c r="E22" s="131"/>
      <c r="F22" s="131"/>
      <c r="G22" s="131"/>
      <c r="H22" s="131"/>
      <c r="I22" s="131"/>
      <c r="J22" s="131"/>
      <c r="K22" s="131"/>
    </row>
    <row r="23" spans="1:13" x14ac:dyDescent="0.2">
      <c r="A23" s="133" t="s">
        <v>310</v>
      </c>
      <c r="B23" s="133" t="s">
        <v>311</v>
      </c>
      <c r="C23" s="133" t="s">
        <v>312</v>
      </c>
      <c r="D23" s="133" t="s">
        <v>313</v>
      </c>
      <c r="E23" s="133" t="s">
        <v>314</v>
      </c>
      <c r="F23" s="133" t="s">
        <v>315</v>
      </c>
      <c r="G23" s="133" t="s">
        <v>316</v>
      </c>
      <c r="H23" s="133" t="s">
        <v>317</v>
      </c>
      <c r="I23" s="133" t="s">
        <v>318</v>
      </c>
      <c r="J23" s="133" t="s">
        <v>319</v>
      </c>
      <c r="K23" s="133" t="s">
        <v>320</v>
      </c>
      <c r="L23" s="133" t="s">
        <v>321</v>
      </c>
      <c r="M23" s="133" t="s">
        <v>322</v>
      </c>
    </row>
    <row r="24" spans="1:13" x14ac:dyDescent="0.2">
      <c r="A24" s="133" t="s">
        <v>45</v>
      </c>
      <c r="B24" s="131" t="s">
        <v>323</v>
      </c>
      <c r="C24" s="131" t="s">
        <v>323</v>
      </c>
      <c r="D24" s="131" t="s">
        <v>323</v>
      </c>
      <c r="E24" s="131" t="s">
        <v>323</v>
      </c>
      <c r="F24" s="131" t="s">
        <v>323</v>
      </c>
      <c r="G24" s="131" t="s">
        <v>323</v>
      </c>
      <c r="H24" s="131" t="s">
        <v>323</v>
      </c>
      <c r="I24" s="131" t="s">
        <v>323</v>
      </c>
      <c r="J24" s="131" t="s">
        <v>323</v>
      </c>
      <c r="K24" s="131" t="s">
        <v>323</v>
      </c>
      <c r="L24" s="131" t="s">
        <v>323</v>
      </c>
      <c r="M24" s="131" t="s">
        <v>323</v>
      </c>
    </row>
    <row r="25" spans="1:13" x14ac:dyDescent="0.2">
      <c r="A25" s="133" t="s">
        <v>46</v>
      </c>
      <c r="B25" s="131" t="s">
        <v>323</v>
      </c>
      <c r="C25" s="131" t="s">
        <v>323</v>
      </c>
      <c r="D25" s="131" t="s">
        <v>323</v>
      </c>
      <c r="E25" s="131" t="s">
        <v>323</v>
      </c>
      <c r="F25" s="131" t="s">
        <v>323</v>
      </c>
      <c r="G25" s="131" t="s">
        <v>323</v>
      </c>
      <c r="H25" s="131" t="s">
        <v>323</v>
      </c>
      <c r="I25" s="131" t="s">
        <v>323</v>
      </c>
      <c r="J25" s="131" t="s">
        <v>323</v>
      </c>
      <c r="K25" s="131" t="s">
        <v>323</v>
      </c>
      <c r="L25" s="131" t="s">
        <v>323</v>
      </c>
      <c r="M25" s="131" t="s">
        <v>323</v>
      </c>
    </row>
    <row r="26" spans="1:13" x14ac:dyDescent="0.2">
      <c r="A26" s="133" t="s">
        <v>47</v>
      </c>
      <c r="B26" s="131" t="s">
        <v>323</v>
      </c>
      <c r="C26" s="131" t="s">
        <v>323</v>
      </c>
      <c r="D26" s="131" t="s">
        <v>323</v>
      </c>
      <c r="E26" s="131" t="s">
        <v>323</v>
      </c>
      <c r="F26" s="131" t="s">
        <v>323</v>
      </c>
      <c r="G26" s="131" t="s">
        <v>323</v>
      </c>
      <c r="H26" s="131" t="s">
        <v>323</v>
      </c>
      <c r="I26" s="131" t="s">
        <v>323</v>
      </c>
      <c r="J26" s="131" t="s">
        <v>323</v>
      </c>
      <c r="K26" s="131" t="s">
        <v>323</v>
      </c>
      <c r="L26" s="131" t="s">
        <v>323</v>
      </c>
      <c r="M26" s="131" t="s">
        <v>323</v>
      </c>
    </row>
    <row r="27" spans="1:13" x14ac:dyDescent="0.2">
      <c r="A27" s="133" t="s">
        <v>48</v>
      </c>
      <c r="B27" s="131" t="s">
        <v>323</v>
      </c>
      <c r="C27" s="131" t="s">
        <v>323</v>
      </c>
      <c r="D27" s="131" t="s">
        <v>323</v>
      </c>
      <c r="E27" s="131" t="s">
        <v>323</v>
      </c>
      <c r="F27" s="131" t="s">
        <v>323</v>
      </c>
      <c r="G27" s="131" t="s">
        <v>323</v>
      </c>
      <c r="H27" s="131" t="s">
        <v>323</v>
      </c>
      <c r="I27" s="131" t="s">
        <v>323</v>
      </c>
      <c r="J27" s="131" t="s">
        <v>323</v>
      </c>
      <c r="K27" s="131" t="s">
        <v>323</v>
      </c>
      <c r="L27" s="131" t="s">
        <v>323</v>
      </c>
      <c r="M27" s="131" t="s">
        <v>323</v>
      </c>
    </row>
    <row r="28" spans="1:13" x14ac:dyDescent="0.2">
      <c r="A28" s="133" t="s">
        <v>49</v>
      </c>
      <c r="B28" s="131" t="s">
        <v>323</v>
      </c>
      <c r="C28" s="131" t="s">
        <v>323</v>
      </c>
      <c r="D28" s="131" t="s">
        <v>323</v>
      </c>
      <c r="E28" s="131" t="s">
        <v>323</v>
      </c>
      <c r="F28" s="131" t="s">
        <v>323</v>
      </c>
      <c r="G28" s="131" t="s">
        <v>323</v>
      </c>
      <c r="H28" s="131" t="s">
        <v>323</v>
      </c>
      <c r="I28" s="131" t="s">
        <v>323</v>
      </c>
      <c r="J28" s="131" t="s">
        <v>323</v>
      </c>
      <c r="K28" s="131" t="s">
        <v>323</v>
      </c>
      <c r="L28" s="131" t="s">
        <v>323</v>
      </c>
      <c r="M28" s="131" t="s">
        <v>323</v>
      </c>
    </row>
    <row r="29" spans="1:13" x14ac:dyDescent="0.2">
      <c r="A29" s="133" t="s">
        <v>50</v>
      </c>
      <c r="B29" s="131" t="s">
        <v>323</v>
      </c>
      <c r="C29" s="131" t="s">
        <v>323</v>
      </c>
      <c r="D29" s="131" t="s">
        <v>323</v>
      </c>
      <c r="E29" s="131" t="s">
        <v>323</v>
      </c>
      <c r="F29" s="131" t="s">
        <v>323</v>
      </c>
      <c r="G29" s="131" t="s">
        <v>323</v>
      </c>
      <c r="H29" s="131" t="s">
        <v>323</v>
      </c>
      <c r="I29" s="131" t="s">
        <v>323</v>
      </c>
      <c r="J29" s="131" t="s">
        <v>323</v>
      </c>
      <c r="K29" s="131" t="s">
        <v>323</v>
      </c>
      <c r="L29" s="131" t="s">
        <v>323</v>
      </c>
      <c r="M29" s="131" t="s">
        <v>323</v>
      </c>
    </row>
    <row r="30" spans="1:13" x14ac:dyDescent="0.2">
      <c r="A30" s="133" t="s">
        <v>51</v>
      </c>
      <c r="B30" s="131" t="s">
        <v>323</v>
      </c>
      <c r="C30" s="131" t="s">
        <v>323</v>
      </c>
      <c r="D30" s="131" t="s">
        <v>323</v>
      </c>
      <c r="E30" s="131" t="s">
        <v>323</v>
      </c>
      <c r="F30" s="131" t="s">
        <v>323</v>
      </c>
      <c r="G30" s="131" t="s">
        <v>323</v>
      </c>
      <c r="H30" s="131" t="s">
        <v>323</v>
      </c>
      <c r="I30" s="131" t="s">
        <v>323</v>
      </c>
      <c r="J30" s="131" t="s">
        <v>323</v>
      </c>
      <c r="K30" s="131" t="s">
        <v>323</v>
      </c>
      <c r="L30" s="131" t="s">
        <v>323</v>
      </c>
      <c r="M30" s="131" t="s">
        <v>323</v>
      </c>
    </row>
    <row r="31" spans="1:13" x14ac:dyDescent="0.2">
      <c r="A31" s="133" t="s">
        <v>52</v>
      </c>
      <c r="B31" s="131" t="s">
        <v>323</v>
      </c>
      <c r="C31" s="131" t="s">
        <v>323</v>
      </c>
      <c r="D31" s="131" t="s">
        <v>323</v>
      </c>
      <c r="E31" s="131" t="s">
        <v>323</v>
      </c>
      <c r="F31" s="131" t="s">
        <v>323</v>
      </c>
      <c r="G31" s="131" t="s">
        <v>323</v>
      </c>
      <c r="H31" s="131" t="s">
        <v>323</v>
      </c>
      <c r="I31" s="131" t="s">
        <v>323</v>
      </c>
      <c r="J31" s="131" t="s">
        <v>323</v>
      </c>
      <c r="K31" s="131" t="s">
        <v>323</v>
      </c>
      <c r="L31" s="131" t="s">
        <v>323</v>
      </c>
      <c r="M31" s="131" t="s">
        <v>323</v>
      </c>
    </row>
    <row r="32" spans="1:13" x14ac:dyDescent="0.2">
      <c r="A32" s="131"/>
      <c r="B32" s="131"/>
      <c r="C32" s="131"/>
      <c r="D32" s="131"/>
      <c r="E32" s="131"/>
      <c r="F32" s="131"/>
      <c r="G32" s="131"/>
      <c r="H32" s="131"/>
      <c r="I32" s="131"/>
      <c r="J32" s="131"/>
      <c r="K32" s="131"/>
    </row>
    <row r="33" spans="1:13" x14ac:dyDescent="0.2">
      <c r="A33" s="131" t="s">
        <v>324</v>
      </c>
      <c r="B33" s="131" t="s">
        <v>303</v>
      </c>
      <c r="C33" s="131"/>
      <c r="D33" s="131"/>
      <c r="E33" s="131"/>
      <c r="F33" s="131"/>
      <c r="G33" s="131"/>
      <c r="H33" s="131"/>
      <c r="I33" s="131"/>
      <c r="J33" s="131"/>
      <c r="K33" s="131"/>
    </row>
    <row r="34" spans="1:13" x14ac:dyDescent="0.2">
      <c r="A34" s="131" t="s">
        <v>305</v>
      </c>
      <c r="B34" s="131" t="s">
        <v>398</v>
      </c>
      <c r="C34" s="131"/>
      <c r="D34" s="131"/>
      <c r="E34" s="131"/>
      <c r="F34" s="131"/>
      <c r="G34" s="131"/>
      <c r="H34" s="131"/>
      <c r="I34" s="131"/>
      <c r="J34" s="131"/>
      <c r="K34" s="131"/>
    </row>
    <row r="35" spans="1:13" x14ac:dyDescent="0.2">
      <c r="A35" s="131" t="s">
        <v>325</v>
      </c>
      <c r="B35" s="131"/>
      <c r="C35" s="131"/>
      <c r="D35" s="131"/>
      <c r="E35" s="131">
        <v>450</v>
      </c>
      <c r="F35" s="131" t="s">
        <v>326</v>
      </c>
      <c r="G35" s="131"/>
      <c r="H35" s="131"/>
      <c r="I35" s="131"/>
      <c r="J35" s="131"/>
      <c r="K35" s="131"/>
    </row>
    <row r="36" spans="1:13" x14ac:dyDescent="0.2">
      <c r="A36" s="131" t="s">
        <v>327</v>
      </c>
      <c r="B36" s="131"/>
      <c r="C36" s="131"/>
      <c r="D36" s="131"/>
      <c r="E36" s="131">
        <v>10</v>
      </c>
      <c r="F36" s="131"/>
      <c r="G36" s="131"/>
      <c r="H36" s="131"/>
      <c r="I36" s="131"/>
      <c r="J36" s="131"/>
      <c r="K36" s="131"/>
    </row>
    <row r="37" spans="1:13" x14ac:dyDescent="0.2">
      <c r="A37" s="131" t="s">
        <v>328</v>
      </c>
      <c r="B37" s="131"/>
      <c r="C37" s="131"/>
      <c r="D37" s="131"/>
      <c r="E37" s="131">
        <v>50</v>
      </c>
      <c r="F37" s="131" t="s">
        <v>329</v>
      </c>
      <c r="G37" s="131"/>
      <c r="H37" s="131"/>
      <c r="I37" s="131"/>
      <c r="J37" s="131"/>
      <c r="K37" s="131"/>
    </row>
    <row r="38" spans="1:13" x14ac:dyDescent="0.2">
      <c r="A38" s="131" t="s">
        <v>330</v>
      </c>
      <c r="B38" s="131"/>
      <c r="C38" s="131"/>
      <c r="D38" s="131"/>
      <c r="E38" s="131" t="s">
        <v>590</v>
      </c>
      <c r="F38" s="131"/>
      <c r="G38" s="131"/>
      <c r="H38" s="131"/>
      <c r="I38" s="131"/>
      <c r="J38" s="131"/>
      <c r="K38" s="131"/>
    </row>
    <row r="39" spans="1:13" x14ac:dyDescent="0.2">
      <c r="A39" s="131"/>
      <c r="B39" s="131"/>
      <c r="C39" s="131"/>
      <c r="D39" s="131"/>
      <c r="E39" s="131"/>
      <c r="F39" s="131"/>
      <c r="G39" s="131"/>
      <c r="H39" s="131"/>
      <c r="I39" s="131"/>
      <c r="J39" s="131"/>
      <c r="K39" s="131"/>
    </row>
    <row r="40" spans="1:13" x14ac:dyDescent="0.2">
      <c r="A40" s="131" t="s">
        <v>331</v>
      </c>
      <c r="B40" s="131"/>
      <c r="C40" s="131"/>
      <c r="D40" s="131"/>
      <c r="E40" s="131" t="s">
        <v>591</v>
      </c>
      <c r="F40" s="131"/>
      <c r="G40" s="131"/>
      <c r="H40" s="131"/>
      <c r="I40" s="131"/>
      <c r="J40" s="131"/>
      <c r="K40" s="131"/>
    </row>
    <row r="41" spans="1:13" x14ac:dyDescent="0.2">
      <c r="A41" s="131" t="s">
        <v>333</v>
      </c>
      <c r="B41" s="131"/>
      <c r="C41" s="131"/>
      <c r="D41" s="131"/>
      <c r="E41" s="131">
        <v>21.1</v>
      </c>
      <c r="F41" s="131" t="s">
        <v>334</v>
      </c>
      <c r="G41" s="131"/>
      <c r="H41" s="131"/>
      <c r="I41" s="131"/>
      <c r="J41" s="131"/>
      <c r="K41" s="131"/>
    </row>
    <row r="42" spans="1:13" x14ac:dyDescent="0.2">
      <c r="A42" s="131"/>
      <c r="B42" s="131"/>
      <c r="C42" s="131"/>
      <c r="D42" s="131"/>
      <c r="E42" s="131"/>
      <c r="F42" s="131"/>
      <c r="G42" s="131"/>
      <c r="H42" s="131"/>
      <c r="I42" s="131"/>
      <c r="J42" s="131"/>
      <c r="K42" s="131"/>
    </row>
    <row r="43" spans="1:13" x14ac:dyDescent="0.2">
      <c r="A43" s="133" t="s">
        <v>310</v>
      </c>
      <c r="B43" s="133" t="s">
        <v>311</v>
      </c>
      <c r="C43" s="133" t="s">
        <v>312</v>
      </c>
      <c r="D43" s="133" t="s">
        <v>313</v>
      </c>
      <c r="E43" s="133" t="s">
        <v>314</v>
      </c>
      <c r="F43" s="133" t="s">
        <v>315</v>
      </c>
      <c r="G43" s="133" t="s">
        <v>316</v>
      </c>
      <c r="H43" s="133" t="s">
        <v>317</v>
      </c>
      <c r="I43" s="133" t="s">
        <v>318</v>
      </c>
      <c r="J43" s="133" t="s">
        <v>319</v>
      </c>
      <c r="K43" s="133" t="s">
        <v>320</v>
      </c>
      <c r="L43" s="133" t="s">
        <v>321</v>
      </c>
      <c r="M43" s="133" t="s">
        <v>322</v>
      </c>
    </row>
    <row r="44" spans="1:13" x14ac:dyDescent="0.2">
      <c r="A44" s="133" t="s">
        <v>45</v>
      </c>
      <c r="B44" s="131">
        <v>0.33760000000000001</v>
      </c>
      <c r="C44" s="131">
        <v>0.2303</v>
      </c>
      <c r="D44" s="131">
        <v>0.23599999999999999</v>
      </c>
      <c r="E44" s="131" t="s">
        <v>279</v>
      </c>
      <c r="F44" s="131" t="s">
        <v>279</v>
      </c>
      <c r="G44" s="131" t="s">
        <v>279</v>
      </c>
      <c r="H44" s="131" t="s">
        <v>279</v>
      </c>
      <c r="I44" s="131" t="s">
        <v>279</v>
      </c>
      <c r="J44" s="131" t="s">
        <v>279</v>
      </c>
      <c r="K44" s="131" t="s">
        <v>279</v>
      </c>
      <c r="L44" s="131" t="s">
        <v>279</v>
      </c>
      <c r="M44" s="131" t="s">
        <v>279</v>
      </c>
    </row>
    <row r="45" spans="1:13" x14ac:dyDescent="0.2">
      <c r="A45" s="133" t="s">
        <v>46</v>
      </c>
      <c r="B45" s="131" t="s">
        <v>279</v>
      </c>
      <c r="C45" s="131" t="s">
        <v>279</v>
      </c>
      <c r="D45" s="131" t="s">
        <v>279</v>
      </c>
      <c r="E45" s="131" t="s">
        <v>279</v>
      </c>
      <c r="F45" s="131" t="s">
        <v>279</v>
      </c>
      <c r="G45" s="131" t="s">
        <v>279</v>
      </c>
      <c r="H45" s="131" t="s">
        <v>279</v>
      </c>
      <c r="I45" s="131" t="s">
        <v>279</v>
      </c>
      <c r="J45" s="131" t="s">
        <v>279</v>
      </c>
      <c r="K45" s="131" t="s">
        <v>279</v>
      </c>
      <c r="L45" s="131" t="s">
        <v>279</v>
      </c>
      <c r="M45" s="131" t="s">
        <v>279</v>
      </c>
    </row>
    <row r="46" spans="1:13" x14ac:dyDescent="0.2">
      <c r="A46" s="133" t="s">
        <v>47</v>
      </c>
      <c r="B46" s="131">
        <v>1.2521</v>
      </c>
      <c r="C46" s="131">
        <v>1.1454</v>
      </c>
      <c r="D46" s="131">
        <v>1.2968999999999999</v>
      </c>
      <c r="E46" s="131">
        <v>1.2273000000000001</v>
      </c>
      <c r="F46" s="131">
        <v>1.2388999999999999</v>
      </c>
      <c r="G46" s="131">
        <v>1.3781000000000001</v>
      </c>
      <c r="H46" s="131" t="s">
        <v>279</v>
      </c>
      <c r="I46" s="131" t="s">
        <v>279</v>
      </c>
      <c r="J46" s="131" t="s">
        <v>279</v>
      </c>
      <c r="K46" s="131" t="s">
        <v>279</v>
      </c>
      <c r="L46" s="131" t="s">
        <v>279</v>
      </c>
      <c r="M46" s="131" t="s">
        <v>279</v>
      </c>
    </row>
    <row r="47" spans="1:13" x14ac:dyDescent="0.2">
      <c r="A47" s="133" t="s">
        <v>48</v>
      </c>
      <c r="B47" s="131">
        <v>1.3</v>
      </c>
      <c r="C47" s="131">
        <v>1.2617</v>
      </c>
      <c r="D47" s="131">
        <v>1.2516</v>
      </c>
      <c r="E47" s="131">
        <v>1.1211</v>
      </c>
      <c r="F47" s="131">
        <v>1.4417</v>
      </c>
      <c r="G47" s="131">
        <v>1.3535999999999999</v>
      </c>
      <c r="H47" s="131" t="s">
        <v>279</v>
      </c>
      <c r="I47" s="131" t="s">
        <v>279</v>
      </c>
      <c r="J47" s="131" t="s">
        <v>279</v>
      </c>
      <c r="K47" s="131" t="s">
        <v>279</v>
      </c>
      <c r="L47" s="131" t="s">
        <v>279</v>
      </c>
      <c r="M47" s="131" t="s">
        <v>279</v>
      </c>
    </row>
    <row r="48" spans="1:13" x14ac:dyDescent="0.2">
      <c r="A48" s="133" t="s">
        <v>49</v>
      </c>
      <c r="B48" s="131">
        <v>1.1520999999999999</v>
      </c>
      <c r="C48" s="131">
        <v>1.2350000000000001</v>
      </c>
      <c r="D48" s="131">
        <v>1.2842</v>
      </c>
      <c r="E48" s="131">
        <v>1.2964</v>
      </c>
      <c r="F48" s="131">
        <v>1.2642</v>
      </c>
      <c r="G48" s="131">
        <v>1.1828000000000001</v>
      </c>
      <c r="H48" s="131" t="s">
        <v>279</v>
      </c>
      <c r="I48" s="131" t="s">
        <v>279</v>
      </c>
      <c r="J48" s="131" t="s">
        <v>279</v>
      </c>
      <c r="K48" s="131" t="s">
        <v>279</v>
      </c>
      <c r="L48" s="131" t="s">
        <v>279</v>
      </c>
      <c r="M48" s="131" t="s">
        <v>279</v>
      </c>
    </row>
    <row r="49" spans="1:25" x14ac:dyDescent="0.2">
      <c r="A49" s="133" t="s">
        <v>50</v>
      </c>
      <c r="B49" s="131">
        <v>1.1917</v>
      </c>
      <c r="C49" s="131" t="s">
        <v>279</v>
      </c>
      <c r="D49" s="131">
        <v>1.3754999999999999</v>
      </c>
      <c r="E49" s="131">
        <v>1.2703</v>
      </c>
      <c r="F49" s="131" t="s">
        <v>279</v>
      </c>
      <c r="G49" s="131">
        <v>1.329</v>
      </c>
      <c r="H49" s="131" t="s">
        <v>279</v>
      </c>
      <c r="I49" s="131" t="s">
        <v>279</v>
      </c>
      <c r="J49" s="131" t="s">
        <v>279</v>
      </c>
      <c r="K49" s="131" t="s">
        <v>279</v>
      </c>
      <c r="L49" s="131" t="s">
        <v>279</v>
      </c>
      <c r="M49" s="131" t="s">
        <v>279</v>
      </c>
    </row>
    <row r="50" spans="1:25" x14ac:dyDescent="0.2">
      <c r="A50" s="133" t="s">
        <v>51</v>
      </c>
      <c r="B50" s="131">
        <v>1.1700999999999999</v>
      </c>
      <c r="C50" s="131" t="s">
        <v>279</v>
      </c>
      <c r="D50" s="131">
        <v>1.2430000000000001</v>
      </c>
      <c r="E50" s="131">
        <v>1.3402000000000001</v>
      </c>
      <c r="F50" s="131" t="s">
        <v>279</v>
      </c>
      <c r="G50" s="131">
        <v>1.7595000000000001</v>
      </c>
      <c r="H50" s="131" t="s">
        <v>279</v>
      </c>
      <c r="I50" s="131" t="s">
        <v>279</v>
      </c>
      <c r="J50" s="131" t="s">
        <v>279</v>
      </c>
      <c r="K50" s="131" t="s">
        <v>279</v>
      </c>
      <c r="L50" s="131" t="s">
        <v>279</v>
      </c>
      <c r="M50" s="131" t="s">
        <v>279</v>
      </c>
    </row>
    <row r="51" spans="1:25" x14ac:dyDescent="0.2">
      <c r="A51" s="133" t="s">
        <v>52</v>
      </c>
      <c r="B51" s="131">
        <v>1.0238</v>
      </c>
      <c r="C51" s="131" t="s">
        <v>279</v>
      </c>
      <c r="D51" s="131">
        <v>1.5285</v>
      </c>
      <c r="E51" s="131">
        <v>1.1880999999999999</v>
      </c>
      <c r="F51" s="131" t="s">
        <v>279</v>
      </c>
      <c r="G51" s="131">
        <v>1.3879999999999999</v>
      </c>
      <c r="H51" s="131" t="s">
        <v>279</v>
      </c>
      <c r="I51" s="131" t="s">
        <v>279</v>
      </c>
      <c r="J51" s="131" t="s">
        <v>279</v>
      </c>
      <c r="K51" s="131" t="s">
        <v>279</v>
      </c>
      <c r="L51" s="131" t="s">
        <v>279</v>
      </c>
      <c r="M51" s="131" t="s">
        <v>279</v>
      </c>
    </row>
    <row r="52" spans="1:25" x14ac:dyDescent="0.2">
      <c r="A52" s="131"/>
      <c r="B52" s="131"/>
      <c r="C52" s="131"/>
      <c r="D52" s="131"/>
      <c r="E52" s="131"/>
      <c r="F52" s="131"/>
      <c r="G52" s="131"/>
      <c r="H52" s="131"/>
      <c r="I52" s="131"/>
      <c r="J52" s="131"/>
      <c r="K52" s="131"/>
    </row>
    <row r="53" spans="1:25" x14ac:dyDescent="0.2">
      <c r="A53" s="134"/>
      <c r="B53" s="134"/>
      <c r="C53" s="134"/>
      <c r="D53" s="134"/>
      <c r="E53" s="134"/>
      <c r="F53" s="134"/>
      <c r="G53" s="134"/>
      <c r="H53" s="134"/>
      <c r="I53" s="134"/>
      <c r="J53" s="134"/>
      <c r="K53" s="134"/>
    </row>
    <row r="54" spans="1:25" x14ac:dyDescent="0.2">
      <c r="A54" s="131" t="s">
        <v>336</v>
      </c>
      <c r="B54" s="131"/>
      <c r="C54" s="131"/>
      <c r="D54" s="131"/>
      <c r="E54" s="131" t="s">
        <v>592</v>
      </c>
      <c r="F54" s="131"/>
      <c r="G54" s="131"/>
      <c r="H54" s="131"/>
      <c r="I54" s="131"/>
      <c r="J54" s="131"/>
      <c r="K54" s="131"/>
    </row>
    <row r="55" spans="1:25" x14ac:dyDescent="0.2">
      <c r="A55" s="131"/>
      <c r="B55" s="131"/>
      <c r="C55" s="131"/>
      <c r="D55" s="131"/>
      <c r="E55" s="131"/>
      <c r="F55" s="131"/>
      <c r="G55" s="131"/>
      <c r="H55" s="131"/>
      <c r="I55" s="131"/>
      <c r="J55" s="131"/>
      <c r="K55" s="131"/>
    </row>
    <row r="56" spans="1:25" x14ac:dyDescent="0.2">
      <c r="A56" s="84" t="s">
        <v>184</v>
      </c>
    </row>
    <row r="57" spans="1:25" x14ac:dyDescent="0.2">
      <c r="B57" s="194"/>
      <c r="C57" s="194"/>
      <c r="D57" s="32"/>
      <c r="E57" s="32"/>
      <c r="F57" s="32"/>
      <c r="G57" s="32"/>
      <c r="H57" s="32"/>
      <c r="I57" s="32"/>
      <c r="J57" s="32"/>
      <c r="K57" s="32"/>
      <c r="L57" s="32"/>
      <c r="M57" s="32"/>
      <c r="N57" s="32"/>
      <c r="O57" s="32"/>
      <c r="P57" s="32"/>
      <c r="Q57" s="32"/>
      <c r="R57" s="32"/>
      <c r="S57" s="32"/>
    </row>
    <row r="58" spans="1:25" x14ac:dyDescent="0.2">
      <c r="A58" s="6"/>
      <c r="B58" s="7">
        <v>1</v>
      </c>
      <c r="C58" s="7"/>
      <c r="D58" s="7">
        <v>2</v>
      </c>
      <c r="E58" s="7"/>
      <c r="F58" s="7">
        <v>3</v>
      </c>
      <c r="G58" s="7"/>
      <c r="H58" s="7">
        <v>4</v>
      </c>
      <c r="I58" s="7"/>
      <c r="J58" s="7">
        <v>5</v>
      </c>
      <c r="K58" s="7"/>
      <c r="L58" s="7">
        <v>6</v>
      </c>
      <c r="M58" s="7"/>
      <c r="N58" s="7">
        <v>7</v>
      </c>
      <c r="O58" s="7"/>
      <c r="P58" s="7">
        <v>8</v>
      </c>
      <c r="Q58" s="7"/>
      <c r="R58" s="7">
        <v>9</v>
      </c>
      <c r="S58" s="30"/>
      <c r="T58" s="30">
        <v>10</v>
      </c>
      <c r="U58" s="30"/>
      <c r="V58" s="7">
        <v>11</v>
      </c>
      <c r="W58" s="7"/>
      <c r="X58" s="7">
        <v>12</v>
      </c>
      <c r="Y58" s="7"/>
    </row>
    <row r="59" spans="1:25" ht="16" x14ac:dyDescent="0.2">
      <c r="A59" s="8" t="s">
        <v>45</v>
      </c>
      <c r="B59" s="215"/>
      <c r="C59" s="239" t="s">
        <v>786</v>
      </c>
      <c r="D59" s="216"/>
      <c r="E59" s="239" t="s">
        <v>787</v>
      </c>
      <c r="F59" s="240"/>
      <c r="G59" s="239" t="s">
        <v>788</v>
      </c>
      <c r="H59" s="13"/>
      <c r="I59" s="13"/>
      <c r="J59" s="17"/>
      <c r="K59" s="17"/>
      <c r="L59" s="15"/>
      <c r="M59" s="15"/>
      <c r="N59" s="15"/>
      <c r="O59" s="15"/>
      <c r="P59" s="15"/>
      <c r="Q59" s="15"/>
      <c r="R59" s="16"/>
      <c r="S59" s="14"/>
      <c r="T59" s="24"/>
      <c r="U59" s="24"/>
      <c r="V59" s="14"/>
      <c r="W59" s="14"/>
      <c r="X59" s="16"/>
      <c r="Y59" s="16"/>
    </row>
    <row r="60" spans="1:25" x14ac:dyDescent="0.2">
      <c r="A60" s="9" t="s">
        <v>46</v>
      </c>
      <c r="B60" s="11"/>
      <c r="C60" s="11"/>
      <c r="D60" s="11"/>
      <c r="E60" s="11"/>
      <c r="F60" s="12"/>
      <c r="G60" s="12"/>
      <c r="H60" s="13"/>
      <c r="I60" s="13"/>
      <c r="J60" s="17"/>
      <c r="K60" s="17"/>
      <c r="L60" s="15"/>
      <c r="M60" s="15"/>
      <c r="N60" s="15"/>
      <c r="O60" s="15"/>
      <c r="P60" s="15"/>
      <c r="Q60" s="15"/>
      <c r="R60" s="16"/>
      <c r="S60" s="14"/>
      <c r="T60" s="24"/>
      <c r="U60" s="24"/>
      <c r="V60" s="14"/>
      <c r="W60" s="14"/>
      <c r="X60" s="16"/>
      <c r="Y60" s="16"/>
    </row>
    <row r="61" spans="1:25" x14ac:dyDescent="0.2">
      <c r="A61" s="9" t="s">
        <v>47</v>
      </c>
      <c r="B61" s="51">
        <v>61</v>
      </c>
      <c r="C61" s="52">
        <v>73</v>
      </c>
      <c r="D61" s="51">
        <v>67</v>
      </c>
      <c r="E61" s="58">
        <v>174</v>
      </c>
      <c r="F61" s="51">
        <v>70</v>
      </c>
      <c r="G61" s="52">
        <v>109</v>
      </c>
      <c r="H61" s="51">
        <v>76</v>
      </c>
      <c r="I61" s="52">
        <v>76</v>
      </c>
      <c r="J61" s="51">
        <v>82</v>
      </c>
      <c r="K61" s="58">
        <v>171</v>
      </c>
      <c r="L61" s="51">
        <v>85</v>
      </c>
      <c r="M61" s="52">
        <v>111</v>
      </c>
      <c r="N61" s="52"/>
      <c r="O61" s="52"/>
      <c r="P61" s="15"/>
      <c r="Q61" s="15"/>
      <c r="R61" s="16"/>
      <c r="S61" s="14"/>
      <c r="T61" s="24"/>
      <c r="U61" s="24"/>
      <c r="V61" s="14"/>
      <c r="W61" s="14"/>
      <c r="X61" s="16"/>
      <c r="Y61" s="16"/>
    </row>
    <row r="62" spans="1:25" x14ac:dyDescent="0.2">
      <c r="A62" s="9" t="s">
        <v>48</v>
      </c>
      <c r="B62" s="51">
        <v>62</v>
      </c>
      <c r="C62" s="52">
        <v>74</v>
      </c>
      <c r="D62" s="51">
        <v>68</v>
      </c>
      <c r="E62" s="58">
        <v>175</v>
      </c>
      <c r="F62" s="51">
        <v>71</v>
      </c>
      <c r="G62" s="52">
        <v>110</v>
      </c>
      <c r="H62" s="51">
        <v>77</v>
      </c>
      <c r="I62" s="52">
        <v>77</v>
      </c>
      <c r="J62" s="51">
        <v>83</v>
      </c>
      <c r="K62" s="58">
        <v>172</v>
      </c>
      <c r="L62" s="51">
        <v>86</v>
      </c>
      <c r="M62" s="52">
        <v>112</v>
      </c>
      <c r="N62" s="52"/>
      <c r="O62" s="52"/>
      <c r="P62" s="22"/>
      <c r="Q62" s="23"/>
      <c r="R62" s="23"/>
      <c r="S62" s="23"/>
      <c r="T62" s="16"/>
      <c r="U62" s="14"/>
      <c r="V62" s="14"/>
      <c r="W62" s="14"/>
      <c r="X62" s="16"/>
      <c r="Y62" s="16"/>
    </row>
    <row r="63" spans="1:25" x14ac:dyDescent="0.2">
      <c r="A63" s="9" t="s">
        <v>49</v>
      </c>
      <c r="B63" s="51">
        <v>63</v>
      </c>
      <c r="C63" s="52">
        <v>75</v>
      </c>
      <c r="D63" s="51">
        <v>69</v>
      </c>
      <c r="E63" s="58">
        <v>176</v>
      </c>
      <c r="F63" s="51">
        <v>72</v>
      </c>
      <c r="G63" s="52">
        <v>113</v>
      </c>
      <c r="H63" s="51">
        <v>78</v>
      </c>
      <c r="I63" s="52">
        <v>78</v>
      </c>
      <c r="J63" s="51">
        <v>84</v>
      </c>
      <c r="K63" s="58">
        <v>173</v>
      </c>
      <c r="L63" s="51">
        <v>87</v>
      </c>
      <c r="M63" s="52">
        <v>115</v>
      </c>
      <c r="N63" s="52"/>
      <c r="O63" s="52"/>
      <c r="P63" s="16"/>
      <c r="Q63" s="16"/>
      <c r="R63" s="16"/>
      <c r="S63" s="16"/>
      <c r="T63" s="15"/>
      <c r="U63" s="15"/>
      <c r="V63" s="15"/>
      <c r="W63" s="15"/>
      <c r="X63" s="15"/>
      <c r="Y63" s="15"/>
    </row>
    <row r="64" spans="1:25" x14ac:dyDescent="0.2">
      <c r="A64" s="9" t="s">
        <v>50</v>
      </c>
      <c r="B64" s="51">
        <v>64</v>
      </c>
      <c r="C64" s="52">
        <v>79</v>
      </c>
      <c r="D64" s="108"/>
      <c r="E64" s="108"/>
      <c r="F64" s="51">
        <v>73</v>
      </c>
      <c r="G64" s="52">
        <v>114</v>
      </c>
      <c r="H64" s="51">
        <v>79</v>
      </c>
      <c r="I64" s="52">
        <v>82</v>
      </c>
      <c r="J64" s="108"/>
      <c r="K64" s="108"/>
      <c r="L64" s="51">
        <v>88</v>
      </c>
      <c r="M64" s="52">
        <v>116</v>
      </c>
      <c r="N64" s="52"/>
      <c r="O64" s="52"/>
      <c r="P64" s="16"/>
      <c r="Q64" s="16"/>
      <c r="R64" s="16"/>
      <c r="S64" s="16"/>
      <c r="T64" s="15"/>
      <c r="U64" s="15"/>
      <c r="V64" s="15"/>
      <c r="W64" s="15"/>
      <c r="X64" s="15"/>
      <c r="Y64" s="15"/>
    </row>
    <row r="65" spans="1:25" x14ac:dyDescent="0.2">
      <c r="A65" s="9" t="s">
        <v>51</v>
      </c>
      <c r="B65" s="51">
        <v>65</v>
      </c>
      <c r="C65" s="52">
        <v>80</v>
      </c>
      <c r="D65" s="108"/>
      <c r="E65" s="108"/>
      <c r="F65" s="51">
        <v>74</v>
      </c>
      <c r="G65" s="52">
        <v>141</v>
      </c>
      <c r="H65" s="51">
        <v>80</v>
      </c>
      <c r="I65" s="52">
        <v>83</v>
      </c>
      <c r="J65" s="108"/>
      <c r="K65" s="108"/>
      <c r="L65" s="51">
        <v>89</v>
      </c>
      <c r="M65" s="52">
        <v>142</v>
      </c>
      <c r="N65" s="52"/>
      <c r="O65" s="52"/>
      <c r="P65" s="16"/>
      <c r="Q65" s="16"/>
      <c r="R65" s="16"/>
      <c r="S65" s="16"/>
      <c r="T65" s="15"/>
      <c r="U65" s="15"/>
      <c r="V65" s="15"/>
      <c r="W65" s="15"/>
      <c r="X65" s="15"/>
      <c r="Y65" s="15"/>
    </row>
    <row r="66" spans="1:25" ht="16" thickBot="1" x14ac:dyDescent="0.25">
      <c r="A66" s="9" t="s">
        <v>52</v>
      </c>
      <c r="B66" s="62">
        <v>66</v>
      </c>
      <c r="C66" s="63">
        <v>81</v>
      </c>
      <c r="D66" s="109"/>
      <c r="E66" s="109"/>
      <c r="F66" s="62">
        <v>75</v>
      </c>
      <c r="G66" s="63">
        <v>143</v>
      </c>
      <c r="H66" s="51">
        <v>81</v>
      </c>
      <c r="I66" s="52">
        <v>84</v>
      </c>
      <c r="J66" s="109"/>
      <c r="K66" s="109"/>
      <c r="L66" s="51">
        <v>90</v>
      </c>
      <c r="M66" s="52">
        <v>144</v>
      </c>
      <c r="N66" s="52"/>
      <c r="O66" s="52"/>
      <c r="P66" s="16"/>
      <c r="Q66" s="16"/>
      <c r="R66" s="16"/>
      <c r="S66" s="16"/>
      <c r="T66" s="15"/>
      <c r="U66" s="15"/>
      <c r="V66" s="15"/>
      <c r="W66" s="15"/>
      <c r="X66" s="15"/>
      <c r="Y66" s="15"/>
    </row>
    <row r="67" spans="1:25" ht="16" thickBot="1" x14ac:dyDescent="0.25">
      <c r="B67" s="292" t="s">
        <v>189</v>
      </c>
      <c r="C67" s="293"/>
      <c r="D67" s="293"/>
      <c r="E67" s="293"/>
      <c r="F67" s="293"/>
      <c r="G67" s="294"/>
      <c r="H67" s="292" t="s">
        <v>190</v>
      </c>
      <c r="I67" s="293"/>
      <c r="J67" s="293"/>
      <c r="K67" s="293"/>
      <c r="L67" s="293"/>
      <c r="M67" s="294"/>
    </row>
  </sheetData>
  <mergeCells count="2">
    <mergeCell ref="B67:G67"/>
    <mergeCell ref="H67:M6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DBF73-6827-4A71-910B-249C52BB7123}">
  <dimension ref="A1:Y68"/>
  <sheetViews>
    <sheetView workbookViewId="0">
      <selection activeCell="Q77" sqref="Q77"/>
    </sheetView>
  </sheetViews>
  <sheetFormatPr baseColWidth="10" defaultColWidth="9.1640625" defaultRowHeight="15" x14ac:dyDescent="0.2"/>
  <sheetData>
    <row r="1" spans="1:11" x14ac:dyDescent="0.2">
      <c r="A1" s="131" t="s">
        <v>393</v>
      </c>
      <c r="B1" s="131"/>
      <c r="C1" s="131"/>
      <c r="D1" s="131"/>
      <c r="E1" s="131" t="s">
        <v>279</v>
      </c>
      <c r="F1" s="131"/>
      <c r="G1" s="131"/>
      <c r="H1" s="131"/>
      <c r="I1" s="131"/>
      <c r="J1" s="131"/>
      <c r="K1" s="131"/>
    </row>
    <row r="2" spans="1:11" x14ac:dyDescent="0.2">
      <c r="A2" s="131" t="s">
        <v>280</v>
      </c>
      <c r="B2" s="131"/>
      <c r="C2" s="131"/>
      <c r="D2" s="131"/>
      <c r="E2" s="131" t="s">
        <v>281</v>
      </c>
      <c r="F2" s="131"/>
      <c r="G2" s="131"/>
      <c r="H2" s="131"/>
      <c r="I2" s="131"/>
      <c r="J2" s="131"/>
      <c r="K2" s="131"/>
    </row>
    <row r="3" spans="1:11" x14ac:dyDescent="0.2">
      <c r="A3" s="131" t="s">
        <v>282</v>
      </c>
      <c r="B3" s="131"/>
      <c r="C3" s="131"/>
      <c r="D3" s="131"/>
      <c r="E3" s="131" t="s">
        <v>283</v>
      </c>
      <c r="F3" s="131"/>
      <c r="G3" s="131"/>
      <c r="H3" s="131"/>
      <c r="I3" s="131"/>
      <c r="J3" s="131"/>
      <c r="K3" s="131"/>
    </row>
    <row r="4" spans="1:11" x14ac:dyDescent="0.2">
      <c r="A4" s="131" t="s">
        <v>284</v>
      </c>
      <c r="B4" s="131"/>
      <c r="C4" s="131"/>
      <c r="D4" s="131"/>
      <c r="E4" s="131" t="s">
        <v>285</v>
      </c>
      <c r="F4" s="131"/>
      <c r="G4" s="131"/>
      <c r="H4" s="131"/>
      <c r="I4" s="131"/>
      <c r="J4" s="131"/>
      <c r="K4" s="131"/>
    </row>
    <row r="5" spans="1:11" x14ac:dyDescent="0.2">
      <c r="A5" s="131" t="s">
        <v>279</v>
      </c>
      <c r="B5" s="131"/>
      <c r="C5" s="131"/>
      <c r="D5" s="131"/>
      <c r="E5" s="131" t="s">
        <v>279</v>
      </c>
      <c r="F5" s="131"/>
      <c r="G5" s="131"/>
      <c r="H5" s="131"/>
      <c r="I5" s="131"/>
      <c r="J5" s="131"/>
      <c r="K5" s="131"/>
    </row>
    <row r="6" spans="1:11" x14ac:dyDescent="0.2">
      <c r="A6" s="131" t="s">
        <v>286</v>
      </c>
      <c r="B6" s="131"/>
      <c r="C6" s="131"/>
      <c r="D6" s="131"/>
      <c r="E6" s="131" t="s">
        <v>572</v>
      </c>
      <c r="F6" s="131"/>
      <c r="G6" s="131"/>
      <c r="H6" s="131"/>
      <c r="I6" s="131"/>
      <c r="J6" s="131"/>
      <c r="K6" s="131"/>
    </row>
    <row r="7" spans="1:11" x14ac:dyDescent="0.2">
      <c r="A7" s="131" t="s">
        <v>288</v>
      </c>
      <c r="B7" s="131"/>
      <c r="C7" s="131"/>
      <c r="D7" s="131"/>
      <c r="E7" s="131" t="s">
        <v>583</v>
      </c>
      <c r="F7" s="131"/>
      <c r="G7" s="131"/>
      <c r="H7" s="131"/>
      <c r="I7" s="131"/>
      <c r="J7" s="131"/>
      <c r="K7" s="131"/>
    </row>
    <row r="8" spans="1:11" x14ac:dyDescent="0.2">
      <c r="A8" s="131" t="s">
        <v>290</v>
      </c>
      <c r="B8" s="131"/>
      <c r="C8" s="131"/>
      <c r="D8" s="131"/>
      <c r="E8" s="131" t="s">
        <v>291</v>
      </c>
      <c r="F8" s="131"/>
      <c r="G8" s="131"/>
      <c r="H8" s="131"/>
      <c r="I8" s="131"/>
      <c r="J8" s="131"/>
      <c r="K8" s="131"/>
    </row>
    <row r="9" spans="1:11" x14ac:dyDescent="0.2">
      <c r="A9" s="131" t="s">
        <v>292</v>
      </c>
      <c r="B9" s="131"/>
      <c r="C9" s="131"/>
      <c r="D9" s="131"/>
      <c r="E9" s="131" t="s">
        <v>293</v>
      </c>
      <c r="F9" s="131"/>
      <c r="G9" s="131"/>
      <c r="H9" s="131"/>
      <c r="I9" s="131"/>
      <c r="J9" s="131"/>
      <c r="K9" s="131"/>
    </row>
    <row r="10" spans="1:11" x14ac:dyDescent="0.2">
      <c r="A10" s="131" t="s">
        <v>294</v>
      </c>
      <c r="B10" s="131"/>
      <c r="C10" s="131"/>
      <c r="D10" s="131"/>
      <c r="E10" s="131" t="s">
        <v>574</v>
      </c>
      <c r="F10" s="131"/>
      <c r="G10" s="131"/>
      <c r="H10" s="131"/>
      <c r="I10" s="131"/>
      <c r="J10" s="131"/>
      <c r="K10" s="131"/>
    </row>
    <row r="11" spans="1:11" x14ac:dyDescent="0.2">
      <c r="A11" s="131" t="s">
        <v>296</v>
      </c>
      <c r="B11" s="131"/>
      <c r="C11" s="131"/>
      <c r="D11" s="131"/>
      <c r="E11" s="131" t="s">
        <v>297</v>
      </c>
      <c r="F11" s="131"/>
      <c r="G11" s="131"/>
      <c r="H11" s="131"/>
      <c r="I11" s="131"/>
      <c r="J11" s="131"/>
      <c r="K11" s="131"/>
    </row>
    <row r="12" spans="1:11" x14ac:dyDescent="0.2">
      <c r="A12" s="131" t="s">
        <v>298</v>
      </c>
      <c r="B12" s="131"/>
      <c r="C12" s="131"/>
      <c r="D12" s="131"/>
      <c r="E12" s="131" t="s">
        <v>299</v>
      </c>
      <c r="F12" s="131"/>
      <c r="G12" s="131"/>
      <c r="H12" s="131"/>
      <c r="I12" s="131"/>
      <c r="J12" s="131"/>
      <c r="K12" s="131"/>
    </row>
    <row r="13" spans="1:11" x14ac:dyDescent="0.2">
      <c r="A13" s="131" t="s">
        <v>300</v>
      </c>
      <c r="B13" s="131"/>
      <c r="C13" s="131"/>
      <c r="D13" s="131"/>
      <c r="E13" s="131" t="s">
        <v>397</v>
      </c>
      <c r="F13" s="131"/>
      <c r="G13" s="131"/>
      <c r="H13" s="131"/>
      <c r="I13" s="131"/>
      <c r="J13" s="131"/>
      <c r="K13" s="131"/>
    </row>
    <row r="14" spans="1:11" x14ac:dyDescent="0.2">
      <c r="A14" s="131"/>
      <c r="B14" s="131"/>
      <c r="C14" s="131"/>
      <c r="D14" s="131"/>
      <c r="E14" s="131"/>
      <c r="F14" s="131"/>
      <c r="G14" s="131"/>
      <c r="H14" s="131"/>
      <c r="I14" s="131"/>
      <c r="J14" s="131"/>
      <c r="K14" s="131"/>
    </row>
    <row r="15" spans="1:11" x14ac:dyDescent="0.2">
      <c r="A15" s="132" t="s">
        <v>302</v>
      </c>
      <c r="B15" s="132"/>
      <c r="C15" s="132"/>
      <c r="D15" s="132"/>
      <c r="E15" s="132"/>
      <c r="F15" s="132"/>
      <c r="G15" s="132"/>
      <c r="H15" s="132"/>
      <c r="I15" s="132"/>
      <c r="J15" s="132"/>
      <c r="K15" s="132"/>
    </row>
    <row r="16" spans="1:11" x14ac:dyDescent="0.2">
      <c r="A16" s="132" t="s">
        <v>294</v>
      </c>
      <c r="B16" s="132"/>
      <c r="C16" s="132"/>
      <c r="D16" s="132"/>
      <c r="E16" s="132"/>
      <c r="F16" s="132"/>
      <c r="G16" s="132"/>
      <c r="H16" s="132"/>
      <c r="I16" s="132"/>
      <c r="J16" s="132"/>
      <c r="K16" s="132"/>
    </row>
    <row r="17" spans="1:13" x14ac:dyDescent="0.2">
      <c r="A17" s="132"/>
      <c r="B17" s="132" t="s">
        <v>303</v>
      </c>
      <c r="C17" s="132"/>
      <c r="D17" s="132"/>
      <c r="E17" s="132"/>
      <c r="F17" s="132"/>
      <c r="G17" s="132" t="s">
        <v>398</v>
      </c>
      <c r="H17" s="132"/>
      <c r="I17" s="132"/>
      <c r="J17" s="132"/>
      <c r="K17" s="132"/>
    </row>
    <row r="18" spans="1:13" x14ac:dyDescent="0.2">
      <c r="A18" s="131"/>
      <c r="B18" s="131"/>
      <c r="C18" s="131"/>
      <c r="D18" s="131"/>
      <c r="E18" s="131"/>
      <c r="F18" s="131"/>
      <c r="G18" s="131"/>
      <c r="H18" s="131"/>
      <c r="I18" s="131"/>
      <c r="J18" s="131"/>
      <c r="K18" s="131"/>
    </row>
    <row r="19" spans="1:13" x14ac:dyDescent="0.2">
      <c r="A19" s="131" t="s">
        <v>305</v>
      </c>
      <c r="B19" s="131"/>
      <c r="C19" s="131"/>
      <c r="D19" s="131"/>
      <c r="E19" s="131" t="s">
        <v>575</v>
      </c>
      <c r="F19" s="131"/>
      <c r="G19" s="131"/>
      <c r="H19" s="131"/>
      <c r="I19" s="131"/>
      <c r="J19" s="131"/>
      <c r="K19" s="131"/>
    </row>
    <row r="20" spans="1:13" x14ac:dyDescent="0.2">
      <c r="A20" s="131" t="s">
        <v>307</v>
      </c>
      <c r="B20" s="131"/>
      <c r="C20" s="131"/>
      <c r="D20" s="131"/>
      <c r="E20" s="131"/>
      <c r="F20" s="131"/>
      <c r="G20" s="131"/>
      <c r="H20" s="131"/>
      <c r="I20" s="131"/>
      <c r="J20" s="131"/>
      <c r="K20" s="131"/>
    </row>
    <row r="21" spans="1:13" x14ac:dyDescent="0.2">
      <c r="A21" s="131" t="s">
        <v>308</v>
      </c>
      <c r="B21" s="131"/>
      <c r="C21" s="131"/>
      <c r="D21" s="131"/>
      <c r="E21" s="131" t="s">
        <v>584</v>
      </c>
      <c r="F21" s="131"/>
      <c r="G21" s="131"/>
      <c r="H21" s="131"/>
      <c r="I21" s="131"/>
      <c r="J21" s="131"/>
      <c r="K21" s="131"/>
    </row>
    <row r="22" spans="1:13" x14ac:dyDescent="0.2">
      <c r="A22" s="131"/>
      <c r="B22" s="131"/>
      <c r="C22" s="131"/>
      <c r="D22" s="131"/>
      <c r="E22" s="131" t="s">
        <v>585</v>
      </c>
      <c r="F22" s="131"/>
      <c r="G22" s="131"/>
      <c r="H22" s="131"/>
      <c r="I22" s="131"/>
      <c r="J22" s="131"/>
      <c r="K22" s="131"/>
    </row>
    <row r="23" spans="1:13" x14ac:dyDescent="0.2">
      <c r="A23" s="131"/>
      <c r="B23" s="131"/>
      <c r="C23" s="131"/>
      <c r="D23" s="131"/>
      <c r="E23" s="131"/>
      <c r="F23" s="131"/>
      <c r="G23" s="131"/>
      <c r="H23" s="131"/>
      <c r="I23" s="131"/>
      <c r="J23" s="131"/>
      <c r="K23" s="131"/>
    </row>
    <row r="24" spans="1:13" x14ac:dyDescent="0.2">
      <c r="A24" s="133" t="s">
        <v>310</v>
      </c>
      <c r="B24" s="133" t="s">
        <v>311</v>
      </c>
      <c r="C24" s="133" t="s">
        <v>312</v>
      </c>
      <c r="D24" s="133" t="s">
        <v>313</v>
      </c>
      <c r="E24" s="133" t="s">
        <v>314</v>
      </c>
      <c r="F24" s="133" t="s">
        <v>315</v>
      </c>
      <c r="G24" s="133" t="s">
        <v>316</v>
      </c>
      <c r="H24" s="133" t="s">
        <v>317</v>
      </c>
      <c r="I24" s="133" t="s">
        <v>318</v>
      </c>
      <c r="J24" s="133" t="s">
        <v>319</v>
      </c>
      <c r="K24" s="133" t="s">
        <v>320</v>
      </c>
      <c r="L24" s="133" t="s">
        <v>321</v>
      </c>
      <c r="M24" s="133" t="s">
        <v>322</v>
      </c>
    </row>
    <row r="25" spans="1:13" x14ac:dyDescent="0.2">
      <c r="A25" s="133" t="s">
        <v>45</v>
      </c>
      <c r="B25" s="131" t="s">
        <v>323</v>
      </c>
      <c r="C25" s="131" t="s">
        <v>323</v>
      </c>
      <c r="D25" s="131" t="s">
        <v>323</v>
      </c>
      <c r="E25" s="131" t="s">
        <v>323</v>
      </c>
      <c r="F25" s="131" t="s">
        <v>323</v>
      </c>
      <c r="G25" s="131" t="s">
        <v>323</v>
      </c>
      <c r="H25" s="131" t="s">
        <v>323</v>
      </c>
      <c r="I25" s="131" t="s">
        <v>323</v>
      </c>
      <c r="J25" s="131" t="s">
        <v>323</v>
      </c>
      <c r="K25" s="131" t="s">
        <v>323</v>
      </c>
      <c r="L25" s="131" t="s">
        <v>323</v>
      </c>
      <c r="M25" s="131" t="s">
        <v>323</v>
      </c>
    </row>
    <row r="26" spans="1:13" x14ac:dyDescent="0.2">
      <c r="A26" s="133" t="s">
        <v>46</v>
      </c>
      <c r="B26" s="131" t="s">
        <v>323</v>
      </c>
      <c r="C26" s="131" t="s">
        <v>323</v>
      </c>
      <c r="D26" s="131" t="s">
        <v>323</v>
      </c>
      <c r="E26" s="131" t="s">
        <v>323</v>
      </c>
      <c r="F26" s="131" t="s">
        <v>323</v>
      </c>
      <c r="G26" s="131" t="s">
        <v>323</v>
      </c>
      <c r="H26" s="131" t="s">
        <v>323</v>
      </c>
      <c r="I26" s="131" t="s">
        <v>323</v>
      </c>
      <c r="J26" s="131" t="s">
        <v>323</v>
      </c>
      <c r="K26" s="131" t="s">
        <v>323</v>
      </c>
      <c r="L26" s="131" t="s">
        <v>323</v>
      </c>
      <c r="M26" s="131" t="s">
        <v>323</v>
      </c>
    </row>
    <row r="27" spans="1:13" x14ac:dyDescent="0.2">
      <c r="A27" s="133" t="s">
        <v>47</v>
      </c>
      <c r="B27" s="131" t="s">
        <v>323</v>
      </c>
      <c r="C27" s="131" t="s">
        <v>323</v>
      </c>
      <c r="D27" s="131" t="s">
        <v>323</v>
      </c>
      <c r="E27" s="131" t="s">
        <v>323</v>
      </c>
      <c r="F27" s="131" t="s">
        <v>323</v>
      </c>
      <c r="G27" s="131" t="s">
        <v>323</v>
      </c>
      <c r="H27" s="131" t="s">
        <v>323</v>
      </c>
      <c r="I27" s="131" t="s">
        <v>323</v>
      </c>
      <c r="J27" s="131" t="s">
        <v>323</v>
      </c>
      <c r="K27" s="131" t="s">
        <v>323</v>
      </c>
      <c r="L27" s="131" t="s">
        <v>323</v>
      </c>
      <c r="M27" s="131" t="s">
        <v>323</v>
      </c>
    </row>
    <row r="28" spans="1:13" x14ac:dyDescent="0.2">
      <c r="A28" s="133" t="s">
        <v>48</v>
      </c>
      <c r="B28" s="131" t="s">
        <v>323</v>
      </c>
      <c r="C28" s="131" t="s">
        <v>323</v>
      </c>
      <c r="D28" s="131" t="s">
        <v>323</v>
      </c>
      <c r="E28" s="131" t="s">
        <v>323</v>
      </c>
      <c r="F28" s="131" t="s">
        <v>323</v>
      </c>
      <c r="G28" s="131" t="s">
        <v>323</v>
      </c>
      <c r="H28" s="131" t="s">
        <v>323</v>
      </c>
      <c r="I28" s="131" t="s">
        <v>323</v>
      </c>
      <c r="J28" s="131" t="s">
        <v>323</v>
      </c>
      <c r="K28" s="131" t="s">
        <v>323</v>
      </c>
      <c r="L28" s="131" t="s">
        <v>323</v>
      </c>
      <c r="M28" s="131" t="s">
        <v>323</v>
      </c>
    </row>
    <row r="29" spans="1:13" x14ac:dyDescent="0.2">
      <c r="A29" s="133" t="s">
        <v>49</v>
      </c>
      <c r="B29" s="131" t="s">
        <v>323</v>
      </c>
      <c r="C29" s="131" t="s">
        <v>323</v>
      </c>
      <c r="D29" s="131" t="s">
        <v>323</v>
      </c>
      <c r="E29" s="131" t="s">
        <v>323</v>
      </c>
      <c r="F29" s="131" t="s">
        <v>323</v>
      </c>
      <c r="G29" s="131" t="s">
        <v>323</v>
      </c>
      <c r="H29" s="131" t="s">
        <v>323</v>
      </c>
      <c r="I29" s="131" t="s">
        <v>323</v>
      </c>
      <c r="J29" s="131" t="s">
        <v>323</v>
      </c>
      <c r="K29" s="131" t="s">
        <v>323</v>
      </c>
      <c r="L29" s="131" t="s">
        <v>323</v>
      </c>
      <c r="M29" s="131" t="s">
        <v>323</v>
      </c>
    </row>
    <row r="30" spans="1:13" x14ac:dyDescent="0.2">
      <c r="A30" s="133" t="s">
        <v>50</v>
      </c>
      <c r="B30" s="131" t="s">
        <v>323</v>
      </c>
      <c r="C30" s="131" t="s">
        <v>323</v>
      </c>
      <c r="D30" s="131" t="s">
        <v>323</v>
      </c>
      <c r="E30" s="131" t="s">
        <v>323</v>
      </c>
      <c r="F30" s="131" t="s">
        <v>323</v>
      </c>
      <c r="G30" s="131" t="s">
        <v>323</v>
      </c>
      <c r="H30" s="131" t="s">
        <v>323</v>
      </c>
      <c r="I30" s="131" t="s">
        <v>323</v>
      </c>
      <c r="J30" s="131" t="s">
        <v>323</v>
      </c>
      <c r="K30" s="131" t="s">
        <v>323</v>
      </c>
      <c r="L30" s="131" t="s">
        <v>323</v>
      </c>
      <c r="M30" s="131" t="s">
        <v>323</v>
      </c>
    </row>
    <row r="31" spans="1:13" x14ac:dyDescent="0.2">
      <c r="A31" s="133" t="s">
        <v>51</v>
      </c>
      <c r="B31" s="131" t="s">
        <v>323</v>
      </c>
      <c r="C31" s="131" t="s">
        <v>323</v>
      </c>
      <c r="D31" s="131" t="s">
        <v>323</v>
      </c>
      <c r="E31" s="131" t="s">
        <v>323</v>
      </c>
      <c r="F31" s="131" t="s">
        <v>323</v>
      </c>
      <c r="G31" s="131" t="s">
        <v>323</v>
      </c>
      <c r="H31" s="131" t="s">
        <v>323</v>
      </c>
      <c r="I31" s="131" t="s">
        <v>323</v>
      </c>
      <c r="J31" s="131" t="s">
        <v>323</v>
      </c>
      <c r="K31" s="131" t="s">
        <v>323</v>
      </c>
      <c r="L31" s="131" t="s">
        <v>323</v>
      </c>
      <c r="M31" s="131" t="s">
        <v>323</v>
      </c>
    </row>
    <row r="32" spans="1:13" x14ac:dyDescent="0.2">
      <c r="A32" s="133" t="s">
        <v>52</v>
      </c>
      <c r="B32" s="131" t="s">
        <v>323</v>
      </c>
      <c r="C32" s="131" t="s">
        <v>323</v>
      </c>
      <c r="D32" s="131" t="s">
        <v>323</v>
      </c>
      <c r="E32" s="131" t="s">
        <v>323</v>
      </c>
      <c r="F32" s="131" t="s">
        <v>323</v>
      </c>
      <c r="G32" s="131" t="s">
        <v>323</v>
      </c>
      <c r="H32" s="131" t="s">
        <v>323</v>
      </c>
      <c r="I32" s="131" t="s">
        <v>323</v>
      </c>
      <c r="J32" s="131" t="s">
        <v>323</v>
      </c>
      <c r="K32" s="131" t="s">
        <v>323</v>
      </c>
      <c r="L32" s="131" t="s">
        <v>323</v>
      </c>
      <c r="M32" s="131" t="s">
        <v>323</v>
      </c>
    </row>
    <row r="33" spans="1:13" x14ac:dyDescent="0.2">
      <c r="A33" s="131"/>
      <c r="B33" s="131"/>
      <c r="C33" s="131"/>
      <c r="D33" s="131"/>
      <c r="E33" s="131"/>
      <c r="F33" s="131"/>
      <c r="G33" s="131"/>
      <c r="H33" s="131"/>
      <c r="I33" s="131"/>
      <c r="J33" s="131"/>
      <c r="K33" s="131"/>
    </row>
    <row r="34" spans="1:13" x14ac:dyDescent="0.2">
      <c r="A34" s="131" t="s">
        <v>324</v>
      </c>
      <c r="B34" s="131" t="s">
        <v>303</v>
      </c>
      <c r="C34" s="131"/>
      <c r="D34" s="131"/>
      <c r="E34" s="131"/>
      <c r="F34" s="131"/>
      <c r="G34" s="131"/>
      <c r="H34" s="131"/>
      <c r="I34" s="131"/>
      <c r="J34" s="131"/>
      <c r="K34" s="131"/>
    </row>
    <row r="35" spans="1:13" x14ac:dyDescent="0.2">
      <c r="A35" s="131" t="s">
        <v>305</v>
      </c>
      <c r="B35" s="131" t="s">
        <v>398</v>
      </c>
      <c r="C35" s="131"/>
      <c r="D35" s="131"/>
      <c r="E35" s="131"/>
      <c r="F35" s="131"/>
      <c r="G35" s="131"/>
      <c r="H35" s="131"/>
      <c r="I35" s="131"/>
      <c r="J35" s="131"/>
      <c r="K35" s="131"/>
    </row>
    <row r="36" spans="1:13" x14ac:dyDescent="0.2">
      <c r="A36" s="131" t="s">
        <v>325</v>
      </c>
      <c r="B36" s="131"/>
      <c r="C36" s="131"/>
      <c r="D36" s="131"/>
      <c r="E36" s="131">
        <v>450</v>
      </c>
      <c r="F36" s="131" t="s">
        <v>326</v>
      </c>
      <c r="G36" s="131"/>
      <c r="H36" s="131"/>
      <c r="I36" s="131"/>
      <c r="J36" s="131"/>
      <c r="K36" s="131"/>
    </row>
    <row r="37" spans="1:13" x14ac:dyDescent="0.2">
      <c r="A37" s="131" t="s">
        <v>327</v>
      </c>
      <c r="B37" s="131"/>
      <c r="C37" s="131"/>
      <c r="D37" s="131"/>
      <c r="E37" s="131">
        <v>10</v>
      </c>
      <c r="F37" s="131"/>
      <c r="G37" s="131"/>
      <c r="H37" s="131"/>
      <c r="I37" s="131"/>
      <c r="J37" s="131"/>
      <c r="K37" s="131"/>
    </row>
    <row r="38" spans="1:13" x14ac:dyDescent="0.2">
      <c r="A38" s="131" t="s">
        <v>328</v>
      </c>
      <c r="B38" s="131"/>
      <c r="C38" s="131"/>
      <c r="D38" s="131"/>
      <c r="E38" s="131">
        <v>50</v>
      </c>
      <c r="F38" s="131" t="s">
        <v>329</v>
      </c>
      <c r="G38" s="131"/>
      <c r="H38" s="131"/>
      <c r="I38" s="131"/>
      <c r="J38" s="131"/>
      <c r="K38" s="131"/>
    </row>
    <row r="39" spans="1:13" x14ac:dyDescent="0.2">
      <c r="A39" s="131" t="s">
        <v>330</v>
      </c>
      <c r="B39" s="131"/>
      <c r="C39" s="131"/>
      <c r="D39" s="131"/>
      <c r="E39" s="131" t="s">
        <v>586</v>
      </c>
      <c r="F39" s="131"/>
      <c r="G39" s="131"/>
      <c r="H39" s="131"/>
      <c r="I39" s="131"/>
      <c r="J39" s="131"/>
      <c r="K39" s="131"/>
    </row>
    <row r="40" spans="1:13" x14ac:dyDescent="0.2">
      <c r="A40" s="131"/>
      <c r="B40" s="131"/>
      <c r="C40" s="131"/>
      <c r="D40" s="131"/>
      <c r="E40" s="131"/>
      <c r="F40" s="131"/>
      <c r="G40" s="131"/>
      <c r="H40" s="131"/>
      <c r="I40" s="131"/>
      <c r="J40" s="131"/>
      <c r="K40" s="131"/>
    </row>
    <row r="41" spans="1:13" x14ac:dyDescent="0.2">
      <c r="A41" s="131" t="s">
        <v>331</v>
      </c>
      <c r="B41" s="131"/>
      <c r="C41" s="131"/>
      <c r="D41" s="131"/>
      <c r="E41" s="131" t="s">
        <v>587</v>
      </c>
      <c r="F41" s="131"/>
      <c r="G41" s="131"/>
      <c r="H41" s="131"/>
      <c r="I41" s="131"/>
      <c r="J41" s="131"/>
      <c r="K41" s="131"/>
    </row>
    <row r="42" spans="1:13" x14ac:dyDescent="0.2">
      <c r="A42" s="131" t="s">
        <v>333</v>
      </c>
      <c r="B42" s="131"/>
      <c r="C42" s="131"/>
      <c r="D42" s="131"/>
      <c r="E42" s="131">
        <v>21.5</v>
      </c>
      <c r="F42" s="131" t="s">
        <v>334</v>
      </c>
      <c r="G42" s="131"/>
      <c r="H42" s="131"/>
      <c r="I42" s="131"/>
      <c r="J42" s="131"/>
      <c r="K42" s="131"/>
    </row>
    <row r="43" spans="1:13" x14ac:dyDescent="0.2">
      <c r="A43" s="131"/>
      <c r="B43" s="131"/>
      <c r="C43" s="131"/>
      <c r="D43" s="131"/>
      <c r="E43" s="131"/>
      <c r="F43" s="131"/>
      <c r="G43" s="131"/>
      <c r="H43" s="131"/>
      <c r="I43" s="131"/>
      <c r="J43" s="131"/>
      <c r="K43" s="131"/>
    </row>
    <row r="44" spans="1:13" x14ac:dyDescent="0.2">
      <c r="A44" s="133" t="s">
        <v>310</v>
      </c>
      <c r="B44" s="133" t="s">
        <v>311</v>
      </c>
      <c r="C44" s="133" t="s">
        <v>312</v>
      </c>
      <c r="D44" s="133" t="s">
        <v>313</v>
      </c>
      <c r="E44" s="133" t="s">
        <v>314</v>
      </c>
      <c r="F44" s="133" t="s">
        <v>315</v>
      </c>
      <c r="G44" s="133" t="s">
        <v>316</v>
      </c>
      <c r="H44" s="133" t="s">
        <v>317</v>
      </c>
      <c r="I44" s="133" t="s">
        <v>318</v>
      </c>
      <c r="J44" s="133" t="s">
        <v>319</v>
      </c>
      <c r="K44" s="133" t="s">
        <v>320</v>
      </c>
      <c r="L44" s="133" t="s">
        <v>321</v>
      </c>
      <c r="M44" s="133" t="s">
        <v>322</v>
      </c>
    </row>
    <row r="45" spans="1:13" x14ac:dyDescent="0.2">
      <c r="A45" s="133" t="s">
        <v>45</v>
      </c>
      <c r="B45" s="131" t="s">
        <v>279</v>
      </c>
      <c r="C45" s="131" t="s">
        <v>279</v>
      </c>
      <c r="D45" s="131" t="s">
        <v>279</v>
      </c>
      <c r="E45" s="131" t="s">
        <v>279</v>
      </c>
      <c r="F45" s="131" t="s">
        <v>279</v>
      </c>
      <c r="G45" s="131" t="s">
        <v>279</v>
      </c>
      <c r="H45" s="131" t="s">
        <v>279</v>
      </c>
      <c r="I45" s="131" t="s">
        <v>279</v>
      </c>
      <c r="J45" s="131" t="s">
        <v>279</v>
      </c>
      <c r="K45" s="131" t="s">
        <v>279</v>
      </c>
      <c r="L45" s="131" t="s">
        <v>279</v>
      </c>
      <c r="M45" s="131" t="s">
        <v>279</v>
      </c>
    </row>
    <row r="46" spans="1:13" x14ac:dyDescent="0.2">
      <c r="A46" s="133" t="s">
        <v>46</v>
      </c>
      <c r="B46" s="131" t="s">
        <v>279</v>
      </c>
      <c r="C46" s="131" t="s">
        <v>279</v>
      </c>
      <c r="D46" s="131" t="s">
        <v>279</v>
      </c>
      <c r="E46" s="131" t="s">
        <v>279</v>
      </c>
      <c r="F46" s="131" t="s">
        <v>279</v>
      </c>
      <c r="G46" s="131" t="s">
        <v>279</v>
      </c>
      <c r="H46" s="131" t="s">
        <v>279</v>
      </c>
      <c r="I46" s="131" t="s">
        <v>279</v>
      </c>
      <c r="J46" s="131" t="s">
        <v>279</v>
      </c>
      <c r="K46" s="131" t="s">
        <v>279</v>
      </c>
      <c r="L46" s="131" t="s">
        <v>279</v>
      </c>
      <c r="M46" s="131" t="s">
        <v>279</v>
      </c>
    </row>
    <row r="47" spans="1:13" x14ac:dyDescent="0.2">
      <c r="A47" s="133" t="s">
        <v>47</v>
      </c>
      <c r="B47" s="131">
        <v>0.86060000000000003</v>
      </c>
      <c r="C47" s="131">
        <v>0.73950000000000005</v>
      </c>
      <c r="D47" s="131">
        <v>0.85729999999999995</v>
      </c>
      <c r="E47" s="131">
        <v>0.89739999999999998</v>
      </c>
      <c r="F47" s="131">
        <v>0.746</v>
      </c>
      <c r="G47" s="131">
        <v>0.77590000000000003</v>
      </c>
      <c r="H47" s="131">
        <v>1.3624000000000001</v>
      </c>
      <c r="I47" s="131">
        <v>1.1833</v>
      </c>
      <c r="J47" s="131">
        <v>0.90949999999999998</v>
      </c>
      <c r="K47" s="131">
        <v>1.1220000000000001</v>
      </c>
      <c r="L47" s="131">
        <v>0.78029999999999999</v>
      </c>
      <c r="M47" s="131">
        <v>0.96809999999999996</v>
      </c>
    </row>
    <row r="48" spans="1:13" x14ac:dyDescent="0.2">
      <c r="A48" s="133" t="s">
        <v>48</v>
      </c>
      <c r="B48" s="131">
        <v>0.81159999999999999</v>
      </c>
      <c r="C48" s="131">
        <v>0.82189999999999996</v>
      </c>
      <c r="D48" s="131">
        <v>0.84219999999999995</v>
      </c>
      <c r="E48" s="131">
        <v>0.85260000000000002</v>
      </c>
      <c r="F48" s="131">
        <v>0.77</v>
      </c>
      <c r="G48" s="131">
        <v>0.81740000000000002</v>
      </c>
      <c r="H48" s="131">
        <v>1.2405999999999999</v>
      </c>
      <c r="I48" s="131">
        <v>1.2939000000000001</v>
      </c>
      <c r="J48" s="131">
        <v>0.96479999999999999</v>
      </c>
      <c r="K48" s="131">
        <v>1.149</v>
      </c>
      <c r="L48" s="131">
        <v>0.7863</v>
      </c>
      <c r="M48" s="131">
        <v>0.89549999999999996</v>
      </c>
    </row>
    <row r="49" spans="1:25" x14ac:dyDescent="0.2">
      <c r="A49" s="133" t="s">
        <v>49</v>
      </c>
      <c r="B49" s="131">
        <v>0.8125</v>
      </c>
      <c r="C49" s="131">
        <v>0.78210000000000002</v>
      </c>
      <c r="D49" s="131">
        <v>0.79090000000000005</v>
      </c>
      <c r="E49" s="131">
        <v>0.80489999999999995</v>
      </c>
      <c r="F49" s="131">
        <v>0.79759999999999998</v>
      </c>
      <c r="G49" s="131">
        <v>0.84340000000000004</v>
      </c>
      <c r="H49" s="131">
        <v>1.3948</v>
      </c>
      <c r="I49" s="131">
        <v>1.3095000000000001</v>
      </c>
      <c r="J49" s="131">
        <v>0.98809999999999998</v>
      </c>
      <c r="K49" s="131">
        <v>0.85850000000000004</v>
      </c>
      <c r="L49" s="131">
        <v>0.72440000000000004</v>
      </c>
      <c r="M49" s="131">
        <v>0.87409999999999999</v>
      </c>
    </row>
    <row r="50" spans="1:25" x14ac:dyDescent="0.2">
      <c r="A50" s="133" t="s">
        <v>50</v>
      </c>
      <c r="B50" s="131">
        <v>0.83889999999999998</v>
      </c>
      <c r="C50" s="131" t="s">
        <v>279</v>
      </c>
      <c r="D50" s="131">
        <v>0.89429999999999998</v>
      </c>
      <c r="E50" s="131">
        <v>0.83120000000000005</v>
      </c>
      <c r="F50" s="131" t="s">
        <v>279</v>
      </c>
      <c r="G50" s="131">
        <v>0.80589999999999995</v>
      </c>
      <c r="H50" s="131">
        <v>1.0562</v>
      </c>
      <c r="I50" s="131" t="s">
        <v>279</v>
      </c>
      <c r="J50" s="131">
        <v>0.95650000000000002</v>
      </c>
      <c r="K50" s="131">
        <v>1.3198000000000001</v>
      </c>
      <c r="L50" s="131" t="s">
        <v>279</v>
      </c>
      <c r="M50" s="131">
        <v>0.85899999999999999</v>
      </c>
    </row>
    <row r="51" spans="1:25" x14ac:dyDescent="0.2">
      <c r="A51" s="133" t="s">
        <v>51</v>
      </c>
      <c r="B51" s="131">
        <v>0.86019999999999996</v>
      </c>
      <c r="C51" s="131" t="s">
        <v>279</v>
      </c>
      <c r="D51" s="131" t="s">
        <v>279</v>
      </c>
      <c r="E51" s="131">
        <v>0.8841</v>
      </c>
      <c r="F51" s="131" t="s">
        <v>279</v>
      </c>
      <c r="G51" s="131" t="s">
        <v>279</v>
      </c>
      <c r="H51" s="131">
        <v>1.0236000000000001</v>
      </c>
      <c r="I51" s="131" t="s">
        <v>279</v>
      </c>
      <c r="J51" s="131" t="s">
        <v>279</v>
      </c>
      <c r="K51" s="131">
        <v>0.97660000000000002</v>
      </c>
      <c r="L51" s="131" t="s">
        <v>279</v>
      </c>
      <c r="M51" s="131" t="s">
        <v>279</v>
      </c>
    </row>
    <row r="52" spans="1:25" x14ac:dyDescent="0.2">
      <c r="A52" s="133" t="s">
        <v>52</v>
      </c>
      <c r="B52" s="131">
        <v>0.72599999999999998</v>
      </c>
      <c r="C52" s="131" t="s">
        <v>279</v>
      </c>
      <c r="D52" s="131" t="s">
        <v>279</v>
      </c>
      <c r="E52" s="131">
        <v>0.76570000000000005</v>
      </c>
      <c r="F52" s="131" t="s">
        <v>279</v>
      </c>
      <c r="G52" s="131" t="s">
        <v>279</v>
      </c>
      <c r="H52" s="131">
        <v>1.3774999999999999</v>
      </c>
      <c r="I52" s="131" t="s">
        <v>279</v>
      </c>
      <c r="J52" s="131" t="s">
        <v>279</v>
      </c>
      <c r="K52" s="118">
        <v>0.67559999999999998</v>
      </c>
      <c r="L52" s="131" t="s">
        <v>279</v>
      </c>
      <c r="M52" s="131" t="s">
        <v>279</v>
      </c>
    </row>
    <row r="53" spans="1:25" x14ac:dyDescent="0.2">
      <c r="A53" s="131"/>
      <c r="B53" s="131"/>
      <c r="C53" s="131"/>
      <c r="D53" s="131"/>
      <c r="E53" s="131"/>
      <c r="F53" s="131"/>
      <c r="G53" s="131"/>
      <c r="H53" s="131"/>
      <c r="I53" s="131"/>
      <c r="J53" s="131"/>
      <c r="K53" s="131"/>
    </row>
    <row r="54" spans="1:25" x14ac:dyDescent="0.2">
      <c r="A54" s="134"/>
      <c r="B54" s="134"/>
      <c r="C54" s="134"/>
      <c r="D54" s="134"/>
      <c r="E54" s="134"/>
      <c r="F54" s="134"/>
      <c r="G54" s="134"/>
      <c r="H54" s="134"/>
      <c r="I54" s="134"/>
      <c r="J54" s="134"/>
      <c r="K54" s="134"/>
    </row>
    <row r="55" spans="1:25" x14ac:dyDescent="0.2">
      <c r="A55" s="131" t="s">
        <v>336</v>
      </c>
      <c r="B55" s="131"/>
      <c r="C55" s="131"/>
      <c r="D55" s="131"/>
      <c r="E55" s="131" t="s">
        <v>588</v>
      </c>
      <c r="F55" s="131"/>
      <c r="G55" s="131"/>
      <c r="H55" s="131"/>
      <c r="I55" s="131"/>
      <c r="J55" s="131"/>
      <c r="K55" s="131"/>
    </row>
    <row r="56" spans="1:25" x14ac:dyDescent="0.2">
      <c r="A56" s="131"/>
      <c r="B56" s="131"/>
      <c r="C56" s="131"/>
      <c r="D56" s="131"/>
      <c r="E56" s="131"/>
      <c r="F56" s="131"/>
      <c r="G56" s="131"/>
      <c r="H56" s="131"/>
      <c r="I56" s="131"/>
      <c r="J56" s="131"/>
      <c r="K56" s="131"/>
    </row>
    <row r="57" spans="1:25" x14ac:dyDescent="0.2">
      <c r="A57" s="84" t="s">
        <v>191</v>
      </c>
    </row>
    <row r="58" spans="1:25" x14ac:dyDescent="0.2">
      <c r="B58" s="194"/>
      <c r="C58" s="194"/>
      <c r="D58" s="32"/>
      <c r="E58" s="32"/>
      <c r="F58" s="32"/>
      <c r="G58" s="32"/>
      <c r="H58" s="32"/>
      <c r="I58" s="32"/>
      <c r="J58" s="32"/>
      <c r="K58" s="32"/>
      <c r="L58" s="32"/>
      <c r="M58" s="32"/>
      <c r="N58" s="32"/>
      <c r="O58" s="32"/>
      <c r="P58" s="32"/>
      <c r="Q58" s="32"/>
      <c r="R58" s="32"/>
      <c r="S58" s="32"/>
    </row>
    <row r="59" spans="1:25" x14ac:dyDescent="0.2">
      <c r="A59" s="6"/>
      <c r="B59" s="7">
        <v>1</v>
      </c>
      <c r="C59" s="7"/>
      <c r="D59" s="7">
        <v>2</v>
      </c>
      <c r="E59" s="7"/>
      <c r="F59" s="7">
        <v>3</v>
      </c>
      <c r="G59" s="7"/>
      <c r="H59" s="7">
        <v>4</v>
      </c>
      <c r="I59" s="7"/>
      <c r="J59" s="7">
        <v>5</v>
      </c>
      <c r="K59" s="7"/>
      <c r="L59" s="7">
        <v>6</v>
      </c>
      <c r="M59" s="7"/>
      <c r="N59" s="7">
        <v>7</v>
      </c>
      <c r="O59" s="7"/>
      <c r="P59" s="7">
        <v>8</v>
      </c>
      <c r="Q59" s="7"/>
      <c r="R59" s="7">
        <v>9</v>
      </c>
      <c r="S59" s="30"/>
      <c r="T59" s="30">
        <v>10</v>
      </c>
      <c r="U59" s="30"/>
      <c r="V59" s="7">
        <v>11</v>
      </c>
      <c r="W59" s="7"/>
      <c r="X59" s="7">
        <v>12</v>
      </c>
      <c r="Y59" s="7"/>
    </row>
    <row r="60" spans="1:25" ht="16" x14ac:dyDescent="0.2">
      <c r="A60" s="8" t="s">
        <v>45</v>
      </c>
      <c r="B60" s="241"/>
      <c r="C60" s="11"/>
      <c r="D60" s="11"/>
      <c r="E60" s="11"/>
      <c r="F60" s="12"/>
      <c r="G60" s="12"/>
      <c r="H60" s="13"/>
      <c r="I60" s="13"/>
      <c r="J60" s="17"/>
      <c r="K60" s="17"/>
      <c r="L60" s="15"/>
      <c r="M60" s="15"/>
      <c r="N60" s="15"/>
      <c r="O60" s="15"/>
      <c r="P60" s="15"/>
      <c r="Q60" s="15"/>
      <c r="R60" s="16"/>
      <c r="S60" s="14"/>
      <c r="T60" s="24"/>
      <c r="U60" s="24"/>
      <c r="V60" s="14"/>
      <c r="W60" s="14"/>
      <c r="X60" s="16"/>
      <c r="Y60" s="16"/>
    </row>
    <row r="61" spans="1:25" x14ac:dyDescent="0.2">
      <c r="A61" s="9" t="s">
        <v>46</v>
      </c>
      <c r="B61" s="11"/>
      <c r="C61" s="11"/>
      <c r="D61" s="11"/>
      <c r="E61" s="11"/>
      <c r="F61" s="12"/>
      <c r="G61" s="12"/>
      <c r="H61" s="13"/>
      <c r="I61" s="13"/>
      <c r="J61" s="17"/>
      <c r="K61" s="17"/>
      <c r="L61" s="15"/>
      <c r="M61" s="15"/>
      <c r="N61" s="15"/>
      <c r="O61" s="15"/>
      <c r="P61" s="15"/>
      <c r="Q61" s="15"/>
      <c r="R61" s="16"/>
      <c r="S61" s="14"/>
      <c r="T61" s="24"/>
      <c r="U61" s="24"/>
      <c r="V61" s="14"/>
      <c r="W61" s="14"/>
      <c r="X61" s="16"/>
      <c r="Y61" s="16"/>
    </row>
    <row r="62" spans="1:25" x14ac:dyDescent="0.2">
      <c r="A62" s="9" t="s">
        <v>47</v>
      </c>
      <c r="B62" s="51">
        <v>91</v>
      </c>
      <c r="C62" s="52">
        <v>85</v>
      </c>
      <c r="D62" s="51">
        <v>97</v>
      </c>
      <c r="E62" s="58">
        <v>184</v>
      </c>
      <c r="F62" s="51">
        <v>100</v>
      </c>
      <c r="G62" s="52">
        <v>117</v>
      </c>
      <c r="H62" s="51">
        <v>104</v>
      </c>
      <c r="I62" s="52">
        <v>88</v>
      </c>
      <c r="J62" s="51">
        <v>110</v>
      </c>
      <c r="K62" s="58">
        <v>181</v>
      </c>
      <c r="L62" s="51">
        <v>113</v>
      </c>
      <c r="M62" s="52">
        <v>119</v>
      </c>
      <c r="N62" s="51">
        <v>117</v>
      </c>
      <c r="O62" s="52">
        <v>97</v>
      </c>
      <c r="P62" s="51">
        <v>123</v>
      </c>
      <c r="Q62" s="58">
        <v>194</v>
      </c>
      <c r="R62" s="51">
        <v>126</v>
      </c>
      <c r="S62" s="52">
        <v>125</v>
      </c>
      <c r="T62" s="51">
        <v>130</v>
      </c>
      <c r="U62" s="52">
        <v>100</v>
      </c>
      <c r="V62" s="51">
        <v>136</v>
      </c>
      <c r="W62" s="58">
        <v>191</v>
      </c>
      <c r="X62" s="51">
        <v>139</v>
      </c>
      <c r="Y62" s="52">
        <v>127</v>
      </c>
    </row>
    <row r="63" spans="1:25" x14ac:dyDescent="0.2">
      <c r="A63" s="9" t="s">
        <v>48</v>
      </c>
      <c r="B63" s="51">
        <v>92</v>
      </c>
      <c r="C63" s="52">
        <v>86</v>
      </c>
      <c r="D63" s="51">
        <v>98</v>
      </c>
      <c r="E63" s="58">
        <v>185</v>
      </c>
      <c r="F63" s="51">
        <v>101</v>
      </c>
      <c r="G63" s="52">
        <v>118</v>
      </c>
      <c r="H63" s="51">
        <v>105</v>
      </c>
      <c r="I63" s="52">
        <v>89</v>
      </c>
      <c r="J63" s="51">
        <v>111</v>
      </c>
      <c r="K63" s="58">
        <v>182</v>
      </c>
      <c r="L63" s="51">
        <v>114</v>
      </c>
      <c r="M63" s="52">
        <v>120</v>
      </c>
      <c r="N63" s="51">
        <v>118</v>
      </c>
      <c r="O63" s="52">
        <v>98</v>
      </c>
      <c r="P63" s="51">
        <v>124</v>
      </c>
      <c r="Q63" s="58">
        <v>195</v>
      </c>
      <c r="R63" s="51">
        <v>127</v>
      </c>
      <c r="S63" s="52">
        <v>126</v>
      </c>
      <c r="T63" s="51">
        <v>131</v>
      </c>
      <c r="U63" s="52">
        <v>101</v>
      </c>
      <c r="V63" s="51">
        <v>137</v>
      </c>
      <c r="W63" s="58">
        <v>192</v>
      </c>
      <c r="X63" s="51">
        <v>140</v>
      </c>
      <c r="Y63" s="52">
        <v>128</v>
      </c>
    </row>
    <row r="64" spans="1:25" x14ac:dyDescent="0.2">
      <c r="A64" s="9" t="s">
        <v>49</v>
      </c>
      <c r="B64" s="51">
        <v>93</v>
      </c>
      <c r="C64" s="52">
        <v>87</v>
      </c>
      <c r="D64" s="51">
        <v>99</v>
      </c>
      <c r="E64" s="58">
        <v>186</v>
      </c>
      <c r="F64" s="51">
        <v>102</v>
      </c>
      <c r="G64" s="52">
        <v>121</v>
      </c>
      <c r="H64" s="51">
        <v>106</v>
      </c>
      <c r="I64" s="52">
        <v>90</v>
      </c>
      <c r="J64" s="51">
        <v>112</v>
      </c>
      <c r="K64" s="58">
        <v>183</v>
      </c>
      <c r="L64" s="51">
        <v>115</v>
      </c>
      <c r="M64" s="52">
        <v>123</v>
      </c>
      <c r="N64" s="51">
        <v>119</v>
      </c>
      <c r="O64" s="52">
        <v>99</v>
      </c>
      <c r="P64" s="51">
        <v>125</v>
      </c>
      <c r="Q64" s="58">
        <v>196</v>
      </c>
      <c r="R64" s="51">
        <v>128</v>
      </c>
      <c r="S64" s="52">
        <v>129</v>
      </c>
      <c r="T64" s="51">
        <v>132</v>
      </c>
      <c r="U64" s="52">
        <v>102</v>
      </c>
      <c r="V64" s="51">
        <v>138</v>
      </c>
      <c r="W64" s="58">
        <v>193</v>
      </c>
      <c r="X64" s="51">
        <v>141</v>
      </c>
      <c r="Y64" s="52">
        <v>131</v>
      </c>
    </row>
    <row r="65" spans="1:25" x14ac:dyDescent="0.2">
      <c r="A65" s="9" t="s">
        <v>50</v>
      </c>
      <c r="B65" s="51">
        <v>94</v>
      </c>
      <c r="C65" s="52">
        <v>91</v>
      </c>
      <c r="D65" s="108"/>
      <c r="E65" s="108"/>
      <c r="F65" s="51">
        <v>103</v>
      </c>
      <c r="G65" s="52">
        <v>122</v>
      </c>
      <c r="H65" s="51">
        <v>107</v>
      </c>
      <c r="I65" s="52">
        <v>94</v>
      </c>
      <c r="J65" s="108"/>
      <c r="K65" s="108"/>
      <c r="L65" s="51">
        <v>116</v>
      </c>
      <c r="M65" s="52">
        <v>124</v>
      </c>
      <c r="N65" s="51">
        <v>120</v>
      </c>
      <c r="O65" s="52">
        <v>103</v>
      </c>
      <c r="P65" s="108"/>
      <c r="Q65" s="108"/>
      <c r="R65" s="51">
        <v>129</v>
      </c>
      <c r="S65" s="52">
        <v>130</v>
      </c>
      <c r="T65" s="51">
        <v>133</v>
      </c>
      <c r="U65" s="52">
        <v>106</v>
      </c>
      <c r="V65" s="108"/>
      <c r="W65" s="108"/>
      <c r="X65" s="51">
        <v>142</v>
      </c>
      <c r="Y65" s="52">
        <v>132</v>
      </c>
    </row>
    <row r="66" spans="1:25" x14ac:dyDescent="0.2">
      <c r="A66" s="9" t="s">
        <v>51</v>
      </c>
      <c r="B66" s="51">
        <v>95</v>
      </c>
      <c r="C66" s="52">
        <v>92</v>
      </c>
      <c r="D66" s="108"/>
      <c r="E66" s="108"/>
      <c r="F66" s="108"/>
      <c r="G66" s="108"/>
      <c r="H66" s="51">
        <v>108</v>
      </c>
      <c r="I66" s="52">
        <v>95</v>
      </c>
      <c r="J66" s="108"/>
      <c r="K66" s="108"/>
      <c r="L66" s="108"/>
      <c r="M66" s="108"/>
      <c r="N66" s="51">
        <v>121</v>
      </c>
      <c r="O66" s="52">
        <v>104</v>
      </c>
      <c r="P66" s="108"/>
      <c r="Q66" s="108"/>
      <c r="R66" s="108"/>
      <c r="S66" s="108"/>
      <c r="T66" s="51">
        <v>134</v>
      </c>
      <c r="U66" s="52">
        <v>107</v>
      </c>
      <c r="V66" s="108"/>
      <c r="W66" s="108"/>
      <c r="X66" s="108"/>
      <c r="Y66" s="108"/>
    </row>
    <row r="67" spans="1:25" ht="16" thickBot="1" x14ac:dyDescent="0.25">
      <c r="A67" s="9" t="s">
        <v>52</v>
      </c>
      <c r="B67" s="51">
        <v>96</v>
      </c>
      <c r="C67" s="52">
        <v>93</v>
      </c>
      <c r="D67" s="109"/>
      <c r="E67" s="109"/>
      <c r="F67" s="109"/>
      <c r="G67" s="109"/>
      <c r="H67" s="51">
        <v>109</v>
      </c>
      <c r="I67" s="52">
        <v>96</v>
      </c>
      <c r="J67" s="109"/>
      <c r="K67" s="109"/>
      <c r="L67" s="109"/>
      <c r="M67" s="109"/>
      <c r="N67" s="51">
        <v>122</v>
      </c>
      <c r="O67" s="52">
        <v>105</v>
      </c>
      <c r="P67" s="109"/>
      <c r="Q67" s="109"/>
      <c r="R67" s="109"/>
      <c r="S67" s="109"/>
      <c r="T67" s="189" t="s">
        <v>594</v>
      </c>
      <c r="U67" s="52">
        <v>108</v>
      </c>
      <c r="V67" s="109"/>
      <c r="W67" s="213"/>
      <c r="X67" s="213"/>
      <c r="Y67" s="213"/>
    </row>
    <row r="68" spans="1:25" ht="16" thickBot="1" x14ac:dyDescent="0.25">
      <c r="B68" s="292" t="s">
        <v>192</v>
      </c>
      <c r="C68" s="293"/>
      <c r="D68" s="293"/>
      <c r="E68" s="293"/>
      <c r="F68" s="293"/>
      <c r="G68" s="294"/>
      <c r="H68" s="292" t="s">
        <v>193</v>
      </c>
      <c r="I68" s="293"/>
      <c r="J68" s="293"/>
      <c r="K68" s="293"/>
      <c r="L68" s="293"/>
      <c r="M68" s="294"/>
      <c r="N68" s="292" t="s">
        <v>195</v>
      </c>
      <c r="O68" s="293"/>
      <c r="P68" s="293"/>
      <c r="Q68" s="293"/>
      <c r="R68" s="293"/>
      <c r="S68" s="294"/>
      <c r="T68" s="292" t="s">
        <v>196</v>
      </c>
      <c r="U68" s="293"/>
      <c r="V68" s="293"/>
      <c r="W68" s="293"/>
      <c r="X68" s="293"/>
      <c r="Y68" s="294"/>
    </row>
  </sheetData>
  <mergeCells count="4">
    <mergeCell ref="B68:G68"/>
    <mergeCell ref="H68:M68"/>
    <mergeCell ref="N68:S68"/>
    <mergeCell ref="T68:Y6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5FB67-D389-4033-B404-BB2012F3DC28}">
  <dimension ref="A1:Y68"/>
  <sheetViews>
    <sheetView workbookViewId="0">
      <selection activeCell="B60" sqref="B60:G60"/>
    </sheetView>
  </sheetViews>
  <sheetFormatPr baseColWidth="10" defaultColWidth="9.1640625" defaultRowHeight="15" x14ac:dyDescent="0.2"/>
  <sheetData>
    <row r="1" spans="1:11" x14ac:dyDescent="0.2">
      <c r="A1" s="131" t="s">
        <v>393</v>
      </c>
      <c r="B1" s="131"/>
      <c r="C1" s="131"/>
      <c r="D1" s="131"/>
      <c r="E1" s="131" t="s">
        <v>279</v>
      </c>
      <c r="F1" s="131"/>
      <c r="G1" s="131"/>
      <c r="H1" s="131"/>
      <c r="I1" s="131"/>
      <c r="J1" s="131"/>
      <c r="K1" s="131"/>
    </row>
    <row r="2" spans="1:11" x14ac:dyDescent="0.2">
      <c r="A2" s="131" t="s">
        <v>280</v>
      </c>
      <c r="B2" s="131"/>
      <c r="C2" s="131"/>
      <c r="D2" s="131"/>
      <c r="E2" s="131" t="s">
        <v>281</v>
      </c>
      <c r="F2" s="131"/>
      <c r="G2" s="131"/>
      <c r="H2" s="131"/>
      <c r="I2" s="131"/>
      <c r="J2" s="131"/>
      <c r="K2" s="131"/>
    </row>
    <row r="3" spans="1:11" x14ac:dyDescent="0.2">
      <c r="A3" s="131" t="s">
        <v>282</v>
      </c>
      <c r="B3" s="131"/>
      <c r="C3" s="131"/>
      <c r="D3" s="131"/>
      <c r="E3" s="131" t="s">
        <v>283</v>
      </c>
      <c r="F3" s="131"/>
      <c r="G3" s="131"/>
      <c r="H3" s="131"/>
      <c r="I3" s="131"/>
      <c r="J3" s="131"/>
      <c r="K3" s="131"/>
    </row>
    <row r="4" spans="1:11" x14ac:dyDescent="0.2">
      <c r="A4" s="131" t="s">
        <v>284</v>
      </c>
      <c r="B4" s="131"/>
      <c r="C4" s="131"/>
      <c r="D4" s="131"/>
      <c r="E4" s="131" t="s">
        <v>285</v>
      </c>
      <c r="F4" s="131"/>
      <c r="G4" s="131"/>
      <c r="H4" s="131"/>
      <c r="I4" s="131"/>
      <c r="J4" s="131"/>
      <c r="K4" s="131"/>
    </row>
    <row r="5" spans="1:11" x14ac:dyDescent="0.2">
      <c r="A5" s="131" t="s">
        <v>279</v>
      </c>
      <c r="B5" s="131"/>
      <c r="C5" s="131"/>
      <c r="D5" s="131"/>
      <c r="E5" s="131" t="s">
        <v>279</v>
      </c>
      <c r="F5" s="131"/>
      <c r="G5" s="131"/>
      <c r="H5" s="131"/>
      <c r="I5" s="131"/>
      <c r="J5" s="131"/>
      <c r="K5" s="131"/>
    </row>
    <row r="6" spans="1:11" x14ac:dyDescent="0.2">
      <c r="A6" s="131" t="s">
        <v>286</v>
      </c>
      <c r="B6" s="131"/>
      <c r="C6" s="131"/>
      <c r="D6" s="131"/>
      <c r="E6" s="131" t="s">
        <v>572</v>
      </c>
      <c r="F6" s="131"/>
      <c r="G6" s="131"/>
      <c r="H6" s="131"/>
      <c r="I6" s="131"/>
      <c r="J6" s="131"/>
      <c r="K6" s="131"/>
    </row>
    <row r="7" spans="1:11" x14ac:dyDescent="0.2">
      <c r="A7" s="131" t="s">
        <v>288</v>
      </c>
      <c r="B7" s="131"/>
      <c r="C7" s="131"/>
      <c r="D7" s="131"/>
      <c r="E7" s="131" t="s">
        <v>579</v>
      </c>
      <c r="F7" s="131"/>
      <c r="G7" s="131"/>
      <c r="H7" s="131"/>
      <c r="I7" s="131"/>
      <c r="J7" s="131"/>
      <c r="K7" s="131"/>
    </row>
    <row r="8" spans="1:11" x14ac:dyDescent="0.2">
      <c r="A8" s="131" t="s">
        <v>290</v>
      </c>
      <c r="B8" s="131"/>
      <c r="C8" s="131"/>
      <c r="D8" s="131"/>
      <c r="E8" s="131" t="s">
        <v>291</v>
      </c>
      <c r="F8" s="131"/>
      <c r="G8" s="131"/>
      <c r="H8" s="131"/>
      <c r="I8" s="131"/>
      <c r="J8" s="131"/>
      <c r="K8" s="131"/>
    </row>
    <row r="9" spans="1:11" x14ac:dyDescent="0.2">
      <c r="A9" s="131" t="s">
        <v>292</v>
      </c>
      <c r="B9" s="131"/>
      <c r="C9" s="131"/>
      <c r="D9" s="131"/>
      <c r="E9" s="131" t="s">
        <v>293</v>
      </c>
      <c r="F9" s="131"/>
      <c r="G9" s="131"/>
      <c r="H9" s="131"/>
      <c r="I9" s="131"/>
      <c r="J9" s="131"/>
      <c r="K9" s="131"/>
    </row>
    <row r="10" spans="1:11" x14ac:dyDescent="0.2">
      <c r="A10" s="131" t="s">
        <v>294</v>
      </c>
      <c r="B10" s="131"/>
      <c r="C10" s="131"/>
      <c r="D10" s="131"/>
      <c r="E10" s="131" t="s">
        <v>574</v>
      </c>
      <c r="F10" s="131"/>
      <c r="G10" s="131"/>
      <c r="H10" s="131"/>
      <c r="I10" s="131"/>
      <c r="J10" s="131"/>
      <c r="K10" s="131"/>
    </row>
    <row r="11" spans="1:11" x14ac:dyDescent="0.2">
      <c r="A11" s="131" t="s">
        <v>296</v>
      </c>
      <c r="B11" s="131"/>
      <c r="C11" s="131"/>
      <c r="D11" s="131"/>
      <c r="E11" s="131" t="s">
        <v>297</v>
      </c>
      <c r="F11" s="131"/>
      <c r="G11" s="131"/>
      <c r="H11" s="131"/>
      <c r="I11" s="131"/>
      <c r="J11" s="131"/>
      <c r="K11" s="131"/>
    </row>
    <row r="12" spans="1:11" x14ac:dyDescent="0.2">
      <c r="A12" s="131" t="s">
        <v>298</v>
      </c>
      <c r="B12" s="131"/>
      <c r="C12" s="131"/>
      <c r="D12" s="131"/>
      <c r="E12" s="131" t="s">
        <v>299</v>
      </c>
      <c r="F12" s="131"/>
      <c r="G12" s="131"/>
      <c r="H12" s="131"/>
      <c r="I12" s="131"/>
      <c r="J12" s="131"/>
      <c r="K12" s="131"/>
    </row>
    <row r="13" spans="1:11" x14ac:dyDescent="0.2">
      <c r="A13" s="131" t="s">
        <v>300</v>
      </c>
      <c r="B13" s="131"/>
      <c r="C13" s="131"/>
      <c r="D13" s="131"/>
      <c r="E13" s="131" t="s">
        <v>397</v>
      </c>
      <c r="F13" s="131"/>
      <c r="G13" s="131"/>
      <c r="H13" s="131"/>
      <c r="I13" s="131"/>
      <c r="J13" s="131"/>
      <c r="K13" s="131"/>
    </row>
    <row r="14" spans="1:11" x14ac:dyDescent="0.2">
      <c r="A14" s="131"/>
      <c r="B14" s="131"/>
      <c r="C14" s="131"/>
      <c r="D14" s="131"/>
      <c r="E14" s="131"/>
      <c r="F14" s="131"/>
      <c r="G14" s="131"/>
      <c r="H14" s="131"/>
      <c r="I14" s="131"/>
      <c r="J14" s="131"/>
      <c r="K14" s="131"/>
    </row>
    <row r="15" spans="1:11" x14ac:dyDescent="0.2">
      <c r="A15" s="132" t="s">
        <v>302</v>
      </c>
      <c r="B15" s="132"/>
      <c r="C15" s="132"/>
      <c r="D15" s="132"/>
      <c r="E15" s="132"/>
      <c r="F15" s="132"/>
      <c r="G15" s="132"/>
      <c r="H15" s="132"/>
      <c r="I15" s="132"/>
      <c r="J15" s="132"/>
      <c r="K15" s="132"/>
    </row>
    <row r="16" spans="1:11" x14ac:dyDescent="0.2">
      <c r="A16" s="132" t="s">
        <v>294</v>
      </c>
      <c r="B16" s="132"/>
      <c r="C16" s="132"/>
      <c r="D16" s="132"/>
      <c r="E16" s="132"/>
      <c r="F16" s="132"/>
      <c r="G16" s="132"/>
      <c r="H16" s="132"/>
      <c r="I16" s="132"/>
      <c r="J16" s="132"/>
      <c r="K16" s="132"/>
    </row>
    <row r="17" spans="1:13" x14ac:dyDescent="0.2">
      <c r="A17" s="132"/>
      <c r="B17" s="132" t="s">
        <v>303</v>
      </c>
      <c r="C17" s="132"/>
      <c r="D17" s="132"/>
      <c r="E17" s="132"/>
      <c r="F17" s="132"/>
      <c r="G17" s="132" t="s">
        <v>398</v>
      </c>
      <c r="H17" s="132"/>
      <c r="I17" s="132"/>
      <c r="J17" s="132"/>
      <c r="K17" s="132"/>
    </row>
    <row r="18" spans="1:13" x14ac:dyDescent="0.2">
      <c r="A18" s="131"/>
      <c r="B18" s="131"/>
      <c r="C18" s="131"/>
      <c r="D18" s="131"/>
      <c r="E18" s="131"/>
      <c r="F18" s="131"/>
      <c r="G18" s="131"/>
      <c r="H18" s="131"/>
      <c r="I18" s="131"/>
      <c r="J18" s="131"/>
      <c r="K18" s="131"/>
    </row>
    <row r="19" spans="1:13" x14ac:dyDescent="0.2">
      <c r="A19" s="131" t="s">
        <v>305</v>
      </c>
      <c r="B19" s="131"/>
      <c r="C19" s="131"/>
      <c r="D19" s="131"/>
      <c r="E19" s="131" t="s">
        <v>575</v>
      </c>
      <c r="F19" s="131"/>
      <c r="G19" s="131"/>
      <c r="H19" s="131"/>
      <c r="I19" s="131"/>
      <c r="J19" s="131"/>
      <c r="K19" s="131"/>
    </row>
    <row r="20" spans="1:13" x14ac:dyDescent="0.2">
      <c r="A20" s="131" t="s">
        <v>307</v>
      </c>
      <c r="B20" s="131"/>
      <c r="C20" s="131"/>
      <c r="D20" s="131"/>
      <c r="E20" s="131"/>
      <c r="F20" s="131"/>
      <c r="G20" s="131"/>
      <c r="H20" s="131"/>
      <c r="I20" s="131"/>
      <c r="J20" s="131"/>
      <c r="K20" s="131"/>
    </row>
    <row r="21" spans="1:13" x14ac:dyDescent="0.2">
      <c r="A21" s="131" t="s">
        <v>308</v>
      </c>
      <c r="B21" s="131"/>
      <c r="C21" s="131"/>
      <c r="D21" s="131"/>
      <c r="E21" s="131" t="s">
        <v>580</v>
      </c>
      <c r="F21" s="131"/>
      <c r="G21" s="131"/>
      <c r="H21" s="131"/>
      <c r="I21" s="131"/>
      <c r="J21" s="131"/>
      <c r="K21" s="131"/>
    </row>
    <row r="22" spans="1:13" x14ac:dyDescent="0.2">
      <c r="A22" s="131"/>
      <c r="B22" s="131"/>
      <c r="C22" s="131"/>
      <c r="D22" s="131"/>
      <c r="E22" s="131"/>
      <c r="F22" s="131"/>
      <c r="G22" s="131"/>
      <c r="H22" s="131"/>
      <c r="I22" s="131"/>
      <c r="J22" s="131"/>
      <c r="K22" s="131"/>
    </row>
    <row r="23" spans="1:13" x14ac:dyDescent="0.2">
      <c r="A23" s="133" t="s">
        <v>310</v>
      </c>
      <c r="B23" s="133" t="s">
        <v>311</v>
      </c>
      <c r="C23" s="133" t="s">
        <v>312</v>
      </c>
      <c r="D23" s="133" t="s">
        <v>313</v>
      </c>
      <c r="E23" s="133" t="s">
        <v>314</v>
      </c>
      <c r="F23" s="133" t="s">
        <v>315</v>
      </c>
      <c r="G23" s="133" t="s">
        <v>316</v>
      </c>
      <c r="H23" s="133" t="s">
        <v>317</v>
      </c>
      <c r="I23" s="133" t="s">
        <v>318</v>
      </c>
      <c r="J23" s="133" t="s">
        <v>319</v>
      </c>
      <c r="K23" s="133" t="s">
        <v>320</v>
      </c>
      <c r="L23" s="133" t="s">
        <v>321</v>
      </c>
      <c r="M23" s="133" t="s">
        <v>322</v>
      </c>
    </row>
    <row r="24" spans="1:13" x14ac:dyDescent="0.2">
      <c r="A24" s="133" t="s">
        <v>45</v>
      </c>
      <c r="B24" s="131" t="s">
        <v>323</v>
      </c>
      <c r="C24" s="131" t="s">
        <v>323</v>
      </c>
      <c r="D24" s="131" t="s">
        <v>323</v>
      </c>
      <c r="E24" s="131" t="s">
        <v>323</v>
      </c>
      <c r="F24" s="131" t="s">
        <v>323</v>
      </c>
      <c r="G24" s="131" t="s">
        <v>323</v>
      </c>
      <c r="H24" s="131" t="s">
        <v>323</v>
      </c>
      <c r="I24" s="131" t="s">
        <v>323</v>
      </c>
      <c r="J24" s="131" t="s">
        <v>323</v>
      </c>
      <c r="K24" s="131" t="s">
        <v>323</v>
      </c>
      <c r="L24" s="131" t="s">
        <v>323</v>
      </c>
      <c r="M24" s="131" t="s">
        <v>323</v>
      </c>
    </row>
    <row r="25" spans="1:13" x14ac:dyDescent="0.2">
      <c r="A25" s="133" t="s">
        <v>46</v>
      </c>
      <c r="B25" s="131" t="s">
        <v>323</v>
      </c>
      <c r="C25" s="131" t="s">
        <v>323</v>
      </c>
      <c r="D25" s="131" t="s">
        <v>323</v>
      </c>
      <c r="E25" s="131" t="s">
        <v>323</v>
      </c>
      <c r="F25" s="131" t="s">
        <v>323</v>
      </c>
      <c r="G25" s="131" t="s">
        <v>323</v>
      </c>
      <c r="H25" s="131" t="s">
        <v>323</v>
      </c>
      <c r="I25" s="131" t="s">
        <v>323</v>
      </c>
      <c r="J25" s="131" t="s">
        <v>323</v>
      </c>
      <c r="K25" s="131" t="s">
        <v>323</v>
      </c>
      <c r="L25" s="131" t="s">
        <v>323</v>
      </c>
      <c r="M25" s="131" t="s">
        <v>323</v>
      </c>
    </row>
    <row r="26" spans="1:13" x14ac:dyDescent="0.2">
      <c r="A26" s="133" t="s">
        <v>47</v>
      </c>
      <c r="B26" s="131" t="s">
        <v>323</v>
      </c>
      <c r="C26" s="131" t="s">
        <v>323</v>
      </c>
      <c r="D26" s="131" t="s">
        <v>323</v>
      </c>
      <c r="E26" s="131" t="s">
        <v>323</v>
      </c>
      <c r="F26" s="131" t="s">
        <v>323</v>
      </c>
      <c r="G26" s="131" t="s">
        <v>323</v>
      </c>
      <c r="H26" s="131" t="s">
        <v>323</v>
      </c>
      <c r="I26" s="131" t="s">
        <v>323</v>
      </c>
      <c r="J26" s="131" t="s">
        <v>323</v>
      </c>
      <c r="K26" s="131" t="s">
        <v>323</v>
      </c>
      <c r="L26" s="131" t="s">
        <v>323</v>
      </c>
      <c r="M26" s="131" t="s">
        <v>323</v>
      </c>
    </row>
    <row r="27" spans="1:13" x14ac:dyDescent="0.2">
      <c r="A27" s="133" t="s">
        <v>48</v>
      </c>
      <c r="B27" s="131" t="s">
        <v>323</v>
      </c>
      <c r="C27" s="131" t="s">
        <v>323</v>
      </c>
      <c r="D27" s="131" t="s">
        <v>323</v>
      </c>
      <c r="E27" s="131" t="s">
        <v>323</v>
      </c>
      <c r="F27" s="131" t="s">
        <v>323</v>
      </c>
      <c r="G27" s="131" t="s">
        <v>323</v>
      </c>
      <c r="H27" s="131" t="s">
        <v>323</v>
      </c>
      <c r="I27" s="131" t="s">
        <v>323</v>
      </c>
      <c r="J27" s="131" t="s">
        <v>323</v>
      </c>
      <c r="K27" s="131" t="s">
        <v>323</v>
      </c>
      <c r="L27" s="131" t="s">
        <v>323</v>
      </c>
      <c r="M27" s="131" t="s">
        <v>323</v>
      </c>
    </row>
    <row r="28" spans="1:13" x14ac:dyDescent="0.2">
      <c r="A28" s="133" t="s">
        <v>49</v>
      </c>
      <c r="B28" s="131" t="s">
        <v>323</v>
      </c>
      <c r="C28" s="131" t="s">
        <v>323</v>
      </c>
      <c r="D28" s="131" t="s">
        <v>323</v>
      </c>
      <c r="E28" s="131" t="s">
        <v>323</v>
      </c>
      <c r="F28" s="131" t="s">
        <v>323</v>
      </c>
      <c r="G28" s="131" t="s">
        <v>323</v>
      </c>
      <c r="H28" s="131" t="s">
        <v>323</v>
      </c>
      <c r="I28" s="131" t="s">
        <v>323</v>
      </c>
      <c r="J28" s="131" t="s">
        <v>323</v>
      </c>
      <c r="K28" s="131" t="s">
        <v>323</v>
      </c>
      <c r="L28" s="131" t="s">
        <v>323</v>
      </c>
      <c r="M28" s="131" t="s">
        <v>323</v>
      </c>
    </row>
    <row r="29" spans="1:13" x14ac:dyDescent="0.2">
      <c r="A29" s="133" t="s">
        <v>50</v>
      </c>
      <c r="B29" s="131" t="s">
        <v>323</v>
      </c>
      <c r="C29" s="131" t="s">
        <v>323</v>
      </c>
      <c r="D29" s="131" t="s">
        <v>323</v>
      </c>
      <c r="E29" s="131" t="s">
        <v>323</v>
      </c>
      <c r="F29" s="131" t="s">
        <v>323</v>
      </c>
      <c r="G29" s="131" t="s">
        <v>323</v>
      </c>
      <c r="H29" s="131" t="s">
        <v>323</v>
      </c>
      <c r="I29" s="131" t="s">
        <v>323</v>
      </c>
      <c r="J29" s="131" t="s">
        <v>323</v>
      </c>
      <c r="K29" s="131" t="s">
        <v>323</v>
      </c>
      <c r="L29" s="131" t="s">
        <v>323</v>
      </c>
      <c r="M29" s="131" t="s">
        <v>323</v>
      </c>
    </row>
    <row r="30" spans="1:13" x14ac:dyDescent="0.2">
      <c r="A30" s="133" t="s">
        <v>51</v>
      </c>
      <c r="B30" s="131" t="s">
        <v>323</v>
      </c>
      <c r="C30" s="131" t="s">
        <v>323</v>
      </c>
      <c r="D30" s="131" t="s">
        <v>323</v>
      </c>
      <c r="E30" s="131" t="s">
        <v>323</v>
      </c>
      <c r="F30" s="131" t="s">
        <v>323</v>
      </c>
      <c r="G30" s="131" t="s">
        <v>323</v>
      </c>
      <c r="H30" s="131" t="s">
        <v>323</v>
      </c>
      <c r="I30" s="131" t="s">
        <v>323</v>
      </c>
      <c r="J30" s="131" t="s">
        <v>323</v>
      </c>
      <c r="K30" s="131" t="s">
        <v>323</v>
      </c>
      <c r="L30" s="131" t="s">
        <v>323</v>
      </c>
      <c r="M30" s="131" t="s">
        <v>323</v>
      </c>
    </row>
    <row r="31" spans="1:13" x14ac:dyDescent="0.2">
      <c r="A31" s="133" t="s">
        <v>52</v>
      </c>
      <c r="B31" s="131" t="s">
        <v>323</v>
      </c>
      <c r="C31" s="131" t="s">
        <v>323</v>
      </c>
      <c r="D31" s="131" t="s">
        <v>323</v>
      </c>
      <c r="E31" s="131" t="s">
        <v>323</v>
      </c>
      <c r="F31" s="131" t="s">
        <v>323</v>
      </c>
      <c r="G31" s="131" t="s">
        <v>323</v>
      </c>
      <c r="H31" s="131" t="s">
        <v>323</v>
      </c>
      <c r="I31" s="131" t="s">
        <v>323</v>
      </c>
      <c r="J31" s="131" t="s">
        <v>323</v>
      </c>
      <c r="K31" s="131" t="s">
        <v>323</v>
      </c>
      <c r="L31" s="131" t="s">
        <v>323</v>
      </c>
      <c r="M31" s="131" t="s">
        <v>323</v>
      </c>
    </row>
    <row r="32" spans="1:13" x14ac:dyDescent="0.2">
      <c r="A32" s="131"/>
      <c r="B32" s="131"/>
      <c r="C32" s="131"/>
      <c r="D32" s="131"/>
      <c r="E32" s="131"/>
      <c r="F32" s="131"/>
      <c r="G32" s="131"/>
      <c r="H32" s="131"/>
      <c r="I32" s="131"/>
      <c r="J32" s="131"/>
      <c r="K32" s="131"/>
    </row>
    <row r="33" spans="1:13" x14ac:dyDescent="0.2">
      <c r="A33" s="131" t="s">
        <v>324</v>
      </c>
      <c r="B33" s="131" t="s">
        <v>303</v>
      </c>
      <c r="C33" s="131"/>
      <c r="D33" s="131"/>
      <c r="E33" s="131"/>
      <c r="F33" s="131"/>
      <c r="G33" s="131"/>
      <c r="H33" s="131"/>
      <c r="I33" s="131"/>
      <c r="J33" s="131"/>
      <c r="K33" s="131"/>
    </row>
    <row r="34" spans="1:13" x14ac:dyDescent="0.2">
      <c r="A34" s="131" t="s">
        <v>305</v>
      </c>
      <c r="B34" s="131" t="s">
        <v>398</v>
      </c>
      <c r="C34" s="131"/>
      <c r="D34" s="131"/>
      <c r="E34" s="131"/>
      <c r="F34" s="131"/>
      <c r="G34" s="131"/>
      <c r="H34" s="131"/>
      <c r="I34" s="131"/>
      <c r="J34" s="131"/>
      <c r="K34" s="131"/>
    </row>
    <row r="35" spans="1:13" x14ac:dyDescent="0.2">
      <c r="A35" s="131" t="s">
        <v>325</v>
      </c>
      <c r="B35" s="131"/>
      <c r="C35" s="131"/>
      <c r="D35" s="131"/>
      <c r="E35" s="131">
        <v>450</v>
      </c>
      <c r="F35" s="131" t="s">
        <v>326</v>
      </c>
      <c r="G35" s="131"/>
      <c r="H35" s="131"/>
      <c r="I35" s="131"/>
      <c r="J35" s="131"/>
      <c r="K35" s="131"/>
    </row>
    <row r="36" spans="1:13" x14ac:dyDescent="0.2">
      <c r="A36" s="131" t="s">
        <v>327</v>
      </c>
      <c r="B36" s="131"/>
      <c r="C36" s="131"/>
      <c r="D36" s="131"/>
      <c r="E36" s="131">
        <v>10</v>
      </c>
      <c r="F36" s="131"/>
      <c r="G36" s="131"/>
      <c r="H36" s="131"/>
      <c r="I36" s="131"/>
      <c r="J36" s="131"/>
      <c r="K36" s="131"/>
    </row>
    <row r="37" spans="1:13" x14ac:dyDescent="0.2">
      <c r="A37" s="131" t="s">
        <v>328</v>
      </c>
      <c r="B37" s="131"/>
      <c r="C37" s="131"/>
      <c r="D37" s="131"/>
      <c r="E37" s="131">
        <v>50</v>
      </c>
      <c r="F37" s="131" t="s">
        <v>329</v>
      </c>
      <c r="G37" s="131"/>
      <c r="H37" s="131"/>
      <c r="I37" s="131"/>
      <c r="J37" s="131"/>
      <c r="K37" s="131"/>
    </row>
    <row r="38" spans="1:13" x14ac:dyDescent="0.2">
      <c r="A38" s="131" t="s">
        <v>330</v>
      </c>
      <c r="B38" s="131"/>
      <c r="C38" s="131"/>
      <c r="D38" s="131"/>
      <c r="E38" s="131" t="s">
        <v>580</v>
      </c>
      <c r="F38" s="131"/>
      <c r="G38" s="131"/>
      <c r="H38" s="131"/>
      <c r="I38" s="131"/>
      <c r="J38" s="131"/>
      <c r="K38" s="131"/>
    </row>
    <row r="39" spans="1:13" x14ac:dyDescent="0.2">
      <c r="A39" s="131"/>
      <c r="B39" s="131"/>
      <c r="C39" s="131"/>
      <c r="D39" s="131"/>
      <c r="E39" s="131"/>
      <c r="F39" s="131"/>
      <c r="G39" s="131"/>
      <c r="H39" s="131"/>
      <c r="I39" s="131"/>
      <c r="J39" s="131"/>
      <c r="K39" s="131"/>
    </row>
    <row r="40" spans="1:13" x14ac:dyDescent="0.2">
      <c r="A40" s="131" t="s">
        <v>331</v>
      </c>
      <c r="B40" s="131"/>
      <c r="C40" s="131"/>
      <c r="D40" s="131"/>
      <c r="E40" s="131" t="s">
        <v>581</v>
      </c>
      <c r="F40" s="131"/>
      <c r="G40" s="131"/>
      <c r="H40" s="131"/>
      <c r="I40" s="131"/>
      <c r="J40" s="131"/>
      <c r="K40" s="131"/>
    </row>
    <row r="41" spans="1:13" x14ac:dyDescent="0.2">
      <c r="A41" s="131" t="s">
        <v>333</v>
      </c>
      <c r="B41" s="131"/>
      <c r="C41" s="131"/>
      <c r="D41" s="131"/>
      <c r="E41" s="131">
        <v>21.6</v>
      </c>
      <c r="F41" s="131" t="s">
        <v>334</v>
      </c>
      <c r="G41" s="131"/>
      <c r="H41" s="131"/>
      <c r="I41" s="131"/>
      <c r="J41" s="131"/>
      <c r="K41" s="131"/>
    </row>
    <row r="42" spans="1:13" x14ac:dyDescent="0.2">
      <c r="A42" s="131"/>
      <c r="B42" s="131"/>
      <c r="C42" s="131"/>
      <c r="D42" s="131"/>
      <c r="E42" s="131"/>
      <c r="F42" s="131"/>
      <c r="G42" s="131"/>
      <c r="H42" s="131"/>
      <c r="I42" s="131"/>
      <c r="J42" s="131"/>
      <c r="K42" s="131"/>
    </row>
    <row r="43" spans="1:13" x14ac:dyDescent="0.2">
      <c r="A43" s="133" t="s">
        <v>310</v>
      </c>
      <c r="B43" s="133" t="s">
        <v>311</v>
      </c>
      <c r="C43" s="133" t="s">
        <v>312</v>
      </c>
      <c r="D43" s="133" t="s">
        <v>313</v>
      </c>
      <c r="E43" s="133" t="s">
        <v>314</v>
      </c>
      <c r="F43" s="133" t="s">
        <v>315</v>
      </c>
      <c r="G43" s="133" t="s">
        <v>316</v>
      </c>
      <c r="H43" s="133" t="s">
        <v>317</v>
      </c>
      <c r="I43" s="133" t="s">
        <v>318</v>
      </c>
      <c r="J43" s="133" t="s">
        <v>319</v>
      </c>
      <c r="K43" s="133" t="s">
        <v>320</v>
      </c>
      <c r="L43" s="133" t="s">
        <v>321</v>
      </c>
      <c r="M43" s="133" t="s">
        <v>322</v>
      </c>
    </row>
    <row r="44" spans="1:13" x14ac:dyDescent="0.2">
      <c r="A44" s="133" t="s">
        <v>45</v>
      </c>
      <c r="B44" s="131">
        <v>1.7121999999999999</v>
      </c>
      <c r="C44" s="131">
        <v>0.8085</v>
      </c>
      <c r="D44" s="131">
        <v>0.87409999999999999</v>
      </c>
      <c r="E44" s="131" t="s">
        <v>279</v>
      </c>
      <c r="F44" s="131" t="s">
        <v>279</v>
      </c>
      <c r="G44" s="131" t="s">
        <v>279</v>
      </c>
      <c r="H44" s="131" t="s">
        <v>279</v>
      </c>
      <c r="I44" s="131" t="s">
        <v>279</v>
      </c>
      <c r="J44" s="131" t="s">
        <v>279</v>
      </c>
      <c r="K44" s="131" t="s">
        <v>279</v>
      </c>
      <c r="L44" s="131" t="s">
        <v>279</v>
      </c>
      <c r="M44" s="131" t="s">
        <v>279</v>
      </c>
    </row>
    <row r="45" spans="1:13" x14ac:dyDescent="0.2">
      <c r="A45" s="133" t="s">
        <v>46</v>
      </c>
      <c r="B45" s="131" t="s">
        <v>279</v>
      </c>
      <c r="C45" s="131" t="s">
        <v>279</v>
      </c>
      <c r="D45" s="131" t="s">
        <v>279</v>
      </c>
      <c r="E45" s="131" t="s">
        <v>279</v>
      </c>
      <c r="F45" s="131" t="s">
        <v>279</v>
      </c>
      <c r="G45" s="131" t="s">
        <v>279</v>
      </c>
      <c r="H45" s="131" t="s">
        <v>279</v>
      </c>
      <c r="I45" s="131" t="s">
        <v>279</v>
      </c>
      <c r="J45" s="131" t="s">
        <v>279</v>
      </c>
      <c r="K45" s="131" t="s">
        <v>279</v>
      </c>
      <c r="L45" s="131" t="s">
        <v>279</v>
      </c>
      <c r="M45" s="131" t="s">
        <v>279</v>
      </c>
    </row>
    <row r="46" spans="1:13" x14ac:dyDescent="0.2">
      <c r="A46" s="133" t="s">
        <v>47</v>
      </c>
      <c r="B46" s="131">
        <v>0.97340000000000004</v>
      </c>
      <c r="C46" s="131">
        <v>0.74650000000000005</v>
      </c>
      <c r="D46" s="131">
        <v>0.87439999999999996</v>
      </c>
      <c r="E46" s="131">
        <v>1.548</v>
      </c>
      <c r="F46" s="131">
        <v>0.75619999999999998</v>
      </c>
      <c r="G46" s="131">
        <v>0.80220000000000002</v>
      </c>
      <c r="H46" s="131">
        <v>0.61880000000000002</v>
      </c>
      <c r="I46" s="131">
        <v>0.66859999999999997</v>
      </c>
      <c r="J46" s="131">
        <v>0.67369999999999997</v>
      </c>
      <c r="K46" s="118">
        <v>0.63660000000000005</v>
      </c>
      <c r="L46" s="131" t="s">
        <v>279</v>
      </c>
      <c r="M46" s="131" t="s">
        <v>279</v>
      </c>
    </row>
    <row r="47" spans="1:13" x14ac:dyDescent="0.2">
      <c r="A47" s="133" t="s">
        <v>48</v>
      </c>
      <c r="B47" s="131">
        <v>1.1157999999999999</v>
      </c>
      <c r="C47" s="131">
        <v>0.73260000000000003</v>
      </c>
      <c r="D47" s="131">
        <v>0.78790000000000004</v>
      </c>
      <c r="E47" s="131">
        <v>1.0451999999999999</v>
      </c>
      <c r="F47" s="131">
        <v>0.76380000000000003</v>
      </c>
      <c r="G47" s="131">
        <v>0.73619999999999997</v>
      </c>
      <c r="H47" s="131">
        <v>0.79930000000000001</v>
      </c>
      <c r="I47" s="131">
        <v>0.72209999999999996</v>
      </c>
      <c r="J47" s="131">
        <v>0.7127</v>
      </c>
      <c r="K47" s="179">
        <v>0.67020000000000002</v>
      </c>
      <c r="L47" s="131" t="s">
        <v>279</v>
      </c>
      <c r="M47" s="131" t="s">
        <v>279</v>
      </c>
    </row>
    <row r="48" spans="1:13" x14ac:dyDescent="0.2">
      <c r="A48" s="133" t="s">
        <v>49</v>
      </c>
      <c r="B48" s="131">
        <v>0.96560000000000001</v>
      </c>
      <c r="C48" s="131">
        <v>0.78320000000000001</v>
      </c>
      <c r="D48" s="131">
        <v>0.78029999999999999</v>
      </c>
      <c r="E48" s="131">
        <v>0.83550000000000002</v>
      </c>
      <c r="F48" s="131">
        <v>0.7873</v>
      </c>
      <c r="G48" s="131">
        <v>0.84199999999999997</v>
      </c>
      <c r="H48" s="131">
        <v>0.79059999999999997</v>
      </c>
      <c r="I48" s="131">
        <v>0.71299999999999997</v>
      </c>
      <c r="J48" s="131">
        <v>0.69</v>
      </c>
      <c r="K48" s="131">
        <v>0.7137</v>
      </c>
      <c r="L48" s="131" t="s">
        <v>279</v>
      </c>
      <c r="M48" s="131" t="s">
        <v>279</v>
      </c>
    </row>
    <row r="49" spans="1:25" x14ac:dyDescent="0.2">
      <c r="A49" s="133" t="s">
        <v>50</v>
      </c>
      <c r="B49" s="131">
        <v>1.0187999999999999</v>
      </c>
      <c r="C49" s="131">
        <v>0.74760000000000004</v>
      </c>
      <c r="D49" s="131" t="s">
        <v>279</v>
      </c>
      <c r="E49" s="131">
        <v>1.2882</v>
      </c>
      <c r="F49" s="131">
        <v>0.77139999999999997</v>
      </c>
      <c r="G49" s="131" t="s">
        <v>279</v>
      </c>
      <c r="H49" s="131">
        <v>0.7016</v>
      </c>
      <c r="I49" s="131" t="s">
        <v>279</v>
      </c>
      <c r="J49" s="131">
        <v>0.67859999999999998</v>
      </c>
      <c r="K49" s="131" t="s">
        <v>279</v>
      </c>
      <c r="L49" s="131" t="s">
        <v>279</v>
      </c>
      <c r="M49" s="131" t="s">
        <v>279</v>
      </c>
    </row>
    <row r="50" spans="1:25" x14ac:dyDescent="0.2">
      <c r="A50" s="133" t="s">
        <v>51</v>
      </c>
      <c r="B50" s="131">
        <v>1.0546</v>
      </c>
      <c r="C50" s="131">
        <v>0.73109999999999997</v>
      </c>
      <c r="D50" s="131" t="s">
        <v>279</v>
      </c>
      <c r="E50" s="131">
        <v>1.0084</v>
      </c>
      <c r="F50" s="131">
        <v>0.71330000000000005</v>
      </c>
      <c r="G50" s="131" t="s">
        <v>279</v>
      </c>
      <c r="H50" s="131">
        <v>0.74370000000000003</v>
      </c>
      <c r="I50" s="131" t="s">
        <v>279</v>
      </c>
      <c r="J50" s="131">
        <v>0.69869999999999999</v>
      </c>
      <c r="K50" s="131" t="s">
        <v>279</v>
      </c>
      <c r="L50" s="131" t="s">
        <v>279</v>
      </c>
      <c r="M50" s="131" t="s">
        <v>279</v>
      </c>
    </row>
    <row r="51" spans="1:25" x14ac:dyDescent="0.2">
      <c r="A51" s="133" t="s">
        <v>52</v>
      </c>
      <c r="B51" s="131">
        <v>0.96889999999999998</v>
      </c>
      <c r="C51" s="131">
        <v>0.86129999999999995</v>
      </c>
      <c r="D51" s="131" t="s">
        <v>279</v>
      </c>
      <c r="E51" s="131">
        <v>1.1636</v>
      </c>
      <c r="F51" s="131">
        <v>0.54979999999999996</v>
      </c>
      <c r="G51" s="131" t="s">
        <v>279</v>
      </c>
      <c r="H51" s="131">
        <v>0.75449999999999995</v>
      </c>
      <c r="I51" s="131" t="s">
        <v>279</v>
      </c>
      <c r="J51" s="131">
        <v>0.62839999999999996</v>
      </c>
      <c r="K51" s="131" t="s">
        <v>279</v>
      </c>
      <c r="L51" s="131" t="s">
        <v>279</v>
      </c>
      <c r="M51" s="131" t="s">
        <v>279</v>
      </c>
    </row>
    <row r="52" spans="1:25" x14ac:dyDescent="0.2">
      <c r="A52" s="131"/>
      <c r="B52" s="131"/>
      <c r="C52" s="131"/>
      <c r="D52" s="131"/>
      <c r="E52" s="131"/>
      <c r="F52" s="131"/>
      <c r="G52" s="131"/>
      <c r="H52" s="131"/>
      <c r="I52" s="131"/>
      <c r="J52" s="131"/>
      <c r="K52" s="131"/>
    </row>
    <row r="53" spans="1:25" x14ac:dyDescent="0.2">
      <c r="A53" s="134"/>
      <c r="B53" s="134"/>
      <c r="C53" s="134"/>
      <c r="D53" s="134"/>
      <c r="E53" s="134"/>
      <c r="F53" s="134"/>
      <c r="G53" s="134"/>
      <c r="H53" s="134"/>
      <c r="I53" s="134"/>
      <c r="J53" s="134"/>
      <c r="K53" s="134"/>
    </row>
    <row r="54" spans="1:25" x14ac:dyDescent="0.2">
      <c r="A54" s="131" t="s">
        <v>336</v>
      </c>
      <c r="B54" s="131"/>
      <c r="C54" s="131"/>
      <c r="D54" s="131"/>
      <c r="E54" s="131" t="s">
        <v>582</v>
      </c>
      <c r="F54" s="131"/>
      <c r="G54" s="131"/>
      <c r="H54" s="131"/>
      <c r="I54" s="131"/>
      <c r="J54" s="131"/>
      <c r="K54" s="131"/>
    </row>
    <row r="55" spans="1:25" x14ac:dyDescent="0.2">
      <c r="A55" s="131"/>
      <c r="B55" s="131"/>
      <c r="C55" s="131"/>
      <c r="D55" s="131"/>
      <c r="E55" s="131"/>
      <c r="F55" s="131"/>
      <c r="G55" s="131"/>
      <c r="H55" s="131"/>
      <c r="I55" s="131"/>
      <c r="J55" s="131"/>
      <c r="K55" s="131"/>
    </row>
    <row r="56" spans="1:25" x14ac:dyDescent="0.2">
      <c r="A56" s="131"/>
      <c r="B56" s="131"/>
      <c r="C56" s="131"/>
      <c r="D56" s="131"/>
      <c r="E56" s="131"/>
      <c r="F56" s="131"/>
      <c r="G56" s="131"/>
      <c r="H56" s="131"/>
      <c r="I56" s="131"/>
      <c r="J56" s="131"/>
      <c r="K56" s="131"/>
    </row>
    <row r="57" spans="1:25" x14ac:dyDescent="0.2">
      <c r="A57" s="84" t="s">
        <v>271</v>
      </c>
    </row>
    <row r="58" spans="1:25" x14ac:dyDescent="0.2">
      <c r="B58" s="194"/>
      <c r="C58" s="194"/>
      <c r="D58" s="32"/>
      <c r="E58" s="32"/>
      <c r="F58" s="32"/>
      <c r="G58" s="32"/>
      <c r="H58" s="32"/>
      <c r="I58" s="32"/>
      <c r="J58" s="32"/>
      <c r="K58" s="32"/>
      <c r="L58" s="32"/>
      <c r="M58" s="32"/>
      <c r="N58" s="32"/>
      <c r="O58" s="32"/>
      <c r="P58" s="32"/>
      <c r="Q58" s="32"/>
      <c r="R58" s="32"/>
      <c r="S58" s="32"/>
    </row>
    <row r="59" spans="1:25" x14ac:dyDescent="0.2">
      <c r="A59" s="6"/>
      <c r="B59" s="7">
        <v>1</v>
      </c>
      <c r="C59" s="7"/>
      <c r="D59" s="7">
        <v>2</v>
      </c>
      <c r="E59" s="7"/>
      <c r="F59" s="7">
        <v>3</v>
      </c>
      <c r="G59" s="7"/>
      <c r="H59" s="7">
        <v>4</v>
      </c>
      <c r="I59" s="7"/>
      <c r="J59" s="7">
        <v>5</v>
      </c>
      <c r="K59" s="7"/>
      <c r="L59" s="7">
        <v>6</v>
      </c>
      <c r="M59" s="7"/>
      <c r="N59" s="7">
        <v>7</v>
      </c>
      <c r="O59" s="7"/>
      <c r="P59" s="7">
        <v>8</v>
      </c>
      <c r="Q59" s="7"/>
      <c r="R59" s="7">
        <v>9</v>
      </c>
      <c r="S59" s="30"/>
      <c r="T59" s="30">
        <v>10</v>
      </c>
      <c r="U59" s="30"/>
      <c r="V59" s="7">
        <v>11</v>
      </c>
      <c r="W59" s="7"/>
      <c r="X59" s="7">
        <v>12</v>
      </c>
      <c r="Y59" s="7"/>
    </row>
    <row r="60" spans="1:25" ht="16" x14ac:dyDescent="0.2">
      <c r="A60" s="8" t="s">
        <v>45</v>
      </c>
      <c r="B60" s="215"/>
      <c r="C60" s="239" t="s">
        <v>786</v>
      </c>
      <c r="D60" s="216"/>
      <c r="E60" s="239" t="s">
        <v>787</v>
      </c>
      <c r="F60" s="240"/>
      <c r="G60" s="239" t="s">
        <v>788</v>
      </c>
      <c r="H60" s="13"/>
      <c r="I60" s="13"/>
      <c r="J60" s="17"/>
      <c r="K60" s="17"/>
      <c r="L60" s="15"/>
      <c r="M60" s="15"/>
      <c r="N60" s="15"/>
      <c r="O60" s="15"/>
      <c r="P60" s="15"/>
      <c r="Q60" s="15"/>
      <c r="R60" s="16"/>
      <c r="S60" s="14"/>
      <c r="T60" s="24"/>
      <c r="U60" s="24"/>
      <c r="V60" s="14"/>
      <c r="W60" s="14"/>
      <c r="X60" s="16"/>
      <c r="Y60" s="16"/>
    </row>
    <row r="61" spans="1:25" x14ac:dyDescent="0.2">
      <c r="A61" s="9" t="s">
        <v>46</v>
      </c>
      <c r="B61" s="11"/>
      <c r="C61" s="11"/>
      <c r="D61" s="11"/>
      <c r="E61" s="11"/>
      <c r="F61" s="12"/>
      <c r="G61" s="12"/>
      <c r="H61" s="13"/>
      <c r="I61" s="13"/>
      <c r="J61" s="17"/>
      <c r="K61" s="17"/>
      <c r="L61" s="15"/>
      <c r="M61" s="15"/>
      <c r="N61" s="15"/>
      <c r="O61" s="15"/>
      <c r="P61" s="15"/>
      <c r="Q61" s="15"/>
      <c r="R61" s="16"/>
      <c r="S61" s="14"/>
      <c r="T61" s="24"/>
      <c r="U61" s="24"/>
      <c r="V61" s="14"/>
      <c r="W61" s="14"/>
      <c r="X61" s="16"/>
      <c r="Y61" s="16"/>
    </row>
    <row r="62" spans="1:25" x14ac:dyDescent="0.2">
      <c r="A62" s="9" t="s">
        <v>47</v>
      </c>
      <c r="B62" s="51">
        <v>143</v>
      </c>
      <c r="C62" s="52">
        <v>133</v>
      </c>
      <c r="D62" s="51">
        <v>149</v>
      </c>
      <c r="E62" s="59">
        <v>314</v>
      </c>
      <c r="F62" s="51">
        <v>155</v>
      </c>
      <c r="G62" s="59">
        <v>304</v>
      </c>
      <c r="H62" s="51">
        <v>158</v>
      </c>
      <c r="I62" s="52">
        <v>135</v>
      </c>
      <c r="J62" s="51">
        <v>164</v>
      </c>
      <c r="K62" s="59">
        <v>311</v>
      </c>
      <c r="L62" s="51">
        <v>170</v>
      </c>
      <c r="M62" s="59">
        <v>301</v>
      </c>
      <c r="N62" s="104">
        <v>173</v>
      </c>
      <c r="O62" s="102">
        <v>49</v>
      </c>
      <c r="P62" s="104">
        <v>179</v>
      </c>
      <c r="Q62" s="58">
        <v>214</v>
      </c>
      <c r="R62" s="105">
        <v>182</v>
      </c>
      <c r="S62" s="52">
        <v>52</v>
      </c>
      <c r="T62" s="190" t="s">
        <v>595</v>
      </c>
      <c r="U62" s="58">
        <v>211</v>
      </c>
      <c r="V62" s="107"/>
      <c r="W62" s="107"/>
      <c r="X62" s="106"/>
      <c r="Y62" s="106"/>
    </row>
    <row r="63" spans="1:25" ht="16" x14ac:dyDescent="0.2">
      <c r="A63" s="9" t="s">
        <v>48</v>
      </c>
      <c r="B63" s="51">
        <v>144</v>
      </c>
      <c r="C63" s="52">
        <v>134</v>
      </c>
      <c r="D63" s="51">
        <v>150</v>
      </c>
      <c r="E63" s="59">
        <v>315</v>
      </c>
      <c r="F63" s="51">
        <v>156</v>
      </c>
      <c r="G63" s="59">
        <v>305</v>
      </c>
      <c r="H63" s="51">
        <v>159</v>
      </c>
      <c r="I63" s="52">
        <v>136</v>
      </c>
      <c r="J63" s="51">
        <v>165</v>
      </c>
      <c r="K63" s="59">
        <v>312</v>
      </c>
      <c r="L63" s="51">
        <v>171</v>
      </c>
      <c r="M63" s="59">
        <v>302</v>
      </c>
      <c r="N63" s="105">
        <v>174</v>
      </c>
      <c r="O63" s="103">
        <v>50</v>
      </c>
      <c r="P63" s="105">
        <v>180</v>
      </c>
      <c r="Q63" s="58">
        <v>215</v>
      </c>
      <c r="R63" s="104">
        <v>183</v>
      </c>
      <c r="S63" s="52">
        <v>53</v>
      </c>
      <c r="T63" s="113" t="s">
        <v>265</v>
      </c>
      <c r="U63" s="58">
        <v>212</v>
      </c>
      <c r="V63" s="107"/>
      <c r="W63" s="107"/>
      <c r="X63" s="106"/>
      <c r="Y63" s="106"/>
    </row>
    <row r="64" spans="1:25" ht="16" x14ac:dyDescent="0.2">
      <c r="A64" s="9" t="s">
        <v>49</v>
      </c>
      <c r="B64" s="51">
        <v>145</v>
      </c>
      <c r="C64" s="52">
        <v>137</v>
      </c>
      <c r="D64" s="51">
        <v>151</v>
      </c>
      <c r="E64" s="59">
        <v>316</v>
      </c>
      <c r="F64" s="51">
        <v>157</v>
      </c>
      <c r="G64" s="59">
        <v>306</v>
      </c>
      <c r="H64" s="51">
        <v>160</v>
      </c>
      <c r="I64" s="52">
        <v>139</v>
      </c>
      <c r="J64" s="51">
        <v>166</v>
      </c>
      <c r="K64" s="59">
        <v>313</v>
      </c>
      <c r="L64" s="51">
        <v>172</v>
      </c>
      <c r="M64" s="59">
        <v>303</v>
      </c>
      <c r="N64" s="104">
        <v>175</v>
      </c>
      <c r="O64" s="106" t="s">
        <v>259</v>
      </c>
      <c r="P64" s="104">
        <v>181</v>
      </c>
      <c r="Q64" s="58">
        <v>216</v>
      </c>
      <c r="R64" s="105">
        <v>184</v>
      </c>
      <c r="S64" s="52">
        <v>54</v>
      </c>
      <c r="T64" s="104">
        <v>190</v>
      </c>
      <c r="U64" s="58">
        <v>213</v>
      </c>
      <c r="V64" s="102"/>
      <c r="W64" s="102"/>
      <c r="X64" s="102"/>
      <c r="Y64" s="102"/>
    </row>
    <row r="65" spans="1:25" ht="16" x14ac:dyDescent="0.2">
      <c r="A65" s="9" t="s">
        <v>50</v>
      </c>
      <c r="B65" s="51">
        <v>146</v>
      </c>
      <c r="C65" s="52">
        <v>138</v>
      </c>
      <c r="D65" s="51">
        <v>152</v>
      </c>
      <c r="E65" s="59">
        <v>324</v>
      </c>
      <c r="F65" s="108"/>
      <c r="G65" s="108"/>
      <c r="H65" s="51">
        <v>161</v>
      </c>
      <c r="I65" s="52">
        <v>140</v>
      </c>
      <c r="J65" s="51">
        <v>167</v>
      </c>
      <c r="K65" s="59">
        <v>321</v>
      </c>
      <c r="L65" s="110"/>
      <c r="M65" s="110"/>
      <c r="N65" s="105">
        <v>176</v>
      </c>
      <c r="O65" s="106" t="s">
        <v>262</v>
      </c>
      <c r="P65" s="111"/>
      <c r="Q65" s="111"/>
      <c r="R65" s="105">
        <v>185</v>
      </c>
      <c r="S65" s="106" t="s">
        <v>268</v>
      </c>
      <c r="T65" s="114"/>
      <c r="U65" s="114"/>
      <c r="V65" s="102"/>
      <c r="W65" s="102"/>
      <c r="X65" s="102"/>
      <c r="Y65" s="102"/>
    </row>
    <row r="66" spans="1:25" ht="16" x14ac:dyDescent="0.2">
      <c r="A66" s="9" t="s">
        <v>51</v>
      </c>
      <c r="B66" s="51">
        <v>147</v>
      </c>
      <c r="C66" s="58">
        <v>204</v>
      </c>
      <c r="D66" s="51">
        <v>153</v>
      </c>
      <c r="E66" s="59">
        <v>325</v>
      </c>
      <c r="F66" s="108"/>
      <c r="G66" s="108"/>
      <c r="H66" s="51">
        <v>162</v>
      </c>
      <c r="I66" s="58">
        <v>202</v>
      </c>
      <c r="J66" s="51">
        <v>168</v>
      </c>
      <c r="K66" s="59">
        <v>322</v>
      </c>
      <c r="L66" s="110"/>
      <c r="M66" s="110"/>
      <c r="N66" s="104">
        <v>177</v>
      </c>
      <c r="O66" s="106" t="s">
        <v>263</v>
      </c>
      <c r="P66" s="111"/>
      <c r="Q66" s="111"/>
      <c r="R66" s="104">
        <v>186</v>
      </c>
      <c r="S66" s="106" t="s">
        <v>269</v>
      </c>
      <c r="T66" s="114"/>
      <c r="U66" s="114"/>
      <c r="V66" s="102"/>
      <c r="W66" s="102"/>
      <c r="X66" s="102"/>
      <c r="Y66" s="102"/>
    </row>
    <row r="67" spans="1:25" ht="17" thickBot="1" x14ac:dyDescent="0.25">
      <c r="A67" s="9" t="s">
        <v>52</v>
      </c>
      <c r="B67" s="51">
        <v>148</v>
      </c>
      <c r="C67" s="58">
        <v>205</v>
      </c>
      <c r="D67" s="51">
        <v>154</v>
      </c>
      <c r="E67" s="59">
        <v>326</v>
      </c>
      <c r="F67" s="108"/>
      <c r="G67" s="108"/>
      <c r="H67" s="51">
        <v>163</v>
      </c>
      <c r="I67" s="58">
        <v>203</v>
      </c>
      <c r="J67" s="51">
        <v>169</v>
      </c>
      <c r="K67" s="59">
        <v>323</v>
      </c>
      <c r="L67" s="110"/>
      <c r="M67" s="110"/>
      <c r="N67" s="115">
        <v>178</v>
      </c>
      <c r="O67" s="116" t="s">
        <v>264</v>
      </c>
      <c r="P67" s="117"/>
      <c r="Q67" s="117"/>
      <c r="R67" s="105">
        <v>187</v>
      </c>
      <c r="S67" s="106" t="s">
        <v>270</v>
      </c>
      <c r="T67" s="114"/>
      <c r="U67" s="114"/>
      <c r="V67" s="102"/>
      <c r="W67" s="102"/>
      <c r="X67" s="102"/>
      <c r="Y67" s="102"/>
    </row>
    <row r="68" spans="1:25" ht="16" thickBot="1" x14ac:dyDescent="0.25">
      <c r="B68" s="292" t="s">
        <v>197</v>
      </c>
      <c r="C68" s="293"/>
      <c r="D68" s="293"/>
      <c r="E68" s="293"/>
      <c r="F68" s="293"/>
      <c r="G68" s="294"/>
      <c r="H68" s="292" t="s">
        <v>198</v>
      </c>
      <c r="I68" s="293"/>
      <c r="J68" s="293"/>
      <c r="K68" s="293"/>
      <c r="L68" s="293"/>
      <c r="M68" s="294"/>
      <c r="N68" s="292" t="s">
        <v>266</v>
      </c>
      <c r="O68" s="293"/>
      <c r="P68" s="293"/>
      <c r="Q68" s="294"/>
      <c r="R68" s="292" t="s">
        <v>267</v>
      </c>
      <c r="S68" s="293"/>
      <c r="T68" s="293"/>
      <c r="U68" s="294"/>
    </row>
  </sheetData>
  <mergeCells count="4">
    <mergeCell ref="B68:G68"/>
    <mergeCell ref="H68:M68"/>
    <mergeCell ref="N68:Q68"/>
    <mergeCell ref="R68:U6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7CAD9-FCBB-2248-B35D-6B354D3D5A09}">
  <dimension ref="A1:AU275"/>
  <sheetViews>
    <sheetView topLeftCell="A224" zoomScale="64" zoomScaleNormal="150" workbookViewId="0">
      <selection activeCell="E256" sqref="E256:Q285"/>
    </sheetView>
  </sheetViews>
  <sheetFormatPr baseColWidth="10" defaultRowHeight="15" x14ac:dyDescent="0.2"/>
  <cols>
    <col min="6" max="6" width="40" customWidth="1"/>
    <col min="7" max="7" width="11.83203125" customWidth="1"/>
    <col min="8" max="8" width="11.6640625" customWidth="1"/>
    <col min="13" max="13" width="10.83203125" customWidth="1"/>
    <col min="14" max="14" width="15.5" customWidth="1"/>
    <col min="15" max="15" width="14.33203125" customWidth="1"/>
    <col min="16" max="16" width="10.5" customWidth="1"/>
    <col min="17" max="17" width="15.5" customWidth="1"/>
    <col min="18" max="18" width="21.33203125" customWidth="1"/>
    <col min="20" max="20" width="20.6640625" customWidth="1"/>
  </cols>
  <sheetData>
    <row r="1" spans="2:47" ht="16" thickBot="1" x14ac:dyDescent="0.25"/>
    <row r="2" spans="2:47" ht="17" thickBot="1" x14ac:dyDescent="0.25">
      <c r="C2" s="258"/>
      <c r="D2" s="258" t="s">
        <v>928</v>
      </c>
      <c r="E2" s="258"/>
      <c r="F2" s="283" t="s">
        <v>962</v>
      </c>
      <c r="I2" s="258"/>
      <c r="J2" s="258" t="s">
        <v>929</v>
      </c>
      <c r="K2" s="258"/>
      <c r="L2" s="283" t="s">
        <v>962</v>
      </c>
      <c r="M2" s="288"/>
      <c r="P2" s="243" t="s">
        <v>977</v>
      </c>
    </row>
    <row r="3" spans="2:47" x14ac:dyDescent="0.2">
      <c r="B3" s="259" t="s">
        <v>930</v>
      </c>
      <c r="C3" s="261">
        <v>1</v>
      </c>
      <c r="D3" s="262">
        <v>2</v>
      </c>
      <c r="E3" s="263">
        <v>3</v>
      </c>
      <c r="F3">
        <v>49</v>
      </c>
      <c r="H3" s="259" t="s">
        <v>951</v>
      </c>
      <c r="I3" s="261">
        <v>4</v>
      </c>
      <c r="J3" s="262">
        <v>5</v>
      </c>
      <c r="K3" s="263">
        <v>6</v>
      </c>
      <c r="L3">
        <v>49</v>
      </c>
      <c r="P3" s="244" t="s">
        <v>963</v>
      </c>
    </row>
    <row r="4" spans="2:47" x14ac:dyDescent="0.2">
      <c r="C4" s="264">
        <v>7</v>
      </c>
      <c r="D4" s="265">
        <v>8</v>
      </c>
      <c r="E4" s="266">
        <v>9</v>
      </c>
      <c r="F4">
        <v>49</v>
      </c>
      <c r="I4" s="264">
        <v>10</v>
      </c>
      <c r="J4" s="265">
        <v>11</v>
      </c>
      <c r="K4" s="266">
        <v>12</v>
      </c>
      <c r="L4">
        <v>49</v>
      </c>
      <c r="P4" t="s">
        <v>984</v>
      </c>
      <c r="R4" t="s">
        <v>983</v>
      </c>
    </row>
    <row r="5" spans="2:47" x14ac:dyDescent="0.2">
      <c r="C5" s="274">
        <v>25</v>
      </c>
      <c r="D5" s="270">
        <v>26</v>
      </c>
      <c r="E5" s="275">
        <v>27</v>
      </c>
      <c r="F5">
        <v>65</v>
      </c>
      <c r="I5" s="274">
        <v>28</v>
      </c>
      <c r="J5" s="270">
        <v>29</v>
      </c>
      <c r="K5" s="275">
        <v>30</v>
      </c>
      <c r="L5">
        <v>65</v>
      </c>
      <c r="P5" s="286" t="s">
        <v>964</v>
      </c>
      <c r="Q5" s="287"/>
      <c r="R5" s="244" t="s">
        <v>978</v>
      </c>
    </row>
    <row r="6" spans="2:47" ht="16" thickBot="1" x14ac:dyDescent="0.25">
      <c r="C6" s="271">
        <v>31</v>
      </c>
      <c r="D6" s="272">
        <v>32</v>
      </c>
      <c r="E6" s="273">
        <v>34</v>
      </c>
      <c r="F6">
        <v>65</v>
      </c>
      <c r="I6" s="271">
        <v>35</v>
      </c>
      <c r="J6" s="272">
        <v>36</v>
      </c>
      <c r="K6" s="273"/>
      <c r="L6">
        <v>65</v>
      </c>
    </row>
    <row r="7" spans="2:47" x14ac:dyDescent="0.2">
      <c r="P7" s="244" t="s">
        <v>965</v>
      </c>
      <c r="R7" s="244" t="s">
        <v>979</v>
      </c>
    </row>
    <row r="9" spans="2:47" x14ac:dyDescent="0.2">
      <c r="P9" s="244" t="s">
        <v>966</v>
      </c>
      <c r="R9" s="244">
        <v>45</v>
      </c>
    </row>
    <row r="10" spans="2:47" ht="16" thickBot="1" x14ac:dyDescent="0.25"/>
    <row r="11" spans="2:47" ht="17" thickBot="1" x14ac:dyDescent="0.25">
      <c r="B11" s="259" t="s">
        <v>952</v>
      </c>
      <c r="C11" s="261">
        <v>32</v>
      </c>
      <c r="D11" s="262">
        <v>33</v>
      </c>
      <c r="E11" s="263">
        <v>34</v>
      </c>
      <c r="F11">
        <v>65</v>
      </c>
      <c r="H11" s="259" t="s">
        <v>953</v>
      </c>
      <c r="I11" s="261">
        <v>40</v>
      </c>
      <c r="J11" s="262">
        <v>41</v>
      </c>
      <c r="K11" s="263">
        <v>42</v>
      </c>
      <c r="L11">
        <v>47</v>
      </c>
      <c r="P11" s="286" t="s">
        <v>967</v>
      </c>
      <c r="Q11" s="287"/>
      <c r="R11" s="244" t="s">
        <v>980</v>
      </c>
      <c r="AN11" s="258"/>
      <c r="AO11" s="258" t="s">
        <v>928</v>
      </c>
      <c r="AP11" s="258"/>
      <c r="AS11" s="258"/>
      <c r="AT11" s="258" t="s">
        <v>929</v>
      </c>
      <c r="AU11" s="258"/>
    </row>
    <row r="12" spans="2:47" x14ac:dyDescent="0.2">
      <c r="C12" s="264">
        <v>43</v>
      </c>
      <c r="D12" s="265">
        <v>44</v>
      </c>
      <c r="E12" s="266">
        <v>44</v>
      </c>
      <c r="F12">
        <v>47</v>
      </c>
      <c r="I12" s="264">
        <v>46</v>
      </c>
      <c r="J12" s="265">
        <v>47</v>
      </c>
      <c r="K12" s="266">
        <v>48</v>
      </c>
      <c r="L12">
        <v>47</v>
      </c>
      <c r="AM12" s="259" t="s">
        <v>932</v>
      </c>
      <c r="AN12" s="250">
        <v>1</v>
      </c>
      <c r="AO12" s="251">
        <v>2</v>
      </c>
      <c r="AP12" s="252">
        <v>3</v>
      </c>
      <c r="AR12" s="259" t="s">
        <v>938</v>
      </c>
      <c r="AS12" s="250">
        <v>4</v>
      </c>
      <c r="AT12" s="251">
        <v>5</v>
      </c>
      <c r="AU12" s="252">
        <v>6</v>
      </c>
    </row>
    <row r="13" spans="2:47" x14ac:dyDescent="0.2">
      <c r="C13" s="274">
        <v>61</v>
      </c>
      <c r="D13" s="270">
        <v>62</v>
      </c>
      <c r="E13" s="275">
        <v>63</v>
      </c>
      <c r="F13">
        <v>48</v>
      </c>
      <c r="I13" s="274">
        <v>64</v>
      </c>
      <c r="J13" s="270">
        <v>65</v>
      </c>
      <c r="K13" s="275">
        <v>66</v>
      </c>
      <c r="L13">
        <v>48</v>
      </c>
      <c r="P13" s="244" t="s">
        <v>968</v>
      </c>
      <c r="R13" s="244" t="s">
        <v>981</v>
      </c>
      <c r="AN13" s="253">
        <v>7</v>
      </c>
      <c r="AO13">
        <v>8</v>
      </c>
      <c r="AP13" s="254">
        <v>9</v>
      </c>
      <c r="AS13" s="253">
        <v>10</v>
      </c>
      <c r="AT13">
        <v>11</v>
      </c>
      <c r="AU13" s="254">
        <v>12</v>
      </c>
    </row>
    <row r="14" spans="2:47" ht="16" thickBot="1" x14ac:dyDescent="0.25">
      <c r="C14" s="271">
        <v>67</v>
      </c>
      <c r="D14" s="272">
        <v>68</v>
      </c>
      <c r="E14" s="273">
        <v>69</v>
      </c>
      <c r="F14">
        <v>48</v>
      </c>
      <c r="I14" s="271">
        <v>70</v>
      </c>
      <c r="J14" s="272">
        <v>71</v>
      </c>
      <c r="K14" s="273">
        <v>72</v>
      </c>
      <c r="L14">
        <v>48</v>
      </c>
      <c r="AN14" s="253">
        <v>13</v>
      </c>
      <c r="AO14">
        <v>14</v>
      </c>
      <c r="AP14" s="254">
        <v>15</v>
      </c>
      <c r="AS14" s="253">
        <v>16</v>
      </c>
      <c r="AT14">
        <v>17</v>
      </c>
      <c r="AU14" s="254">
        <v>18</v>
      </c>
    </row>
    <row r="15" spans="2:47" ht="16" thickBot="1" x14ac:dyDescent="0.25">
      <c r="P15" s="244" t="s">
        <v>969</v>
      </c>
      <c r="R15" s="244" t="s">
        <v>982</v>
      </c>
      <c r="AN15" s="255">
        <v>19</v>
      </c>
      <c r="AO15" s="256">
        <v>20</v>
      </c>
      <c r="AP15" s="257">
        <v>21</v>
      </c>
      <c r="AS15" s="255">
        <v>22</v>
      </c>
      <c r="AT15" s="256">
        <v>23</v>
      </c>
      <c r="AU15" s="257">
        <v>24</v>
      </c>
    </row>
    <row r="16" spans="2:47" ht="16" thickBot="1" x14ac:dyDescent="0.25">
      <c r="B16" s="259" t="s">
        <v>954</v>
      </c>
      <c r="C16" s="261">
        <v>73</v>
      </c>
      <c r="D16" s="262">
        <v>74</v>
      </c>
      <c r="E16" s="263">
        <v>75</v>
      </c>
      <c r="F16">
        <v>9</v>
      </c>
      <c r="H16" s="259" t="s">
        <v>955</v>
      </c>
      <c r="I16" s="261">
        <v>76</v>
      </c>
      <c r="J16" s="262">
        <v>77</v>
      </c>
      <c r="K16" s="263">
        <v>78</v>
      </c>
      <c r="L16">
        <v>9</v>
      </c>
    </row>
    <row r="17" spans="2:47" ht="16" thickBot="1" x14ac:dyDescent="0.25">
      <c r="C17" s="271">
        <v>79</v>
      </c>
      <c r="D17" s="272">
        <v>80</v>
      </c>
      <c r="E17" s="273">
        <v>81</v>
      </c>
      <c r="F17">
        <v>9</v>
      </c>
      <c r="I17" s="271">
        <v>82</v>
      </c>
      <c r="J17" s="272">
        <v>83</v>
      </c>
      <c r="K17" s="273">
        <v>84</v>
      </c>
      <c r="L17">
        <v>9</v>
      </c>
      <c r="P17" s="244" t="s">
        <v>970</v>
      </c>
      <c r="AM17" s="259" t="s">
        <v>931</v>
      </c>
      <c r="AN17" s="250">
        <v>25</v>
      </c>
      <c r="AO17" s="251">
        <v>26</v>
      </c>
      <c r="AP17" s="252">
        <v>27</v>
      </c>
      <c r="AR17" s="259" t="s">
        <v>939</v>
      </c>
      <c r="AS17" s="250">
        <v>28</v>
      </c>
      <c r="AT17" s="251">
        <v>29</v>
      </c>
      <c r="AU17" s="252">
        <v>30</v>
      </c>
    </row>
    <row r="18" spans="2:47" ht="16" thickBot="1" x14ac:dyDescent="0.25">
      <c r="AN18" s="255">
        <v>31</v>
      </c>
      <c r="AO18" s="256">
        <v>32</v>
      </c>
      <c r="AP18" s="257">
        <v>33</v>
      </c>
      <c r="AS18" s="255">
        <v>34</v>
      </c>
      <c r="AT18" s="256">
        <v>35</v>
      </c>
      <c r="AU18" s="257">
        <v>36</v>
      </c>
    </row>
    <row r="19" spans="2:47" ht="16" thickBot="1" x14ac:dyDescent="0.25">
      <c r="B19" s="259" t="s">
        <v>956</v>
      </c>
      <c r="C19" s="261">
        <v>85</v>
      </c>
      <c r="D19" s="262">
        <v>86</v>
      </c>
      <c r="E19" s="263">
        <v>87</v>
      </c>
      <c r="F19">
        <v>5</v>
      </c>
      <c r="H19" s="259" t="s">
        <v>957</v>
      </c>
      <c r="I19" s="261">
        <v>88</v>
      </c>
      <c r="J19" s="262">
        <v>89</v>
      </c>
      <c r="K19" s="263">
        <v>90</v>
      </c>
      <c r="L19">
        <v>5</v>
      </c>
      <c r="P19" s="244" t="s">
        <v>971</v>
      </c>
    </row>
    <row r="20" spans="2:47" x14ac:dyDescent="0.2">
      <c r="C20" s="264">
        <v>91</v>
      </c>
      <c r="D20" s="265">
        <v>92</v>
      </c>
      <c r="E20" s="266">
        <v>93</v>
      </c>
      <c r="F20">
        <v>5</v>
      </c>
      <c r="I20" s="264">
        <v>94</v>
      </c>
      <c r="J20" s="265">
        <v>95</v>
      </c>
      <c r="K20" s="266">
        <v>96</v>
      </c>
      <c r="L20">
        <v>5</v>
      </c>
      <c r="AM20" s="259" t="s">
        <v>933</v>
      </c>
      <c r="AN20" s="250">
        <v>37</v>
      </c>
      <c r="AO20" s="251">
        <v>38</v>
      </c>
      <c r="AP20" s="252">
        <v>39</v>
      </c>
      <c r="AR20" s="259" t="s">
        <v>940</v>
      </c>
      <c r="AS20" s="250">
        <v>40</v>
      </c>
      <c r="AT20" s="251">
        <v>41</v>
      </c>
      <c r="AU20" s="252">
        <v>42</v>
      </c>
    </row>
    <row r="21" spans="2:47" x14ac:dyDescent="0.2">
      <c r="C21" s="274">
        <v>117</v>
      </c>
      <c r="D21" s="270">
        <v>118</v>
      </c>
      <c r="E21" s="275"/>
      <c r="F21">
        <v>8</v>
      </c>
      <c r="I21" s="274">
        <v>119</v>
      </c>
      <c r="J21" s="270">
        <v>120</v>
      </c>
      <c r="K21" s="275"/>
      <c r="L21">
        <v>8</v>
      </c>
      <c r="P21" s="286" t="s">
        <v>972</v>
      </c>
      <c r="Q21" s="287"/>
      <c r="AN21" s="253">
        <v>43</v>
      </c>
      <c r="AO21">
        <v>44</v>
      </c>
      <c r="AP21" s="254">
        <v>45</v>
      </c>
      <c r="AS21" s="253">
        <v>46</v>
      </c>
      <c r="AT21">
        <v>47</v>
      </c>
      <c r="AU21" s="254">
        <v>48</v>
      </c>
    </row>
    <row r="22" spans="2:47" ht="16" thickBot="1" x14ac:dyDescent="0.25">
      <c r="C22" s="271">
        <v>121</v>
      </c>
      <c r="D22" s="272">
        <v>122</v>
      </c>
      <c r="E22" s="273"/>
      <c r="F22">
        <v>8</v>
      </c>
      <c r="I22" s="271">
        <v>123</v>
      </c>
      <c r="J22" s="272">
        <v>124</v>
      </c>
      <c r="K22" s="273"/>
      <c r="L22">
        <v>8</v>
      </c>
      <c r="AN22" s="253">
        <v>49</v>
      </c>
      <c r="AO22">
        <v>50</v>
      </c>
      <c r="AP22" s="254">
        <v>51</v>
      </c>
      <c r="AS22" s="253">
        <v>52</v>
      </c>
      <c r="AT22">
        <v>53</v>
      </c>
      <c r="AU22" s="254">
        <v>54</v>
      </c>
    </row>
    <row r="23" spans="2:47" ht="16" thickBot="1" x14ac:dyDescent="0.25">
      <c r="P23" s="244" t="s">
        <v>973</v>
      </c>
      <c r="AN23" s="255">
        <v>55</v>
      </c>
      <c r="AO23" s="256">
        <v>56</v>
      </c>
      <c r="AP23" s="257">
        <v>57</v>
      </c>
      <c r="AS23" s="255">
        <v>58</v>
      </c>
      <c r="AT23" s="256">
        <v>59</v>
      </c>
      <c r="AU23" s="257">
        <v>60</v>
      </c>
    </row>
    <row r="24" spans="2:47" ht="16" thickBot="1" x14ac:dyDescent="0.25">
      <c r="B24" s="259" t="s">
        <v>958</v>
      </c>
      <c r="C24" s="261">
        <v>97</v>
      </c>
      <c r="D24" s="262">
        <v>98</v>
      </c>
      <c r="E24" s="263">
        <v>99</v>
      </c>
      <c r="F24">
        <v>10</v>
      </c>
      <c r="H24" s="259" t="s">
        <v>959</v>
      </c>
      <c r="I24" s="261">
        <v>100</v>
      </c>
      <c r="J24" s="262">
        <v>101</v>
      </c>
      <c r="K24" s="263">
        <v>102</v>
      </c>
      <c r="L24">
        <v>10</v>
      </c>
      <c r="U24" s="242">
        <v>49</v>
      </c>
    </row>
    <row r="25" spans="2:47" x14ac:dyDescent="0.2">
      <c r="C25" s="264">
        <v>103</v>
      </c>
      <c r="D25" s="265">
        <v>104</v>
      </c>
      <c r="E25" s="266">
        <v>105</v>
      </c>
      <c r="F25">
        <v>10</v>
      </c>
      <c r="I25" s="264">
        <v>106</v>
      </c>
      <c r="J25" s="265">
        <v>107</v>
      </c>
      <c r="K25" s="266">
        <v>108</v>
      </c>
      <c r="L25">
        <v>10</v>
      </c>
      <c r="P25" s="244" t="s">
        <v>974</v>
      </c>
      <c r="U25" s="242">
        <v>49</v>
      </c>
      <c r="V25" t="s">
        <v>799</v>
      </c>
      <c r="W25" t="s">
        <v>800</v>
      </c>
      <c r="AM25" s="259" t="s">
        <v>934</v>
      </c>
      <c r="AN25" s="250">
        <v>61</v>
      </c>
      <c r="AO25" s="251">
        <v>62</v>
      </c>
      <c r="AP25" s="252">
        <v>63</v>
      </c>
      <c r="AR25" s="259" t="s">
        <v>941</v>
      </c>
      <c r="AS25" s="250">
        <v>64</v>
      </c>
      <c r="AT25" s="251">
        <v>65</v>
      </c>
      <c r="AU25" s="252">
        <v>66</v>
      </c>
    </row>
    <row r="26" spans="2:47" ht="16" thickBot="1" x14ac:dyDescent="0.25">
      <c r="C26" s="274">
        <v>125</v>
      </c>
      <c r="D26" s="270">
        <v>126</v>
      </c>
      <c r="E26" s="275"/>
      <c r="F26">
        <v>41</v>
      </c>
      <c r="I26" s="274">
        <v>127</v>
      </c>
      <c r="J26" s="270">
        <v>128</v>
      </c>
      <c r="K26" s="275"/>
      <c r="L26">
        <v>41</v>
      </c>
      <c r="U26" s="242">
        <v>49</v>
      </c>
      <c r="V26" s="243">
        <v>49</v>
      </c>
      <c r="AN26" s="255">
        <v>67</v>
      </c>
      <c r="AO26" s="256">
        <v>68</v>
      </c>
      <c r="AP26" s="257">
        <v>69</v>
      </c>
      <c r="AS26" s="255">
        <v>70</v>
      </c>
      <c r="AT26" s="256">
        <v>71</v>
      </c>
      <c r="AU26" s="257">
        <v>72</v>
      </c>
    </row>
    <row r="27" spans="2:47" ht="16" thickBot="1" x14ac:dyDescent="0.25">
      <c r="C27" s="271">
        <v>129</v>
      </c>
      <c r="D27" s="272">
        <v>130</v>
      </c>
      <c r="E27" s="273"/>
      <c r="F27">
        <v>41</v>
      </c>
      <c r="I27" s="271">
        <v>131</v>
      </c>
      <c r="J27" s="272">
        <v>132</v>
      </c>
      <c r="K27" s="273"/>
      <c r="L27">
        <v>41</v>
      </c>
      <c r="P27" s="244" t="s">
        <v>975</v>
      </c>
      <c r="U27" s="242"/>
      <c r="V27" s="243"/>
    </row>
    <row r="28" spans="2:47" ht="16" thickBot="1" x14ac:dyDescent="0.25">
      <c r="U28" s="242"/>
      <c r="V28" s="243"/>
    </row>
    <row r="29" spans="2:47" x14ac:dyDescent="0.2">
      <c r="B29" s="259" t="s">
        <v>960</v>
      </c>
      <c r="C29" s="261">
        <v>133</v>
      </c>
      <c r="D29" s="262">
        <v>134</v>
      </c>
      <c r="E29" s="263"/>
      <c r="F29">
        <v>37</v>
      </c>
      <c r="H29" s="259" t="s">
        <v>961</v>
      </c>
      <c r="I29" s="261">
        <v>135</v>
      </c>
      <c r="J29" s="262">
        <v>136</v>
      </c>
      <c r="K29" s="263"/>
      <c r="L29">
        <v>37</v>
      </c>
      <c r="P29" s="286" t="s">
        <v>976</v>
      </c>
      <c r="Q29" s="287"/>
      <c r="U29" s="242">
        <v>49</v>
      </c>
      <c r="V29" s="243">
        <v>72</v>
      </c>
      <c r="AM29" s="259" t="s">
        <v>935</v>
      </c>
      <c r="AN29" s="250">
        <v>73</v>
      </c>
      <c r="AO29" s="251">
        <v>74</v>
      </c>
      <c r="AP29" s="252">
        <v>75</v>
      </c>
      <c r="AR29" s="259" t="s">
        <v>942</v>
      </c>
      <c r="AS29" s="250">
        <v>76</v>
      </c>
      <c r="AT29" s="251">
        <v>77</v>
      </c>
      <c r="AU29" s="252">
        <v>78</v>
      </c>
    </row>
    <row r="30" spans="2:47" x14ac:dyDescent="0.2">
      <c r="C30" s="264">
        <v>137</v>
      </c>
      <c r="D30" s="265">
        <v>138</v>
      </c>
      <c r="E30" s="266"/>
      <c r="F30">
        <v>37</v>
      </c>
      <c r="I30" s="264">
        <v>139</v>
      </c>
      <c r="J30" s="265">
        <v>140</v>
      </c>
      <c r="K30" s="266"/>
      <c r="L30">
        <v>37</v>
      </c>
      <c r="U30" s="242">
        <v>49</v>
      </c>
      <c r="V30" s="243">
        <v>65</v>
      </c>
      <c r="AN30" s="253">
        <v>79</v>
      </c>
      <c r="AO30">
        <v>80</v>
      </c>
      <c r="AP30" s="254">
        <v>81</v>
      </c>
      <c r="AS30" s="253">
        <v>82</v>
      </c>
      <c r="AT30">
        <v>83</v>
      </c>
      <c r="AU30" s="254">
        <v>84</v>
      </c>
    </row>
    <row r="31" spans="2:47" ht="16" thickBot="1" x14ac:dyDescent="0.25">
      <c r="C31" s="279">
        <v>204</v>
      </c>
      <c r="D31" s="280">
        <v>205</v>
      </c>
      <c r="E31" s="281"/>
      <c r="I31" s="279">
        <v>130</v>
      </c>
      <c r="J31" s="280">
        <v>131</v>
      </c>
      <c r="K31" s="281">
        <v>132</v>
      </c>
      <c r="L31">
        <v>41</v>
      </c>
      <c r="U31" s="242">
        <v>49</v>
      </c>
      <c r="V31" s="243">
        <v>47</v>
      </c>
      <c r="AN31" s="253">
        <v>85</v>
      </c>
      <c r="AO31">
        <v>86</v>
      </c>
      <c r="AP31" s="254">
        <v>87</v>
      </c>
      <c r="AS31" s="253">
        <v>88</v>
      </c>
      <c r="AT31">
        <v>89</v>
      </c>
      <c r="AU31" s="254">
        <v>90</v>
      </c>
    </row>
    <row r="32" spans="2:47" x14ac:dyDescent="0.2">
      <c r="C32" s="270"/>
      <c r="D32" s="270"/>
      <c r="E32" s="270"/>
      <c r="I32" s="270"/>
      <c r="J32" s="270"/>
      <c r="K32" s="270"/>
      <c r="U32" s="242"/>
      <c r="V32" s="243"/>
      <c r="AN32" s="253"/>
      <c r="AP32" s="254"/>
      <c r="AS32" s="253"/>
      <c r="AU32" s="254"/>
    </row>
    <row r="33" spans="3:47" ht="16" thickBot="1" x14ac:dyDescent="0.25">
      <c r="U33" s="242"/>
      <c r="V33" s="243"/>
      <c r="AN33" s="253"/>
      <c r="AP33" s="254"/>
      <c r="AS33" s="253"/>
      <c r="AU33" s="254"/>
    </row>
    <row r="34" spans="3:47" ht="25" thickBot="1" x14ac:dyDescent="0.35">
      <c r="C34" t="s">
        <v>945</v>
      </c>
      <c r="D34" s="260">
        <v>1</v>
      </c>
      <c r="F34" s="285" t="s">
        <v>949</v>
      </c>
      <c r="G34" s="284" t="s">
        <v>950</v>
      </c>
      <c r="U34" s="242"/>
      <c r="V34" s="243"/>
      <c r="AN34" s="253"/>
      <c r="AP34" s="254"/>
      <c r="AS34" s="253"/>
      <c r="AU34" s="254"/>
    </row>
    <row r="35" spans="3:47" x14ac:dyDescent="0.2">
      <c r="U35" s="242"/>
      <c r="V35" s="243"/>
      <c r="AN35" s="253"/>
      <c r="AP35" s="254"/>
      <c r="AS35" s="253"/>
      <c r="AU35" s="254"/>
    </row>
    <row r="36" spans="3:47" x14ac:dyDescent="0.2">
      <c r="U36" s="242"/>
      <c r="V36" s="243"/>
      <c r="AN36" s="253"/>
      <c r="AP36" s="254"/>
      <c r="AS36" s="253"/>
      <c r="AU36" s="254"/>
    </row>
    <row r="37" spans="3:47" x14ac:dyDescent="0.2">
      <c r="U37" s="242"/>
      <c r="V37" s="243"/>
      <c r="AN37" s="253"/>
      <c r="AP37" s="254"/>
      <c r="AS37" s="253"/>
      <c r="AU37" s="254"/>
    </row>
    <row r="38" spans="3:47" ht="16" thickBot="1" x14ac:dyDescent="0.25">
      <c r="U38" s="242">
        <v>49</v>
      </c>
      <c r="V38" s="243">
        <v>63</v>
      </c>
      <c r="AN38" s="255">
        <v>91</v>
      </c>
      <c r="AO38" s="256">
        <v>92</v>
      </c>
      <c r="AP38" s="257">
        <v>93</v>
      </c>
      <c r="AS38" s="255">
        <v>94</v>
      </c>
      <c r="AT38" s="256">
        <v>95</v>
      </c>
      <c r="AU38" s="257">
        <v>96</v>
      </c>
    </row>
    <row r="39" spans="3:47" ht="16" thickBot="1" x14ac:dyDescent="0.25">
      <c r="U39" s="242">
        <v>49</v>
      </c>
      <c r="V39" s="243">
        <v>48</v>
      </c>
    </row>
    <row r="40" spans="3:47" x14ac:dyDescent="0.2">
      <c r="U40" s="242">
        <v>49</v>
      </c>
      <c r="V40" s="243">
        <v>9</v>
      </c>
      <c r="AM40" s="259" t="s">
        <v>936</v>
      </c>
      <c r="AN40" s="250">
        <v>97</v>
      </c>
      <c r="AO40" s="251">
        <v>98</v>
      </c>
      <c r="AP40" s="252">
        <v>99</v>
      </c>
      <c r="AR40" s="259" t="s">
        <v>943</v>
      </c>
      <c r="AS40" s="250">
        <v>100</v>
      </c>
      <c r="AT40" s="251">
        <v>101</v>
      </c>
      <c r="AU40" s="252">
        <v>102</v>
      </c>
    </row>
    <row r="41" spans="3:47" x14ac:dyDescent="0.2">
      <c r="U41" s="242">
        <v>49</v>
      </c>
      <c r="V41" s="243">
        <v>5</v>
      </c>
      <c r="AN41" s="253">
        <v>103</v>
      </c>
      <c r="AO41">
        <v>104</v>
      </c>
      <c r="AP41" s="254">
        <v>105</v>
      </c>
      <c r="AS41" s="253">
        <v>106</v>
      </c>
      <c r="AT41">
        <v>107</v>
      </c>
      <c r="AU41" s="254">
        <v>108</v>
      </c>
    </row>
    <row r="42" spans="3:47" ht="16" thickBot="1" x14ac:dyDescent="0.25">
      <c r="U42" s="242">
        <v>49</v>
      </c>
      <c r="V42" s="243">
        <v>10</v>
      </c>
      <c r="AN42" s="255">
        <v>109</v>
      </c>
      <c r="AO42" s="256">
        <v>110</v>
      </c>
      <c r="AP42" s="257">
        <v>111</v>
      </c>
      <c r="AS42" s="255">
        <v>112</v>
      </c>
      <c r="AT42" s="256">
        <v>113</v>
      </c>
      <c r="AU42" s="257">
        <v>114</v>
      </c>
    </row>
    <row r="43" spans="3:47" ht="16" thickBot="1" x14ac:dyDescent="0.25">
      <c r="U43" s="242">
        <v>49</v>
      </c>
      <c r="V43" s="243">
        <v>64</v>
      </c>
    </row>
    <row r="44" spans="3:47" x14ac:dyDescent="0.2">
      <c r="U44" s="242">
        <v>49</v>
      </c>
      <c r="V44" s="243">
        <v>8</v>
      </c>
      <c r="AM44" s="259" t="s">
        <v>937</v>
      </c>
      <c r="AN44" s="250">
        <v>115</v>
      </c>
      <c r="AO44" s="251">
        <v>116</v>
      </c>
      <c r="AP44" s="252">
        <v>117</v>
      </c>
      <c r="AR44" s="259" t="s">
        <v>944</v>
      </c>
      <c r="AS44" s="250">
        <v>118</v>
      </c>
      <c r="AT44" s="251">
        <v>119</v>
      </c>
      <c r="AU44" s="252">
        <v>120</v>
      </c>
    </row>
    <row r="45" spans="3:47" x14ac:dyDescent="0.2">
      <c r="U45" s="242">
        <v>49</v>
      </c>
      <c r="V45" s="243">
        <v>41</v>
      </c>
      <c r="AN45" s="253">
        <v>121</v>
      </c>
      <c r="AO45">
        <v>122</v>
      </c>
      <c r="AP45" s="254">
        <v>123</v>
      </c>
      <c r="AS45" s="253">
        <v>124</v>
      </c>
      <c r="AT45">
        <v>125</v>
      </c>
      <c r="AU45" s="254">
        <v>126</v>
      </c>
    </row>
    <row r="46" spans="3:47" x14ac:dyDescent="0.2">
      <c r="U46" s="242">
        <v>49</v>
      </c>
      <c r="V46" s="243">
        <v>37</v>
      </c>
      <c r="AN46" s="253">
        <v>127</v>
      </c>
      <c r="AO46">
        <v>128</v>
      </c>
      <c r="AP46" s="254">
        <v>129</v>
      </c>
      <c r="AS46" s="253">
        <v>130</v>
      </c>
      <c r="AT46">
        <v>131</v>
      </c>
      <c r="AU46" s="254">
        <v>132</v>
      </c>
    </row>
    <row r="47" spans="3:47" x14ac:dyDescent="0.2">
      <c r="N47" s="244" t="s">
        <v>839</v>
      </c>
      <c r="O47" s="244" t="s">
        <v>801</v>
      </c>
      <c r="P47" s="244" t="s">
        <v>305</v>
      </c>
      <c r="Q47" s="244" t="s">
        <v>840</v>
      </c>
      <c r="U47" s="242">
        <v>49</v>
      </c>
      <c r="V47" s="243">
        <v>30</v>
      </c>
      <c r="AN47" s="253">
        <v>133</v>
      </c>
      <c r="AO47">
        <v>134</v>
      </c>
      <c r="AP47" s="254">
        <v>135</v>
      </c>
      <c r="AS47" s="253">
        <v>136</v>
      </c>
      <c r="AT47">
        <v>137</v>
      </c>
      <c r="AU47" s="254">
        <v>138</v>
      </c>
    </row>
    <row r="48" spans="3:47" ht="16" thickBot="1" x14ac:dyDescent="0.25">
      <c r="N48" s="243">
        <v>49</v>
      </c>
      <c r="O48" s="243" t="s">
        <v>162</v>
      </c>
      <c r="P48" s="243" t="s">
        <v>802</v>
      </c>
      <c r="Q48" s="245" t="s">
        <v>823</v>
      </c>
      <c r="U48" s="242">
        <v>49</v>
      </c>
      <c r="AN48" s="255">
        <v>139</v>
      </c>
      <c r="AO48" s="256">
        <v>140</v>
      </c>
      <c r="AP48" s="257">
        <v>141</v>
      </c>
      <c r="AS48" s="255">
        <v>142</v>
      </c>
      <c r="AT48" s="256">
        <v>143</v>
      </c>
      <c r="AU48" s="257">
        <v>144</v>
      </c>
    </row>
    <row r="49" spans="2:21" x14ac:dyDescent="0.2">
      <c r="N49" s="243">
        <v>72</v>
      </c>
      <c r="O49" s="243" t="s">
        <v>803</v>
      </c>
      <c r="P49" s="243" t="s">
        <v>804</v>
      </c>
      <c r="Q49" s="243" t="s">
        <v>824</v>
      </c>
      <c r="U49" s="242">
        <v>49</v>
      </c>
    </row>
    <row r="50" spans="2:21" ht="16" thickBot="1" x14ac:dyDescent="0.25">
      <c r="N50" s="243">
        <v>65</v>
      </c>
      <c r="O50" s="243" t="s">
        <v>805</v>
      </c>
      <c r="P50" s="243" t="s">
        <v>806</v>
      </c>
      <c r="Q50" s="245" t="s">
        <v>825</v>
      </c>
      <c r="U50" s="242">
        <v>72</v>
      </c>
    </row>
    <row r="51" spans="2:21" ht="17" thickBot="1" x14ac:dyDescent="0.25">
      <c r="C51" s="258"/>
      <c r="D51" s="258" t="s">
        <v>928</v>
      </c>
      <c r="E51" s="258"/>
      <c r="F51" s="283" t="s">
        <v>962</v>
      </c>
      <c r="I51" s="258"/>
      <c r="J51" s="258" t="s">
        <v>929</v>
      </c>
      <c r="K51" s="258"/>
      <c r="L51" s="283" t="s">
        <v>962</v>
      </c>
      <c r="N51" s="243">
        <v>47</v>
      </c>
      <c r="O51" s="243" t="s">
        <v>807</v>
      </c>
      <c r="P51" s="243" t="s">
        <v>808</v>
      </c>
      <c r="Q51" s="245" t="s">
        <v>826</v>
      </c>
      <c r="U51" s="242">
        <v>72</v>
      </c>
    </row>
    <row r="52" spans="2:21" x14ac:dyDescent="0.2">
      <c r="B52" s="259" t="s">
        <v>932</v>
      </c>
      <c r="C52" s="261">
        <v>1</v>
      </c>
      <c r="D52" s="262">
        <v>2</v>
      </c>
      <c r="E52" s="263">
        <v>3</v>
      </c>
      <c r="H52" s="259" t="s">
        <v>938</v>
      </c>
      <c r="I52" s="261">
        <v>4</v>
      </c>
      <c r="J52" s="262">
        <v>5</v>
      </c>
      <c r="K52" s="263">
        <v>6</v>
      </c>
      <c r="N52" s="243">
        <v>63</v>
      </c>
      <c r="O52" s="243" t="s">
        <v>809</v>
      </c>
      <c r="P52" s="243" t="s">
        <v>810</v>
      </c>
      <c r="Q52" s="245" t="s">
        <v>827</v>
      </c>
      <c r="U52" s="242">
        <v>72</v>
      </c>
    </row>
    <row r="53" spans="2:21" ht="16" thickBot="1" x14ac:dyDescent="0.25">
      <c r="C53" s="271">
        <v>7</v>
      </c>
      <c r="D53" s="272">
        <v>8</v>
      </c>
      <c r="E53" s="273">
        <v>9</v>
      </c>
      <c r="I53" s="264">
        <v>10</v>
      </c>
      <c r="J53" s="265">
        <v>11</v>
      </c>
      <c r="K53" s="266">
        <v>12</v>
      </c>
      <c r="N53" s="243">
        <v>48</v>
      </c>
      <c r="O53" s="243" t="s">
        <v>811</v>
      </c>
      <c r="P53" s="243" t="s">
        <v>837</v>
      </c>
      <c r="Q53" s="245" t="s">
        <v>828</v>
      </c>
      <c r="U53" s="242">
        <v>72</v>
      </c>
    </row>
    <row r="54" spans="2:21" ht="16" thickBot="1" x14ac:dyDescent="0.25">
      <c r="C54" s="274">
        <v>13</v>
      </c>
      <c r="D54" s="270">
        <v>14</v>
      </c>
      <c r="E54" s="275">
        <v>15</v>
      </c>
      <c r="I54" s="274">
        <v>16</v>
      </c>
      <c r="J54" s="270">
        <v>17</v>
      </c>
      <c r="K54" s="275">
        <v>18</v>
      </c>
      <c r="N54" s="243">
        <v>9</v>
      </c>
      <c r="O54" s="243" t="s">
        <v>812</v>
      </c>
      <c r="P54" s="243" t="s">
        <v>813</v>
      </c>
      <c r="Q54" s="245" t="s">
        <v>829</v>
      </c>
      <c r="U54" s="242">
        <v>72</v>
      </c>
    </row>
    <row r="55" spans="2:21" ht="16" thickBot="1" x14ac:dyDescent="0.25">
      <c r="C55" s="282">
        <v>19</v>
      </c>
      <c r="D55" s="272">
        <v>20</v>
      </c>
      <c r="E55" s="273">
        <v>21</v>
      </c>
      <c r="I55" s="271">
        <v>22</v>
      </c>
      <c r="J55" s="272">
        <v>23</v>
      </c>
      <c r="K55" s="273">
        <v>24</v>
      </c>
      <c r="N55" s="243">
        <v>5</v>
      </c>
      <c r="O55" s="243" t="s">
        <v>142</v>
      </c>
      <c r="P55" s="243" t="s">
        <v>814</v>
      </c>
      <c r="Q55" s="245" t="s">
        <v>830</v>
      </c>
      <c r="U55" s="242">
        <v>72</v>
      </c>
    </row>
    <row r="56" spans="2:21" ht="16" thickBot="1" x14ac:dyDescent="0.25">
      <c r="N56" s="243">
        <v>10</v>
      </c>
      <c r="O56" s="243" t="s">
        <v>815</v>
      </c>
      <c r="P56" s="243" t="s">
        <v>838</v>
      </c>
      <c r="Q56" s="245" t="s">
        <v>831</v>
      </c>
      <c r="U56" s="242">
        <v>72</v>
      </c>
    </row>
    <row r="57" spans="2:21" x14ac:dyDescent="0.2">
      <c r="B57" s="259" t="s">
        <v>931</v>
      </c>
      <c r="C57" s="261">
        <v>25</v>
      </c>
      <c r="D57" s="262">
        <v>26</v>
      </c>
      <c r="E57" s="263">
        <v>27</v>
      </c>
      <c r="H57" s="259" t="s">
        <v>939</v>
      </c>
      <c r="I57" s="261">
        <v>28</v>
      </c>
      <c r="J57" s="262">
        <v>29</v>
      </c>
      <c r="K57" s="263">
        <v>30</v>
      </c>
      <c r="N57" s="243">
        <v>64</v>
      </c>
      <c r="O57" s="243" t="s">
        <v>816</v>
      </c>
      <c r="P57" s="243" t="s">
        <v>817</v>
      </c>
      <c r="Q57" s="245" t="s">
        <v>832</v>
      </c>
      <c r="U57" s="242">
        <v>72</v>
      </c>
    </row>
    <row r="58" spans="2:21" ht="16" thickBot="1" x14ac:dyDescent="0.25">
      <c r="C58" s="271">
        <v>31</v>
      </c>
      <c r="D58" s="272">
        <v>32</v>
      </c>
      <c r="E58" s="273">
        <v>33</v>
      </c>
      <c r="I58" s="271">
        <v>34</v>
      </c>
      <c r="J58" s="272">
        <v>35</v>
      </c>
      <c r="K58" s="273">
        <v>36</v>
      </c>
      <c r="N58" s="243">
        <v>8</v>
      </c>
      <c r="O58" s="243" t="s">
        <v>131</v>
      </c>
      <c r="P58" s="243" t="s">
        <v>818</v>
      </c>
      <c r="Q58" s="245" t="s">
        <v>833</v>
      </c>
      <c r="U58" s="242">
        <v>72</v>
      </c>
    </row>
    <row r="59" spans="2:21" ht="16" thickBot="1" x14ac:dyDescent="0.25">
      <c r="N59" s="243">
        <v>41</v>
      </c>
      <c r="O59" s="243" t="s">
        <v>819</v>
      </c>
      <c r="P59" s="243" t="s">
        <v>820</v>
      </c>
      <c r="Q59" s="245" t="s">
        <v>834</v>
      </c>
      <c r="U59" s="242">
        <v>72</v>
      </c>
    </row>
    <row r="60" spans="2:21" x14ac:dyDescent="0.2">
      <c r="B60" s="259" t="s">
        <v>933</v>
      </c>
      <c r="C60" s="261">
        <v>37</v>
      </c>
      <c r="D60" s="262">
        <v>38</v>
      </c>
      <c r="E60" s="263">
        <v>39</v>
      </c>
      <c r="H60" s="259" t="s">
        <v>940</v>
      </c>
      <c r="I60" s="261">
        <v>40</v>
      </c>
      <c r="J60" s="262">
        <v>41</v>
      </c>
      <c r="K60" s="263">
        <v>42</v>
      </c>
      <c r="N60" s="243">
        <v>37</v>
      </c>
      <c r="O60" s="243" t="s">
        <v>180</v>
      </c>
      <c r="P60" s="243" t="s">
        <v>821</v>
      </c>
      <c r="Q60" s="245" t="s">
        <v>835</v>
      </c>
      <c r="U60" s="242">
        <v>72</v>
      </c>
    </row>
    <row r="61" spans="2:21" ht="16" thickBot="1" x14ac:dyDescent="0.25">
      <c r="C61" s="264">
        <v>43</v>
      </c>
      <c r="D61" s="265">
        <v>44</v>
      </c>
      <c r="E61" s="266">
        <v>45</v>
      </c>
      <c r="I61" s="264">
        <v>46</v>
      </c>
      <c r="J61" s="265">
        <v>47</v>
      </c>
      <c r="K61" s="266">
        <v>48</v>
      </c>
      <c r="N61" s="243">
        <v>30</v>
      </c>
      <c r="O61" s="243" t="s">
        <v>159</v>
      </c>
      <c r="P61" s="243" t="s">
        <v>822</v>
      </c>
      <c r="Q61" s="245" t="s">
        <v>836</v>
      </c>
      <c r="U61" s="242">
        <v>72</v>
      </c>
    </row>
    <row r="62" spans="2:21" x14ac:dyDescent="0.2">
      <c r="C62" s="261">
        <v>49</v>
      </c>
      <c r="D62" s="262">
        <v>50</v>
      </c>
      <c r="E62" s="263">
        <v>51</v>
      </c>
      <c r="I62" s="261">
        <v>52</v>
      </c>
      <c r="J62" s="262">
        <v>53</v>
      </c>
      <c r="K62" s="263">
        <v>54</v>
      </c>
      <c r="U62" s="242">
        <v>65</v>
      </c>
    </row>
    <row r="63" spans="2:21" ht="16" thickBot="1" x14ac:dyDescent="0.25">
      <c r="C63" s="271">
        <v>55</v>
      </c>
      <c r="D63" s="272">
        <v>56</v>
      </c>
      <c r="E63" s="273">
        <v>57</v>
      </c>
      <c r="I63" s="264">
        <v>58</v>
      </c>
      <c r="J63" s="265">
        <v>59</v>
      </c>
      <c r="K63" s="266">
        <v>60</v>
      </c>
      <c r="U63" s="242">
        <v>65</v>
      </c>
    </row>
    <row r="64" spans="2:21" ht="16" thickBot="1" x14ac:dyDescent="0.25">
      <c r="U64" s="242">
        <v>65</v>
      </c>
    </row>
    <row r="65" spans="2:21" x14ac:dyDescent="0.2">
      <c r="B65" s="259" t="s">
        <v>934</v>
      </c>
      <c r="C65" s="261">
        <v>61</v>
      </c>
      <c r="D65" s="262">
        <v>62</v>
      </c>
      <c r="E65" s="263">
        <v>63</v>
      </c>
      <c r="H65" s="259" t="s">
        <v>941</v>
      </c>
      <c r="I65" s="261">
        <v>64</v>
      </c>
      <c r="J65" s="262">
        <v>65</v>
      </c>
      <c r="K65" s="263">
        <v>66</v>
      </c>
      <c r="L65" s="244"/>
      <c r="U65" s="242">
        <v>65</v>
      </c>
    </row>
    <row r="66" spans="2:21" ht="16" thickBot="1" x14ac:dyDescent="0.25">
      <c r="C66" s="271">
        <v>67</v>
      </c>
      <c r="D66" s="272">
        <v>68</v>
      </c>
      <c r="E66" s="273">
        <v>69</v>
      </c>
      <c r="I66" s="271">
        <v>70</v>
      </c>
      <c r="J66" s="272">
        <v>71</v>
      </c>
      <c r="K66" s="273">
        <v>72</v>
      </c>
      <c r="L66" s="245"/>
      <c r="U66" s="242">
        <v>65</v>
      </c>
    </row>
    <row r="67" spans="2:21" ht="16" thickBot="1" x14ac:dyDescent="0.25">
      <c r="L67" s="245"/>
      <c r="O67" s="244" t="s">
        <v>839</v>
      </c>
      <c r="P67" s="244" t="s">
        <v>840</v>
      </c>
      <c r="R67" s="244" t="s">
        <v>839</v>
      </c>
      <c r="S67" s="244" t="s">
        <v>925</v>
      </c>
      <c r="T67" s="244" t="s">
        <v>840</v>
      </c>
      <c r="U67" s="242">
        <v>65</v>
      </c>
    </row>
    <row r="68" spans="2:21" x14ac:dyDescent="0.2">
      <c r="B68" s="259" t="s">
        <v>935</v>
      </c>
      <c r="C68" s="261">
        <v>73</v>
      </c>
      <c r="D68" s="262">
        <v>74</v>
      </c>
      <c r="E68" s="263">
        <v>75</v>
      </c>
      <c r="H68" s="259" t="s">
        <v>942</v>
      </c>
      <c r="I68" s="261">
        <v>76</v>
      </c>
      <c r="J68" s="262">
        <v>77</v>
      </c>
      <c r="K68" s="263">
        <v>78</v>
      </c>
      <c r="L68" s="245"/>
      <c r="O68" s="243">
        <v>49</v>
      </c>
      <c r="P68" s="245" t="s">
        <v>823</v>
      </c>
      <c r="R68" s="243">
        <v>49</v>
      </c>
      <c r="S68" s="243" t="s">
        <v>869</v>
      </c>
      <c r="T68" s="245" t="s">
        <v>823</v>
      </c>
      <c r="U68" s="242">
        <v>65</v>
      </c>
    </row>
    <row r="69" spans="2:21" ht="16" thickBot="1" x14ac:dyDescent="0.25">
      <c r="C69" s="264">
        <v>79</v>
      </c>
      <c r="D69" s="265">
        <v>80</v>
      </c>
      <c r="E69" s="266">
        <v>81</v>
      </c>
      <c r="I69" s="264">
        <v>82</v>
      </c>
      <c r="J69" s="265">
        <v>83</v>
      </c>
      <c r="K69" s="266">
        <v>84</v>
      </c>
      <c r="L69" s="245"/>
      <c r="O69" s="243">
        <v>72</v>
      </c>
      <c r="P69" s="243" t="s">
        <v>824</v>
      </c>
      <c r="R69" s="243">
        <v>72</v>
      </c>
      <c r="S69" s="243" t="s">
        <v>919</v>
      </c>
      <c r="T69" s="245" t="s">
        <v>924</v>
      </c>
      <c r="U69" s="242">
        <v>65</v>
      </c>
    </row>
    <row r="70" spans="2:21" x14ac:dyDescent="0.2">
      <c r="C70" s="261">
        <v>85</v>
      </c>
      <c r="D70" s="262">
        <v>86</v>
      </c>
      <c r="E70" s="263">
        <v>87</v>
      </c>
      <c r="I70" s="261">
        <v>88</v>
      </c>
      <c r="J70" s="262">
        <v>89</v>
      </c>
      <c r="K70" s="263">
        <v>90</v>
      </c>
      <c r="L70" s="245"/>
      <c r="O70" s="243">
        <v>65</v>
      </c>
      <c r="P70" s="245" t="s">
        <v>825</v>
      </c>
      <c r="R70" s="243">
        <v>65</v>
      </c>
      <c r="S70" s="243" t="s">
        <v>868</v>
      </c>
      <c r="T70" s="245" t="s">
        <v>825</v>
      </c>
      <c r="U70" s="242">
        <v>65</v>
      </c>
    </row>
    <row r="71" spans="2:21" ht="16" thickBot="1" x14ac:dyDescent="0.25">
      <c r="C71" s="271">
        <v>91</v>
      </c>
      <c r="D71" s="272">
        <v>92</v>
      </c>
      <c r="E71" s="273">
        <v>93</v>
      </c>
      <c r="I71" s="271">
        <v>94</v>
      </c>
      <c r="J71" s="272">
        <v>95</v>
      </c>
      <c r="K71" s="273">
        <v>96</v>
      </c>
      <c r="L71" s="245"/>
      <c r="O71" s="243">
        <v>47</v>
      </c>
      <c r="P71" s="245" t="s">
        <v>826</v>
      </c>
      <c r="R71" s="243">
        <v>47</v>
      </c>
      <c r="S71" s="243" t="s">
        <v>869</v>
      </c>
      <c r="T71" s="245" t="s">
        <v>826</v>
      </c>
      <c r="U71" s="242">
        <v>65</v>
      </c>
    </row>
    <row r="72" spans="2:21" ht="16" thickBot="1" x14ac:dyDescent="0.25">
      <c r="L72" s="245"/>
      <c r="O72" s="243">
        <v>63</v>
      </c>
      <c r="P72" s="245" t="s">
        <v>827</v>
      </c>
      <c r="R72" s="243">
        <v>63</v>
      </c>
      <c r="S72" s="243" t="s">
        <v>868</v>
      </c>
      <c r="T72" s="245" t="s">
        <v>827</v>
      </c>
      <c r="U72" s="242">
        <v>65</v>
      </c>
    </row>
    <row r="73" spans="2:21" x14ac:dyDescent="0.2">
      <c r="B73" s="259" t="s">
        <v>936</v>
      </c>
      <c r="C73" s="261">
        <v>97</v>
      </c>
      <c r="D73" s="262">
        <v>98</v>
      </c>
      <c r="E73" s="263">
        <v>99</v>
      </c>
      <c r="H73" s="259" t="s">
        <v>943</v>
      </c>
      <c r="I73" s="261">
        <v>100</v>
      </c>
      <c r="J73" s="262">
        <v>101</v>
      </c>
      <c r="K73" s="263">
        <v>102</v>
      </c>
      <c r="L73" s="245"/>
      <c r="O73" s="243">
        <v>48</v>
      </c>
      <c r="P73" s="245" t="s">
        <v>828</v>
      </c>
      <c r="R73" s="243">
        <v>48</v>
      </c>
      <c r="S73" s="243" t="s">
        <v>869</v>
      </c>
      <c r="T73" s="245" t="s">
        <v>828</v>
      </c>
      <c r="U73" s="242">
        <v>65</v>
      </c>
    </row>
    <row r="74" spans="2:21" ht="16" thickBot="1" x14ac:dyDescent="0.25">
      <c r="C74" s="264">
        <v>103</v>
      </c>
      <c r="D74" s="265">
        <v>104</v>
      </c>
      <c r="E74" s="266">
        <v>105</v>
      </c>
      <c r="I74" s="264">
        <v>106</v>
      </c>
      <c r="J74" s="265">
        <v>107</v>
      </c>
      <c r="K74" s="266">
        <v>108</v>
      </c>
      <c r="L74" s="245"/>
      <c r="O74" s="243">
        <v>9</v>
      </c>
      <c r="P74" s="245" t="s">
        <v>829</v>
      </c>
      <c r="R74" s="243">
        <v>9</v>
      </c>
      <c r="S74" s="243" t="s">
        <v>866</v>
      </c>
      <c r="T74" s="245" t="s">
        <v>829</v>
      </c>
      <c r="U74" s="242">
        <v>47</v>
      </c>
    </row>
    <row r="75" spans="2:21" ht="16" thickBot="1" x14ac:dyDescent="0.25">
      <c r="C75" s="267">
        <v>109</v>
      </c>
      <c r="D75" s="268">
        <v>110</v>
      </c>
      <c r="E75" s="269">
        <v>111</v>
      </c>
      <c r="I75" s="267">
        <v>112</v>
      </c>
      <c r="J75" s="268">
        <v>113</v>
      </c>
      <c r="K75" s="269">
        <v>114</v>
      </c>
      <c r="O75" s="243">
        <v>5</v>
      </c>
      <c r="P75" s="245" t="s">
        <v>830</v>
      </c>
      <c r="R75" s="243">
        <v>5</v>
      </c>
      <c r="S75" s="243" t="s">
        <v>871</v>
      </c>
      <c r="T75" s="245" t="s">
        <v>830</v>
      </c>
      <c r="U75" s="242">
        <v>47</v>
      </c>
    </row>
    <row r="76" spans="2:21" ht="16" thickBot="1" x14ac:dyDescent="0.25">
      <c r="O76" s="243">
        <v>10</v>
      </c>
      <c r="P76" s="245" t="s">
        <v>831</v>
      </c>
      <c r="R76" s="243">
        <v>10</v>
      </c>
      <c r="S76" s="243" t="s">
        <v>866</v>
      </c>
      <c r="T76" s="245" t="s">
        <v>831</v>
      </c>
      <c r="U76" s="242">
        <v>47</v>
      </c>
    </row>
    <row r="77" spans="2:21" x14ac:dyDescent="0.2">
      <c r="B77" s="259" t="s">
        <v>937</v>
      </c>
      <c r="C77" s="276">
        <v>115</v>
      </c>
      <c r="D77" s="277">
        <v>116</v>
      </c>
      <c r="E77" s="278">
        <v>117</v>
      </c>
      <c r="H77" s="259" t="s">
        <v>944</v>
      </c>
      <c r="I77" s="276">
        <v>118</v>
      </c>
      <c r="J77" s="277">
        <v>119</v>
      </c>
      <c r="K77" s="278">
        <v>120</v>
      </c>
      <c r="O77" s="243">
        <v>64</v>
      </c>
      <c r="P77" s="245" t="s">
        <v>832</v>
      </c>
      <c r="R77" s="243">
        <v>64</v>
      </c>
      <c r="S77" s="243" t="s">
        <v>868</v>
      </c>
      <c r="T77" s="245" t="s">
        <v>832</v>
      </c>
      <c r="U77" s="242">
        <v>47</v>
      </c>
    </row>
    <row r="78" spans="2:21" ht="16" thickBot="1" x14ac:dyDescent="0.25">
      <c r="C78" s="274">
        <v>121</v>
      </c>
      <c r="D78" s="270">
        <v>122</v>
      </c>
      <c r="E78" s="275">
        <v>123</v>
      </c>
      <c r="I78" s="274">
        <v>124</v>
      </c>
      <c r="J78" s="270">
        <v>125</v>
      </c>
      <c r="K78" s="275">
        <v>126</v>
      </c>
      <c r="O78" s="243">
        <v>8</v>
      </c>
      <c r="P78" s="245" t="s">
        <v>833</v>
      </c>
      <c r="R78" s="243">
        <v>8</v>
      </c>
      <c r="S78" s="243" t="s">
        <v>866</v>
      </c>
      <c r="T78" s="245" t="s">
        <v>833</v>
      </c>
      <c r="U78" s="242">
        <v>47</v>
      </c>
    </row>
    <row r="79" spans="2:21" x14ac:dyDescent="0.2">
      <c r="C79" s="276">
        <v>127</v>
      </c>
      <c r="D79" s="277">
        <v>128</v>
      </c>
      <c r="E79" s="278">
        <v>129</v>
      </c>
      <c r="I79" s="276">
        <v>130</v>
      </c>
      <c r="J79" s="277">
        <v>131</v>
      </c>
      <c r="K79" s="278">
        <v>132</v>
      </c>
      <c r="O79" s="243">
        <v>41</v>
      </c>
      <c r="P79" s="245" t="s">
        <v>834</v>
      </c>
      <c r="R79" s="243">
        <v>41</v>
      </c>
      <c r="S79" s="243" t="s">
        <v>869</v>
      </c>
      <c r="T79" s="245" t="s">
        <v>834</v>
      </c>
      <c r="U79" s="242">
        <v>47</v>
      </c>
    </row>
    <row r="80" spans="2:21" ht="16" thickBot="1" x14ac:dyDescent="0.25">
      <c r="C80" s="279">
        <v>133</v>
      </c>
      <c r="D80" s="280">
        <v>134</v>
      </c>
      <c r="E80" s="281">
        <v>135</v>
      </c>
      <c r="I80" s="279">
        <v>136</v>
      </c>
      <c r="J80" s="280">
        <v>137</v>
      </c>
      <c r="K80" s="281">
        <v>138</v>
      </c>
      <c r="O80" s="243">
        <v>37</v>
      </c>
      <c r="P80" s="245" t="s">
        <v>835</v>
      </c>
      <c r="R80" s="243">
        <v>37</v>
      </c>
      <c r="S80" s="243" t="s">
        <v>869</v>
      </c>
      <c r="T80" s="245" t="s">
        <v>835</v>
      </c>
      <c r="U80" s="242">
        <v>47</v>
      </c>
    </row>
    <row r="81" spans="1:21" ht="16" thickBot="1" x14ac:dyDescent="0.25">
      <c r="C81" s="271">
        <v>139</v>
      </c>
      <c r="D81" s="272">
        <v>140</v>
      </c>
      <c r="E81" s="273">
        <v>141</v>
      </c>
      <c r="I81" s="271">
        <v>142</v>
      </c>
      <c r="J81" s="272">
        <v>143</v>
      </c>
      <c r="K81" s="273">
        <v>144</v>
      </c>
      <c r="O81" s="243">
        <v>30</v>
      </c>
      <c r="P81" s="245" t="s">
        <v>836</v>
      </c>
      <c r="R81" s="243">
        <v>30</v>
      </c>
      <c r="S81" s="243" t="s">
        <v>868</v>
      </c>
      <c r="T81" s="245" t="s">
        <v>836</v>
      </c>
      <c r="U81" s="242">
        <v>47</v>
      </c>
    </row>
    <row r="82" spans="1:21" x14ac:dyDescent="0.2">
      <c r="U82" s="242">
        <v>47</v>
      </c>
    </row>
    <row r="83" spans="1:21" ht="16" thickBot="1" x14ac:dyDescent="0.25">
      <c r="O83" s="29" t="s">
        <v>854</v>
      </c>
      <c r="P83" s="244" t="s">
        <v>853</v>
      </c>
      <c r="Q83" s="244" t="s">
        <v>840</v>
      </c>
      <c r="U83" s="242">
        <v>47</v>
      </c>
    </row>
    <row r="84" spans="1:21" ht="25" thickBot="1" x14ac:dyDescent="0.35">
      <c r="C84" t="s">
        <v>945</v>
      </c>
      <c r="D84" s="260">
        <v>1</v>
      </c>
      <c r="F84" s="285" t="s">
        <v>949</v>
      </c>
      <c r="G84" s="284" t="s">
        <v>950</v>
      </c>
      <c r="O84" t="s">
        <v>855</v>
      </c>
      <c r="P84" s="243" t="s">
        <v>841</v>
      </c>
      <c r="Q84" s="245" t="s">
        <v>850</v>
      </c>
      <c r="U84" s="242">
        <v>47</v>
      </c>
    </row>
    <row r="85" spans="1:21" x14ac:dyDescent="0.2">
      <c r="O85" t="s">
        <v>856</v>
      </c>
      <c r="P85" s="243" t="s">
        <v>842</v>
      </c>
      <c r="Q85" s="245" t="s">
        <v>850</v>
      </c>
      <c r="U85" s="242">
        <v>47</v>
      </c>
    </row>
    <row r="86" spans="1:21" x14ac:dyDescent="0.2">
      <c r="O86" t="s">
        <v>857</v>
      </c>
      <c r="P86" s="243" t="s">
        <v>843</v>
      </c>
      <c r="Q86" s="245" t="s">
        <v>850</v>
      </c>
      <c r="U86" s="242">
        <v>63</v>
      </c>
    </row>
    <row r="87" spans="1:21" x14ac:dyDescent="0.2">
      <c r="A87" s="243" t="s">
        <v>946</v>
      </c>
      <c r="B87" s="243" t="s">
        <v>947</v>
      </c>
      <c r="C87" s="243" t="s">
        <v>948</v>
      </c>
      <c r="O87" t="s">
        <v>858</v>
      </c>
      <c r="P87" s="243" t="s">
        <v>844</v>
      </c>
      <c r="Q87" s="245" t="s">
        <v>851</v>
      </c>
      <c r="U87" s="242">
        <v>63</v>
      </c>
    </row>
    <row r="88" spans="1:21" x14ac:dyDescent="0.2">
      <c r="A88" s="244">
        <v>1</v>
      </c>
      <c r="B88" s="244"/>
      <c r="C88" s="244">
        <v>49</v>
      </c>
      <c r="O88" t="s">
        <v>859</v>
      </c>
      <c r="P88" s="243" t="s">
        <v>845</v>
      </c>
      <c r="Q88" s="245" t="s">
        <v>851</v>
      </c>
      <c r="U88" s="242">
        <v>63</v>
      </c>
    </row>
    <row r="89" spans="1:21" x14ac:dyDescent="0.2">
      <c r="A89" s="243"/>
      <c r="B89" s="243">
        <v>1</v>
      </c>
      <c r="C89" s="243">
        <v>49</v>
      </c>
      <c r="O89" t="s">
        <v>860</v>
      </c>
      <c r="P89" s="243" t="s">
        <v>846</v>
      </c>
      <c r="Q89" s="245" t="s">
        <v>851</v>
      </c>
      <c r="U89" s="242">
        <v>63</v>
      </c>
    </row>
    <row r="90" spans="1:21" x14ac:dyDescent="0.2">
      <c r="A90" s="243"/>
      <c r="B90" s="243">
        <v>2</v>
      </c>
      <c r="C90" s="243">
        <v>49</v>
      </c>
      <c r="O90" t="s">
        <v>861</v>
      </c>
      <c r="P90" s="243" t="s">
        <v>847</v>
      </c>
      <c r="Q90" s="245" t="s">
        <v>852</v>
      </c>
      <c r="U90" s="242">
        <v>63</v>
      </c>
    </row>
    <row r="91" spans="1:21" x14ac:dyDescent="0.2">
      <c r="A91" s="243"/>
      <c r="B91" s="243">
        <v>3</v>
      </c>
      <c r="C91" s="243">
        <v>49</v>
      </c>
      <c r="O91" t="s">
        <v>862</v>
      </c>
      <c r="P91" s="243" t="s">
        <v>848</v>
      </c>
      <c r="Q91" s="245" t="s">
        <v>852</v>
      </c>
      <c r="U91" s="242">
        <v>63</v>
      </c>
    </row>
    <row r="92" spans="1:21" x14ac:dyDescent="0.2">
      <c r="A92" s="243"/>
      <c r="B92" s="243">
        <v>4</v>
      </c>
      <c r="C92" s="243">
        <v>49</v>
      </c>
      <c r="O92" t="s">
        <v>863</v>
      </c>
      <c r="P92" s="243" t="s">
        <v>849</v>
      </c>
      <c r="Q92" s="245" t="s">
        <v>852</v>
      </c>
      <c r="U92" s="242">
        <v>63</v>
      </c>
    </row>
    <row r="93" spans="1:21" x14ac:dyDescent="0.2">
      <c r="A93" s="243"/>
      <c r="B93" s="243">
        <v>5</v>
      </c>
      <c r="C93" s="243">
        <v>49</v>
      </c>
      <c r="U93" s="242">
        <v>63</v>
      </c>
    </row>
    <row r="94" spans="1:21" x14ac:dyDescent="0.2">
      <c r="A94" s="243"/>
      <c r="B94" s="243">
        <v>6</v>
      </c>
      <c r="C94" s="243">
        <v>49</v>
      </c>
      <c r="U94" s="242">
        <v>63</v>
      </c>
    </row>
    <row r="95" spans="1:21" x14ac:dyDescent="0.2">
      <c r="A95" s="243"/>
      <c r="B95" s="243">
        <v>7</v>
      </c>
      <c r="C95" s="243">
        <v>49</v>
      </c>
      <c r="N95" s="29" t="s">
        <v>854</v>
      </c>
      <c r="O95" s="29" t="s">
        <v>840</v>
      </c>
      <c r="U95" s="242">
        <v>63</v>
      </c>
    </row>
    <row r="96" spans="1:21" x14ac:dyDescent="0.2">
      <c r="A96" s="243"/>
      <c r="B96" s="243">
        <v>8</v>
      </c>
      <c r="C96" s="243">
        <v>49</v>
      </c>
      <c r="N96" t="s">
        <v>841</v>
      </c>
      <c r="O96" t="s">
        <v>855</v>
      </c>
      <c r="P96" s="246"/>
      <c r="U96" s="242">
        <v>63</v>
      </c>
    </row>
    <row r="97" spans="1:21" x14ac:dyDescent="0.2">
      <c r="A97" s="243"/>
      <c r="B97" s="243">
        <v>9</v>
      </c>
      <c r="C97" s="243">
        <v>49</v>
      </c>
      <c r="N97" t="s">
        <v>842</v>
      </c>
      <c r="O97" t="s">
        <v>856</v>
      </c>
      <c r="P97" s="246"/>
      <c r="U97" s="242">
        <v>63</v>
      </c>
    </row>
    <row r="98" spans="1:21" x14ac:dyDescent="0.2">
      <c r="A98" s="243"/>
      <c r="B98" s="243">
        <v>10</v>
      </c>
      <c r="C98" s="243">
        <v>49</v>
      </c>
      <c r="N98" t="s">
        <v>843</v>
      </c>
      <c r="O98" t="s">
        <v>857</v>
      </c>
      <c r="P98" s="246"/>
      <c r="U98" s="242">
        <v>63</v>
      </c>
    </row>
    <row r="99" spans="1:21" x14ac:dyDescent="0.2">
      <c r="A99" s="243"/>
      <c r="B99" s="243">
        <v>11</v>
      </c>
      <c r="C99" s="243">
        <v>49</v>
      </c>
      <c r="N99" t="s">
        <v>844</v>
      </c>
      <c r="O99" t="s">
        <v>858</v>
      </c>
      <c r="P99" s="246"/>
      <c r="U99" s="242">
        <v>63</v>
      </c>
    </row>
    <row r="100" spans="1:21" x14ac:dyDescent="0.2">
      <c r="A100" s="243"/>
      <c r="B100" s="243">
        <v>12</v>
      </c>
      <c r="C100" s="243">
        <v>49</v>
      </c>
      <c r="N100" t="s">
        <v>845</v>
      </c>
      <c r="O100" t="s">
        <v>859</v>
      </c>
      <c r="P100" s="246"/>
      <c r="U100" s="242">
        <v>63</v>
      </c>
    </row>
    <row r="101" spans="1:21" x14ac:dyDescent="0.2">
      <c r="A101" s="244">
        <v>2</v>
      </c>
      <c r="B101" s="244"/>
      <c r="C101" s="244">
        <v>72</v>
      </c>
      <c r="L101" s="29" t="s">
        <v>926</v>
      </c>
      <c r="N101" t="s">
        <v>846</v>
      </c>
      <c r="O101" t="s">
        <v>860</v>
      </c>
      <c r="P101" s="246"/>
      <c r="U101" s="242">
        <v>63</v>
      </c>
    </row>
    <row r="102" spans="1:21" x14ac:dyDescent="0.2">
      <c r="A102" s="243"/>
      <c r="B102" s="243">
        <v>13</v>
      </c>
      <c r="C102" s="243">
        <v>72</v>
      </c>
      <c r="L102" s="29" t="s">
        <v>854</v>
      </c>
      <c r="M102" s="244" t="s">
        <v>853</v>
      </c>
      <c r="N102" t="s">
        <v>847</v>
      </c>
      <c r="O102" t="s">
        <v>861</v>
      </c>
      <c r="P102" s="246"/>
      <c r="U102" s="242">
        <v>63</v>
      </c>
    </row>
    <row r="103" spans="1:21" x14ac:dyDescent="0.2">
      <c r="A103" s="243"/>
      <c r="B103" s="243">
        <v>14</v>
      </c>
      <c r="C103" s="243">
        <v>72</v>
      </c>
      <c r="L103" t="s">
        <v>855</v>
      </c>
      <c r="M103" s="243" t="s">
        <v>841</v>
      </c>
      <c r="N103" t="s">
        <v>848</v>
      </c>
      <c r="O103" t="s">
        <v>862</v>
      </c>
      <c r="P103" s="246"/>
      <c r="U103" s="242">
        <v>63</v>
      </c>
    </row>
    <row r="104" spans="1:21" x14ac:dyDescent="0.2">
      <c r="A104" s="243"/>
      <c r="B104" s="243">
        <v>15</v>
      </c>
      <c r="C104" s="243">
        <v>72</v>
      </c>
      <c r="L104" t="s">
        <v>856</v>
      </c>
      <c r="M104" s="243" t="s">
        <v>842</v>
      </c>
      <c r="N104" t="s">
        <v>849</v>
      </c>
      <c r="O104" t="s">
        <v>863</v>
      </c>
      <c r="P104" s="246"/>
      <c r="U104" s="242">
        <v>48</v>
      </c>
    </row>
    <row r="105" spans="1:21" x14ac:dyDescent="0.2">
      <c r="A105" s="243"/>
      <c r="B105" s="243">
        <v>16</v>
      </c>
      <c r="C105" s="243">
        <v>72</v>
      </c>
      <c r="L105" t="s">
        <v>857</v>
      </c>
      <c r="M105" s="243" t="s">
        <v>843</v>
      </c>
      <c r="U105" s="242">
        <v>48</v>
      </c>
    </row>
    <row r="106" spans="1:21" x14ac:dyDescent="0.2">
      <c r="A106" s="243"/>
      <c r="B106" s="243">
        <v>17</v>
      </c>
      <c r="C106" s="243">
        <v>72</v>
      </c>
      <c r="L106" t="s">
        <v>858</v>
      </c>
      <c r="M106" s="243" t="s">
        <v>844</v>
      </c>
      <c r="N106" s="245" t="s">
        <v>851</v>
      </c>
      <c r="U106" s="242">
        <v>48</v>
      </c>
    </row>
    <row r="107" spans="1:21" x14ac:dyDescent="0.2">
      <c r="A107" s="243"/>
      <c r="B107" s="243">
        <v>18</v>
      </c>
      <c r="C107" s="243">
        <v>72</v>
      </c>
      <c r="L107" t="s">
        <v>859</v>
      </c>
      <c r="M107" s="243" t="s">
        <v>845</v>
      </c>
      <c r="N107" s="245" t="s">
        <v>851</v>
      </c>
      <c r="U107" s="242">
        <v>48</v>
      </c>
    </row>
    <row r="108" spans="1:21" x14ac:dyDescent="0.2">
      <c r="A108" s="243"/>
      <c r="B108" s="243">
        <v>19</v>
      </c>
      <c r="C108" s="243">
        <v>72</v>
      </c>
      <c r="L108" t="s">
        <v>860</v>
      </c>
      <c r="M108" s="243" t="s">
        <v>846</v>
      </c>
      <c r="N108" s="245" t="s">
        <v>851</v>
      </c>
      <c r="U108" s="242">
        <v>48</v>
      </c>
    </row>
    <row r="109" spans="1:21" x14ac:dyDescent="0.2">
      <c r="A109" s="243"/>
      <c r="B109" s="243">
        <v>20</v>
      </c>
      <c r="C109" s="243">
        <v>72</v>
      </c>
      <c r="L109" t="s">
        <v>861</v>
      </c>
      <c r="M109" s="243" t="s">
        <v>847</v>
      </c>
      <c r="N109" s="245" t="s">
        <v>852</v>
      </c>
      <c r="U109" s="242">
        <v>48</v>
      </c>
    </row>
    <row r="110" spans="1:21" x14ac:dyDescent="0.2">
      <c r="A110" s="243"/>
      <c r="B110" s="243">
        <v>21</v>
      </c>
      <c r="C110" s="243">
        <v>72</v>
      </c>
      <c r="L110" t="s">
        <v>862</v>
      </c>
      <c r="M110" s="243" t="s">
        <v>848</v>
      </c>
      <c r="N110" s="245" t="s">
        <v>852</v>
      </c>
      <c r="U110" s="242">
        <v>48</v>
      </c>
    </row>
    <row r="111" spans="1:21" x14ac:dyDescent="0.2">
      <c r="A111" s="243"/>
      <c r="B111" s="243">
        <v>22</v>
      </c>
      <c r="C111" s="243">
        <v>72</v>
      </c>
      <c r="L111" t="s">
        <v>863</v>
      </c>
      <c r="M111" s="243" t="s">
        <v>849</v>
      </c>
      <c r="N111" s="245" t="s">
        <v>852</v>
      </c>
      <c r="U111" s="242">
        <v>48</v>
      </c>
    </row>
    <row r="112" spans="1:21" x14ac:dyDescent="0.2">
      <c r="A112" s="243"/>
      <c r="B112" s="243">
        <v>23</v>
      </c>
      <c r="C112" s="243">
        <v>72</v>
      </c>
      <c r="L112" s="29" t="s">
        <v>927</v>
      </c>
      <c r="U112" s="242">
        <v>48</v>
      </c>
    </row>
    <row r="113" spans="1:21" x14ac:dyDescent="0.2">
      <c r="A113" s="243"/>
      <c r="B113" s="243">
        <v>24</v>
      </c>
      <c r="C113" s="243">
        <v>72</v>
      </c>
      <c r="L113" s="244" t="s">
        <v>839</v>
      </c>
      <c r="M113" s="244" t="s">
        <v>925</v>
      </c>
      <c r="N113" s="244" t="s">
        <v>840</v>
      </c>
      <c r="U113" s="242">
        <v>48</v>
      </c>
    </row>
    <row r="114" spans="1:21" x14ac:dyDescent="0.2">
      <c r="A114" s="244">
        <v>1</v>
      </c>
      <c r="B114" s="244"/>
      <c r="C114" s="244">
        <v>65</v>
      </c>
      <c r="L114" s="243">
        <v>49</v>
      </c>
      <c r="M114" s="243" t="s">
        <v>869</v>
      </c>
      <c r="N114" s="245" t="s">
        <v>823</v>
      </c>
      <c r="U114" s="242">
        <v>48</v>
      </c>
    </row>
    <row r="115" spans="1:21" x14ac:dyDescent="0.2">
      <c r="A115" s="243"/>
      <c r="B115" s="243">
        <v>25</v>
      </c>
      <c r="C115" s="243">
        <v>65</v>
      </c>
      <c r="L115" s="243">
        <v>72</v>
      </c>
      <c r="M115" s="243" t="s">
        <v>919</v>
      </c>
      <c r="N115" s="245" t="s">
        <v>924</v>
      </c>
      <c r="U115" s="242">
        <v>48</v>
      </c>
    </row>
    <row r="116" spans="1:21" x14ac:dyDescent="0.2">
      <c r="A116" s="243"/>
      <c r="B116" s="243">
        <v>26</v>
      </c>
      <c r="C116" s="243">
        <v>65</v>
      </c>
      <c r="L116" s="243">
        <v>65</v>
      </c>
      <c r="M116" s="243" t="s">
        <v>868</v>
      </c>
      <c r="N116" s="245" t="s">
        <v>825</v>
      </c>
      <c r="U116" s="242">
        <v>48</v>
      </c>
    </row>
    <row r="117" spans="1:21" x14ac:dyDescent="0.2">
      <c r="A117" s="243"/>
      <c r="B117" s="243">
        <v>27</v>
      </c>
      <c r="C117" s="243">
        <v>65</v>
      </c>
      <c r="L117" s="243">
        <v>47</v>
      </c>
      <c r="M117" s="243" t="s">
        <v>869</v>
      </c>
      <c r="N117" s="245" t="s">
        <v>826</v>
      </c>
      <c r="U117" s="242">
        <v>48</v>
      </c>
    </row>
    <row r="118" spans="1:21" x14ac:dyDescent="0.2">
      <c r="A118" s="243"/>
      <c r="B118" s="243">
        <v>28</v>
      </c>
      <c r="C118" s="243">
        <v>65</v>
      </c>
      <c r="L118" s="243">
        <v>63</v>
      </c>
      <c r="M118" s="243" t="s">
        <v>868</v>
      </c>
      <c r="N118" s="245" t="s">
        <v>827</v>
      </c>
      <c r="U118" s="242">
        <v>48</v>
      </c>
    </row>
    <row r="119" spans="1:21" x14ac:dyDescent="0.2">
      <c r="A119" s="243"/>
      <c r="B119" s="243">
        <v>29</v>
      </c>
      <c r="C119" s="243">
        <v>65</v>
      </c>
      <c r="L119" s="243">
        <v>48</v>
      </c>
      <c r="M119" s="243" t="s">
        <v>869</v>
      </c>
      <c r="N119" s="245" t="s">
        <v>828</v>
      </c>
      <c r="U119" s="242">
        <v>48</v>
      </c>
    </row>
    <row r="120" spans="1:21" x14ac:dyDescent="0.2">
      <c r="A120" s="243"/>
      <c r="B120" s="243">
        <v>30</v>
      </c>
      <c r="C120" s="243">
        <v>65</v>
      </c>
      <c r="L120" s="243">
        <v>9</v>
      </c>
      <c r="M120" s="243" t="s">
        <v>866</v>
      </c>
      <c r="N120" s="245" t="s">
        <v>829</v>
      </c>
      <c r="U120" s="242">
        <v>48</v>
      </c>
    </row>
    <row r="121" spans="1:21" x14ac:dyDescent="0.2">
      <c r="A121" s="243"/>
      <c r="B121" s="243">
        <v>31</v>
      </c>
      <c r="C121" s="243">
        <v>65</v>
      </c>
      <c r="L121" s="243">
        <v>5</v>
      </c>
      <c r="M121" s="243" t="s">
        <v>871</v>
      </c>
      <c r="N121" s="245" t="s">
        <v>830</v>
      </c>
      <c r="U121" s="242">
        <v>48</v>
      </c>
    </row>
    <row r="122" spans="1:21" x14ac:dyDescent="0.2">
      <c r="A122" s="243"/>
      <c r="B122" s="243">
        <v>32</v>
      </c>
      <c r="C122" s="243">
        <v>65</v>
      </c>
      <c r="L122" s="243">
        <v>10</v>
      </c>
      <c r="M122" s="243" t="s">
        <v>866</v>
      </c>
      <c r="N122" s="245" t="s">
        <v>831</v>
      </c>
      <c r="U122" s="242">
        <v>9</v>
      </c>
    </row>
    <row r="123" spans="1:21" x14ac:dyDescent="0.2">
      <c r="A123" s="243"/>
      <c r="B123" s="243">
        <v>33</v>
      </c>
      <c r="C123" s="243">
        <v>65</v>
      </c>
      <c r="L123" s="243">
        <v>64</v>
      </c>
      <c r="M123" s="243" t="s">
        <v>868</v>
      </c>
      <c r="N123" s="245" t="s">
        <v>832</v>
      </c>
      <c r="U123" s="242">
        <v>9</v>
      </c>
    </row>
    <row r="124" spans="1:21" x14ac:dyDescent="0.2">
      <c r="A124" s="243"/>
      <c r="B124" s="243">
        <v>34</v>
      </c>
      <c r="C124" s="243">
        <v>65</v>
      </c>
      <c r="L124" s="243">
        <v>8</v>
      </c>
      <c r="M124" s="243" t="s">
        <v>866</v>
      </c>
      <c r="N124" s="245" t="s">
        <v>833</v>
      </c>
      <c r="U124" s="242">
        <v>9</v>
      </c>
    </row>
    <row r="125" spans="1:21" x14ac:dyDescent="0.2">
      <c r="A125" s="243"/>
      <c r="B125" s="243">
        <v>35</v>
      </c>
      <c r="C125" s="243">
        <v>65</v>
      </c>
      <c r="L125" s="243">
        <v>41</v>
      </c>
      <c r="M125" s="243" t="s">
        <v>869</v>
      </c>
      <c r="N125" s="245" t="s">
        <v>834</v>
      </c>
      <c r="U125" s="242">
        <v>9</v>
      </c>
    </row>
    <row r="126" spans="1:21" x14ac:dyDescent="0.2">
      <c r="A126" s="243"/>
      <c r="B126" s="243">
        <v>36</v>
      </c>
      <c r="C126" s="243">
        <v>65</v>
      </c>
      <c r="L126" s="243">
        <v>37</v>
      </c>
      <c r="M126" s="243" t="s">
        <v>869</v>
      </c>
      <c r="N126" s="245" t="s">
        <v>835</v>
      </c>
      <c r="U126" s="242">
        <v>9</v>
      </c>
    </row>
    <row r="127" spans="1:21" x14ac:dyDescent="0.2">
      <c r="A127" s="244">
        <v>2</v>
      </c>
      <c r="B127" s="244"/>
      <c r="C127" s="244">
        <v>47</v>
      </c>
      <c r="L127" s="243">
        <v>30</v>
      </c>
      <c r="M127" s="243" t="s">
        <v>868</v>
      </c>
      <c r="N127" s="245" t="s">
        <v>836</v>
      </c>
      <c r="U127" s="242">
        <v>9</v>
      </c>
    </row>
    <row r="128" spans="1:21" x14ac:dyDescent="0.2">
      <c r="A128" s="243"/>
      <c r="B128" s="243">
        <v>37</v>
      </c>
      <c r="C128" s="243">
        <v>47</v>
      </c>
      <c r="U128" s="242">
        <v>9</v>
      </c>
    </row>
    <row r="129" spans="1:21" x14ac:dyDescent="0.2">
      <c r="A129" s="243"/>
      <c r="B129" s="243">
        <v>38</v>
      </c>
      <c r="C129" s="243">
        <v>47</v>
      </c>
      <c r="U129" s="242">
        <v>9</v>
      </c>
    </row>
    <row r="130" spans="1:21" x14ac:dyDescent="0.2">
      <c r="A130" s="243"/>
      <c r="B130" s="243">
        <v>39</v>
      </c>
      <c r="C130" s="243">
        <v>47</v>
      </c>
      <c r="U130" s="242">
        <v>9</v>
      </c>
    </row>
    <row r="131" spans="1:21" x14ac:dyDescent="0.2">
      <c r="A131" s="243"/>
      <c r="B131" s="243">
        <v>40</v>
      </c>
      <c r="C131" s="243">
        <v>47</v>
      </c>
      <c r="U131" s="242">
        <v>9</v>
      </c>
    </row>
    <row r="132" spans="1:21" x14ac:dyDescent="0.2">
      <c r="A132" s="243"/>
      <c r="B132" s="243">
        <v>41</v>
      </c>
      <c r="C132" s="243">
        <v>47</v>
      </c>
      <c r="U132" s="242">
        <v>9</v>
      </c>
    </row>
    <row r="133" spans="1:21" x14ac:dyDescent="0.2">
      <c r="A133" s="243"/>
      <c r="B133" s="243">
        <v>42</v>
      </c>
      <c r="C133" s="243">
        <v>47</v>
      </c>
      <c r="U133" s="242">
        <v>9</v>
      </c>
    </row>
    <row r="134" spans="1:21" x14ac:dyDescent="0.2">
      <c r="A134" s="243"/>
      <c r="B134" s="243">
        <v>43</v>
      </c>
      <c r="C134" s="243">
        <v>47</v>
      </c>
      <c r="U134" s="242">
        <v>9</v>
      </c>
    </row>
    <row r="135" spans="1:21" x14ac:dyDescent="0.2">
      <c r="A135" s="243"/>
      <c r="B135" s="243">
        <v>44</v>
      </c>
      <c r="C135" s="243">
        <v>47</v>
      </c>
      <c r="U135" s="242">
        <v>9</v>
      </c>
    </row>
    <row r="136" spans="1:21" x14ac:dyDescent="0.2">
      <c r="A136" s="243"/>
      <c r="B136" s="243">
        <v>45</v>
      </c>
      <c r="C136" s="243">
        <v>47</v>
      </c>
      <c r="U136" s="242">
        <v>9</v>
      </c>
    </row>
    <row r="137" spans="1:21" x14ac:dyDescent="0.2">
      <c r="A137" s="243"/>
      <c r="B137" s="243">
        <v>46</v>
      </c>
      <c r="C137" s="243">
        <v>47</v>
      </c>
      <c r="U137" s="242">
        <v>9</v>
      </c>
    </row>
    <row r="138" spans="1:21" x14ac:dyDescent="0.2">
      <c r="A138" s="243"/>
      <c r="B138" s="243">
        <v>47</v>
      </c>
      <c r="C138" s="243">
        <v>47</v>
      </c>
      <c r="U138" s="242">
        <v>9</v>
      </c>
    </row>
    <row r="139" spans="1:21" x14ac:dyDescent="0.2">
      <c r="A139" s="243"/>
      <c r="B139" s="243">
        <v>48</v>
      </c>
      <c r="C139" s="243">
        <v>47</v>
      </c>
      <c r="U139" s="242">
        <v>9</v>
      </c>
    </row>
    <row r="140" spans="1:21" x14ac:dyDescent="0.2">
      <c r="A140" s="244">
        <v>2</v>
      </c>
      <c r="B140" s="244"/>
      <c r="C140" s="244">
        <v>63</v>
      </c>
      <c r="U140" s="242">
        <v>5</v>
      </c>
    </row>
    <row r="141" spans="1:21" x14ac:dyDescent="0.2">
      <c r="A141" s="243"/>
      <c r="B141" s="243">
        <v>49</v>
      </c>
      <c r="C141" s="243">
        <v>63</v>
      </c>
      <c r="I141" s="248" t="s">
        <v>893</v>
      </c>
      <c r="J141" s="248" t="s">
        <v>894</v>
      </c>
      <c r="K141" s="248" t="s">
        <v>895</v>
      </c>
      <c r="L141" s="248" t="s">
        <v>896</v>
      </c>
      <c r="M141" s="248" t="s">
        <v>897</v>
      </c>
      <c r="N141" s="248" t="s">
        <v>898</v>
      </c>
      <c r="U141" s="242">
        <v>5</v>
      </c>
    </row>
    <row r="142" spans="1:21" x14ac:dyDescent="0.2">
      <c r="A142" s="243"/>
      <c r="B142" s="243">
        <v>50</v>
      </c>
      <c r="C142" s="243">
        <v>63</v>
      </c>
      <c r="I142" s="247">
        <v>1</v>
      </c>
      <c r="J142" s="247">
        <v>38</v>
      </c>
      <c r="K142" s="247" t="s">
        <v>899</v>
      </c>
      <c r="L142" s="247" t="s">
        <v>900</v>
      </c>
      <c r="M142" s="247"/>
      <c r="N142" s="247" t="s">
        <v>869</v>
      </c>
      <c r="U142" s="242">
        <v>5</v>
      </c>
    </row>
    <row r="143" spans="1:21" x14ac:dyDescent="0.2">
      <c r="A143" s="243"/>
      <c r="B143" s="243">
        <v>51</v>
      </c>
      <c r="C143" s="243">
        <v>63</v>
      </c>
      <c r="I143" s="247">
        <v>2</v>
      </c>
      <c r="J143" s="247">
        <v>46</v>
      </c>
      <c r="K143" s="247" t="s">
        <v>899</v>
      </c>
      <c r="L143" s="247" t="s">
        <v>901</v>
      </c>
      <c r="M143" s="247"/>
      <c r="N143" s="247" t="s">
        <v>869</v>
      </c>
      <c r="U143" s="242">
        <v>5</v>
      </c>
    </row>
    <row r="144" spans="1:21" x14ac:dyDescent="0.2">
      <c r="A144" s="243"/>
      <c r="B144" s="243">
        <v>52</v>
      </c>
      <c r="C144" s="243">
        <v>63</v>
      </c>
      <c r="I144" s="247">
        <v>3</v>
      </c>
      <c r="J144" s="247">
        <v>14</v>
      </c>
      <c r="K144" s="247" t="s">
        <v>899</v>
      </c>
      <c r="L144" s="247" t="s">
        <v>902</v>
      </c>
      <c r="M144" s="247"/>
      <c r="N144" s="247" t="s">
        <v>866</v>
      </c>
      <c r="U144" s="242">
        <v>5</v>
      </c>
    </row>
    <row r="145" spans="1:21" x14ac:dyDescent="0.2">
      <c r="A145" s="243"/>
      <c r="B145" s="243">
        <v>53</v>
      </c>
      <c r="C145" s="243">
        <v>63</v>
      </c>
      <c r="I145" s="247">
        <v>4</v>
      </c>
      <c r="J145" s="247">
        <v>44</v>
      </c>
      <c r="K145" s="247" t="s">
        <v>899</v>
      </c>
      <c r="L145" s="247" t="s">
        <v>903</v>
      </c>
      <c r="M145" s="247"/>
      <c r="N145" s="247" t="s">
        <v>869</v>
      </c>
      <c r="U145" s="242">
        <v>5</v>
      </c>
    </row>
    <row r="146" spans="1:21" x14ac:dyDescent="0.2">
      <c r="A146" s="243"/>
      <c r="B146" s="243">
        <v>54</v>
      </c>
      <c r="C146" s="243">
        <v>63</v>
      </c>
      <c r="I146" s="247">
        <v>5</v>
      </c>
      <c r="J146" s="247">
        <v>73</v>
      </c>
      <c r="K146" s="247" t="s">
        <v>899</v>
      </c>
      <c r="L146" s="247" t="s">
        <v>904</v>
      </c>
      <c r="M146" s="247"/>
      <c r="N146" s="247" t="s">
        <v>905</v>
      </c>
      <c r="U146" s="242">
        <v>5</v>
      </c>
    </row>
    <row r="147" spans="1:21" x14ac:dyDescent="0.2">
      <c r="A147" s="243"/>
      <c r="B147" s="243">
        <v>55</v>
      </c>
      <c r="C147" s="243">
        <v>63</v>
      </c>
      <c r="I147" s="247">
        <v>6</v>
      </c>
      <c r="J147" s="247">
        <v>68</v>
      </c>
      <c r="K147" s="247" t="s">
        <v>899</v>
      </c>
      <c r="L147" s="247" t="s">
        <v>906</v>
      </c>
      <c r="M147" s="247"/>
      <c r="N147" s="247" t="s">
        <v>866</v>
      </c>
      <c r="U147" s="242">
        <v>5</v>
      </c>
    </row>
    <row r="148" spans="1:21" x14ac:dyDescent="0.2">
      <c r="A148" s="243"/>
      <c r="B148" s="243">
        <v>56</v>
      </c>
      <c r="C148" s="243">
        <v>63</v>
      </c>
      <c r="I148" s="247">
        <v>7</v>
      </c>
      <c r="J148" s="247">
        <v>60</v>
      </c>
      <c r="K148" s="247" t="s">
        <v>899</v>
      </c>
      <c r="L148" s="247" t="s">
        <v>907</v>
      </c>
      <c r="M148" s="247"/>
      <c r="N148" s="247" t="s">
        <v>870</v>
      </c>
      <c r="U148" s="242">
        <v>5</v>
      </c>
    </row>
    <row r="149" spans="1:21" x14ac:dyDescent="0.2">
      <c r="A149" s="243"/>
      <c r="B149" s="243">
        <v>57</v>
      </c>
      <c r="C149" s="243">
        <v>63</v>
      </c>
      <c r="I149" s="247">
        <v>8</v>
      </c>
      <c r="J149" s="247">
        <v>2</v>
      </c>
      <c r="K149" s="247" t="s">
        <v>899</v>
      </c>
      <c r="L149" s="247" t="s">
        <v>908</v>
      </c>
      <c r="M149" s="247"/>
      <c r="N149" s="247" t="s">
        <v>871</v>
      </c>
      <c r="U149" s="242">
        <v>5</v>
      </c>
    </row>
    <row r="150" spans="1:21" x14ac:dyDescent="0.2">
      <c r="A150" s="243"/>
      <c r="B150" s="243">
        <v>58</v>
      </c>
      <c r="C150" s="243">
        <v>63</v>
      </c>
      <c r="I150" s="247">
        <v>9</v>
      </c>
      <c r="J150" s="247">
        <v>1</v>
      </c>
      <c r="K150" s="247" t="s">
        <v>899</v>
      </c>
      <c r="L150" s="247" t="s">
        <v>909</v>
      </c>
      <c r="M150" s="247"/>
      <c r="N150" s="247" t="s">
        <v>871</v>
      </c>
      <c r="U150" s="242">
        <v>5</v>
      </c>
    </row>
    <row r="151" spans="1:21" x14ac:dyDescent="0.2">
      <c r="A151" s="243"/>
      <c r="B151" s="243">
        <v>59</v>
      </c>
      <c r="C151" s="243">
        <v>63</v>
      </c>
      <c r="I151" s="247">
        <v>10</v>
      </c>
      <c r="J151" s="247">
        <v>4</v>
      </c>
      <c r="K151" s="247" t="s">
        <v>910</v>
      </c>
      <c r="L151" s="247" t="s">
        <v>911</v>
      </c>
      <c r="M151" s="247"/>
      <c r="N151" s="247" t="s">
        <v>871</v>
      </c>
      <c r="U151" s="242">
        <v>5</v>
      </c>
    </row>
    <row r="152" spans="1:21" x14ac:dyDescent="0.2">
      <c r="A152" s="243"/>
      <c r="B152" s="243">
        <v>60</v>
      </c>
      <c r="C152" s="243">
        <v>63</v>
      </c>
      <c r="I152" s="247">
        <v>11</v>
      </c>
      <c r="J152" s="247">
        <v>97</v>
      </c>
      <c r="K152" s="247" t="s">
        <v>910</v>
      </c>
      <c r="L152" s="247" t="s">
        <v>911</v>
      </c>
      <c r="M152" s="249" t="s">
        <v>912</v>
      </c>
      <c r="N152" s="247" t="s">
        <v>875</v>
      </c>
      <c r="U152" s="242">
        <v>5</v>
      </c>
    </row>
    <row r="153" spans="1:21" x14ac:dyDescent="0.2">
      <c r="A153" s="244">
        <v>2</v>
      </c>
      <c r="B153" s="244"/>
      <c r="C153" s="244">
        <v>48</v>
      </c>
      <c r="I153" s="247">
        <v>12</v>
      </c>
      <c r="J153" s="247">
        <v>3</v>
      </c>
      <c r="K153" s="247" t="s">
        <v>910</v>
      </c>
      <c r="L153" s="247" t="s">
        <v>913</v>
      </c>
      <c r="M153" s="247"/>
      <c r="N153" s="247" t="s">
        <v>871</v>
      </c>
      <c r="U153" s="242">
        <v>5</v>
      </c>
    </row>
    <row r="154" spans="1:21" x14ac:dyDescent="0.2">
      <c r="A154" s="243"/>
      <c r="B154" s="243">
        <v>61</v>
      </c>
      <c r="C154" s="243">
        <v>48</v>
      </c>
      <c r="I154" s="247">
        <v>13</v>
      </c>
      <c r="J154" s="247">
        <v>34</v>
      </c>
      <c r="K154" s="247" t="s">
        <v>910</v>
      </c>
      <c r="L154" s="247" t="s">
        <v>913</v>
      </c>
      <c r="M154" s="247"/>
      <c r="N154" s="247" t="s">
        <v>869</v>
      </c>
      <c r="U154" s="242">
        <v>5</v>
      </c>
    </row>
    <row r="155" spans="1:21" x14ac:dyDescent="0.2">
      <c r="A155" s="243"/>
      <c r="B155" s="243">
        <v>62</v>
      </c>
      <c r="C155" s="243">
        <v>48</v>
      </c>
      <c r="I155" s="247">
        <v>14</v>
      </c>
      <c r="J155" s="247">
        <v>27</v>
      </c>
      <c r="K155" s="247" t="s">
        <v>910</v>
      </c>
      <c r="L155" s="247" t="s">
        <v>162</v>
      </c>
      <c r="M155" s="247"/>
      <c r="N155" s="247" t="s">
        <v>868</v>
      </c>
      <c r="U155" s="242">
        <v>5</v>
      </c>
    </row>
    <row r="156" spans="1:21" x14ac:dyDescent="0.2">
      <c r="A156" s="243"/>
      <c r="B156" s="243">
        <v>63</v>
      </c>
      <c r="C156" s="243">
        <v>48</v>
      </c>
      <c r="I156" s="247">
        <v>15</v>
      </c>
      <c r="J156" s="247">
        <v>49</v>
      </c>
      <c r="K156" s="247" t="s">
        <v>910</v>
      </c>
      <c r="L156" s="247" t="s">
        <v>162</v>
      </c>
      <c r="M156" s="247"/>
      <c r="N156" s="247" t="s">
        <v>869</v>
      </c>
      <c r="U156" s="242">
        <v>5</v>
      </c>
    </row>
    <row r="157" spans="1:21" x14ac:dyDescent="0.2">
      <c r="A157" s="243"/>
      <c r="B157" s="243">
        <v>64</v>
      </c>
      <c r="C157" s="243">
        <v>48</v>
      </c>
      <c r="I157" s="247">
        <v>16</v>
      </c>
      <c r="J157" s="247">
        <v>30</v>
      </c>
      <c r="K157" s="247" t="s">
        <v>910</v>
      </c>
      <c r="L157" s="247" t="s">
        <v>159</v>
      </c>
      <c r="M157" s="247"/>
      <c r="N157" s="247" t="s">
        <v>868</v>
      </c>
      <c r="U157" s="242">
        <v>5</v>
      </c>
    </row>
    <row r="158" spans="1:21" x14ac:dyDescent="0.2">
      <c r="A158" s="243"/>
      <c r="B158" s="243">
        <v>65</v>
      </c>
      <c r="C158" s="243">
        <v>48</v>
      </c>
      <c r="I158" s="247">
        <v>17</v>
      </c>
      <c r="J158" s="247">
        <v>66</v>
      </c>
      <c r="K158" s="247" t="s">
        <v>910</v>
      </c>
      <c r="L158" s="247" t="s">
        <v>159</v>
      </c>
      <c r="M158" s="247"/>
      <c r="N158" s="247" t="s">
        <v>866</v>
      </c>
      <c r="U158" s="242">
        <v>10</v>
      </c>
    </row>
    <row r="159" spans="1:21" x14ac:dyDescent="0.2">
      <c r="A159" s="243"/>
      <c r="B159" s="243">
        <v>66</v>
      </c>
      <c r="C159" s="243">
        <v>48</v>
      </c>
      <c r="I159" s="247">
        <v>18</v>
      </c>
      <c r="J159" s="247">
        <v>6</v>
      </c>
      <c r="K159" s="247" t="s">
        <v>910</v>
      </c>
      <c r="L159" s="247" t="s">
        <v>914</v>
      </c>
      <c r="M159" s="247"/>
      <c r="N159" s="247" t="s">
        <v>915</v>
      </c>
      <c r="U159" s="242">
        <v>10</v>
      </c>
    </row>
    <row r="160" spans="1:21" x14ac:dyDescent="0.2">
      <c r="A160" s="243"/>
      <c r="B160" s="243">
        <v>67</v>
      </c>
      <c r="C160" s="243">
        <v>48</v>
      </c>
      <c r="I160" s="247">
        <v>19</v>
      </c>
      <c r="J160" s="247">
        <v>7</v>
      </c>
      <c r="K160" s="247" t="s">
        <v>910</v>
      </c>
      <c r="L160" s="247" t="s">
        <v>914</v>
      </c>
      <c r="M160" s="247"/>
      <c r="N160" s="247" t="s">
        <v>866</v>
      </c>
      <c r="U160" s="242">
        <v>10</v>
      </c>
    </row>
    <row r="161" spans="1:21" x14ac:dyDescent="0.2">
      <c r="A161" s="243"/>
      <c r="B161" s="243">
        <v>68</v>
      </c>
      <c r="C161" s="243">
        <v>48</v>
      </c>
      <c r="I161" s="247">
        <v>20</v>
      </c>
      <c r="J161" s="247">
        <v>15</v>
      </c>
      <c r="K161" s="247" t="s">
        <v>910</v>
      </c>
      <c r="L161" s="247" t="s">
        <v>916</v>
      </c>
      <c r="M161" s="247"/>
      <c r="N161" s="247" t="s">
        <v>866</v>
      </c>
      <c r="U161" s="242">
        <v>10</v>
      </c>
    </row>
    <row r="162" spans="1:21" x14ac:dyDescent="0.2">
      <c r="A162" s="243"/>
      <c r="B162" s="243">
        <v>69</v>
      </c>
      <c r="C162" s="243">
        <v>48</v>
      </c>
      <c r="I162" s="247">
        <v>21</v>
      </c>
      <c r="J162" s="247">
        <v>50</v>
      </c>
      <c r="K162" s="247" t="s">
        <v>910</v>
      </c>
      <c r="L162" s="247" t="s">
        <v>916</v>
      </c>
      <c r="M162" s="247"/>
      <c r="N162" s="247" t="s">
        <v>869</v>
      </c>
      <c r="U162" s="242">
        <v>10</v>
      </c>
    </row>
    <row r="163" spans="1:21" x14ac:dyDescent="0.2">
      <c r="A163" s="243"/>
      <c r="B163" s="243">
        <v>70</v>
      </c>
      <c r="C163" s="243">
        <v>48</v>
      </c>
      <c r="I163" s="247">
        <v>22</v>
      </c>
      <c r="J163" s="247">
        <v>17</v>
      </c>
      <c r="K163" s="247" t="s">
        <v>910</v>
      </c>
      <c r="L163" s="247" t="s">
        <v>917</v>
      </c>
      <c r="M163" s="247"/>
      <c r="N163" s="247" t="s">
        <v>866</v>
      </c>
      <c r="U163" s="242">
        <v>10</v>
      </c>
    </row>
    <row r="164" spans="1:21" x14ac:dyDescent="0.2">
      <c r="A164" s="243"/>
      <c r="B164" s="243">
        <v>71</v>
      </c>
      <c r="C164" s="243">
        <v>48</v>
      </c>
      <c r="I164" s="247">
        <v>23</v>
      </c>
      <c r="J164" s="247">
        <v>33</v>
      </c>
      <c r="K164" s="247" t="s">
        <v>910</v>
      </c>
      <c r="L164" s="247" t="s">
        <v>917</v>
      </c>
      <c r="M164" s="247"/>
      <c r="N164" s="247" t="s">
        <v>868</v>
      </c>
      <c r="U164" s="242">
        <v>10</v>
      </c>
    </row>
    <row r="165" spans="1:21" x14ac:dyDescent="0.2">
      <c r="A165" s="243"/>
      <c r="B165" s="243">
        <v>72</v>
      </c>
      <c r="C165" s="243">
        <v>48</v>
      </c>
      <c r="I165" s="247">
        <v>24</v>
      </c>
      <c r="J165" s="247">
        <v>67</v>
      </c>
      <c r="K165" s="247" t="s">
        <v>918</v>
      </c>
      <c r="L165" s="247" t="s">
        <v>135</v>
      </c>
      <c r="M165" s="247"/>
      <c r="N165" s="247" t="s">
        <v>866</v>
      </c>
      <c r="U165" s="242">
        <v>10</v>
      </c>
    </row>
    <row r="166" spans="1:21" x14ac:dyDescent="0.2">
      <c r="A166" s="244">
        <v>1</v>
      </c>
      <c r="B166" s="244"/>
      <c r="C166" s="244">
        <v>9</v>
      </c>
      <c r="I166" s="247">
        <v>25</v>
      </c>
      <c r="J166" s="247">
        <v>72</v>
      </c>
      <c r="K166" s="247" t="s">
        <v>918</v>
      </c>
      <c r="L166" s="247" t="s">
        <v>135</v>
      </c>
      <c r="M166" s="247"/>
      <c r="N166" s="247" t="s">
        <v>919</v>
      </c>
      <c r="U166" s="242">
        <v>10</v>
      </c>
    </row>
    <row r="167" spans="1:21" x14ac:dyDescent="0.2">
      <c r="A167" s="243"/>
      <c r="B167" s="243">
        <v>73</v>
      </c>
      <c r="C167" s="243">
        <v>9</v>
      </c>
      <c r="I167" s="247">
        <v>26</v>
      </c>
      <c r="J167" s="247">
        <v>80</v>
      </c>
      <c r="K167" s="247" t="s">
        <v>918</v>
      </c>
      <c r="L167" s="247" t="s">
        <v>135</v>
      </c>
      <c r="M167" s="247"/>
      <c r="N167" s="247" t="s">
        <v>920</v>
      </c>
      <c r="U167" s="242">
        <v>10</v>
      </c>
    </row>
    <row r="168" spans="1:21" x14ac:dyDescent="0.2">
      <c r="A168" s="243"/>
      <c r="B168" s="243">
        <v>74</v>
      </c>
      <c r="C168" s="243">
        <v>9</v>
      </c>
      <c r="I168" s="247">
        <v>27</v>
      </c>
      <c r="J168" s="247">
        <v>40</v>
      </c>
      <c r="K168" s="247" t="s">
        <v>918</v>
      </c>
      <c r="L168" s="247" t="s">
        <v>139</v>
      </c>
      <c r="M168" s="247"/>
      <c r="N168" s="247" t="s">
        <v>869</v>
      </c>
      <c r="U168" s="242">
        <v>10</v>
      </c>
    </row>
    <row r="169" spans="1:21" x14ac:dyDescent="0.2">
      <c r="A169" s="243"/>
      <c r="B169" s="243">
        <v>75</v>
      </c>
      <c r="C169" s="243">
        <v>9</v>
      </c>
      <c r="I169" s="247">
        <v>28</v>
      </c>
      <c r="J169" s="247">
        <v>52</v>
      </c>
      <c r="K169" s="247" t="s">
        <v>918</v>
      </c>
      <c r="L169" s="247" t="s">
        <v>139</v>
      </c>
      <c r="M169" s="247"/>
      <c r="N169" s="247" t="s">
        <v>870</v>
      </c>
      <c r="U169" s="242">
        <v>10</v>
      </c>
    </row>
    <row r="170" spans="1:21" x14ac:dyDescent="0.2">
      <c r="A170" s="243"/>
      <c r="B170" s="243">
        <v>76</v>
      </c>
      <c r="C170" s="243">
        <v>9</v>
      </c>
      <c r="I170" s="247">
        <v>29</v>
      </c>
      <c r="J170" s="247">
        <v>65</v>
      </c>
      <c r="K170" s="247" t="s">
        <v>918</v>
      </c>
      <c r="L170" s="247" t="s">
        <v>139</v>
      </c>
      <c r="M170" s="247"/>
      <c r="N170" s="247" t="s">
        <v>868</v>
      </c>
      <c r="U170" s="242">
        <v>10</v>
      </c>
    </row>
    <row r="171" spans="1:21" x14ac:dyDescent="0.2">
      <c r="A171" s="243"/>
      <c r="B171" s="243">
        <v>77</v>
      </c>
      <c r="C171" s="243">
        <v>9</v>
      </c>
      <c r="I171" s="247">
        <v>30</v>
      </c>
      <c r="J171" s="247">
        <v>28</v>
      </c>
      <c r="K171" s="247" t="s">
        <v>918</v>
      </c>
      <c r="L171" s="247" t="s">
        <v>807</v>
      </c>
      <c r="M171" s="247"/>
      <c r="N171" s="247" t="s">
        <v>868</v>
      </c>
      <c r="U171" s="242">
        <v>10</v>
      </c>
    </row>
    <row r="172" spans="1:21" x14ac:dyDescent="0.2">
      <c r="A172" s="243"/>
      <c r="B172" s="243">
        <v>78</v>
      </c>
      <c r="C172" s="243">
        <v>9</v>
      </c>
      <c r="I172" s="247">
        <v>31</v>
      </c>
      <c r="J172" s="247">
        <v>47</v>
      </c>
      <c r="K172" s="247" t="s">
        <v>918</v>
      </c>
      <c r="L172" s="247" t="s">
        <v>807</v>
      </c>
      <c r="M172" s="247"/>
      <c r="N172" s="247" t="s">
        <v>869</v>
      </c>
      <c r="U172" s="242">
        <v>10</v>
      </c>
    </row>
    <row r="173" spans="1:21" x14ac:dyDescent="0.2">
      <c r="A173" s="243"/>
      <c r="B173" s="243">
        <v>79</v>
      </c>
      <c r="C173" s="243">
        <v>9</v>
      </c>
      <c r="I173" s="247">
        <v>32</v>
      </c>
      <c r="J173" s="247">
        <v>70</v>
      </c>
      <c r="K173" s="247" t="s">
        <v>918</v>
      </c>
      <c r="L173" s="247" t="s">
        <v>807</v>
      </c>
      <c r="M173" s="247"/>
      <c r="N173" s="247" t="s">
        <v>866</v>
      </c>
      <c r="U173" s="242">
        <v>10</v>
      </c>
    </row>
    <row r="174" spans="1:21" x14ac:dyDescent="0.2">
      <c r="A174" s="243"/>
      <c r="B174" s="243">
        <v>80</v>
      </c>
      <c r="C174" s="243">
        <v>9</v>
      </c>
      <c r="I174" s="247">
        <v>33</v>
      </c>
      <c r="J174" s="247">
        <v>16</v>
      </c>
      <c r="K174" s="247" t="s">
        <v>918</v>
      </c>
      <c r="L174" s="247" t="s">
        <v>166</v>
      </c>
      <c r="M174" s="247"/>
      <c r="N174" s="247" t="s">
        <v>866</v>
      </c>
      <c r="U174" s="242">
        <v>10</v>
      </c>
    </row>
    <row r="175" spans="1:21" x14ac:dyDescent="0.2">
      <c r="A175" s="243"/>
      <c r="B175" s="243">
        <v>81</v>
      </c>
      <c r="C175" s="243">
        <v>9</v>
      </c>
      <c r="I175" s="247">
        <v>34</v>
      </c>
      <c r="J175" s="247">
        <v>55</v>
      </c>
      <c r="K175" s="247" t="s">
        <v>918</v>
      </c>
      <c r="L175" s="247" t="s">
        <v>166</v>
      </c>
      <c r="M175" s="247"/>
      <c r="N175" s="247" t="s">
        <v>870</v>
      </c>
      <c r="U175" s="242">
        <v>10</v>
      </c>
    </row>
    <row r="176" spans="1:21" x14ac:dyDescent="0.2">
      <c r="A176" s="243"/>
      <c r="B176" s="243">
        <v>82</v>
      </c>
      <c r="C176" s="243">
        <v>9</v>
      </c>
      <c r="I176" s="247">
        <v>35</v>
      </c>
      <c r="J176" s="247">
        <v>63</v>
      </c>
      <c r="K176" s="247" t="s">
        <v>918</v>
      </c>
      <c r="L176" s="247" t="s">
        <v>166</v>
      </c>
      <c r="M176" s="247"/>
      <c r="N176" s="247" t="s">
        <v>868</v>
      </c>
      <c r="U176" s="242">
        <v>64</v>
      </c>
    </row>
    <row r="177" spans="1:21" x14ac:dyDescent="0.2">
      <c r="A177" s="243"/>
      <c r="B177" s="243">
        <v>83</v>
      </c>
      <c r="C177" s="243">
        <v>9</v>
      </c>
      <c r="I177" s="247">
        <v>36</v>
      </c>
      <c r="J177" s="247">
        <v>31</v>
      </c>
      <c r="K177" s="247" t="s">
        <v>918</v>
      </c>
      <c r="L177" s="247" t="s">
        <v>170</v>
      </c>
      <c r="M177" s="247"/>
      <c r="N177" s="247" t="s">
        <v>868</v>
      </c>
      <c r="U177" s="242">
        <v>64</v>
      </c>
    </row>
    <row r="178" spans="1:21" x14ac:dyDescent="0.2">
      <c r="A178" s="243"/>
      <c r="B178" s="243">
        <v>84</v>
      </c>
      <c r="C178" s="243">
        <v>9</v>
      </c>
      <c r="I178" s="247">
        <v>37</v>
      </c>
      <c r="J178" s="247">
        <v>71</v>
      </c>
      <c r="K178" s="247" t="s">
        <v>918</v>
      </c>
      <c r="L178" s="247" t="s">
        <v>170</v>
      </c>
      <c r="M178" s="247"/>
      <c r="N178" s="247" t="s">
        <v>866</v>
      </c>
      <c r="U178" s="242">
        <v>64</v>
      </c>
    </row>
    <row r="179" spans="1:21" x14ac:dyDescent="0.2">
      <c r="A179" s="244">
        <v>1</v>
      </c>
      <c r="B179" s="244"/>
      <c r="C179" s="244">
        <v>5</v>
      </c>
      <c r="I179" s="247">
        <v>38</v>
      </c>
      <c r="J179" s="247">
        <v>81</v>
      </c>
      <c r="K179" s="247" t="s">
        <v>918</v>
      </c>
      <c r="L179" s="247" t="s">
        <v>170</v>
      </c>
      <c r="M179" s="247"/>
      <c r="N179" s="247" t="s">
        <v>920</v>
      </c>
      <c r="U179" s="242">
        <v>64</v>
      </c>
    </row>
    <row r="180" spans="1:21" x14ac:dyDescent="0.2">
      <c r="A180" s="243"/>
      <c r="B180" s="243">
        <v>85</v>
      </c>
      <c r="C180" s="243">
        <v>5</v>
      </c>
      <c r="I180" s="247">
        <v>39</v>
      </c>
      <c r="J180" s="247">
        <v>48</v>
      </c>
      <c r="K180" s="247" t="s">
        <v>918</v>
      </c>
      <c r="L180" s="247" t="s">
        <v>177</v>
      </c>
      <c r="M180" s="247"/>
      <c r="N180" s="247" t="s">
        <v>869</v>
      </c>
      <c r="U180" s="242">
        <v>64</v>
      </c>
    </row>
    <row r="181" spans="1:21" x14ac:dyDescent="0.2">
      <c r="A181" s="243"/>
      <c r="B181" s="243">
        <v>86</v>
      </c>
      <c r="C181" s="243">
        <v>5</v>
      </c>
      <c r="I181" s="247">
        <v>40</v>
      </c>
      <c r="J181" s="247">
        <v>59</v>
      </c>
      <c r="K181" s="247" t="s">
        <v>918</v>
      </c>
      <c r="L181" s="247" t="s">
        <v>177</v>
      </c>
      <c r="M181" s="247"/>
      <c r="N181" s="247" t="s">
        <v>870</v>
      </c>
      <c r="U181" s="242">
        <v>64</v>
      </c>
    </row>
    <row r="182" spans="1:21" x14ac:dyDescent="0.2">
      <c r="A182" s="243"/>
      <c r="B182" s="243">
        <v>87</v>
      </c>
      <c r="C182" s="243">
        <v>5</v>
      </c>
      <c r="I182" s="247">
        <v>41</v>
      </c>
      <c r="J182" s="247">
        <v>69</v>
      </c>
      <c r="K182" s="247" t="s">
        <v>918</v>
      </c>
      <c r="L182" s="247" t="s">
        <v>177</v>
      </c>
      <c r="M182" s="247"/>
      <c r="N182" s="247" t="s">
        <v>866</v>
      </c>
      <c r="U182" s="242">
        <v>64</v>
      </c>
    </row>
    <row r="183" spans="1:21" x14ac:dyDescent="0.2">
      <c r="A183" s="243"/>
      <c r="B183" s="243">
        <v>88</v>
      </c>
      <c r="C183" s="243">
        <v>5</v>
      </c>
      <c r="I183" s="247">
        <v>42</v>
      </c>
      <c r="J183" s="247">
        <v>98</v>
      </c>
      <c r="K183" s="247" t="s">
        <v>921</v>
      </c>
      <c r="L183" s="247" t="s">
        <v>922</v>
      </c>
      <c r="M183" s="247"/>
      <c r="N183" s="247" t="s">
        <v>875</v>
      </c>
      <c r="U183" s="242">
        <v>64</v>
      </c>
    </row>
    <row r="184" spans="1:21" x14ac:dyDescent="0.2">
      <c r="A184" s="243"/>
      <c r="B184" s="243">
        <v>89</v>
      </c>
      <c r="C184" s="243">
        <v>5</v>
      </c>
      <c r="I184" s="247">
        <v>43</v>
      </c>
      <c r="J184" s="247">
        <v>99</v>
      </c>
      <c r="K184" s="247" t="s">
        <v>921</v>
      </c>
      <c r="L184" s="247" t="s">
        <v>922</v>
      </c>
      <c r="M184" s="247"/>
      <c r="N184" s="247" t="s">
        <v>875</v>
      </c>
      <c r="U184" s="242">
        <v>8</v>
      </c>
    </row>
    <row r="185" spans="1:21" x14ac:dyDescent="0.2">
      <c r="A185" s="243"/>
      <c r="B185" s="243">
        <v>90</v>
      </c>
      <c r="C185" s="243">
        <v>5</v>
      </c>
      <c r="I185" s="247">
        <v>44</v>
      </c>
      <c r="J185" s="247">
        <v>100</v>
      </c>
      <c r="K185" s="247" t="s">
        <v>921</v>
      </c>
      <c r="L185" s="247" t="s">
        <v>922</v>
      </c>
      <c r="M185" s="247"/>
      <c r="N185" s="247" t="s">
        <v>875</v>
      </c>
      <c r="U185" s="242">
        <v>8</v>
      </c>
    </row>
    <row r="186" spans="1:21" x14ac:dyDescent="0.2">
      <c r="A186" s="243"/>
      <c r="B186" s="243">
        <v>91</v>
      </c>
      <c r="C186" s="243">
        <v>5</v>
      </c>
      <c r="I186" s="247">
        <v>45</v>
      </c>
      <c r="J186" s="247">
        <v>12</v>
      </c>
      <c r="K186" s="247" t="s">
        <v>923</v>
      </c>
      <c r="L186" s="247" t="s">
        <v>156</v>
      </c>
      <c r="M186" s="247"/>
      <c r="N186" s="247" t="s">
        <v>866</v>
      </c>
      <c r="U186" s="242">
        <v>8</v>
      </c>
    </row>
    <row r="187" spans="1:21" x14ac:dyDescent="0.2">
      <c r="A187" s="243"/>
      <c r="B187" s="243">
        <v>92</v>
      </c>
      <c r="C187" s="243">
        <v>5</v>
      </c>
      <c r="I187" s="247">
        <v>46</v>
      </c>
      <c r="J187" s="247">
        <v>20</v>
      </c>
      <c r="K187" s="247" t="s">
        <v>923</v>
      </c>
      <c r="L187" s="247" t="s">
        <v>156</v>
      </c>
      <c r="M187" s="247"/>
      <c r="N187" s="247" t="s">
        <v>866</v>
      </c>
      <c r="U187" s="242">
        <v>8</v>
      </c>
    </row>
    <row r="188" spans="1:21" x14ac:dyDescent="0.2">
      <c r="A188" s="243"/>
      <c r="B188" s="243">
        <v>93</v>
      </c>
      <c r="C188" s="243">
        <v>5</v>
      </c>
      <c r="I188" s="247">
        <v>47</v>
      </c>
      <c r="J188" s="247">
        <v>51</v>
      </c>
      <c r="K188" s="247" t="s">
        <v>923</v>
      </c>
      <c r="L188" s="247" t="s">
        <v>156</v>
      </c>
      <c r="M188" s="247"/>
      <c r="N188" s="247" t="s">
        <v>870</v>
      </c>
      <c r="U188" s="242">
        <v>8</v>
      </c>
    </row>
    <row r="189" spans="1:21" x14ac:dyDescent="0.2">
      <c r="A189" s="243"/>
      <c r="B189" s="243">
        <v>94</v>
      </c>
      <c r="C189" s="243">
        <v>5</v>
      </c>
      <c r="I189" s="247">
        <v>48</v>
      </c>
      <c r="J189" s="247">
        <v>64</v>
      </c>
      <c r="K189" s="247" t="s">
        <v>923</v>
      </c>
      <c r="L189" s="247" t="s">
        <v>156</v>
      </c>
      <c r="M189" s="247"/>
      <c r="N189" s="247" t="s">
        <v>868</v>
      </c>
      <c r="U189" s="242">
        <v>8</v>
      </c>
    </row>
    <row r="190" spans="1:21" x14ac:dyDescent="0.2">
      <c r="A190" s="243"/>
      <c r="B190" s="243">
        <v>95</v>
      </c>
      <c r="C190" s="243">
        <v>5</v>
      </c>
      <c r="I190" s="247">
        <v>49</v>
      </c>
      <c r="J190" s="247">
        <v>9</v>
      </c>
      <c r="K190" s="247" t="s">
        <v>923</v>
      </c>
      <c r="L190" s="247" t="s">
        <v>149</v>
      </c>
      <c r="M190" s="247"/>
      <c r="N190" s="247" t="s">
        <v>866</v>
      </c>
      <c r="U190" s="242">
        <v>8</v>
      </c>
    </row>
    <row r="191" spans="1:21" x14ac:dyDescent="0.2">
      <c r="A191" s="243"/>
      <c r="B191" s="243">
        <v>96</v>
      </c>
      <c r="C191" s="243">
        <v>5</v>
      </c>
      <c r="I191" s="247">
        <v>50</v>
      </c>
      <c r="J191" s="247">
        <v>36</v>
      </c>
      <c r="K191" s="247" t="s">
        <v>923</v>
      </c>
      <c r="L191" s="247" t="s">
        <v>149</v>
      </c>
      <c r="M191" s="247"/>
      <c r="N191" s="247" t="s">
        <v>869</v>
      </c>
      <c r="U191" s="242">
        <v>8</v>
      </c>
    </row>
    <row r="192" spans="1:21" x14ac:dyDescent="0.2">
      <c r="A192" s="244">
        <v>1</v>
      </c>
      <c r="B192" s="244"/>
      <c r="C192" s="244">
        <v>10</v>
      </c>
      <c r="I192" s="247">
        <v>51</v>
      </c>
      <c r="J192" s="247">
        <v>42</v>
      </c>
      <c r="K192" s="247" t="s">
        <v>923</v>
      </c>
      <c r="L192" s="247" t="s">
        <v>149</v>
      </c>
      <c r="M192" s="247"/>
      <c r="N192" s="247" t="s">
        <v>869</v>
      </c>
      <c r="U192" s="242">
        <v>41</v>
      </c>
    </row>
    <row r="193" spans="1:21" x14ac:dyDescent="0.2">
      <c r="A193" s="243"/>
      <c r="B193" s="243">
        <v>97</v>
      </c>
      <c r="C193" s="243">
        <v>10</v>
      </c>
      <c r="I193" s="247">
        <v>52</v>
      </c>
      <c r="J193" s="247">
        <v>56</v>
      </c>
      <c r="K193" s="247" t="s">
        <v>923</v>
      </c>
      <c r="L193" s="247" t="s">
        <v>149</v>
      </c>
      <c r="M193" s="247"/>
      <c r="N193" s="247" t="s">
        <v>870</v>
      </c>
      <c r="U193" s="242">
        <v>41</v>
      </c>
    </row>
    <row r="194" spans="1:21" x14ac:dyDescent="0.2">
      <c r="A194" s="243"/>
      <c r="B194" s="243">
        <v>98</v>
      </c>
      <c r="C194" s="243">
        <v>10</v>
      </c>
      <c r="I194" s="247">
        <v>53</v>
      </c>
      <c r="J194" s="247">
        <v>8</v>
      </c>
      <c r="K194" s="247" t="s">
        <v>864</v>
      </c>
      <c r="L194" s="247" t="s">
        <v>131</v>
      </c>
      <c r="M194" s="247" t="s">
        <v>865</v>
      </c>
      <c r="N194" s="247" t="s">
        <v>866</v>
      </c>
      <c r="U194" s="242">
        <v>41</v>
      </c>
    </row>
    <row r="195" spans="1:21" x14ac:dyDescent="0.2">
      <c r="A195" s="243"/>
      <c r="B195" s="243">
        <v>99</v>
      </c>
      <c r="C195" s="243">
        <v>10</v>
      </c>
      <c r="I195" s="247">
        <v>54</v>
      </c>
      <c r="J195" s="247">
        <v>11</v>
      </c>
      <c r="K195" s="247" t="s">
        <v>864</v>
      </c>
      <c r="L195" s="247" t="s">
        <v>131</v>
      </c>
      <c r="M195" s="247" t="s">
        <v>865</v>
      </c>
      <c r="N195" s="247" t="s">
        <v>866</v>
      </c>
      <c r="U195" s="242">
        <v>41</v>
      </c>
    </row>
    <row r="196" spans="1:21" x14ac:dyDescent="0.2">
      <c r="A196" s="243"/>
      <c r="B196" s="243">
        <v>100</v>
      </c>
      <c r="C196" s="243">
        <v>10</v>
      </c>
      <c r="I196" s="247">
        <v>55</v>
      </c>
      <c r="J196" s="247">
        <v>25</v>
      </c>
      <c r="K196" s="247" t="s">
        <v>864</v>
      </c>
      <c r="L196" s="247" t="s">
        <v>131</v>
      </c>
      <c r="M196" s="247" t="s">
        <v>867</v>
      </c>
      <c r="N196" s="247" t="s">
        <v>868</v>
      </c>
      <c r="U196" s="242">
        <v>41</v>
      </c>
    </row>
    <row r="197" spans="1:21" x14ac:dyDescent="0.2">
      <c r="A197" s="243"/>
      <c r="B197" s="243">
        <v>101</v>
      </c>
      <c r="C197" s="243">
        <v>10</v>
      </c>
      <c r="I197" s="247">
        <v>56</v>
      </c>
      <c r="J197" s="247">
        <v>39</v>
      </c>
      <c r="K197" s="247" t="s">
        <v>864</v>
      </c>
      <c r="L197" s="247" t="s">
        <v>131</v>
      </c>
      <c r="M197" s="247" t="s">
        <v>867</v>
      </c>
      <c r="N197" s="247" t="s">
        <v>869</v>
      </c>
      <c r="U197" s="242">
        <v>41</v>
      </c>
    </row>
    <row r="198" spans="1:21" x14ac:dyDescent="0.2">
      <c r="A198" s="243"/>
      <c r="B198" s="243">
        <v>102</v>
      </c>
      <c r="C198" s="243">
        <v>10</v>
      </c>
      <c r="I198" s="247">
        <v>57</v>
      </c>
      <c r="J198" s="247">
        <v>61</v>
      </c>
      <c r="K198" s="247" t="s">
        <v>864</v>
      </c>
      <c r="L198" s="247" t="s">
        <v>131</v>
      </c>
      <c r="M198" s="247" t="s">
        <v>865</v>
      </c>
      <c r="N198" s="247" t="s">
        <v>870</v>
      </c>
      <c r="U198" s="242">
        <v>41</v>
      </c>
    </row>
    <row r="199" spans="1:21" x14ac:dyDescent="0.2">
      <c r="A199" s="243"/>
      <c r="B199" s="243">
        <v>103</v>
      </c>
      <c r="C199" s="243">
        <v>10</v>
      </c>
      <c r="I199" s="247">
        <v>58</v>
      </c>
      <c r="J199" s="247">
        <v>5</v>
      </c>
      <c r="K199" s="247" t="s">
        <v>864</v>
      </c>
      <c r="L199" s="247" t="s">
        <v>142</v>
      </c>
      <c r="M199" s="247"/>
      <c r="N199" s="247" t="s">
        <v>871</v>
      </c>
      <c r="U199" s="242">
        <v>41</v>
      </c>
    </row>
    <row r="200" spans="1:21" x14ac:dyDescent="0.2">
      <c r="A200" s="243"/>
      <c r="B200" s="243">
        <v>104</v>
      </c>
      <c r="C200" s="243">
        <v>10</v>
      </c>
      <c r="I200" s="247">
        <v>59</v>
      </c>
      <c r="J200" s="247">
        <v>21</v>
      </c>
      <c r="K200" s="247" t="s">
        <v>864</v>
      </c>
      <c r="L200" s="247" t="s">
        <v>142</v>
      </c>
      <c r="M200" s="247"/>
      <c r="N200" s="247" t="s">
        <v>866</v>
      </c>
      <c r="U200" s="242">
        <v>37</v>
      </c>
    </row>
    <row r="201" spans="1:21" x14ac:dyDescent="0.2">
      <c r="A201" s="243"/>
      <c r="B201" s="243">
        <v>105</v>
      </c>
      <c r="C201" s="243">
        <v>10</v>
      </c>
      <c r="I201" s="247">
        <v>60</v>
      </c>
      <c r="J201" s="247">
        <v>22</v>
      </c>
      <c r="K201" s="247" t="s">
        <v>864</v>
      </c>
      <c r="L201" s="247" t="s">
        <v>142</v>
      </c>
      <c r="M201" s="247"/>
      <c r="N201" s="247" t="s">
        <v>868</v>
      </c>
      <c r="U201" s="242">
        <v>37</v>
      </c>
    </row>
    <row r="202" spans="1:21" x14ac:dyDescent="0.2">
      <c r="A202" s="243"/>
      <c r="B202" s="243">
        <v>106</v>
      </c>
      <c r="C202" s="243">
        <v>10</v>
      </c>
      <c r="I202" s="247">
        <v>61</v>
      </c>
      <c r="J202" s="247">
        <v>29</v>
      </c>
      <c r="K202" s="247" t="s">
        <v>864</v>
      </c>
      <c r="L202" s="247" t="s">
        <v>142</v>
      </c>
      <c r="M202" s="247"/>
      <c r="N202" s="247" t="s">
        <v>868</v>
      </c>
      <c r="U202" s="242">
        <v>37</v>
      </c>
    </row>
    <row r="203" spans="1:21" x14ac:dyDescent="0.2">
      <c r="A203" s="243"/>
      <c r="B203" s="243">
        <v>107</v>
      </c>
      <c r="C203" s="243">
        <v>10</v>
      </c>
      <c r="I203" s="247">
        <v>62</v>
      </c>
      <c r="J203" s="247">
        <v>53</v>
      </c>
      <c r="K203" s="247" t="s">
        <v>864</v>
      </c>
      <c r="L203" s="247" t="s">
        <v>142</v>
      </c>
      <c r="M203" s="247"/>
      <c r="N203" s="247" t="s">
        <v>870</v>
      </c>
      <c r="U203" s="242">
        <v>37</v>
      </c>
    </row>
    <row r="204" spans="1:21" x14ac:dyDescent="0.2">
      <c r="A204" s="243"/>
      <c r="B204" s="243">
        <v>108</v>
      </c>
      <c r="C204" s="243">
        <v>10</v>
      </c>
      <c r="I204" s="247">
        <v>63</v>
      </c>
      <c r="J204" s="247">
        <v>10</v>
      </c>
      <c r="K204" s="247" t="s">
        <v>864</v>
      </c>
      <c r="L204" s="247" t="s">
        <v>152</v>
      </c>
      <c r="M204" s="247"/>
      <c r="N204" s="247" t="s">
        <v>866</v>
      </c>
      <c r="U204" s="242">
        <v>37</v>
      </c>
    </row>
    <row r="205" spans="1:21" x14ac:dyDescent="0.2">
      <c r="A205" s="244">
        <v>1</v>
      </c>
      <c r="B205" s="244"/>
      <c r="C205" s="244">
        <v>64</v>
      </c>
      <c r="I205" s="247">
        <v>64</v>
      </c>
      <c r="J205" s="247">
        <v>35</v>
      </c>
      <c r="K205" s="247" t="s">
        <v>864</v>
      </c>
      <c r="L205" s="247" t="s">
        <v>152</v>
      </c>
      <c r="M205" s="247"/>
      <c r="N205" s="247" t="s">
        <v>869</v>
      </c>
      <c r="U205" s="242">
        <v>37</v>
      </c>
    </row>
    <row r="206" spans="1:21" x14ac:dyDescent="0.2">
      <c r="A206" s="243"/>
      <c r="B206" s="243">
        <v>109</v>
      </c>
      <c r="C206" s="243">
        <v>64</v>
      </c>
      <c r="I206" s="247">
        <v>65</v>
      </c>
      <c r="J206" s="247">
        <v>45</v>
      </c>
      <c r="K206" s="247" t="s">
        <v>864</v>
      </c>
      <c r="L206" s="247" t="s">
        <v>152</v>
      </c>
      <c r="M206" s="247"/>
      <c r="N206" s="247" t="s">
        <v>869</v>
      </c>
      <c r="U206" s="242">
        <v>37</v>
      </c>
    </row>
    <row r="207" spans="1:21" x14ac:dyDescent="0.2">
      <c r="A207" s="243"/>
      <c r="B207" s="243">
        <v>110</v>
      </c>
      <c r="C207" s="243">
        <v>64</v>
      </c>
      <c r="I207" s="247">
        <v>66</v>
      </c>
      <c r="J207" s="247">
        <v>57</v>
      </c>
      <c r="K207" s="247" t="s">
        <v>864</v>
      </c>
      <c r="L207" s="247" t="s">
        <v>152</v>
      </c>
      <c r="M207" s="247"/>
      <c r="N207" s="247" t="s">
        <v>870</v>
      </c>
      <c r="U207" s="242">
        <v>37</v>
      </c>
    </row>
    <row r="208" spans="1:21" x14ac:dyDescent="0.2">
      <c r="A208" s="243"/>
      <c r="B208" s="243">
        <v>111</v>
      </c>
      <c r="C208" s="243">
        <v>64</v>
      </c>
      <c r="I208" s="247">
        <v>67</v>
      </c>
      <c r="J208" s="247">
        <v>18</v>
      </c>
      <c r="K208" s="247" t="s">
        <v>864</v>
      </c>
      <c r="L208" s="247" t="s">
        <v>174</v>
      </c>
      <c r="M208" s="247"/>
      <c r="N208" s="247" t="s">
        <v>866</v>
      </c>
      <c r="U208" s="242">
        <v>37</v>
      </c>
    </row>
    <row r="209" spans="1:21" x14ac:dyDescent="0.2">
      <c r="A209" s="243"/>
      <c r="B209" s="243">
        <v>112</v>
      </c>
      <c r="C209" s="243">
        <v>64</v>
      </c>
      <c r="I209" s="247">
        <v>68</v>
      </c>
      <c r="J209" s="247">
        <v>23</v>
      </c>
      <c r="K209" s="247" t="s">
        <v>864</v>
      </c>
      <c r="L209" s="247" t="s">
        <v>174</v>
      </c>
      <c r="M209" s="247"/>
      <c r="N209" s="247" t="s">
        <v>868</v>
      </c>
      <c r="U209" s="242">
        <v>37</v>
      </c>
    </row>
    <row r="210" spans="1:21" x14ac:dyDescent="0.2">
      <c r="A210" s="243"/>
      <c r="B210" s="243">
        <v>113</v>
      </c>
      <c r="C210" s="243">
        <v>64</v>
      </c>
      <c r="I210" s="247">
        <v>69</v>
      </c>
      <c r="J210" s="247">
        <v>32</v>
      </c>
      <c r="K210" s="247" t="s">
        <v>864</v>
      </c>
      <c r="L210" s="247" t="s">
        <v>174</v>
      </c>
      <c r="M210" s="247"/>
      <c r="N210" s="247" t="s">
        <v>868</v>
      </c>
      <c r="U210" s="242">
        <v>37</v>
      </c>
    </row>
    <row r="211" spans="1:21" x14ac:dyDescent="0.2">
      <c r="A211" s="243"/>
      <c r="B211" s="243">
        <v>114</v>
      </c>
      <c r="C211" s="243">
        <v>64</v>
      </c>
      <c r="I211" s="247">
        <v>70</v>
      </c>
      <c r="J211" s="247">
        <v>41</v>
      </c>
      <c r="K211" s="247" t="s">
        <v>864</v>
      </c>
      <c r="L211" s="247" t="s">
        <v>174</v>
      </c>
      <c r="M211" s="247"/>
      <c r="N211" s="247" t="s">
        <v>869</v>
      </c>
      <c r="U211" s="242">
        <v>37</v>
      </c>
    </row>
    <row r="212" spans="1:21" x14ac:dyDescent="0.2">
      <c r="A212" s="243"/>
      <c r="B212" s="243">
        <v>115</v>
      </c>
      <c r="C212" s="243">
        <v>64</v>
      </c>
      <c r="I212" s="247">
        <v>71</v>
      </c>
      <c r="J212" s="247">
        <v>54</v>
      </c>
      <c r="K212" s="247" t="s">
        <v>864</v>
      </c>
      <c r="L212" s="247" t="s">
        <v>174</v>
      </c>
      <c r="M212" s="247"/>
      <c r="N212" s="247" t="s">
        <v>870</v>
      </c>
      <c r="U212" s="242">
        <v>30</v>
      </c>
    </row>
    <row r="213" spans="1:21" x14ac:dyDescent="0.2">
      <c r="A213" s="243"/>
      <c r="B213" s="243">
        <v>116</v>
      </c>
      <c r="C213" s="243">
        <v>64</v>
      </c>
      <c r="I213" s="247">
        <v>72</v>
      </c>
      <c r="J213" s="247">
        <v>19</v>
      </c>
      <c r="K213" s="247" t="s">
        <v>864</v>
      </c>
      <c r="L213" s="247" t="s">
        <v>180</v>
      </c>
      <c r="M213" s="247"/>
      <c r="N213" s="247" t="s">
        <v>866</v>
      </c>
      <c r="U213" s="242">
        <v>30</v>
      </c>
    </row>
    <row r="214" spans="1:21" x14ac:dyDescent="0.2">
      <c r="A214" s="244">
        <v>1</v>
      </c>
      <c r="B214" s="244"/>
      <c r="C214" s="244">
        <v>8</v>
      </c>
      <c r="I214" s="247">
        <v>73</v>
      </c>
      <c r="J214" s="247">
        <v>24</v>
      </c>
      <c r="K214" s="247" t="s">
        <v>864</v>
      </c>
      <c r="L214" s="247" t="s">
        <v>180</v>
      </c>
      <c r="M214" s="247"/>
      <c r="N214" s="247" t="s">
        <v>868</v>
      </c>
      <c r="U214" s="242">
        <v>30</v>
      </c>
    </row>
    <row r="215" spans="1:21" x14ac:dyDescent="0.2">
      <c r="A215" s="243"/>
      <c r="B215" s="243">
        <v>117</v>
      </c>
      <c r="C215" s="243">
        <v>8</v>
      </c>
      <c r="I215" s="247">
        <v>74</v>
      </c>
      <c r="J215" s="247">
        <v>37</v>
      </c>
      <c r="K215" s="247" t="s">
        <v>864</v>
      </c>
      <c r="L215" s="247" t="s">
        <v>180</v>
      </c>
      <c r="M215" s="247"/>
      <c r="N215" s="247" t="s">
        <v>869</v>
      </c>
      <c r="U215" s="242">
        <v>30</v>
      </c>
    </row>
    <row r="216" spans="1:21" x14ac:dyDescent="0.2">
      <c r="A216" s="243"/>
      <c r="B216" s="243">
        <v>118</v>
      </c>
      <c r="C216" s="243">
        <v>8</v>
      </c>
      <c r="I216" s="247">
        <v>75</v>
      </c>
      <c r="J216" s="247">
        <v>43</v>
      </c>
      <c r="K216" s="247" t="s">
        <v>864</v>
      </c>
      <c r="L216" s="247" t="s">
        <v>180</v>
      </c>
      <c r="M216" s="247"/>
      <c r="N216" s="247" t="s">
        <v>869</v>
      </c>
    </row>
    <row r="217" spans="1:21" x14ac:dyDescent="0.2">
      <c r="A217" s="243"/>
      <c r="B217" s="243">
        <v>119</v>
      </c>
      <c r="C217" s="243">
        <v>8</v>
      </c>
      <c r="I217" s="247">
        <v>76</v>
      </c>
      <c r="J217" s="247">
        <v>58</v>
      </c>
      <c r="K217" s="247" t="s">
        <v>864</v>
      </c>
      <c r="L217" s="247" t="s">
        <v>180</v>
      </c>
      <c r="M217" s="247"/>
      <c r="N217" s="247" t="s">
        <v>870</v>
      </c>
    </row>
    <row r="218" spans="1:21" x14ac:dyDescent="0.2">
      <c r="A218" s="243"/>
      <c r="B218" s="243">
        <v>120</v>
      </c>
      <c r="C218" s="243">
        <v>8</v>
      </c>
      <c r="I218" s="247">
        <v>77</v>
      </c>
      <c r="J218" s="247">
        <v>13</v>
      </c>
      <c r="K218" s="247" t="s">
        <v>872</v>
      </c>
      <c r="L218" s="247" t="s">
        <v>873</v>
      </c>
      <c r="M218" s="247"/>
      <c r="N218" s="247" t="s">
        <v>866</v>
      </c>
    </row>
    <row r="219" spans="1:21" x14ac:dyDescent="0.2">
      <c r="A219" s="243"/>
      <c r="B219" s="243">
        <v>121</v>
      </c>
      <c r="C219" s="243">
        <v>8</v>
      </c>
      <c r="I219" s="247">
        <v>78</v>
      </c>
      <c r="J219" s="247">
        <v>82</v>
      </c>
      <c r="K219" s="247" t="s">
        <v>872</v>
      </c>
      <c r="L219" s="247" t="s">
        <v>873</v>
      </c>
      <c r="M219" s="247" t="s">
        <v>874</v>
      </c>
      <c r="N219" s="247" t="s">
        <v>875</v>
      </c>
    </row>
    <row r="220" spans="1:21" x14ac:dyDescent="0.2">
      <c r="A220" s="243"/>
      <c r="B220" s="243">
        <v>122</v>
      </c>
      <c r="C220" s="243">
        <v>8</v>
      </c>
      <c r="I220" s="247">
        <v>79</v>
      </c>
      <c r="J220" s="247">
        <v>83</v>
      </c>
      <c r="K220" s="247" t="s">
        <v>872</v>
      </c>
      <c r="L220" s="247" t="s">
        <v>873</v>
      </c>
      <c r="M220" s="247" t="s">
        <v>874</v>
      </c>
      <c r="N220" s="247" t="s">
        <v>875</v>
      </c>
    </row>
    <row r="221" spans="1:21" x14ac:dyDescent="0.2">
      <c r="A221" s="243"/>
      <c r="B221" s="243">
        <v>123</v>
      </c>
      <c r="C221" s="243">
        <v>8</v>
      </c>
      <c r="I221" s="247">
        <v>80</v>
      </c>
      <c r="J221" s="247">
        <v>84</v>
      </c>
      <c r="K221" s="247" t="s">
        <v>872</v>
      </c>
      <c r="L221" s="247" t="s">
        <v>873</v>
      </c>
      <c r="M221" s="247" t="s">
        <v>876</v>
      </c>
      <c r="N221" s="247" t="s">
        <v>875</v>
      </c>
    </row>
    <row r="222" spans="1:21" x14ac:dyDescent="0.2">
      <c r="A222" s="243"/>
      <c r="B222" s="243">
        <v>124</v>
      </c>
      <c r="C222" s="243">
        <v>8</v>
      </c>
      <c r="I222" s="247">
        <v>81</v>
      </c>
      <c r="J222" s="247">
        <v>85</v>
      </c>
      <c r="K222" s="247" t="s">
        <v>872</v>
      </c>
      <c r="L222" s="247" t="s">
        <v>873</v>
      </c>
      <c r="M222" s="247" t="s">
        <v>877</v>
      </c>
      <c r="N222" s="247" t="s">
        <v>875</v>
      </c>
    </row>
    <row r="223" spans="1:21" x14ac:dyDescent="0.2">
      <c r="A223" s="244">
        <v>1</v>
      </c>
      <c r="B223" s="244"/>
      <c r="C223" s="244">
        <v>41</v>
      </c>
      <c r="I223" s="247">
        <v>82</v>
      </c>
      <c r="J223" s="247">
        <v>86</v>
      </c>
      <c r="K223" s="247" t="s">
        <v>872</v>
      </c>
      <c r="L223" s="247" t="s">
        <v>873</v>
      </c>
      <c r="M223" s="247" t="s">
        <v>878</v>
      </c>
      <c r="N223" s="247" t="s">
        <v>875</v>
      </c>
    </row>
    <row r="224" spans="1:21" x14ac:dyDescent="0.2">
      <c r="A224" s="243"/>
      <c r="B224" s="243">
        <v>125</v>
      </c>
      <c r="C224" s="243">
        <v>41</v>
      </c>
      <c r="I224" s="247">
        <v>83</v>
      </c>
      <c r="J224" s="247">
        <v>74</v>
      </c>
      <c r="K224" s="247" t="s">
        <v>872</v>
      </c>
      <c r="L224" s="247" t="s">
        <v>879</v>
      </c>
      <c r="M224" s="247"/>
      <c r="N224" s="247" t="s">
        <v>880</v>
      </c>
    </row>
    <row r="225" spans="1:14" x14ac:dyDescent="0.2">
      <c r="A225" s="243"/>
      <c r="B225" s="243">
        <v>126</v>
      </c>
      <c r="C225" s="243">
        <v>41</v>
      </c>
      <c r="I225" s="247">
        <v>84</v>
      </c>
      <c r="J225" s="247">
        <v>75</v>
      </c>
      <c r="K225" s="247" t="s">
        <v>872</v>
      </c>
      <c r="L225" s="247" t="s">
        <v>879</v>
      </c>
      <c r="M225" s="247"/>
      <c r="N225" s="247" t="s">
        <v>880</v>
      </c>
    </row>
    <row r="226" spans="1:14" x14ac:dyDescent="0.2">
      <c r="A226" s="243"/>
      <c r="B226" s="243">
        <v>127</v>
      </c>
      <c r="C226" s="243">
        <v>41</v>
      </c>
      <c r="I226" s="247">
        <v>85</v>
      </c>
      <c r="J226" s="247">
        <v>76</v>
      </c>
      <c r="K226" s="247" t="s">
        <v>872</v>
      </c>
      <c r="L226" s="247" t="s">
        <v>879</v>
      </c>
      <c r="M226" s="247"/>
      <c r="N226" s="247" t="s">
        <v>880</v>
      </c>
    </row>
    <row r="227" spans="1:14" x14ac:dyDescent="0.2">
      <c r="A227" s="243"/>
      <c r="B227" s="243">
        <v>128</v>
      </c>
      <c r="C227" s="243">
        <v>41</v>
      </c>
      <c r="I227" s="247">
        <v>86</v>
      </c>
      <c r="J227" s="247">
        <v>77</v>
      </c>
      <c r="K227" s="247" t="s">
        <v>872</v>
      </c>
      <c r="L227" s="247" t="s">
        <v>879</v>
      </c>
      <c r="M227" s="247"/>
      <c r="N227" s="247" t="s">
        <v>880</v>
      </c>
    </row>
    <row r="228" spans="1:14" x14ac:dyDescent="0.2">
      <c r="A228" s="243"/>
      <c r="B228" s="243">
        <v>129</v>
      </c>
      <c r="C228" s="243">
        <v>41</v>
      </c>
      <c r="I228" s="247">
        <v>87</v>
      </c>
      <c r="J228" s="247">
        <v>78</v>
      </c>
      <c r="K228" s="247" t="s">
        <v>872</v>
      </c>
      <c r="L228" s="247" t="s">
        <v>879</v>
      </c>
      <c r="M228" s="247"/>
      <c r="N228" s="247" t="s">
        <v>880</v>
      </c>
    </row>
    <row r="229" spans="1:14" x14ac:dyDescent="0.2">
      <c r="A229" s="243"/>
      <c r="B229" s="243">
        <v>130</v>
      </c>
      <c r="C229" s="243">
        <v>41</v>
      </c>
      <c r="I229" s="247">
        <v>88</v>
      </c>
      <c r="J229" s="247">
        <v>87</v>
      </c>
      <c r="K229" s="247" t="s">
        <v>881</v>
      </c>
      <c r="L229" s="247" t="s">
        <v>882</v>
      </c>
      <c r="M229" s="247" t="s">
        <v>883</v>
      </c>
      <c r="N229" s="247" t="s">
        <v>875</v>
      </c>
    </row>
    <row r="230" spans="1:14" x14ac:dyDescent="0.2">
      <c r="A230" s="243"/>
      <c r="B230" s="243">
        <v>131</v>
      </c>
      <c r="C230" s="243">
        <v>41</v>
      </c>
      <c r="I230" s="247">
        <v>89</v>
      </c>
      <c r="J230" s="247">
        <v>88</v>
      </c>
      <c r="K230" s="247" t="s">
        <v>881</v>
      </c>
      <c r="L230" s="247" t="s">
        <v>882</v>
      </c>
      <c r="M230" s="247" t="s">
        <v>884</v>
      </c>
      <c r="N230" s="247" t="s">
        <v>875</v>
      </c>
    </row>
    <row r="231" spans="1:14" x14ac:dyDescent="0.2">
      <c r="A231" s="243"/>
      <c r="B231" s="243">
        <v>132</v>
      </c>
      <c r="C231" s="243">
        <v>41</v>
      </c>
      <c r="I231" s="247">
        <v>90</v>
      </c>
      <c r="J231" s="247">
        <v>89</v>
      </c>
      <c r="K231" s="247" t="s">
        <v>881</v>
      </c>
      <c r="L231" s="247" t="s">
        <v>882</v>
      </c>
      <c r="M231" s="247" t="s">
        <v>885</v>
      </c>
      <c r="N231" s="247" t="s">
        <v>875</v>
      </c>
    </row>
    <row r="232" spans="1:14" x14ac:dyDescent="0.2">
      <c r="A232" s="244">
        <v>1</v>
      </c>
      <c r="B232" s="244"/>
      <c r="C232" s="244">
        <v>37</v>
      </c>
      <c r="I232" s="247">
        <v>91</v>
      </c>
      <c r="J232" s="247">
        <v>90</v>
      </c>
      <c r="K232" s="247" t="s">
        <v>881</v>
      </c>
      <c r="L232" s="247" t="s">
        <v>882</v>
      </c>
      <c r="M232" s="247" t="s">
        <v>886</v>
      </c>
      <c r="N232" s="247" t="s">
        <v>875</v>
      </c>
    </row>
    <row r="233" spans="1:14" x14ac:dyDescent="0.2">
      <c r="A233" s="243"/>
      <c r="B233" s="243">
        <v>133</v>
      </c>
      <c r="C233" s="243">
        <v>37</v>
      </c>
      <c r="I233" s="247">
        <v>92</v>
      </c>
      <c r="J233" s="247">
        <v>91</v>
      </c>
      <c r="K233" s="247" t="s">
        <v>881</v>
      </c>
      <c r="L233" s="247" t="s">
        <v>882</v>
      </c>
      <c r="M233" s="247" t="s">
        <v>887</v>
      </c>
      <c r="N233" s="247" t="s">
        <v>875</v>
      </c>
    </row>
    <row r="234" spans="1:14" x14ac:dyDescent="0.2">
      <c r="A234" s="243"/>
      <c r="B234" s="243">
        <v>134</v>
      </c>
      <c r="C234" s="243">
        <v>37</v>
      </c>
      <c r="I234" s="247">
        <v>93</v>
      </c>
      <c r="J234" s="247">
        <v>92</v>
      </c>
      <c r="K234" s="247" t="s">
        <v>881</v>
      </c>
      <c r="L234" s="247" t="s">
        <v>882</v>
      </c>
      <c r="M234" s="247" t="s">
        <v>888</v>
      </c>
      <c r="N234" s="247" t="s">
        <v>875</v>
      </c>
    </row>
    <row r="235" spans="1:14" x14ac:dyDescent="0.2">
      <c r="A235" s="243"/>
      <c r="B235" s="243">
        <v>135</v>
      </c>
      <c r="C235" s="243">
        <v>37</v>
      </c>
      <c r="I235" s="247">
        <v>94</v>
      </c>
      <c r="J235" s="247">
        <v>93</v>
      </c>
      <c r="K235" s="247" t="s">
        <v>881</v>
      </c>
      <c r="L235" s="247" t="s">
        <v>882</v>
      </c>
      <c r="M235" s="247" t="s">
        <v>889</v>
      </c>
      <c r="N235" s="247" t="s">
        <v>875</v>
      </c>
    </row>
    <row r="236" spans="1:14" x14ac:dyDescent="0.2">
      <c r="A236" s="243"/>
      <c r="B236" s="243">
        <v>136</v>
      </c>
      <c r="C236" s="243">
        <v>37</v>
      </c>
      <c r="I236" s="247">
        <v>95</v>
      </c>
      <c r="J236" s="247">
        <v>94</v>
      </c>
      <c r="K236" s="247" t="s">
        <v>881</v>
      </c>
      <c r="L236" s="247" t="s">
        <v>882</v>
      </c>
      <c r="M236" s="247" t="s">
        <v>890</v>
      </c>
      <c r="N236" s="247" t="s">
        <v>875</v>
      </c>
    </row>
    <row r="237" spans="1:14" x14ac:dyDescent="0.2">
      <c r="A237" s="243"/>
      <c r="B237" s="243">
        <v>137</v>
      </c>
      <c r="C237" s="243">
        <v>37</v>
      </c>
      <c r="I237" s="247">
        <v>96</v>
      </c>
      <c r="J237" s="247">
        <v>95</v>
      </c>
      <c r="K237" s="247" t="s">
        <v>881</v>
      </c>
      <c r="L237" s="247" t="s">
        <v>882</v>
      </c>
      <c r="M237" s="247" t="s">
        <v>891</v>
      </c>
      <c r="N237" s="247" t="s">
        <v>875</v>
      </c>
    </row>
    <row r="238" spans="1:14" x14ac:dyDescent="0.2">
      <c r="A238" s="243"/>
      <c r="B238" s="243">
        <v>138</v>
      </c>
      <c r="C238" s="243">
        <v>37</v>
      </c>
      <c r="I238" s="247">
        <v>97</v>
      </c>
      <c r="J238" s="247">
        <v>96</v>
      </c>
      <c r="K238" s="247" t="s">
        <v>881</v>
      </c>
      <c r="L238" s="247" t="s">
        <v>882</v>
      </c>
      <c r="M238" s="247" t="s">
        <v>892</v>
      </c>
      <c r="N238" s="247" t="s">
        <v>875</v>
      </c>
    </row>
    <row r="239" spans="1:14" x14ac:dyDescent="0.2">
      <c r="A239" s="243"/>
      <c r="B239" s="243">
        <v>139</v>
      </c>
      <c r="C239" s="243">
        <v>37</v>
      </c>
    </row>
    <row r="240" spans="1:14" x14ac:dyDescent="0.2">
      <c r="A240" s="243"/>
      <c r="B240" s="243">
        <v>140</v>
      </c>
      <c r="C240" s="243">
        <v>37</v>
      </c>
    </row>
    <row r="241" spans="1:6" x14ac:dyDescent="0.2">
      <c r="A241" s="244">
        <v>2</v>
      </c>
      <c r="B241" s="244"/>
      <c r="C241" s="244">
        <v>30</v>
      </c>
    </row>
    <row r="242" spans="1:6" x14ac:dyDescent="0.2">
      <c r="A242" s="243"/>
      <c r="B242" s="243">
        <v>141</v>
      </c>
      <c r="C242" s="243">
        <v>30</v>
      </c>
    </row>
    <row r="243" spans="1:6" x14ac:dyDescent="0.2">
      <c r="A243" s="243"/>
      <c r="B243" s="243">
        <v>142</v>
      </c>
      <c r="C243" s="243">
        <v>30</v>
      </c>
    </row>
    <row r="244" spans="1:6" x14ac:dyDescent="0.2">
      <c r="A244" s="243"/>
      <c r="B244" s="243">
        <v>143</v>
      </c>
      <c r="C244" s="243">
        <v>30</v>
      </c>
    </row>
    <row r="245" spans="1:6" x14ac:dyDescent="0.2">
      <c r="A245" s="243"/>
      <c r="B245" s="243">
        <v>144</v>
      </c>
      <c r="C245" s="243">
        <v>30</v>
      </c>
    </row>
    <row r="255" spans="1:6" ht="17" x14ac:dyDescent="0.2">
      <c r="F255" s="289"/>
    </row>
    <row r="257" spans="6:6" ht="17" x14ac:dyDescent="0.2">
      <c r="F257" s="290"/>
    </row>
    <row r="258" spans="6:6" ht="17" x14ac:dyDescent="0.2">
      <c r="F258" s="291"/>
    </row>
    <row r="260" spans="6:6" ht="17" x14ac:dyDescent="0.2">
      <c r="F260" s="290"/>
    </row>
    <row r="262" spans="6:6" ht="17" x14ac:dyDescent="0.2">
      <c r="F262" s="290"/>
    </row>
    <row r="264" spans="6:6" ht="17" x14ac:dyDescent="0.2">
      <c r="F264" s="290"/>
    </row>
    <row r="266" spans="6:6" ht="17" x14ac:dyDescent="0.2">
      <c r="F266" s="290"/>
    </row>
    <row r="268" spans="6:6" ht="17" x14ac:dyDescent="0.2">
      <c r="F268" s="290"/>
    </row>
    <row r="270" spans="6:6" ht="17" x14ac:dyDescent="0.2">
      <c r="F270" s="290"/>
    </row>
    <row r="273" spans="6:6" ht="17" x14ac:dyDescent="0.2">
      <c r="F273" s="291"/>
    </row>
    <row r="274" spans="6:6" ht="17" x14ac:dyDescent="0.2">
      <c r="F274" s="291"/>
    </row>
    <row r="275" spans="6:6" ht="17" x14ac:dyDescent="0.2">
      <c r="F275" s="290"/>
    </row>
  </sheetData>
  <phoneticPr fontId="2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24</vt:i4>
      </vt:variant>
    </vt:vector>
  </HeadingPairs>
  <TitlesOfParts>
    <vt:vector size="24" baseType="lpstr">
      <vt:lpstr>Cover</vt:lpstr>
      <vt:lpstr>Infos</vt:lpstr>
      <vt:lpstr>Protein Extraction Plant JMJ</vt:lpstr>
      <vt:lpstr>Protein Extraction Plant used</vt:lpstr>
      <vt:lpstr>Bradford Assay JML</vt:lpstr>
      <vt:lpstr>Bradford Assay NOVAGEN used</vt:lpstr>
      <vt:lpstr>ELISA Assay by Consensus</vt:lpstr>
      <vt:lpstr>ELISA Assay by Consensus used</vt:lpstr>
      <vt:lpstr>Réf Réactifs &amp; Consommables</vt:lpstr>
      <vt:lpstr>Manip</vt:lpstr>
      <vt:lpstr>BATCH 1</vt:lpstr>
      <vt:lpstr>BATCH 2</vt:lpstr>
      <vt:lpstr>Plans de plaques BATCHS 1 et 2</vt:lpstr>
      <vt:lpstr>Bradford_TEST1_20251120</vt:lpstr>
      <vt:lpstr>Bradford_TEST2_20251121</vt:lpstr>
      <vt:lpstr>Bradford_Plaque1_26112025</vt:lpstr>
      <vt:lpstr>Bradford_Plaque2_26112025</vt:lpstr>
      <vt:lpstr>Bradford_Plaque3_27112025</vt:lpstr>
      <vt:lpstr>Bradford_Plaque4_27112025</vt:lpstr>
      <vt:lpstr>Pl1-PR1</vt:lpstr>
      <vt:lpstr>Pl2 -PR1</vt:lpstr>
      <vt:lpstr>Pl3-PR1</vt:lpstr>
      <vt:lpstr>Pl4-PR1</vt:lpstr>
      <vt:lpstr>Plan de pots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Sandrine CROS-ARTEIL</dc:creator>
  <cp:lastModifiedBy>Pierre LECA</cp:lastModifiedBy>
  <cp:lastPrinted>2025-11-28T13:17:22Z</cp:lastPrinted>
  <dcterms:created xsi:type="dcterms:W3CDTF">2025-10-30T15:39:54Z</dcterms:created>
  <dcterms:modified xsi:type="dcterms:W3CDTF">2025-12-18T21:17:59Z</dcterms:modified>
</cp:coreProperties>
</file>