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u\Documents\Ingeniería en Informática\Tercer año\Estadística\guias y respuestas\"/>
    </mc:Choice>
  </mc:AlternateContent>
  <xr:revisionPtr revIDLastSave="0" documentId="13_ncr:1_{6B683FDC-80BE-4171-91D5-B0FE1A215F37}" xr6:coauthVersionLast="47" xr6:coauthVersionMax="47" xr10:uidLastSave="{00000000-0000-0000-0000-000000000000}"/>
  <bookViews>
    <workbookView xWindow="-108" yWindow="-108" windowWidth="23256" windowHeight="14616" xr2:uid="{A9F0527E-3D3C-42DD-90FE-8D1126E04E7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4" i="1" l="1"/>
  <c r="M6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10" i="1"/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10" i="1"/>
  <c r="R10" i="1" s="1"/>
  <c r="F74" i="1"/>
  <c r="F69" i="1"/>
  <c r="F68" i="1"/>
  <c r="F67" i="1"/>
  <c r="F66" i="1"/>
  <c r="F65" i="1"/>
  <c r="F64" i="1"/>
  <c r="F70" i="1"/>
  <c r="F71" i="1"/>
  <c r="F72" i="1"/>
  <c r="F73" i="1"/>
  <c r="F75" i="1"/>
  <c r="N16" i="1"/>
  <c r="L16" i="1"/>
  <c r="L17" i="1"/>
  <c r="M17" i="1" s="1"/>
  <c r="N17" i="1" s="1"/>
  <c r="L18" i="1"/>
  <c r="M18" i="1" s="1"/>
  <c r="N18" i="1" s="1"/>
  <c r="L19" i="1"/>
  <c r="L20" i="1"/>
  <c r="L21" i="1"/>
  <c r="L22" i="1"/>
  <c r="L23" i="1"/>
  <c r="L24" i="1"/>
  <c r="L25" i="1"/>
  <c r="L26" i="1"/>
  <c r="M26" i="1" s="1"/>
  <c r="N26" i="1" s="1"/>
  <c r="L27" i="1"/>
  <c r="M28" i="1" s="1"/>
  <c r="N28" i="1" s="1"/>
  <c r="L28" i="1"/>
  <c r="L29" i="1"/>
  <c r="L30" i="1"/>
  <c r="L31" i="1"/>
  <c r="L32" i="1"/>
  <c r="L33" i="1"/>
  <c r="L34" i="1"/>
  <c r="L35" i="1"/>
  <c r="L36" i="1"/>
  <c r="L37" i="1"/>
  <c r="L38" i="1"/>
  <c r="L39" i="1"/>
  <c r="M40" i="1" s="1"/>
  <c r="N40" i="1" s="1"/>
  <c r="L40" i="1"/>
  <c r="L41" i="1"/>
  <c r="L42" i="1"/>
  <c r="L43" i="1"/>
  <c r="L44" i="1"/>
  <c r="L45" i="1"/>
  <c r="L46" i="1"/>
  <c r="L47" i="1"/>
  <c r="L48" i="1"/>
  <c r="L49" i="1"/>
  <c r="L50" i="1"/>
  <c r="L51" i="1"/>
  <c r="L15" i="1"/>
  <c r="M16" i="1" s="1"/>
  <c r="K8" i="1"/>
  <c r="J11" i="1" s="1"/>
  <c r="M39" i="1" l="1"/>
  <c r="N39" i="1" s="1"/>
  <c r="M50" i="1"/>
  <c r="N50" i="1" s="1"/>
  <c r="M37" i="1"/>
  <c r="N37" i="1" s="1"/>
  <c r="M48" i="1"/>
  <c r="N48" i="1" s="1"/>
  <c r="M36" i="1"/>
  <c r="N36" i="1" s="1"/>
  <c r="M47" i="1"/>
  <c r="N47" i="1" s="1"/>
  <c r="M23" i="1"/>
  <c r="N23" i="1" s="1"/>
  <c r="M46" i="1"/>
  <c r="N46" i="1" s="1"/>
  <c r="M22" i="1"/>
  <c r="N22" i="1" s="1"/>
  <c r="M33" i="1"/>
  <c r="N33" i="1" s="1"/>
  <c r="M44" i="1"/>
  <c r="N44" i="1" s="1"/>
  <c r="M20" i="1"/>
  <c r="N20" i="1" s="1"/>
  <c r="M43" i="1"/>
  <c r="N43" i="1" s="1"/>
  <c r="M42" i="1"/>
  <c r="N42" i="1" s="1"/>
  <c r="M30" i="1"/>
  <c r="N30" i="1" s="1"/>
  <c r="M51" i="1"/>
  <c r="N51" i="1" s="1"/>
  <c r="M38" i="1"/>
  <c r="N38" i="1" s="1"/>
  <c r="M49" i="1"/>
  <c r="N49" i="1" s="1"/>
  <c r="M25" i="1"/>
  <c r="N25" i="1" s="1"/>
  <c r="M24" i="1"/>
  <c r="N24" i="1" s="1"/>
  <c r="M35" i="1"/>
  <c r="N35" i="1" s="1"/>
  <c r="M34" i="1"/>
  <c r="N34" i="1" s="1"/>
  <c r="M45" i="1"/>
  <c r="N45" i="1" s="1"/>
  <c r="M21" i="1"/>
  <c r="N21" i="1" s="1"/>
  <c r="M32" i="1"/>
  <c r="N32" i="1" s="1"/>
  <c r="M31" i="1"/>
  <c r="N31" i="1" s="1"/>
  <c r="M41" i="1"/>
  <c r="N41" i="1" s="1"/>
  <c r="M29" i="1"/>
  <c r="N29" i="1" s="1"/>
  <c r="F76" i="1"/>
  <c r="F77" i="1" s="1"/>
  <c r="M19" i="1"/>
  <c r="N19" i="1" s="1"/>
  <c r="M27" i="1"/>
  <c r="N27" i="1" s="1"/>
  <c r="J34" i="1"/>
  <c r="J43" i="1"/>
  <c r="J33" i="1"/>
  <c r="J46" i="1"/>
  <c r="J45" i="1"/>
  <c r="J44" i="1"/>
  <c r="J32" i="1"/>
  <c r="J10" i="1"/>
  <c r="J31" i="1"/>
  <c r="J57" i="1"/>
  <c r="J22" i="1"/>
  <c r="J56" i="1"/>
  <c r="J21" i="1"/>
  <c r="J55" i="1"/>
  <c r="J20" i="1"/>
  <c r="J54" i="1"/>
  <c r="J19" i="1"/>
  <c r="J42" i="1"/>
  <c r="J30" i="1"/>
  <c r="J18" i="1"/>
  <c r="J53" i="1"/>
  <c r="J41" i="1"/>
  <c r="J29" i="1"/>
  <c r="J17" i="1"/>
  <c r="J52" i="1"/>
  <c r="J40" i="1"/>
  <c r="J28" i="1"/>
  <c r="J16" i="1"/>
  <c r="J51" i="1"/>
  <c r="J39" i="1"/>
  <c r="J27" i="1"/>
  <c r="J15" i="1"/>
  <c r="J50" i="1"/>
  <c r="J38" i="1"/>
  <c r="J26" i="1"/>
  <c r="J14" i="1"/>
  <c r="J49" i="1"/>
  <c r="J37" i="1"/>
  <c r="J25" i="1"/>
  <c r="J13" i="1"/>
  <c r="J48" i="1"/>
  <c r="J36" i="1"/>
  <c r="J24" i="1"/>
  <c r="J12" i="1"/>
  <c r="J47" i="1"/>
  <c r="J35" i="1"/>
  <c r="J23" i="1"/>
  <c r="G75" i="1" l="1"/>
  <c r="G71" i="1"/>
  <c r="G72" i="1"/>
  <c r="G73" i="1"/>
  <c r="G74" i="1"/>
  <c r="G64" i="1"/>
  <c r="G65" i="1"/>
  <c r="G69" i="1"/>
  <c r="G70" i="1"/>
  <c r="G66" i="1"/>
  <c r="G67" i="1"/>
  <c r="G68" i="1"/>
  <c r="G76" i="1" l="1"/>
</calcChain>
</file>

<file path=xl/sharedStrings.xml><?xml version="1.0" encoding="utf-8"?>
<sst xmlns="http://schemas.openxmlformats.org/spreadsheetml/2006/main" count="153" uniqueCount="76">
  <si>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</si>
  <si>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</si>
  <si>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</si>
  <si>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</si>
  <si>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</si>
  <si>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</si>
  <si>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</si>
  <si>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</si>
  <si>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</si>
  <si>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</si>
  <si>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</si>
  <si>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</si>
  <si>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</si>
  <si>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X</t>
  </si>
  <si>
    <t xml:space="preserve">Año </t>
  </si>
  <si>
    <t xml:space="preserve">Xcodificada </t>
  </si>
  <si>
    <t xml:space="preserve">Y </t>
  </si>
  <si>
    <t xml:space="preserve">Meses </t>
  </si>
  <si>
    <t>PM12</t>
  </si>
  <si>
    <t>ABAJO</t>
  </si>
  <si>
    <t>ARRIBA</t>
  </si>
  <si>
    <t xml:space="preserve">PERDÍ 6 DE </t>
  </si>
  <si>
    <t xml:space="preserve">PERDÍ 5 DE </t>
  </si>
  <si>
    <t>PM12C</t>
  </si>
  <si>
    <t xml:space="preserve">CUANDO YO </t>
  </si>
  <si>
    <t>LO CENTRO</t>
  </si>
  <si>
    <t xml:space="preserve">PIERDO </t>
  </si>
  <si>
    <t>OTRO DATO</t>
  </si>
  <si>
    <t>Y/PM12C</t>
  </si>
  <si>
    <t>Mediana</t>
  </si>
  <si>
    <t>SUMA</t>
  </si>
  <si>
    <t>FACTOR</t>
  </si>
  <si>
    <t>Ajustado=mediana*factor</t>
  </si>
  <si>
    <t>Se ve en el ajustado que en diciembre se vende un 15% mas del promedio</t>
  </si>
  <si>
    <t>O que en mayo se vende un  5% menos</t>
  </si>
  <si>
    <t>IE</t>
  </si>
  <si>
    <t>Yd=Y/IE</t>
  </si>
  <si>
    <t>T=regresión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</si>
  <si>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</si>
  <si>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</si>
  <si>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</si>
  <si>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</si>
  <si>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</si>
  <si>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</si>
  <si>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</si>
  <si>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</si>
  <si>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</si>
  <si>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</si>
  <si>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</si>
  <si>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</si>
  <si>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</si>
  <si>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</si>
  <si>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</si>
  <si>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</si>
  <si>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</si>
  <si>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</si>
  <si>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</si>
  <si>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</si>
  <si>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</si>
  <si>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</si>
  <si>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</si>
  <si>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</si>
  <si>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</si>
  <si>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r>
      <t>esto es</t>
    </r>
    <r>
      <rPr>
        <b/>
        <sz val="11"/>
        <color theme="1"/>
        <rFont val="Aptos Narrow"/>
        <family val="2"/>
        <scheme val="minor"/>
      </rPr>
      <t xml:space="preserve"> a</t>
    </r>
  </si>
  <si>
    <r>
      <t xml:space="preserve">esto es </t>
    </r>
    <r>
      <rPr>
        <b/>
        <sz val="11"/>
        <color theme="1"/>
        <rFont val="Aptos Narrow"/>
        <family val="2"/>
        <scheme val="minor"/>
      </rPr>
      <t>b</t>
    </r>
  </si>
  <si>
    <t>T=a+b*Xc=Yd^</t>
  </si>
  <si>
    <t>Yd/T=CI</t>
  </si>
  <si>
    <t>CI</t>
  </si>
  <si>
    <t>MARZO</t>
  </si>
  <si>
    <t>VENTAS SIN ESTACIONARIDAD PARA MARZO 2004</t>
  </si>
  <si>
    <t>VENTAS CON ESTACIONARIDAD PARA MARZO 2004</t>
  </si>
  <si>
    <t>(varianza de la regresion)</t>
  </si>
  <si>
    <t>Y_estimada</t>
  </si>
  <si>
    <t>IE para marzo</t>
  </si>
  <si>
    <t>creo que el IE para marzo sale del IE de todos los marzos</t>
  </si>
  <si>
    <t>Y_estimada*IE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</si>
</sst>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0000"/>
    <numFmt numFmtId="181" formatCode="#,##0.0000000"/>
    <numFmt numFmtId="182" formatCode="#,##0.0000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0" fontId="0" fillId="2" borderId="0" xfId="0" applyFill="1"/>
    <xf numFmtId="3" fontId="0" fillId="4" borderId="0" xfId="0" applyNumberFormat="1" applyFill="1"/>
    <xf numFmtId="3" fontId="0" fillId="5" borderId="0" xfId="0" applyNumberFormat="1" applyFill="1"/>
    <xf numFmtId="3" fontId="0" fillId="6" borderId="0" xfId="0" applyNumberFormat="1" applyFill="1"/>
    <xf numFmtId="3" fontId="0" fillId="7" borderId="0" xfId="0" applyNumberFormat="1" applyFill="1"/>
    <xf numFmtId="0" fontId="1" fillId="0" borderId="0" xfId="0" applyFont="1"/>
    <xf numFmtId="0" fontId="0" fillId="0" borderId="1" xfId="0" applyBorder="1"/>
    <xf numFmtId="3" fontId="0" fillId="4" borderId="1" xfId="0" applyNumberFormat="1" applyFill="1" applyBorder="1"/>
    <xf numFmtId="3" fontId="0" fillId="5" borderId="1" xfId="0" applyNumberFormat="1" applyFill="1" applyBorder="1"/>
    <xf numFmtId="3" fontId="0" fillId="6" borderId="1" xfId="0" applyNumberFormat="1" applyFill="1" applyBorder="1"/>
    <xf numFmtId="3" fontId="0" fillId="7" borderId="1" xfId="0" applyNumberFormat="1" applyFill="1" applyBorder="1"/>
    <xf numFmtId="3" fontId="0" fillId="4" borderId="4" xfId="0" applyNumberFormat="1" applyFill="1" applyBorder="1"/>
    <xf numFmtId="3" fontId="0" fillId="5" borderId="4" xfId="0" applyNumberFormat="1" applyFill="1" applyBorder="1"/>
    <xf numFmtId="3" fontId="0" fillId="6" borderId="4" xfId="0" applyNumberFormat="1" applyFill="1" applyBorder="1"/>
    <xf numFmtId="3" fontId="0" fillId="7" borderId="4" xfId="0" applyNumberFormat="1" applyFill="1" applyBorder="1"/>
    <xf numFmtId="0" fontId="0" fillId="0" borderId="6" xfId="0" applyBorder="1"/>
    <xf numFmtId="3" fontId="0" fillId="7" borderId="7" xfId="0" applyNumberFormat="1" applyFill="1" applyBorder="1"/>
    <xf numFmtId="0" fontId="0" fillId="0" borderId="10" xfId="0" applyBorder="1"/>
    <xf numFmtId="0" fontId="1" fillId="0" borderId="8" xfId="0" applyFont="1" applyBorder="1"/>
    <xf numFmtId="3" fontId="0" fillId="4" borderId="12" xfId="0" applyNumberFormat="1" applyFill="1" applyBorder="1"/>
    <xf numFmtId="4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/>
    <xf numFmtId="0" fontId="1" fillId="8" borderId="1" xfId="0" applyFont="1" applyFill="1" applyBorder="1" applyAlignment="1">
      <alignment horizontal="center"/>
    </xf>
    <xf numFmtId="4" fontId="0" fillId="8" borderId="1" xfId="0" applyNumberFormat="1" applyFill="1" applyBorder="1"/>
    <xf numFmtId="3" fontId="0" fillId="7" borderId="11" xfId="0" applyNumberFormat="1" applyFill="1" applyBorder="1"/>
    <xf numFmtId="4" fontId="0" fillId="0" borderId="10" xfId="0" applyNumberFormat="1" applyBorder="1"/>
    <xf numFmtId="3" fontId="0" fillId="6" borderId="7" xfId="0" applyNumberFormat="1" applyFill="1" applyBorder="1"/>
    <xf numFmtId="4" fontId="0" fillId="0" borderId="6" xfId="0" applyNumberFormat="1" applyBorder="1"/>
    <xf numFmtId="3" fontId="0" fillId="6" borderId="11" xfId="0" applyNumberFormat="1" applyFill="1" applyBorder="1"/>
    <xf numFmtId="3" fontId="0" fillId="5" borderId="7" xfId="0" applyNumberFormat="1" applyFill="1" applyBorder="1"/>
    <xf numFmtId="3" fontId="0" fillId="5" borderId="11" xfId="0" applyNumberFormat="1" applyFill="1" applyBorder="1"/>
    <xf numFmtId="3" fontId="0" fillId="4" borderId="7" xfId="0" applyNumberFormat="1" applyFill="1" applyBorder="1"/>
    <xf numFmtId="0" fontId="1" fillId="9" borderId="8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1" fillId="8" borderId="10" xfId="0" applyFont="1" applyFill="1" applyBorder="1"/>
    <xf numFmtId="0" fontId="4" fillId="10" borderId="10" xfId="0" applyFont="1" applyFill="1" applyBorder="1"/>
    <xf numFmtId="0" fontId="4" fillId="10" borderId="1" xfId="0" applyFont="1" applyFill="1" applyBorder="1"/>
    <xf numFmtId="0" fontId="0" fillId="10" borderId="1" xfId="0" applyFill="1" applyBorder="1"/>
    <xf numFmtId="182" fontId="0" fillId="0" borderId="1" xfId="0" applyNumberFormat="1" applyBorder="1"/>
    <xf numFmtId="3" fontId="0" fillId="10" borderId="13" xfId="0" applyNumberFormat="1" applyFont="1" applyFill="1" applyBorder="1"/>
    <xf numFmtId="0" fontId="0" fillId="10" borderId="13" xfId="0" applyFont="1" applyFill="1" applyBorder="1"/>
    <xf numFmtId="169" fontId="0" fillId="0" borderId="13" xfId="0" applyNumberFormat="1" applyBorder="1"/>
    <xf numFmtId="0" fontId="1" fillId="0" borderId="2" xfId="0" applyFont="1" applyBorder="1"/>
    <xf numFmtId="3" fontId="0" fillId="10" borderId="15" xfId="0" applyNumberFormat="1" applyFont="1" applyFill="1" applyBorder="1"/>
    <xf numFmtId="182" fontId="0" fillId="0" borderId="10" xfId="0" applyNumberFormat="1" applyBorder="1"/>
    <xf numFmtId="0" fontId="1" fillId="0" borderId="16" xfId="0" applyFont="1" applyBorder="1"/>
    <xf numFmtId="0" fontId="1" fillId="0" borderId="17" xfId="0" applyFont="1" applyBorder="1"/>
    <xf numFmtId="0" fontId="1" fillId="4" borderId="9" xfId="0" applyFont="1" applyFill="1" applyBorder="1"/>
    <xf numFmtId="0" fontId="1" fillId="4" borderId="3" xfId="0" applyFont="1" applyFill="1" applyBorder="1"/>
    <xf numFmtId="0" fontId="1" fillId="4" borderId="5" xfId="0" applyFont="1" applyFill="1" applyBorder="1"/>
    <xf numFmtId="0" fontId="1" fillId="5" borderId="9" xfId="0" applyFont="1" applyFill="1" applyBorder="1"/>
    <xf numFmtId="0" fontId="1" fillId="5" borderId="3" xfId="0" applyFont="1" applyFill="1" applyBorder="1"/>
    <xf numFmtId="0" fontId="1" fillId="5" borderId="5" xfId="0" applyFont="1" applyFill="1" applyBorder="1"/>
    <xf numFmtId="0" fontId="1" fillId="6" borderId="9" xfId="0" applyFont="1" applyFill="1" applyBorder="1"/>
    <xf numFmtId="0" fontId="1" fillId="6" borderId="3" xfId="0" applyFont="1" applyFill="1" applyBorder="1"/>
    <xf numFmtId="0" fontId="1" fillId="6" borderId="5" xfId="0" applyFont="1" applyFill="1" applyBorder="1"/>
    <xf numFmtId="0" fontId="1" fillId="7" borderId="9" xfId="0" applyFont="1" applyFill="1" applyBorder="1"/>
    <xf numFmtId="0" fontId="1" fillId="7" borderId="3" xfId="0" applyFont="1" applyFill="1" applyBorder="1"/>
    <xf numFmtId="0" fontId="1" fillId="7" borderId="5" xfId="0" applyFont="1" applyFill="1" applyBorder="1"/>
    <xf numFmtId="0" fontId="0" fillId="10" borderId="14" xfId="0" applyFill="1" applyBorder="1"/>
    <xf numFmtId="181" fontId="0" fillId="2" borderId="1" xfId="0" applyNumberFormat="1" applyFill="1" applyBorder="1"/>
    <xf numFmtId="0" fontId="1" fillId="0" borderId="19" xfId="0" applyFont="1" applyBorder="1" applyAlignment="1">
      <alignment horizontal="center"/>
    </xf>
    <xf numFmtId="181" fontId="0" fillId="0" borderId="12" xfId="0" applyNumberFormat="1" applyBorder="1"/>
    <xf numFmtId="181" fontId="0" fillId="0" borderId="20" xfId="0" applyNumberFormat="1" applyBorder="1"/>
    <xf numFmtId="0" fontId="0" fillId="11" borderId="2" xfId="0" applyFill="1" applyBorder="1"/>
    <xf numFmtId="0" fontId="0" fillId="0" borderId="0" xfId="0" applyFill="1" applyBorder="1" applyAlignment="1"/>
    <xf numFmtId="0" fontId="0" fillId="0" borderId="21" xfId="0" applyFill="1" applyBorder="1" applyAlignment="1"/>
    <xf numFmtId="0" fontId="3" fillId="0" borderId="22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Continuous"/>
    </xf>
    <xf numFmtId="0" fontId="0" fillId="11" borderId="0" xfId="0" applyFill="1" applyBorder="1" applyAlignment="1"/>
    <xf numFmtId="0" fontId="0" fillId="11" borderId="21" xfId="0" applyFill="1" applyBorder="1" applyAlignment="1"/>
    <xf numFmtId="0" fontId="0" fillId="0" borderId="0" xfId="0" applyFont="1" applyAlignment="1">
      <alignment horizontal="center"/>
    </xf>
    <xf numFmtId="0" fontId="1" fillId="7" borderId="23" xfId="0" applyFont="1" applyFill="1" applyBorder="1"/>
    <xf numFmtId="0" fontId="0" fillId="0" borderId="18" xfId="0" applyFill="1" applyBorder="1"/>
    <xf numFmtId="0" fontId="1" fillId="2" borderId="23" xfId="0" applyFont="1" applyFill="1" applyBorder="1"/>
    <xf numFmtId="0" fontId="1" fillId="2" borderId="18" xfId="0" applyFont="1" applyFill="1" applyBorder="1"/>
    <xf numFmtId="0" fontId="1" fillId="2" borderId="0" xfId="0" applyFont="1" applyFill="1"/>
    <xf numFmtId="0" fontId="1" fillId="12" borderId="0" xfId="0" applyFont="1" applyFill="1"/>
    <xf numFmtId="0" fontId="0" fillId="12" borderId="0" xfId="0" applyFill="1"/>
    <xf numFmtId="0" fontId="0" fillId="13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CCFF"/>
      <color rgb="FF99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Yd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2526992304207872"/>
                  <c:y val="-0.11306488579725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Hoja1!$J$10:$J$57</c:f>
              <c:numCache>
                <c:formatCode>General</c:formatCode>
                <c:ptCount val="48"/>
                <c:pt idx="0">
                  <c:v>-47</c:v>
                </c:pt>
                <c:pt idx="1">
                  <c:v>-45</c:v>
                </c:pt>
                <c:pt idx="2">
                  <c:v>-43</c:v>
                </c:pt>
                <c:pt idx="3">
                  <c:v>-41</c:v>
                </c:pt>
                <c:pt idx="4">
                  <c:v>-39</c:v>
                </c:pt>
                <c:pt idx="5">
                  <c:v>-37</c:v>
                </c:pt>
                <c:pt idx="6">
                  <c:v>-35</c:v>
                </c:pt>
                <c:pt idx="7">
                  <c:v>-33</c:v>
                </c:pt>
                <c:pt idx="8">
                  <c:v>-31</c:v>
                </c:pt>
                <c:pt idx="9">
                  <c:v>-29</c:v>
                </c:pt>
                <c:pt idx="10">
                  <c:v>-27</c:v>
                </c:pt>
                <c:pt idx="11">
                  <c:v>-25</c:v>
                </c:pt>
                <c:pt idx="12">
                  <c:v>-23</c:v>
                </c:pt>
                <c:pt idx="13">
                  <c:v>-21</c:v>
                </c:pt>
                <c:pt idx="14">
                  <c:v>-19</c:v>
                </c:pt>
                <c:pt idx="15">
                  <c:v>-17</c:v>
                </c:pt>
                <c:pt idx="16">
                  <c:v>-15</c:v>
                </c:pt>
                <c:pt idx="17">
                  <c:v>-13</c:v>
                </c:pt>
                <c:pt idx="18">
                  <c:v>-11</c:v>
                </c:pt>
                <c:pt idx="19">
                  <c:v>-9</c:v>
                </c:pt>
                <c:pt idx="20">
                  <c:v>-7</c:v>
                </c:pt>
                <c:pt idx="21">
                  <c:v>-5</c:v>
                </c:pt>
                <c:pt idx="22">
                  <c:v>-3</c:v>
                </c:pt>
                <c:pt idx="23">
                  <c:v>-1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11</c:v>
                </c:pt>
                <c:pt idx="30">
                  <c:v>13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21</c:v>
                </c:pt>
                <c:pt idx="35">
                  <c:v>23</c:v>
                </c:pt>
                <c:pt idx="36">
                  <c:v>25</c:v>
                </c:pt>
                <c:pt idx="37">
                  <c:v>27</c:v>
                </c:pt>
                <c:pt idx="38">
                  <c:v>29</c:v>
                </c:pt>
                <c:pt idx="39">
                  <c:v>31</c:v>
                </c:pt>
                <c:pt idx="40">
                  <c:v>33</c:v>
                </c:pt>
                <c:pt idx="41">
                  <c:v>35</c:v>
                </c:pt>
                <c:pt idx="42">
                  <c:v>37</c:v>
                </c:pt>
                <c:pt idx="43">
                  <c:v>39</c:v>
                </c:pt>
                <c:pt idx="44">
                  <c:v>41</c:v>
                </c:pt>
                <c:pt idx="45">
                  <c:v>43</c:v>
                </c:pt>
                <c:pt idx="46">
                  <c:v>45</c:v>
                </c:pt>
                <c:pt idx="47">
                  <c:v>47</c:v>
                </c:pt>
              </c:numCache>
            </c:numRef>
          </c:xVal>
          <c:yVal>
            <c:numRef>
              <c:f>Hoja1!$P$10:$P$57</c:f>
              <c:numCache>
                <c:formatCode>General</c:formatCode>
                <c:ptCount val="48"/>
                <c:pt idx="0">
                  <c:v>12919.99998233527</c:v>
                </c:pt>
                <c:pt idx="1">
                  <c:v>11961.039945383412</c:v>
                </c:pt>
                <c:pt idx="2">
                  <c:v>12510.337493341405</c:v>
                </c:pt>
                <c:pt idx="3">
                  <c:v>13141.784340188939</c:v>
                </c:pt>
                <c:pt idx="4">
                  <c:v>13153.5282071534</c:v>
                </c:pt>
                <c:pt idx="5">
                  <c:v>13372.53037028126</c:v>
                </c:pt>
                <c:pt idx="6">
                  <c:v>12314.492795760469</c:v>
                </c:pt>
                <c:pt idx="7">
                  <c:v>13406.958502203473</c:v>
                </c:pt>
                <c:pt idx="8">
                  <c:v>10548.884890303723</c:v>
                </c:pt>
                <c:pt idx="9">
                  <c:v>12045.956251453023</c:v>
                </c:pt>
                <c:pt idx="10">
                  <c:v>11933.377575489876</c:v>
                </c:pt>
                <c:pt idx="11">
                  <c:v>13378.446885309349</c:v>
                </c:pt>
                <c:pt idx="12">
                  <c:v>12628.054505658783</c:v>
                </c:pt>
                <c:pt idx="13">
                  <c:v>14083.421123710457</c:v>
                </c:pt>
                <c:pt idx="14">
                  <c:v>14287.974844305976</c:v>
                </c:pt>
                <c:pt idx="15">
                  <c:v>19105.715363344705</c:v>
                </c:pt>
                <c:pt idx="16">
                  <c:v>19183.323274074082</c:v>
                </c:pt>
                <c:pt idx="17">
                  <c:v>17413.9560298957</c:v>
                </c:pt>
                <c:pt idx="18">
                  <c:v>16152.059899606476</c:v>
                </c:pt>
                <c:pt idx="19">
                  <c:v>14189.816982174812</c:v>
                </c:pt>
                <c:pt idx="20">
                  <c:v>22096.180381815255</c:v>
                </c:pt>
                <c:pt idx="21">
                  <c:v>28071.502366364115</c:v>
                </c:pt>
                <c:pt idx="22">
                  <c:v>25910.877372595165</c:v>
                </c:pt>
                <c:pt idx="23">
                  <c:v>24502.93994528308</c:v>
                </c:pt>
                <c:pt idx="24">
                  <c:v>30691.003675510037</c:v>
                </c:pt>
                <c:pt idx="25">
                  <c:v>26547.47654149661</c:v>
                </c:pt>
                <c:pt idx="26">
                  <c:v>27483.33984757679</c:v>
                </c:pt>
                <c:pt idx="27">
                  <c:v>27968.844468950356</c:v>
                </c:pt>
                <c:pt idx="28">
                  <c:v>28356.21995221118</c:v>
                </c:pt>
                <c:pt idx="29">
                  <c:v>29037.289213490905</c:v>
                </c:pt>
                <c:pt idx="30">
                  <c:v>31535.818376985055</c:v>
                </c:pt>
                <c:pt idx="31">
                  <c:v>30195.825075267592</c:v>
                </c:pt>
                <c:pt idx="32">
                  <c:v>31052.261918920922</c:v>
                </c:pt>
                <c:pt idx="33">
                  <c:v>31983.815495740804</c:v>
                </c:pt>
                <c:pt idx="34">
                  <c:v>32838.497847527673</c:v>
                </c:pt>
                <c:pt idx="35">
                  <c:v>33749.283136904975</c:v>
                </c:pt>
                <c:pt idx="36">
                  <c:v>34729.268849666565</c:v>
                </c:pt>
                <c:pt idx="37">
                  <c:v>35847.696211333146</c:v>
                </c:pt>
                <c:pt idx="38">
                  <c:v>38148.260223140031</c:v>
                </c:pt>
                <c:pt idx="39">
                  <c:v>38284.378291344605</c:v>
                </c:pt>
                <c:pt idx="40">
                  <c:v>38777.530108825405</c:v>
                </c:pt>
                <c:pt idx="41">
                  <c:v>41771.321549664928</c:v>
                </c:pt>
                <c:pt idx="42">
                  <c:v>42974.644551770391</c:v>
                </c:pt>
                <c:pt idx="43">
                  <c:v>46216.030083800266</c:v>
                </c:pt>
                <c:pt idx="44">
                  <c:v>45688.919027093492</c:v>
                </c:pt>
                <c:pt idx="45">
                  <c:v>51912.552471000599</c:v>
                </c:pt>
                <c:pt idx="46">
                  <c:v>57872.99638055938</c:v>
                </c:pt>
                <c:pt idx="47">
                  <c:v>48567.441940751742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B-4AC0-ADD0-9F6C8EF8A635}"/>
            </c:ext>
          </c:extLst>
        </c:ser>
        <c:ser>
          <c:idx val="1"/>
          <c:order val="1"/>
          <c:tx>
            <c:v>Y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Hoja1!$J$10:$J$57</c:f>
              <c:numCache>
                <c:formatCode>General</c:formatCode>
                <c:ptCount val="48"/>
                <c:pt idx="0">
                  <c:v>-47</c:v>
                </c:pt>
                <c:pt idx="1">
                  <c:v>-45</c:v>
                </c:pt>
                <c:pt idx="2">
                  <c:v>-43</c:v>
                </c:pt>
                <c:pt idx="3">
                  <c:v>-41</c:v>
                </c:pt>
                <c:pt idx="4">
                  <c:v>-39</c:v>
                </c:pt>
                <c:pt idx="5">
                  <c:v>-37</c:v>
                </c:pt>
                <c:pt idx="6">
                  <c:v>-35</c:v>
                </c:pt>
                <c:pt idx="7">
                  <c:v>-33</c:v>
                </c:pt>
                <c:pt idx="8">
                  <c:v>-31</c:v>
                </c:pt>
                <c:pt idx="9">
                  <c:v>-29</c:v>
                </c:pt>
                <c:pt idx="10">
                  <c:v>-27</c:v>
                </c:pt>
                <c:pt idx="11">
                  <c:v>-25</c:v>
                </c:pt>
                <c:pt idx="12">
                  <c:v>-23</c:v>
                </c:pt>
                <c:pt idx="13">
                  <c:v>-21</c:v>
                </c:pt>
                <c:pt idx="14">
                  <c:v>-19</c:v>
                </c:pt>
                <c:pt idx="15">
                  <c:v>-17</c:v>
                </c:pt>
                <c:pt idx="16">
                  <c:v>-15</c:v>
                </c:pt>
                <c:pt idx="17">
                  <c:v>-13</c:v>
                </c:pt>
                <c:pt idx="18">
                  <c:v>-11</c:v>
                </c:pt>
                <c:pt idx="19">
                  <c:v>-9</c:v>
                </c:pt>
                <c:pt idx="20">
                  <c:v>-7</c:v>
                </c:pt>
                <c:pt idx="21">
                  <c:v>-5</c:v>
                </c:pt>
                <c:pt idx="22">
                  <c:v>-3</c:v>
                </c:pt>
                <c:pt idx="23">
                  <c:v>-1</c:v>
                </c:pt>
                <c:pt idx="24">
                  <c:v>1</c:v>
                </c:pt>
                <c:pt idx="25">
                  <c:v>3</c:v>
                </c:pt>
                <c:pt idx="26">
                  <c:v>5</c:v>
                </c:pt>
                <c:pt idx="27">
                  <c:v>7</c:v>
                </c:pt>
                <c:pt idx="28">
                  <c:v>9</c:v>
                </c:pt>
                <c:pt idx="29">
                  <c:v>11</c:v>
                </c:pt>
                <c:pt idx="30">
                  <c:v>13</c:v>
                </c:pt>
                <c:pt idx="31">
                  <c:v>15</c:v>
                </c:pt>
                <c:pt idx="32">
                  <c:v>17</c:v>
                </c:pt>
                <c:pt idx="33">
                  <c:v>19</c:v>
                </c:pt>
                <c:pt idx="34">
                  <c:v>21</c:v>
                </c:pt>
                <c:pt idx="35">
                  <c:v>23</c:v>
                </c:pt>
                <c:pt idx="36">
                  <c:v>25</c:v>
                </c:pt>
                <c:pt idx="37">
                  <c:v>27</c:v>
                </c:pt>
                <c:pt idx="38">
                  <c:v>29</c:v>
                </c:pt>
                <c:pt idx="39">
                  <c:v>31</c:v>
                </c:pt>
                <c:pt idx="40">
                  <c:v>33</c:v>
                </c:pt>
                <c:pt idx="41">
                  <c:v>35</c:v>
                </c:pt>
                <c:pt idx="42">
                  <c:v>37</c:v>
                </c:pt>
                <c:pt idx="43">
                  <c:v>39</c:v>
                </c:pt>
                <c:pt idx="44">
                  <c:v>41</c:v>
                </c:pt>
                <c:pt idx="45">
                  <c:v>43</c:v>
                </c:pt>
                <c:pt idx="46">
                  <c:v>45</c:v>
                </c:pt>
                <c:pt idx="47">
                  <c:v>47</c:v>
                </c:pt>
              </c:numCache>
            </c:numRef>
          </c:xVal>
          <c:yVal>
            <c:numRef>
              <c:f>Hoja1!$K$10:$K$57</c:f>
              <c:numCache>
                <c:formatCode>#,##0</c:formatCode>
                <c:ptCount val="48"/>
                <c:pt idx="0">
                  <c:v>13719</c:v>
                </c:pt>
                <c:pt idx="1">
                  <c:v>11818</c:v>
                </c:pt>
                <c:pt idx="2">
                  <c:v>13843</c:v>
                </c:pt>
                <c:pt idx="3">
                  <c:v>14052</c:v>
                </c:pt>
                <c:pt idx="4">
                  <c:v>12517</c:v>
                </c:pt>
                <c:pt idx="5">
                  <c:v>13027</c:v>
                </c:pt>
                <c:pt idx="6">
                  <c:v>12502</c:v>
                </c:pt>
                <c:pt idx="7">
                  <c:v>13221</c:v>
                </c:pt>
                <c:pt idx="8">
                  <c:v>9974</c:v>
                </c:pt>
                <c:pt idx="9">
                  <c:v>10564</c:v>
                </c:pt>
                <c:pt idx="10">
                  <c:v>10444</c:v>
                </c:pt>
                <c:pt idx="11">
                  <c:v>15379</c:v>
                </c:pt>
                <c:pt idx="12">
                  <c:v>13409</c:v>
                </c:pt>
                <c:pt idx="13">
                  <c:v>13915</c:v>
                </c:pt>
                <c:pt idx="14">
                  <c:v>15810</c:v>
                </c:pt>
                <c:pt idx="15">
                  <c:v>20429</c:v>
                </c:pt>
                <c:pt idx="16">
                  <c:v>18255</c:v>
                </c:pt>
                <c:pt idx="17">
                  <c:v>16964</c:v>
                </c:pt>
                <c:pt idx="18">
                  <c:v>16398</c:v>
                </c:pt>
                <c:pt idx="19">
                  <c:v>13993</c:v>
                </c:pt>
                <c:pt idx="20">
                  <c:v>20892</c:v>
                </c:pt>
                <c:pt idx="21">
                  <c:v>24618</c:v>
                </c:pt>
                <c:pt idx="22">
                  <c:v>22677</c:v>
                </c:pt>
                <c:pt idx="23">
                  <c:v>28167</c:v>
                </c:pt>
                <c:pt idx="24">
                  <c:v>32589</c:v>
                </c:pt>
                <c:pt idx="25">
                  <c:v>26230</c:v>
                </c:pt>
                <c:pt idx="26">
                  <c:v>30411</c:v>
                </c:pt>
                <c:pt idx="27">
                  <c:v>29906</c:v>
                </c:pt>
                <c:pt idx="28">
                  <c:v>26984</c:v>
                </c:pt>
                <c:pt idx="29">
                  <c:v>28287</c:v>
                </c:pt>
                <c:pt idx="30">
                  <c:v>32016</c:v>
                </c:pt>
                <c:pt idx="31">
                  <c:v>29777</c:v>
                </c:pt>
                <c:pt idx="32">
                  <c:v>29360</c:v>
                </c:pt>
                <c:pt idx="33">
                  <c:v>28049</c:v>
                </c:pt>
                <c:pt idx="34">
                  <c:v>28740</c:v>
                </c:pt>
                <c:pt idx="35">
                  <c:v>38796</c:v>
                </c:pt>
                <c:pt idx="36">
                  <c:v>36877</c:v>
                </c:pt>
                <c:pt idx="37">
                  <c:v>35419</c:v>
                </c:pt>
                <c:pt idx="38">
                  <c:v>42212</c:v>
                </c:pt>
                <c:pt idx="39">
                  <c:v>40936</c:v>
                </c:pt>
                <c:pt idx="40">
                  <c:v>36901</c:v>
                </c:pt>
                <c:pt idx="41">
                  <c:v>40692</c:v>
                </c:pt>
                <c:pt idx="42">
                  <c:v>43629</c:v>
                </c:pt>
                <c:pt idx="43">
                  <c:v>45575</c:v>
                </c:pt>
                <c:pt idx="44">
                  <c:v>43199</c:v>
                </c:pt>
                <c:pt idx="45">
                  <c:v>45526</c:v>
                </c:pt>
                <c:pt idx="46">
                  <c:v>50650</c:v>
                </c:pt>
                <c:pt idx="47">
                  <c:v>55830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DB-4AC0-ADD0-9F6C8EF8A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95567"/>
        <c:axId val="160292687"/>
      </c:scatterChart>
      <c:valAx>
        <c:axId val="16029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292687"/>
        <c:crosses val="autoZero"/>
        <c:crossBetween val="midCat"/>
      </c:valAx>
      <c:valAx>
        <c:axId val="16029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0295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414797</xdr:colOff>
      <xdr:row>43</xdr:row>
      <xdr:rowOff>164690</xdr:rowOff>
    </xdr:from>
    <xdr:to>
      <xdr:col>25</xdr:col>
      <xdr:colOff>230442</xdr:colOff>
      <xdr:row>58</xdr:row>
      <xdr:rowOff>130277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9ACC58-D3F5-412C-62FD-09EFD5FC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8371-6576-438F-BDA5-093239F6EDA7}">
  <dimension ref="A1:S104"/>
  <sheetViews>
    <sheetView tabSelected="1" topLeftCell="F43" zoomScale="84" workbookViewId="0">
      <selection activeCell="N66" sqref="N66"/>
    </sheetView>
  </sheetViews>
  <sheetFormatPr baseColWidth="10" defaultRowHeight="14.4" x14ac:dyDescent="0.3"/>
  <cols>
    <col min="2" max="2" width="12.6640625" bestFit="1" customWidth="1"/>
    <col min="6" max="8" width="11.6640625" bestFit="1" customWidth="1"/>
    <col min="9" max="10" width="12" bestFit="1" customWidth="1"/>
    <col min="11" max="13" width="11.6640625" bestFit="1" customWidth="1"/>
    <col min="17" max="17" width="12.33203125" customWidth="1"/>
  </cols>
  <sheetData>
    <row r="1" spans="1:19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9" x14ac:dyDescent="0.3">
      <c r="A2" s="2">
        <v>2000</v>
      </c>
      <c r="B2" s="6">
        <v>13719</v>
      </c>
      <c r="C2" s="6">
        <v>11818</v>
      </c>
      <c r="D2" s="6">
        <v>13843</v>
      </c>
      <c r="E2" s="6">
        <v>14052</v>
      </c>
      <c r="F2" s="6">
        <v>12517</v>
      </c>
      <c r="G2" s="6">
        <v>13027</v>
      </c>
      <c r="H2" s="6">
        <v>12502</v>
      </c>
      <c r="I2" s="6">
        <v>13221</v>
      </c>
      <c r="J2" s="6">
        <v>9974</v>
      </c>
      <c r="K2" s="6">
        <v>10564</v>
      </c>
      <c r="L2" s="6">
        <v>10444</v>
      </c>
      <c r="M2" s="6">
        <v>15379</v>
      </c>
    </row>
    <row r="3" spans="1:19" x14ac:dyDescent="0.3">
      <c r="A3" s="2">
        <v>2001</v>
      </c>
      <c r="B3" s="7">
        <v>13409</v>
      </c>
      <c r="C3" s="7">
        <v>13915</v>
      </c>
      <c r="D3" s="7">
        <v>15810</v>
      </c>
      <c r="E3" s="7">
        <v>20429</v>
      </c>
      <c r="F3" s="7">
        <v>18255</v>
      </c>
      <c r="G3" s="7">
        <v>16964</v>
      </c>
      <c r="H3" s="7">
        <v>16398</v>
      </c>
      <c r="I3" s="7">
        <v>13993</v>
      </c>
      <c r="J3" s="7">
        <v>20892</v>
      </c>
      <c r="K3" s="7">
        <v>24618</v>
      </c>
      <c r="L3" s="7">
        <v>22677</v>
      </c>
      <c r="M3" s="7">
        <v>28167</v>
      </c>
    </row>
    <row r="4" spans="1:19" x14ac:dyDescent="0.3">
      <c r="A4" s="2">
        <v>2002</v>
      </c>
      <c r="B4" s="8">
        <v>32589</v>
      </c>
      <c r="C4" s="8">
        <v>26230</v>
      </c>
      <c r="D4" s="8">
        <v>30411</v>
      </c>
      <c r="E4" s="8">
        <v>29906</v>
      </c>
      <c r="F4" s="8">
        <v>26984</v>
      </c>
      <c r="G4" s="8">
        <v>28287</v>
      </c>
      <c r="H4" s="8">
        <v>32016</v>
      </c>
      <c r="I4" s="8">
        <v>29777</v>
      </c>
      <c r="J4" s="8">
        <v>29360</v>
      </c>
      <c r="K4" s="8">
        <v>28049</v>
      </c>
      <c r="L4" s="8">
        <v>28740</v>
      </c>
      <c r="M4" s="8">
        <v>38796</v>
      </c>
    </row>
    <row r="5" spans="1:19" x14ac:dyDescent="0.3">
      <c r="A5" s="2">
        <v>2003</v>
      </c>
      <c r="B5" s="9">
        <v>36877</v>
      </c>
      <c r="C5" s="9">
        <v>35419</v>
      </c>
      <c r="D5" s="9">
        <v>42212</v>
      </c>
      <c r="E5" s="9">
        <v>40936</v>
      </c>
      <c r="F5" s="9">
        <v>36901</v>
      </c>
      <c r="G5" s="9">
        <v>40692</v>
      </c>
      <c r="H5" s="9">
        <v>43629</v>
      </c>
      <c r="I5" s="9">
        <v>45575</v>
      </c>
      <c r="J5" s="9">
        <v>43199</v>
      </c>
      <c r="K5" s="9">
        <v>45526</v>
      </c>
      <c r="L5" s="9">
        <v>50650</v>
      </c>
      <c r="M5" s="9">
        <v>55830</v>
      </c>
    </row>
    <row r="8" spans="1:19" ht="15" thickBot="1" x14ac:dyDescent="0.35">
      <c r="H8" s="10"/>
      <c r="K8">
        <f>AVERAGE(I10:I57)</f>
        <v>24.5</v>
      </c>
      <c r="Q8" t="s">
        <v>65</v>
      </c>
      <c r="R8" s="80" t="s">
        <v>66</v>
      </c>
      <c r="S8" s="10"/>
    </row>
    <row r="9" spans="1:19" ht="15" thickBot="1" x14ac:dyDescent="0.35">
      <c r="A9" s="11" t="s">
        <v>0</v>
      </c>
      <c r="B9" s="11">
        <v>2000</v>
      </c>
      <c r="C9" s="11">
        <v>2001</v>
      </c>
      <c r="D9" s="11">
        <v>2002</v>
      </c>
      <c r="E9" s="11">
        <v>2003</v>
      </c>
      <c r="G9" s="40" t="s">
        <v>17</v>
      </c>
      <c r="H9" s="40" t="s">
        <v>14</v>
      </c>
      <c r="I9" s="40" t="s">
        <v>13</v>
      </c>
      <c r="J9" s="40" t="s">
        <v>15</v>
      </c>
      <c r="K9" s="41" t="s">
        <v>16</v>
      </c>
      <c r="L9" s="41" t="s">
        <v>18</v>
      </c>
      <c r="M9" s="41" t="s">
        <v>23</v>
      </c>
      <c r="N9" s="41" t="s">
        <v>28</v>
      </c>
      <c r="O9" s="41" t="s">
        <v>35</v>
      </c>
      <c r="P9" s="41" t="s">
        <v>36</v>
      </c>
      <c r="Q9" s="41" t="s">
        <v>37</v>
      </c>
      <c r="R9" s="41" t="s">
        <v>67</v>
      </c>
      <c r="S9" s="41"/>
    </row>
    <row r="10" spans="1:19" x14ac:dyDescent="0.3">
      <c r="A10" s="11" t="s">
        <v>1</v>
      </c>
      <c r="B10" s="12">
        <v>13719</v>
      </c>
      <c r="C10" s="13">
        <v>13409</v>
      </c>
      <c r="D10" s="14">
        <v>32589</v>
      </c>
      <c r="E10" s="15">
        <v>36877</v>
      </c>
      <c r="G10" s="56" t="s">
        <v>1</v>
      </c>
      <c r="H10" s="22">
        <v>2000</v>
      </c>
      <c r="I10" s="22">
        <v>1</v>
      </c>
      <c r="J10" s="22">
        <f>(I10-K$8)*2</f>
        <v>-47</v>
      </c>
      <c r="K10" s="24">
        <v>13719</v>
      </c>
      <c r="L10" s="42"/>
      <c r="M10" s="43"/>
      <c r="N10" s="44"/>
      <c r="O10" s="22">
        <v>1.0618421067149499</v>
      </c>
      <c r="P10" s="22">
        <f>K10/O10</f>
        <v>12919.99998233527</v>
      </c>
      <c r="Q10" s="22">
        <f>F$97+F$98*J10</f>
        <v>5977.4235447299907</v>
      </c>
      <c r="R10" s="22">
        <f>P10/Q10</f>
        <v>2.161466371866223</v>
      </c>
      <c r="S10" s="22"/>
    </row>
    <row r="11" spans="1:19" x14ac:dyDescent="0.3">
      <c r="A11" s="11" t="s">
        <v>2</v>
      </c>
      <c r="B11" s="12">
        <v>11818</v>
      </c>
      <c r="C11" s="13">
        <v>13915</v>
      </c>
      <c r="D11" s="14">
        <v>26230</v>
      </c>
      <c r="E11" s="15">
        <v>35419</v>
      </c>
      <c r="G11" s="57" t="s">
        <v>2</v>
      </c>
      <c r="H11" s="11">
        <v>2000</v>
      </c>
      <c r="I11" s="11">
        <v>2</v>
      </c>
      <c r="J11" s="11">
        <f t="shared" ref="J11:J57" si="0">(I11-K$8)*2</f>
        <v>-45</v>
      </c>
      <c r="K11" s="16">
        <v>11818</v>
      </c>
      <c r="L11" s="28" t="s">
        <v>22</v>
      </c>
      <c r="M11" s="30" t="s">
        <v>24</v>
      </c>
      <c r="N11" s="45"/>
      <c r="O11" s="11">
        <v>0.9880411781888061</v>
      </c>
      <c r="P11" s="22">
        <f t="shared" ref="P11:P57" si="1">K11/O11</f>
        <v>11961.039945383412</v>
      </c>
      <c r="Q11" s="22">
        <f t="shared" ref="Q11:Q57" si="2">F$97+F$98*J11</f>
        <v>6840.5685309184009</v>
      </c>
      <c r="R11" s="22">
        <f t="shared" ref="R11:R57" si="3">P11/Q11</f>
        <v>1.748544713984109</v>
      </c>
      <c r="S11" s="22"/>
    </row>
    <row r="12" spans="1:19" x14ac:dyDescent="0.3">
      <c r="A12" s="11" t="s">
        <v>3</v>
      </c>
      <c r="B12" s="12">
        <v>13843</v>
      </c>
      <c r="C12" s="13">
        <v>15810</v>
      </c>
      <c r="D12" s="14">
        <v>30411</v>
      </c>
      <c r="E12" s="15">
        <v>42212</v>
      </c>
      <c r="G12" s="57" t="s">
        <v>3</v>
      </c>
      <c r="H12" s="11">
        <v>2000</v>
      </c>
      <c r="I12" s="11">
        <v>3</v>
      </c>
      <c r="J12" s="11">
        <f t="shared" si="0"/>
        <v>-43</v>
      </c>
      <c r="K12" s="16">
        <v>13843</v>
      </c>
      <c r="L12" s="28" t="s">
        <v>20</v>
      </c>
      <c r="M12" s="30" t="s">
        <v>25</v>
      </c>
      <c r="N12" s="45"/>
      <c r="O12" s="11">
        <v>1.106524904493416</v>
      </c>
      <c r="P12" s="22">
        <f t="shared" si="1"/>
        <v>12510.337493341405</v>
      </c>
      <c r="Q12" s="22">
        <f t="shared" si="2"/>
        <v>7703.7135171068112</v>
      </c>
      <c r="R12" s="22">
        <f t="shared" si="3"/>
        <v>1.6239359713417483</v>
      </c>
      <c r="S12" s="22"/>
    </row>
    <row r="13" spans="1:19" x14ac:dyDescent="0.3">
      <c r="A13" s="11" t="s">
        <v>4</v>
      </c>
      <c r="B13" s="12">
        <v>14052</v>
      </c>
      <c r="C13" s="13">
        <v>20429</v>
      </c>
      <c r="D13" s="14">
        <v>29906</v>
      </c>
      <c r="E13" s="15">
        <v>40936</v>
      </c>
      <c r="G13" s="57" t="s">
        <v>4</v>
      </c>
      <c r="H13" s="11">
        <v>2000</v>
      </c>
      <c r="I13" s="11">
        <v>4</v>
      </c>
      <c r="J13" s="11">
        <f t="shared" si="0"/>
        <v>-41</v>
      </c>
      <c r="K13" s="16">
        <v>14052</v>
      </c>
      <c r="L13" s="27"/>
      <c r="M13" s="30" t="s">
        <v>26</v>
      </c>
      <c r="N13" s="45"/>
      <c r="O13" s="11">
        <v>1.0692611928676632</v>
      </c>
      <c r="P13" s="22">
        <f t="shared" si="1"/>
        <v>13141.784340188939</v>
      </c>
      <c r="Q13" s="22">
        <f t="shared" si="2"/>
        <v>8566.8585032952215</v>
      </c>
      <c r="R13" s="22">
        <f t="shared" si="3"/>
        <v>1.5340260767857883</v>
      </c>
      <c r="S13" s="22"/>
    </row>
    <row r="14" spans="1:19" x14ac:dyDescent="0.3">
      <c r="A14" s="11" t="s">
        <v>5</v>
      </c>
      <c r="B14" s="12">
        <v>12517</v>
      </c>
      <c r="C14" s="13">
        <v>18255</v>
      </c>
      <c r="D14" s="14">
        <v>26984</v>
      </c>
      <c r="E14" s="15">
        <v>36901</v>
      </c>
      <c r="G14" s="57" t="s">
        <v>5</v>
      </c>
      <c r="H14" s="11">
        <v>2000</v>
      </c>
      <c r="I14" s="11">
        <v>5</v>
      </c>
      <c r="J14" s="11">
        <f t="shared" si="0"/>
        <v>-39</v>
      </c>
      <c r="K14" s="16">
        <v>12517</v>
      </c>
      <c r="L14" s="27"/>
      <c r="M14" s="30" t="s">
        <v>27</v>
      </c>
      <c r="N14" s="45"/>
      <c r="O14" s="11">
        <v>0.95160779700101827</v>
      </c>
      <c r="P14" s="22">
        <f t="shared" si="1"/>
        <v>13153.5282071534</v>
      </c>
      <c r="Q14" s="22">
        <f t="shared" si="2"/>
        <v>9430.0034894836317</v>
      </c>
      <c r="R14" s="22">
        <f t="shared" si="3"/>
        <v>1.3948593149326249</v>
      </c>
      <c r="S14" s="22"/>
    </row>
    <row r="15" spans="1:19" x14ac:dyDescent="0.3">
      <c r="A15" s="11" t="s">
        <v>6</v>
      </c>
      <c r="B15" s="12">
        <v>13027</v>
      </c>
      <c r="C15" s="13">
        <v>16964</v>
      </c>
      <c r="D15" s="14">
        <v>28287</v>
      </c>
      <c r="E15" s="15">
        <v>40692</v>
      </c>
      <c r="G15" s="57" t="s">
        <v>6</v>
      </c>
      <c r="H15" s="11">
        <v>2000</v>
      </c>
      <c r="I15" s="11">
        <v>6</v>
      </c>
      <c r="J15" s="11">
        <f t="shared" si="0"/>
        <v>-37</v>
      </c>
      <c r="K15" s="16">
        <v>13027</v>
      </c>
      <c r="L15" s="25">
        <f>AVERAGE(K10:K21)</f>
        <v>12588.333333333334</v>
      </c>
      <c r="M15" s="29"/>
      <c r="N15" s="45"/>
      <c r="O15" s="11">
        <v>0.97416118260990026</v>
      </c>
      <c r="P15" s="22">
        <f t="shared" si="1"/>
        <v>13372.53037028126</v>
      </c>
      <c r="Q15" s="22">
        <f t="shared" si="2"/>
        <v>10293.14847567204</v>
      </c>
      <c r="R15" s="22">
        <f t="shared" si="3"/>
        <v>1.2991681215798421</v>
      </c>
      <c r="S15" s="22"/>
    </row>
    <row r="16" spans="1:19" x14ac:dyDescent="0.3">
      <c r="A16" s="11" t="s">
        <v>7</v>
      </c>
      <c r="B16" s="12">
        <v>12502</v>
      </c>
      <c r="C16" s="13">
        <v>16398</v>
      </c>
      <c r="D16" s="14">
        <v>32016</v>
      </c>
      <c r="E16" s="15">
        <v>43629</v>
      </c>
      <c r="G16" s="57" t="s">
        <v>7</v>
      </c>
      <c r="H16" s="11">
        <v>2000</v>
      </c>
      <c r="I16" s="11">
        <v>7</v>
      </c>
      <c r="J16" s="11">
        <f t="shared" si="0"/>
        <v>-35</v>
      </c>
      <c r="K16" s="16">
        <v>12502</v>
      </c>
      <c r="L16" s="25">
        <f t="shared" ref="L16:L51" si="4">AVERAGE(K11:K22)</f>
        <v>12562.5</v>
      </c>
      <c r="M16" s="25">
        <f>AVERAGE(L15:L16)</f>
        <v>12575.416666666668</v>
      </c>
      <c r="N16" s="11">
        <f>K16/M16</f>
        <v>0.99416188993075105</v>
      </c>
      <c r="O16" s="11">
        <v>1.015226547073387</v>
      </c>
      <c r="P16" s="22">
        <f t="shared" si="1"/>
        <v>12314.492795760469</v>
      </c>
      <c r="Q16" s="22">
        <f t="shared" si="2"/>
        <v>11156.29346186045</v>
      </c>
      <c r="R16" s="22">
        <f t="shared" si="3"/>
        <v>1.1038157823527595</v>
      </c>
      <c r="S16" s="22"/>
    </row>
    <row r="17" spans="1:19" x14ac:dyDescent="0.3">
      <c r="A17" s="11" t="s">
        <v>8</v>
      </c>
      <c r="B17" s="12">
        <v>13221</v>
      </c>
      <c r="C17" s="13">
        <v>13993</v>
      </c>
      <c r="D17" s="14">
        <v>29777</v>
      </c>
      <c r="E17" s="15">
        <v>45575</v>
      </c>
      <c r="G17" s="57" t="s">
        <v>8</v>
      </c>
      <c r="H17" s="11">
        <v>2000</v>
      </c>
      <c r="I17" s="11">
        <v>8</v>
      </c>
      <c r="J17" s="11">
        <f t="shared" si="0"/>
        <v>-33</v>
      </c>
      <c r="K17" s="16">
        <v>13221</v>
      </c>
      <c r="L17" s="25">
        <f t="shared" si="4"/>
        <v>12737.25</v>
      </c>
      <c r="M17" s="25">
        <f t="shared" ref="M17:M51" si="5">AVERAGE(L16:L17)</f>
        <v>12649.875</v>
      </c>
      <c r="N17" s="11">
        <f t="shared" ref="N17:N51" si="6">K17/M17</f>
        <v>1.0451486674769515</v>
      </c>
      <c r="O17" s="11">
        <v>0.98612970255909194</v>
      </c>
      <c r="P17" s="22">
        <f t="shared" si="1"/>
        <v>13406.958502203473</v>
      </c>
      <c r="Q17" s="22">
        <f t="shared" si="2"/>
        <v>12019.438448048861</v>
      </c>
      <c r="R17" s="22">
        <f t="shared" si="3"/>
        <v>1.1154396738376617</v>
      </c>
      <c r="S17" s="22"/>
    </row>
    <row r="18" spans="1:19" x14ac:dyDescent="0.3">
      <c r="A18" s="11" t="s">
        <v>9</v>
      </c>
      <c r="B18" s="12">
        <v>9974</v>
      </c>
      <c r="C18" s="13">
        <v>20892</v>
      </c>
      <c r="D18" s="14">
        <v>29360</v>
      </c>
      <c r="E18" s="15">
        <v>43199</v>
      </c>
      <c r="G18" s="57" t="s">
        <v>9</v>
      </c>
      <c r="H18" s="11">
        <v>2000</v>
      </c>
      <c r="I18" s="11">
        <v>9</v>
      </c>
      <c r="J18" s="11">
        <f t="shared" si="0"/>
        <v>-31</v>
      </c>
      <c r="K18" s="16">
        <v>9974</v>
      </c>
      <c r="L18" s="25">
        <f t="shared" si="4"/>
        <v>12901.166666666666</v>
      </c>
      <c r="M18" s="25">
        <f t="shared" si="5"/>
        <v>12819.208333333332</v>
      </c>
      <c r="N18" s="11">
        <f t="shared" si="6"/>
        <v>0.77805116670621244</v>
      </c>
      <c r="O18" s="11">
        <v>0.94550278097809726</v>
      </c>
      <c r="P18" s="22">
        <f t="shared" si="1"/>
        <v>10548.884890303723</v>
      </c>
      <c r="Q18" s="22">
        <f t="shared" si="2"/>
        <v>12882.583434237271</v>
      </c>
      <c r="R18" s="22">
        <f t="shared" si="3"/>
        <v>0.81884855969716319</v>
      </c>
      <c r="S18" s="22"/>
    </row>
    <row r="19" spans="1:19" x14ac:dyDescent="0.3">
      <c r="A19" s="11" t="s">
        <v>10</v>
      </c>
      <c r="B19" s="12">
        <v>10564</v>
      </c>
      <c r="C19" s="13">
        <v>24618</v>
      </c>
      <c r="D19" s="14">
        <v>28049</v>
      </c>
      <c r="E19" s="15">
        <v>45526</v>
      </c>
      <c r="G19" s="57" t="s">
        <v>10</v>
      </c>
      <c r="H19" s="11">
        <v>2000</v>
      </c>
      <c r="I19" s="11">
        <v>10</v>
      </c>
      <c r="J19" s="11">
        <f t="shared" si="0"/>
        <v>-29</v>
      </c>
      <c r="K19" s="16">
        <v>10564</v>
      </c>
      <c r="L19" s="25">
        <f t="shared" si="4"/>
        <v>13432.583333333334</v>
      </c>
      <c r="M19" s="25">
        <f t="shared" si="5"/>
        <v>13166.875</v>
      </c>
      <c r="N19" s="11">
        <f t="shared" si="6"/>
        <v>0.80231641904400242</v>
      </c>
      <c r="O19" s="11">
        <v>0.87697479382143162</v>
      </c>
      <c r="P19" s="22">
        <f t="shared" si="1"/>
        <v>12045.956251453023</v>
      </c>
      <c r="Q19" s="22">
        <f t="shared" si="2"/>
        <v>13745.728420425681</v>
      </c>
      <c r="R19" s="22">
        <f t="shared" si="3"/>
        <v>0.87634179019230041</v>
      </c>
      <c r="S19" s="22"/>
    </row>
    <row r="20" spans="1:19" x14ac:dyDescent="0.3">
      <c r="A20" s="11" t="s">
        <v>11</v>
      </c>
      <c r="B20" s="12">
        <v>10444</v>
      </c>
      <c r="C20" s="13">
        <v>22677</v>
      </c>
      <c r="D20" s="14">
        <v>28740</v>
      </c>
      <c r="E20" s="15">
        <v>50650</v>
      </c>
      <c r="G20" s="57" t="s">
        <v>11</v>
      </c>
      <c r="H20" s="11">
        <v>2000</v>
      </c>
      <c r="I20" s="11">
        <v>11</v>
      </c>
      <c r="J20" s="11">
        <f t="shared" si="0"/>
        <v>-27</v>
      </c>
      <c r="K20" s="16">
        <v>10444</v>
      </c>
      <c r="L20" s="25">
        <f t="shared" si="4"/>
        <v>13910.75</v>
      </c>
      <c r="M20" s="25">
        <f t="shared" si="5"/>
        <v>13671.666666666668</v>
      </c>
      <c r="N20" s="11">
        <f t="shared" si="6"/>
        <v>0.76391564061928552</v>
      </c>
      <c r="O20" s="11">
        <v>0.87519228600049259</v>
      </c>
      <c r="P20" s="22">
        <f t="shared" si="1"/>
        <v>11933.377575489876</v>
      </c>
      <c r="Q20" s="22">
        <f t="shared" si="2"/>
        <v>14608.873406614091</v>
      </c>
      <c r="R20" s="22">
        <f t="shared" si="3"/>
        <v>0.81685816854892457</v>
      </c>
      <c r="S20" s="22"/>
    </row>
    <row r="21" spans="1:19" ht="15" thickBot="1" x14ac:dyDescent="0.35">
      <c r="A21" s="11" t="s">
        <v>12</v>
      </c>
      <c r="B21" s="12">
        <v>15379</v>
      </c>
      <c r="C21" s="13">
        <v>28167</v>
      </c>
      <c r="D21" s="14">
        <v>38796</v>
      </c>
      <c r="E21" s="15">
        <v>55830</v>
      </c>
      <c r="G21" s="58" t="s">
        <v>12</v>
      </c>
      <c r="H21" s="20">
        <v>2000</v>
      </c>
      <c r="I21" s="20">
        <v>12</v>
      </c>
      <c r="J21" s="20">
        <f t="shared" si="0"/>
        <v>-25</v>
      </c>
      <c r="K21" s="39">
        <v>15379</v>
      </c>
      <c r="L21" s="35">
        <f t="shared" si="4"/>
        <v>14238.833333333334</v>
      </c>
      <c r="M21" s="35">
        <f t="shared" si="5"/>
        <v>14074.791666666668</v>
      </c>
      <c r="N21" s="11">
        <f t="shared" si="6"/>
        <v>1.0926627096315813</v>
      </c>
      <c r="O21" s="11">
        <v>1.1495355276917401</v>
      </c>
      <c r="P21" s="22">
        <f t="shared" si="1"/>
        <v>13378.446885309349</v>
      </c>
      <c r="Q21" s="22">
        <f t="shared" si="2"/>
        <v>15472.0183928025</v>
      </c>
      <c r="R21" s="22">
        <f t="shared" si="3"/>
        <v>0.86468659393094638</v>
      </c>
      <c r="S21" s="22"/>
    </row>
    <row r="22" spans="1:19" x14ac:dyDescent="0.3">
      <c r="A22" s="1"/>
      <c r="B22" s="1"/>
      <c r="D22" s="1"/>
      <c r="G22" s="59" t="s">
        <v>1</v>
      </c>
      <c r="H22" s="22">
        <v>2001</v>
      </c>
      <c r="I22" s="22">
        <v>13</v>
      </c>
      <c r="J22" s="22">
        <f t="shared" si="0"/>
        <v>-23</v>
      </c>
      <c r="K22" s="38">
        <v>13409</v>
      </c>
      <c r="L22" s="33">
        <f t="shared" si="4"/>
        <v>14563.5</v>
      </c>
      <c r="M22" s="33">
        <f t="shared" si="5"/>
        <v>14401.166666666668</v>
      </c>
      <c r="N22" s="11">
        <f t="shared" si="6"/>
        <v>0.93110511879824542</v>
      </c>
      <c r="O22" s="11">
        <v>1.0618421067149548</v>
      </c>
      <c r="P22" s="22">
        <f t="shared" si="1"/>
        <v>12628.054505658783</v>
      </c>
      <c r="Q22" s="22">
        <f t="shared" si="2"/>
        <v>16335.16337899091</v>
      </c>
      <c r="R22" s="22">
        <f t="shared" si="3"/>
        <v>0.77305957783685597</v>
      </c>
      <c r="S22" s="22"/>
    </row>
    <row r="23" spans="1:19" x14ac:dyDescent="0.3">
      <c r="G23" s="60" t="s">
        <v>2</v>
      </c>
      <c r="H23" s="11">
        <v>2001</v>
      </c>
      <c r="I23" s="11">
        <v>14</v>
      </c>
      <c r="J23" s="11">
        <f t="shared" si="0"/>
        <v>-21</v>
      </c>
      <c r="K23" s="17">
        <v>13915</v>
      </c>
      <c r="L23" s="25">
        <f t="shared" si="4"/>
        <v>14627.833333333334</v>
      </c>
      <c r="M23" s="25">
        <f t="shared" si="5"/>
        <v>14595.666666666668</v>
      </c>
      <c r="N23" s="11">
        <f t="shared" si="6"/>
        <v>0.95336515404115374</v>
      </c>
      <c r="O23" s="11">
        <v>0.9880411781888061</v>
      </c>
      <c r="P23" s="22">
        <f t="shared" si="1"/>
        <v>14083.421123710457</v>
      </c>
      <c r="Q23" s="22">
        <f t="shared" si="2"/>
        <v>17198.30836517932</v>
      </c>
      <c r="R23" s="22">
        <f t="shared" si="3"/>
        <v>0.81888409166011689</v>
      </c>
      <c r="S23" s="22"/>
    </row>
    <row r="24" spans="1:19" x14ac:dyDescent="0.3">
      <c r="A24" s="1"/>
      <c r="B24" s="1"/>
      <c r="D24" s="1"/>
      <c r="G24" s="60" t="s">
        <v>3</v>
      </c>
      <c r="H24" s="11">
        <v>2001</v>
      </c>
      <c r="I24" s="11">
        <v>15</v>
      </c>
      <c r="J24" s="11">
        <f t="shared" si="0"/>
        <v>-19</v>
      </c>
      <c r="K24" s="17">
        <v>15810</v>
      </c>
      <c r="L24" s="25">
        <f t="shared" si="4"/>
        <v>15537.666666666666</v>
      </c>
      <c r="M24" s="25">
        <f t="shared" si="5"/>
        <v>15082.75</v>
      </c>
      <c r="N24" s="11">
        <f t="shared" si="6"/>
        <v>1.0482173343720476</v>
      </c>
      <c r="O24" s="11">
        <v>1.106524904493416</v>
      </c>
      <c r="P24" s="22">
        <f t="shared" si="1"/>
        <v>14287.974844305976</v>
      </c>
      <c r="Q24" s="22">
        <f t="shared" si="2"/>
        <v>18061.453351367731</v>
      </c>
      <c r="R24" s="22">
        <f t="shared" si="3"/>
        <v>0.79107558878831852</v>
      </c>
      <c r="S24" s="22"/>
    </row>
    <row r="25" spans="1:19" x14ac:dyDescent="0.3">
      <c r="A25" s="1"/>
      <c r="B25" s="1"/>
      <c r="D25" s="1"/>
      <c r="G25" s="60" t="s">
        <v>4</v>
      </c>
      <c r="H25" s="11">
        <v>2001</v>
      </c>
      <c r="I25" s="11">
        <v>16</v>
      </c>
      <c r="J25" s="11">
        <f t="shared" si="0"/>
        <v>-17</v>
      </c>
      <c r="K25" s="17">
        <v>20429</v>
      </c>
      <c r="L25" s="25">
        <f t="shared" si="4"/>
        <v>16708.833333333332</v>
      </c>
      <c r="M25" s="25">
        <f t="shared" si="5"/>
        <v>16123.25</v>
      </c>
      <c r="N25" s="11">
        <f t="shared" si="6"/>
        <v>1.2670522382274045</v>
      </c>
      <c r="O25" s="11">
        <v>1.0692611928676632</v>
      </c>
      <c r="P25" s="22">
        <f t="shared" si="1"/>
        <v>19105.715363344705</v>
      </c>
      <c r="Q25" s="22">
        <f t="shared" si="2"/>
        <v>18924.598337556141</v>
      </c>
      <c r="R25" s="22">
        <f t="shared" si="3"/>
        <v>1.0095704554758838</v>
      </c>
      <c r="S25" s="22"/>
    </row>
    <row r="26" spans="1:19" x14ac:dyDescent="0.3">
      <c r="A26" s="1"/>
      <c r="B26" s="1"/>
      <c r="D26" s="1"/>
      <c r="G26" s="60" t="s">
        <v>5</v>
      </c>
      <c r="H26" s="11">
        <v>2001</v>
      </c>
      <c r="I26" s="11">
        <v>17</v>
      </c>
      <c r="J26" s="11">
        <f t="shared" si="0"/>
        <v>-15</v>
      </c>
      <c r="K26" s="17">
        <v>18255</v>
      </c>
      <c r="L26" s="25">
        <f t="shared" si="4"/>
        <v>17728.25</v>
      </c>
      <c r="M26" s="25">
        <f t="shared" si="5"/>
        <v>17218.541666666664</v>
      </c>
      <c r="N26" s="11">
        <f t="shared" si="6"/>
        <v>1.0601943157206986</v>
      </c>
      <c r="O26" s="11">
        <v>0.95160779700101827</v>
      </c>
      <c r="P26" s="22">
        <f t="shared" si="1"/>
        <v>19183.323274074082</v>
      </c>
      <c r="Q26" s="22">
        <f t="shared" si="2"/>
        <v>19787.743323744551</v>
      </c>
      <c r="R26" s="22">
        <f t="shared" si="3"/>
        <v>0.96945482666812299</v>
      </c>
      <c r="S26" s="22"/>
    </row>
    <row r="27" spans="1:19" x14ac:dyDescent="0.3">
      <c r="A27" s="1"/>
      <c r="B27" s="1"/>
      <c r="D27" s="1"/>
      <c r="G27" s="60" t="s">
        <v>6</v>
      </c>
      <c r="H27" s="11">
        <v>2001</v>
      </c>
      <c r="I27" s="11">
        <v>18</v>
      </c>
      <c r="J27" s="11">
        <f t="shared" si="0"/>
        <v>-13</v>
      </c>
      <c r="K27" s="17">
        <v>16964</v>
      </c>
      <c r="L27" s="25">
        <f t="shared" si="4"/>
        <v>18793.916666666668</v>
      </c>
      <c r="M27" s="25">
        <f t="shared" si="5"/>
        <v>18261.083333333336</v>
      </c>
      <c r="N27" s="11">
        <f t="shared" si="6"/>
        <v>0.92897007753282246</v>
      </c>
      <c r="O27" s="11">
        <v>0.97416118260990026</v>
      </c>
      <c r="P27" s="22">
        <f t="shared" si="1"/>
        <v>17413.9560298957</v>
      </c>
      <c r="Q27" s="22">
        <f t="shared" si="2"/>
        <v>20650.888309932961</v>
      </c>
      <c r="R27" s="22">
        <f t="shared" si="3"/>
        <v>0.84325457426059902</v>
      </c>
      <c r="S27" s="22"/>
    </row>
    <row r="28" spans="1:19" x14ac:dyDescent="0.3">
      <c r="G28" s="60" t="s">
        <v>7</v>
      </c>
      <c r="H28" s="11">
        <v>2001</v>
      </c>
      <c r="I28" s="11">
        <v>19</v>
      </c>
      <c r="J28" s="11">
        <f t="shared" si="0"/>
        <v>-11</v>
      </c>
      <c r="K28" s="17">
        <v>16398</v>
      </c>
      <c r="L28" s="25">
        <f t="shared" si="4"/>
        <v>20392.25</v>
      </c>
      <c r="M28" s="25">
        <f t="shared" si="5"/>
        <v>19593.083333333336</v>
      </c>
      <c r="N28" s="11">
        <f t="shared" si="6"/>
        <v>0.83692799755015579</v>
      </c>
      <c r="O28" s="11">
        <v>1.015226547073387</v>
      </c>
      <c r="P28" s="22">
        <f t="shared" si="1"/>
        <v>16152.059899606476</v>
      </c>
      <c r="Q28" s="22">
        <f t="shared" si="2"/>
        <v>21514.033296121372</v>
      </c>
      <c r="R28" s="22">
        <f t="shared" si="3"/>
        <v>0.75076856474506004</v>
      </c>
      <c r="S28" s="22"/>
    </row>
    <row r="29" spans="1:19" x14ac:dyDescent="0.3">
      <c r="A29" s="1"/>
      <c r="B29" s="1"/>
      <c r="D29" s="1"/>
      <c r="G29" s="60" t="s">
        <v>8</v>
      </c>
      <c r="H29" s="11">
        <v>2001</v>
      </c>
      <c r="I29" s="11">
        <v>20</v>
      </c>
      <c r="J29" s="11">
        <f t="shared" si="0"/>
        <v>-9</v>
      </c>
      <c r="K29" s="17">
        <v>13993</v>
      </c>
      <c r="L29" s="25">
        <f t="shared" si="4"/>
        <v>21418.5</v>
      </c>
      <c r="M29" s="25">
        <f t="shared" si="5"/>
        <v>20905.375</v>
      </c>
      <c r="N29" s="11">
        <f t="shared" si="6"/>
        <v>0.66934938981003689</v>
      </c>
      <c r="O29" s="11">
        <v>0.98612970255909194</v>
      </c>
      <c r="P29" s="22">
        <f t="shared" si="1"/>
        <v>14189.816982174812</v>
      </c>
      <c r="Q29" s="22">
        <f t="shared" si="2"/>
        <v>22377.178282309778</v>
      </c>
      <c r="R29" s="22">
        <f t="shared" si="3"/>
        <v>0.63412003082589441</v>
      </c>
      <c r="S29" s="22"/>
    </row>
    <row r="30" spans="1:19" x14ac:dyDescent="0.3">
      <c r="A30" s="1"/>
      <c r="B30" s="1"/>
      <c r="D30" s="1"/>
      <c r="G30" s="60" t="s">
        <v>9</v>
      </c>
      <c r="H30" s="11">
        <v>2001</v>
      </c>
      <c r="I30" s="11">
        <v>21</v>
      </c>
      <c r="J30" s="11">
        <f t="shared" si="0"/>
        <v>-7</v>
      </c>
      <c r="K30" s="17">
        <v>20892</v>
      </c>
      <c r="L30" s="25">
        <f t="shared" si="4"/>
        <v>22635.25</v>
      </c>
      <c r="M30" s="25">
        <f t="shared" si="5"/>
        <v>22026.875</v>
      </c>
      <c r="N30" s="11">
        <f t="shared" si="6"/>
        <v>0.94847771188604835</v>
      </c>
      <c r="O30" s="11">
        <v>0.94550278097809726</v>
      </c>
      <c r="P30" s="22">
        <f t="shared" si="1"/>
        <v>22096.180381815255</v>
      </c>
      <c r="Q30" s="22">
        <f t="shared" si="2"/>
        <v>23240.323268498189</v>
      </c>
      <c r="R30" s="22">
        <f t="shared" si="3"/>
        <v>0.95076906317246468</v>
      </c>
      <c r="S30" s="22"/>
    </row>
    <row r="31" spans="1:19" x14ac:dyDescent="0.3">
      <c r="A31" s="1"/>
      <c r="B31" s="1"/>
      <c r="D31" s="1"/>
      <c r="G31" s="60" t="s">
        <v>10</v>
      </c>
      <c r="H31" s="11">
        <v>2001</v>
      </c>
      <c r="I31" s="11">
        <v>22</v>
      </c>
      <c r="J31" s="11">
        <f t="shared" si="0"/>
        <v>-5</v>
      </c>
      <c r="K31" s="17">
        <v>24618</v>
      </c>
      <c r="L31" s="25">
        <f t="shared" si="4"/>
        <v>23425</v>
      </c>
      <c r="M31" s="25">
        <f t="shared" si="5"/>
        <v>23030.125</v>
      </c>
      <c r="N31" s="11">
        <f t="shared" si="6"/>
        <v>1.068947736931519</v>
      </c>
      <c r="O31" s="11">
        <v>0.87697479382143162</v>
      </c>
      <c r="P31" s="22">
        <f t="shared" si="1"/>
        <v>28071.502366364115</v>
      </c>
      <c r="Q31" s="22">
        <f t="shared" si="2"/>
        <v>24103.468254686599</v>
      </c>
      <c r="R31" s="22">
        <f t="shared" si="3"/>
        <v>1.1646250269774345</v>
      </c>
      <c r="S31" s="22"/>
    </row>
    <row r="32" spans="1:19" x14ac:dyDescent="0.3">
      <c r="A32" s="1"/>
      <c r="B32" s="1"/>
      <c r="D32" s="1"/>
      <c r="G32" s="60" t="s">
        <v>11</v>
      </c>
      <c r="H32" s="11">
        <v>2001</v>
      </c>
      <c r="I32" s="11">
        <v>23</v>
      </c>
      <c r="J32" s="11">
        <f t="shared" si="0"/>
        <v>-3</v>
      </c>
      <c r="K32" s="17">
        <v>22677</v>
      </c>
      <c r="L32" s="25">
        <f t="shared" si="4"/>
        <v>24152.416666666668</v>
      </c>
      <c r="M32" s="25">
        <f t="shared" si="5"/>
        <v>23788.708333333336</v>
      </c>
      <c r="N32" s="11">
        <f t="shared" si="6"/>
        <v>0.95326739401922123</v>
      </c>
      <c r="O32" s="11">
        <v>0.87519228600049259</v>
      </c>
      <c r="P32" s="22">
        <f t="shared" si="1"/>
        <v>25910.877372595165</v>
      </c>
      <c r="Q32" s="22">
        <f t="shared" si="2"/>
        <v>24966.613240875009</v>
      </c>
      <c r="R32" s="22">
        <f t="shared" si="3"/>
        <v>1.0378210741925629</v>
      </c>
      <c r="S32" s="22"/>
    </row>
    <row r="33" spans="1:19" ht="15" thickBot="1" x14ac:dyDescent="0.35">
      <c r="G33" s="61" t="s">
        <v>12</v>
      </c>
      <c r="H33" s="20">
        <v>2001</v>
      </c>
      <c r="I33" s="20">
        <v>24</v>
      </c>
      <c r="J33" s="20">
        <f t="shared" si="0"/>
        <v>-1</v>
      </c>
      <c r="K33" s="37">
        <v>28167</v>
      </c>
      <c r="L33" s="35">
        <f t="shared" si="4"/>
        <v>25096</v>
      </c>
      <c r="M33" s="35">
        <f t="shared" si="5"/>
        <v>24624.208333333336</v>
      </c>
      <c r="N33" s="11">
        <f t="shared" si="6"/>
        <v>1.1438743377536671</v>
      </c>
      <c r="O33" s="11">
        <v>1.1495355276917401</v>
      </c>
      <c r="P33" s="22">
        <f t="shared" si="1"/>
        <v>24502.93994528308</v>
      </c>
      <c r="Q33" s="22">
        <f t="shared" si="2"/>
        <v>25829.758227063419</v>
      </c>
      <c r="R33" s="22">
        <f t="shared" si="3"/>
        <v>0.9486321834638719</v>
      </c>
      <c r="S33" s="22"/>
    </row>
    <row r="34" spans="1:19" x14ac:dyDescent="0.3">
      <c r="A34" s="1"/>
      <c r="B34" s="1"/>
      <c r="D34" s="1"/>
      <c r="G34" s="62" t="s">
        <v>1</v>
      </c>
      <c r="H34" s="22">
        <v>2002</v>
      </c>
      <c r="I34" s="22">
        <v>25</v>
      </c>
      <c r="J34" s="22">
        <f t="shared" si="0"/>
        <v>1</v>
      </c>
      <c r="K34" s="36">
        <v>32589</v>
      </c>
      <c r="L34" s="33">
        <f t="shared" si="4"/>
        <v>26397.5</v>
      </c>
      <c r="M34" s="33">
        <f t="shared" si="5"/>
        <v>25746.75</v>
      </c>
      <c r="N34" s="11">
        <f t="shared" si="6"/>
        <v>1.2657519881150048</v>
      </c>
      <c r="O34" s="11">
        <v>1.0618421067149548</v>
      </c>
      <c r="P34" s="22">
        <f t="shared" si="1"/>
        <v>30691.003675510037</v>
      </c>
      <c r="Q34" s="22">
        <f t="shared" si="2"/>
        <v>26692.90321325183</v>
      </c>
      <c r="R34" s="22">
        <f t="shared" si="3"/>
        <v>1.1497814018324291</v>
      </c>
      <c r="S34" s="22"/>
    </row>
    <row r="35" spans="1:19" x14ac:dyDescent="0.3">
      <c r="A35" s="1"/>
      <c r="B35" s="1"/>
      <c r="D35" s="1"/>
      <c r="G35" s="63" t="s">
        <v>2</v>
      </c>
      <c r="H35" s="11">
        <v>2002</v>
      </c>
      <c r="I35" s="11">
        <v>26</v>
      </c>
      <c r="J35" s="11">
        <f t="shared" si="0"/>
        <v>3</v>
      </c>
      <c r="K35" s="18">
        <v>26230</v>
      </c>
      <c r="L35" s="25">
        <f t="shared" si="4"/>
        <v>27712.833333333332</v>
      </c>
      <c r="M35" s="25">
        <f t="shared" si="5"/>
        <v>27055.166666666664</v>
      </c>
      <c r="N35" s="11">
        <f t="shared" si="6"/>
        <v>0.9695005883041441</v>
      </c>
      <c r="O35" s="11">
        <v>0.9880411781888061</v>
      </c>
      <c r="P35" s="22">
        <f t="shared" si="1"/>
        <v>26547.47654149661</v>
      </c>
      <c r="Q35" s="22">
        <f t="shared" si="2"/>
        <v>27556.04819944024</v>
      </c>
      <c r="R35" s="22">
        <f t="shared" si="3"/>
        <v>0.96339926354301708</v>
      </c>
      <c r="S35" s="22"/>
    </row>
    <row r="36" spans="1:19" x14ac:dyDescent="0.3">
      <c r="A36" s="1"/>
      <c r="B36" s="1"/>
      <c r="D36" s="1"/>
      <c r="G36" s="63" t="s">
        <v>3</v>
      </c>
      <c r="H36" s="11">
        <v>2002</v>
      </c>
      <c r="I36" s="11">
        <v>27</v>
      </c>
      <c r="J36" s="11">
        <f t="shared" si="0"/>
        <v>5</v>
      </c>
      <c r="K36" s="18">
        <v>30411</v>
      </c>
      <c r="L36" s="25">
        <f t="shared" si="4"/>
        <v>28418.5</v>
      </c>
      <c r="M36" s="25">
        <f t="shared" si="5"/>
        <v>28065.666666666664</v>
      </c>
      <c r="N36" s="11">
        <f t="shared" si="6"/>
        <v>1.0835659227763461</v>
      </c>
      <c r="O36" s="11">
        <v>1.106524904493416</v>
      </c>
      <c r="P36" s="22">
        <f t="shared" si="1"/>
        <v>27483.33984757679</v>
      </c>
      <c r="Q36" s="22">
        <f t="shared" si="2"/>
        <v>28419.19318562865</v>
      </c>
      <c r="R36" s="22">
        <f t="shared" si="3"/>
        <v>0.96706967252943998</v>
      </c>
      <c r="S36" s="22"/>
    </row>
    <row r="37" spans="1:19" x14ac:dyDescent="0.3">
      <c r="A37" s="1"/>
      <c r="B37" s="1"/>
      <c r="D37" s="1"/>
      <c r="G37" s="63" t="s">
        <v>4</v>
      </c>
      <c r="H37" s="11">
        <v>2002</v>
      </c>
      <c r="I37" s="11">
        <v>28</v>
      </c>
      <c r="J37" s="11">
        <f t="shared" si="0"/>
        <v>7</v>
      </c>
      <c r="K37" s="18">
        <v>29906</v>
      </c>
      <c r="L37" s="25">
        <f t="shared" si="4"/>
        <v>28704.416666666668</v>
      </c>
      <c r="M37" s="25">
        <f t="shared" si="5"/>
        <v>28561.458333333336</v>
      </c>
      <c r="N37" s="11">
        <f t="shared" si="6"/>
        <v>1.0470753856814616</v>
      </c>
      <c r="O37" s="11">
        <v>1.0692611928676632</v>
      </c>
      <c r="P37" s="22">
        <f t="shared" si="1"/>
        <v>27968.844468950356</v>
      </c>
      <c r="Q37" s="22">
        <f t="shared" si="2"/>
        <v>29282.33817181706</v>
      </c>
      <c r="R37" s="22">
        <f t="shared" si="3"/>
        <v>0.95514382440501688</v>
      </c>
      <c r="S37" s="22"/>
    </row>
    <row r="38" spans="1:19" x14ac:dyDescent="0.3">
      <c r="G38" s="63" t="s">
        <v>5</v>
      </c>
      <c r="H38" s="11">
        <v>2002</v>
      </c>
      <c r="I38" s="11">
        <v>29</v>
      </c>
      <c r="J38" s="11">
        <f t="shared" si="0"/>
        <v>9</v>
      </c>
      <c r="K38" s="18">
        <v>26984</v>
      </c>
      <c r="L38" s="25">
        <f t="shared" si="4"/>
        <v>29209.666666666668</v>
      </c>
      <c r="M38" s="25">
        <f t="shared" si="5"/>
        <v>28957.041666666668</v>
      </c>
      <c r="N38" s="11">
        <f t="shared" si="6"/>
        <v>0.93186314785263802</v>
      </c>
      <c r="O38" s="11">
        <v>0.95160779700101827</v>
      </c>
      <c r="P38" s="22">
        <f t="shared" si="1"/>
        <v>28356.21995221118</v>
      </c>
      <c r="Q38" s="22">
        <f t="shared" si="2"/>
        <v>30145.483158005471</v>
      </c>
      <c r="R38" s="22">
        <f t="shared" si="3"/>
        <v>0.94064572803772983</v>
      </c>
      <c r="S38" s="22"/>
    </row>
    <row r="39" spans="1:19" x14ac:dyDescent="0.3">
      <c r="A39" s="1"/>
      <c r="B39" s="1"/>
      <c r="D39" s="1"/>
      <c r="G39" s="63" t="s">
        <v>6</v>
      </c>
      <c r="H39" s="11">
        <v>2002</v>
      </c>
      <c r="I39" s="11">
        <v>30</v>
      </c>
      <c r="J39" s="11">
        <f t="shared" si="0"/>
        <v>11</v>
      </c>
      <c r="K39" s="18">
        <v>28287</v>
      </c>
      <c r="L39" s="25">
        <f t="shared" si="4"/>
        <v>30095.416666666668</v>
      </c>
      <c r="M39" s="25">
        <f t="shared" si="5"/>
        <v>29652.541666666668</v>
      </c>
      <c r="N39" s="11">
        <f t="shared" si="6"/>
        <v>0.95394857945004707</v>
      </c>
      <c r="O39" s="11">
        <v>0.97416118260990026</v>
      </c>
      <c r="P39" s="22">
        <f t="shared" si="1"/>
        <v>29037.289213490905</v>
      </c>
      <c r="Q39" s="22">
        <f t="shared" si="2"/>
        <v>31008.628144193877</v>
      </c>
      <c r="R39" s="22">
        <f t="shared" si="3"/>
        <v>0.9364261159334103</v>
      </c>
      <c r="S39" s="22"/>
    </row>
    <row r="40" spans="1:19" x14ac:dyDescent="0.3">
      <c r="A40" s="1"/>
      <c r="B40" s="1"/>
      <c r="D40" s="1"/>
      <c r="G40" s="63" t="s">
        <v>7</v>
      </c>
      <c r="H40" s="11">
        <v>2002</v>
      </c>
      <c r="I40" s="11">
        <v>31</v>
      </c>
      <c r="J40" s="11">
        <f t="shared" si="0"/>
        <v>13</v>
      </c>
      <c r="K40" s="18">
        <v>32016</v>
      </c>
      <c r="L40" s="25">
        <f t="shared" si="4"/>
        <v>30452.75</v>
      </c>
      <c r="M40" s="25">
        <f t="shared" si="5"/>
        <v>30274.083333333336</v>
      </c>
      <c r="N40" s="11">
        <f t="shared" si="6"/>
        <v>1.0575382133783295</v>
      </c>
      <c r="O40" s="11">
        <v>1.015226547073387</v>
      </c>
      <c r="P40" s="22">
        <f t="shared" si="1"/>
        <v>31535.818376985055</v>
      </c>
      <c r="Q40" s="22">
        <f t="shared" si="2"/>
        <v>31871.773130382287</v>
      </c>
      <c r="R40" s="22">
        <f t="shared" si="3"/>
        <v>0.98945917592902988</v>
      </c>
      <c r="S40" s="22"/>
    </row>
    <row r="41" spans="1:19" x14ac:dyDescent="0.3">
      <c r="A41" s="1"/>
      <c r="B41" s="1"/>
      <c r="D41" s="1"/>
      <c r="G41" s="63" t="s">
        <v>8</v>
      </c>
      <c r="H41" s="11">
        <v>2002</v>
      </c>
      <c r="I41" s="11">
        <v>32</v>
      </c>
      <c r="J41" s="11">
        <f t="shared" si="0"/>
        <v>15</v>
      </c>
      <c r="K41" s="18">
        <v>29777</v>
      </c>
      <c r="L41" s="25">
        <f t="shared" si="4"/>
        <v>31218.5</v>
      </c>
      <c r="M41" s="25">
        <f t="shared" si="5"/>
        <v>30835.625</v>
      </c>
      <c r="N41" s="11">
        <f t="shared" si="6"/>
        <v>0.96566876786184808</v>
      </c>
      <c r="O41" s="11">
        <v>0.98612970255909194</v>
      </c>
      <c r="P41" s="22">
        <f t="shared" si="1"/>
        <v>30195.825075267592</v>
      </c>
      <c r="Q41" s="22">
        <f t="shared" si="2"/>
        <v>32734.918116570698</v>
      </c>
      <c r="R41" s="22">
        <f t="shared" si="3"/>
        <v>0.92243472147199923</v>
      </c>
      <c r="S41" s="22"/>
    </row>
    <row r="42" spans="1:19" x14ac:dyDescent="0.3">
      <c r="A42" s="1"/>
      <c r="B42" s="1"/>
      <c r="D42" s="1"/>
      <c r="G42" s="63" t="s">
        <v>9</v>
      </c>
      <c r="H42" s="11">
        <v>2002</v>
      </c>
      <c r="I42" s="11">
        <v>33</v>
      </c>
      <c r="J42" s="11">
        <f t="shared" si="0"/>
        <v>17</v>
      </c>
      <c r="K42" s="18">
        <v>29360</v>
      </c>
      <c r="L42" s="25">
        <f t="shared" si="4"/>
        <v>32201.916666666668</v>
      </c>
      <c r="M42" s="25">
        <f t="shared" si="5"/>
        <v>31710.208333333336</v>
      </c>
      <c r="N42" s="11">
        <f t="shared" si="6"/>
        <v>0.92588480313253485</v>
      </c>
      <c r="O42" s="11">
        <v>0.94550278097809726</v>
      </c>
      <c r="P42" s="22">
        <f t="shared" si="1"/>
        <v>31052.261918920922</v>
      </c>
      <c r="Q42" s="22">
        <f t="shared" si="2"/>
        <v>33598.063102759108</v>
      </c>
      <c r="R42" s="22">
        <f t="shared" si="3"/>
        <v>0.92422773967499561</v>
      </c>
      <c r="S42" s="22"/>
    </row>
    <row r="43" spans="1:19" x14ac:dyDescent="0.3">
      <c r="G43" s="63" t="s">
        <v>10</v>
      </c>
      <c r="H43" s="11">
        <v>2002</v>
      </c>
      <c r="I43" s="11">
        <v>34</v>
      </c>
      <c r="J43" s="11">
        <f t="shared" si="0"/>
        <v>19</v>
      </c>
      <c r="K43" s="18">
        <v>28049</v>
      </c>
      <c r="L43" s="25">
        <f t="shared" si="4"/>
        <v>33121.083333333336</v>
      </c>
      <c r="M43" s="25">
        <f t="shared" si="5"/>
        <v>32661.5</v>
      </c>
      <c r="N43" s="11">
        <f t="shared" si="6"/>
        <v>0.8587786843837546</v>
      </c>
      <c r="O43" s="11">
        <v>0.87697479382143162</v>
      </c>
      <c r="P43" s="22">
        <f t="shared" si="1"/>
        <v>31983.815495740804</v>
      </c>
      <c r="Q43" s="22">
        <f t="shared" si="2"/>
        <v>34461.208088947518</v>
      </c>
      <c r="R43" s="22">
        <f t="shared" si="3"/>
        <v>0.92811068646193895</v>
      </c>
      <c r="S43" s="22"/>
    </row>
    <row r="44" spans="1:19" x14ac:dyDescent="0.3">
      <c r="A44" s="1"/>
      <c r="B44" s="1"/>
      <c r="D44" s="1"/>
      <c r="G44" s="63" t="s">
        <v>11</v>
      </c>
      <c r="H44" s="11">
        <v>2002</v>
      </c>
      <c r="I44" s="11">
        <v>35</v>
      </c>
      <c r="J44" s="11">
        <f t="shared" si="0"/>
        <v>21</v>
      </c>
      <c r="K44" s="18">
        <v>28740</v>
      </c>
      <c r="L44" s="25">
        <f t="shared" si="4"/>
        <v>33947.5</v>
      </c>
      <c r="M44" s="25">
        <f t="shared" si="5"/>
        <v>33534.291666666672</v>
      </c>
      <c r="N44" s="11">
        <f t="shared" si="6"/>
        <v>0.85703316132863983</v>
      </c>
      <c r="O44" s="11">
        <v>0.87519228600049259</v>
      </c>
      <c r="P44" s="22">
        <f t="shared" si="1"/>
        <v>32838.497847527673</v>
      </c>
      <c r="Q44" s="22">
        <f t="shared" si="2"/>
        <v>35324.353075135929</v>
      </c>
      <c r="R44" s="22">
        <f t="shared" si="3"/>
        <v>0.92962772107048164</v>
      </c>
      <c r="S44" s="22"/>
    </row>
    <row r="45" spans="1:19" ht="15" thickBot="1" x14ac:dyDescent="0.35">
      <c r="A45" s="1"/>
      <c r="B45" s="1"/>
      <c r="D45" s="1"/>
      <c r="G45" s="64" t="s">
        <v>12</v>
      </c>
      <c r="H45" s="20">
        <v>2002</v>
      </c>
      <c r="I45" s="20">
        <v>36</v>
      </c>
      <c r="J45" s="20">
        <f t="shared" si="0"/>
        <v>23</v>
      </c>
      <c r="K45" s="34">
        <v>38796</v>
      </c>
      <c r="L45" s="35">
        <f t="shared" si="4"/>
        <v>34981.25</v>
      </c>
      <c r="M45" s="35">
        <f t="shared" si="5"/>
        <v>34464.375</v>
      </c>
      <c r="N45" s="11">
        <f t="shared" si="6"/>
        <v>1.125684130351994</v>
      </c>
      <c r="O45" s="11">
        <v>1.1495355276917401</v>
      </c>
      <c r="P45" s="22">
        <f t="shared" si="1"/>
        <v>33749.283136904975</v>
      </c>
      <c r="Q45" s="22">
        <f t="shared" si="2"/>
        <v>36187.498061324339</v>
      </c>
      <c r="R45" s="22">
        <f t="shared" si="3"/>
        <v>0.93262272732180884</v>
      </c>
      <c r="S45" s="22"/>
    </row>
    <row r="46" spans="1:19" x14ac:dyDescent="0.3">
      <c r="A46" s="1"/>
      <c r="B46" s="1"/>
      <c r="D46" s="1"/>
      <c r="G46" s="65" t="s">
        <v>1</v>
      </c>
      <c r="H46" s="22">
        <v>2003</v>
      </c>
      <c r="I46" s="22">
        <v>37</v>
      </c>
      <c r="J46" s="22">
        <f t="shared" si="0"/>
        <v>25</v>
      </c>
      <c r="K46" s="32">
        <v>36877</v>
      </c>
      <c r="L46" s="33">
        <f t="shared" si="4"/>
        <v>35949</v>
      </c>
      <c r="M46" s="33">
        <f t="shared" si="5"/>
        <v>35465.125</v>
      </c>
      <c r="N46" s="11">
        <f t="shared" si="6"/>
        <v>1.039810236112237</v>
      </c>
      <c r="O46" s="11">
        <v>1.0618421067149548</v>
      </c>
      <c r="P46" s="22">
        <f t="shared" si="1"/>
        <v>34729.268849666565</v>
      </c>
      <c r="Q46" s="22">
        <f t="shared" si="2"/>
        <v>37050.643047512749</v>
      </c>
      <c r="R46" s="22">
        <f t="shared" si="3"/>
        <v>0.93734591340643358</v>
      </c>
      <c r="S46" s="22"/>
    </row>
    <row r="47" spans="1:19" x14ac:dyDescent="0.3">
      <c r="A47" s="1"/>
      <c r="B47" s="1"/>
      <c r="D47" s="1"/>
      <c r="G47" s="66" t="s">
        <v>2</v>
      </c>
      <c r="H47" s="11">
        <v>2003</v>
      </c>
      <c r="I47" s="11">
        <v>38</v>
      </c>
      <c r="J47" s="11">
        <f t="shared" si="0"/>
        <v>27</v>
      </c>
      <c r="K47" s="19">
        <v>35419</v>
      </c>
      <c r="L47" s="25">
        <f t="shared" si="4"/>
        <v>37265.5</v>
      </c>
      <c r="M47" s="25">
        <f t="shared" si="5"/>
        <v>36607.25</v>
      </c>
      <c r="N47" s="11">
        <f t="shared" si="6"/>
        <v>0.96754058280805033</v>
      </c>
      <c r="O47" s="11">
        <v>0.9880411781888061</v>
      </c>
      <c r="P47" s="22">
        <f t="shared" si="1"/>
        <v>35847.696211333146</v>
      </c>
      <c r="Q47" s="22">
        <f t="shared" si="2"/>
        <v>37913.788033701159</v>
      </c>
      <c r="R47" s="22">
        <f t="shared" si="3"/>
        <v>0.94550552900355178</v>
      </c>
      <c r="S47" s="22"/>
    </row>
    <row r="48" spans="1:19" x14ac:dyDescent="0.3">
      <c r="G48" s="66" t="s">
        <v>3</v>
      </c>
      <c r="H48" s="11">
        <v>2003</v>
      </c>
      <c r="I48" s="11">
        <v>39</v>
      </c>
      <c r="J48" s="11">
        <f t="shared" si="0"/>
        <v>29</v>
      </c>
      <c r="K48" s="19">
        <v>42212</v>
      </c>
      <c r="L48" s="25">
        <f t="shared" si="4"/>
        <v>38418.75</v>
      </c>
      <c r="M48" s="25">
        <f t="shared" si="5"/>
        <v>37842.125</v>
      </c>
      <c r="N48" s="11">
        <f t="shared" si="6"/>
        <v>1.1154764696749984</v>
      </c>
      <c r="O48" s="11">
        <v>1.106524904493416</v>
      </c>
      <c r="P48" s="22">
        <f t="shared" si="1"/>
        <v>38148.260223140031</v>
      </c>
      <c r="Q48" s="22">
        <f t="shared" si="2"/>
        <v>38776.93301988957</v>
      </c>
      <c r="R48" s="22">
        <f t="shared" si="3"/>
        <v>0.98378745435006221</v>
      </c>
      <c r="S48" s="22"/>
    </row>
    <row r="49" spans="1:19" x14ac:dyDescent="0.3">
      <c r="A49" s="1"/>
      <c r="B49" s="1"/>
      <c r="D49" s="1"/>
      <c r="G49" s="66" t="s">
        <v>4</v>
      </c>
      <c r="H49" s="11">
        <v>2003</v>
      </c>
      <c r="I49" s="11">
        <v>40</v>
      </c>
      <c r="J49" s="11">
        <f t="shared" si="0"/>
        <v>31</v>
      </c>
      <c r="K49" s="19">
        <v>40936</v>
      </c>
      <c r="L49" s="25">
        <f t="shared" si="4"/>
        <v>39875.166666666664</v>
      </c>
      <c r="M49" s="25">
        <f t="shared" si="5"/>
        <v>39146.958333333328</v>
      </c>
      <c r="N49" s="11">
        <f t="shared" si="6"/>
        <v>1.0457006557555026</v>
      </c>
      <c r="O49" s="11">
        <v>1.0692611928676632</v>
      </c>
      <c r="P49" s="22">
        <f t="shared" si="1"/>
        <v>38284.378291344605</v>
      </c>
      <c r="Q49" s="22">
        <f t="shared" si="2"/>
        <v>39640.07800607798</v>
      </c>
      <c r="R49" s="22">
        <f t="shared" si="3"/>
        <v>0.96579977177326681</v>
      </c>
      <c r="S49" s="22"/>
    </row>
    <row r="50" spans="1:19" x14ac:dyDescent="0.3">
      <c r="A50" s="1"/>
      <c r="B50" s="1"/>
      <c r="D50" s="1"/>
      <c r="G50" s="66" t="s">
        <v>5</v>
      </c>
      <c r="H50" s="11">
        <v>2003</v>
      </c>
      <c r="I50" s="11">
        <v>41</v>
      </c>
      <c r="J50" s="11">
        <f t="shared" si="0"/>
        <v>33</v>
      </c>
      <c r="K50" s="19">
        <v>36901</v>
      </c>
      <c r="L50" s="25">
        <f t="shared" si="4"/>
        <v>41701</v>
      </c>
      <c r="M50" s="25">
        <f t="shared" si="5"/>
        <v>40788.083333333328</v>
      </c>
      <c r="N50" s="11">
        <f t="shared" si="6"/>
        <v>0.90470051506056726</v>
      </c>
      <c r="O50" s="11">
        <v>0.95160779700101827</v>
      </c>
      <c r="P50" s="22">
        <f t="shared" si="1"/>
        <v>38777.530108825405</v>
      </c>
      <c r="Q50" s="22">
        <f t="shared" si="2"/>
        <v>40503.22299226639</v>
      </c>
      <c r="R50" s="22">
        <f t="shared" si="3"/>
        <v>0.95739368978684769</v>
      </c>
      <c r="S50" s="22"/>
    </row>
    <row r="51" spans="1:19" x14ac:dyDescent="0.3">
      <c r="A51" s="1"/>
      <c r="B51" s="1"/>
      <c r="D51" s="1"/>
      <c r="G51" s="66" t="s">
        <v>6</v>
      </c>
      <c r="H51" s="11">
        <v>2003</v>
      </c>
      <c r="I51" s="11">
        <v>42</v>
      </c>
      <c r="J51" s="11">
        <f t="shared" si="0"/>
        <v>35</v>
      </c>
      <c r="K51" s="19">
        <v>40692</v>
      </c>
      <c r="L51" s="25">
        <f t="shared" si="4"/>
        <v>43120.5</v>
      </c>
      <c r="M51" s="25">
        <f t="shared" si="5"/>
        <v>42410.75</v>
      </c>
      <c r="N51" s="11">
        <f t="shared" si="6"/>
        <v>0.95947371833792139</v>
      </c>
      <c r="O51" s="11">
        <v>0.97416118260990026</v>
      </c>
      <c r="P51" s="22">
        <f t="shared" si="1"/>
        <v>41771.321549664928</v>
      </c>
      <c r="Q51" s="22">
        <f t="shared" si="2"/>
        <v>41366.3679784548</v>
      </c>
      <c r="R51" s="22">
        <f t="shared" si="3"/>
        <v>1.0097894398517424</v>
      </c>
      <c r="S51" s="22"/>
    </row>
    <row r="52" spans="1:19" x14ac:dyDescent="0.3">
      <c r="A52" s="1"/>
      <c r="B52" s="1"/>
      <c r="D52" s="1"/>
      <c r="G52" s="66" t="s">
        <v>7</v>
      </c>
      <c r="H52" s="11">
        <v>2003</v>
      </c>
      <c r="I52" s="11">
        <v>43</v>
      </c>
      <c r="J52" s="11">
        <f t="shared" si="0"/>
        <v>37</v>
      </c>
      <c r="K52" s="19">
        <v>43629</v>
      </c>
      <c r="L52" s="26"/>
      <c r="M52" s="31"/>
      <c r="N52" s="46"/>
      <c r="O52" s="11">
        <v>1.015226547073387</v>
      </c>
      <c r="P52" s="22">
        <f t="shared" si="1"/>
        <v>42974.644551770391</v>
      </c>
      <c r="Q52" s="22">
        <f t="shared" si="2"/>
        <v>42229.512964643211</v>
      </c>
      <c r="R52" s="22">
        <f t="shared" si="3"/>
        <v>1.0176448065539152</v>
      </c>
      <c r="S52" s="22"/>
    </row>
    <row r="53" spans="1:19" x14ac:dyDescent="0.3">
      <c r="G53" s="66" t="s">
        <v>8</v>
      </c>
      <c r="H53" s="11">
        <v>2003</v>
      </c>
      <c r="I53" s="11">
        <v>44</v>
      </c>
      <c r="J53" s="11">
        <f t="shared" si="0"/>
        <v>39</v>
      </c>
      <c r="K53" s="19">
        <v>45575</v>
      </c>
      <c r="L53" s="26"/>
      <c r="M53" s="31"/>
      <c r="N53" s="46"/>
      <c r="O53" s="11">
        <v>0.98612970255909194</v>
      </c>
      <c r="P53" s="22">
        <f t="shared" si="1"/>
        <v>46216.030083800266</v>
      </c>
      <c r="Q53" s="22">
        <f t="shared" si="2"/>
        <v>43092.657950831621</v>
      </c>
      <c r="R53" s="22">
        <f t="shared" si="3"/>
        <v>1.0724803778994647</v>
      </c>
      <c r="S53" s="22"/>
    </row>
    <row r="54" spans="1:19" x14ac:dyDescent="0.3">
      <c r="A54" s="1"/>
      <c r="B54" s="1"/>
      <c r="D54" s="1"/>
      <c r="G54" s="66" t="s">
        <v>9</v>
      </c>
      <c r="H54" s="11">
        <v>2003</v>
      </c>
      <c r="I54" s="11">
        <v>45</v>
      </c>
      <c r="J54" s="11">
        <f t="shared" si="0"/>
        <v>41</v>
      </c>
      <c r="K54" s="19">
        <v>43199</v>
      </c>
      <c r="L54" s="28" t="s">
        <v>21</v>
      </c>
      <c r="M54" s="31"/>
      <c r="N54" s="46"/>
      <c r="O54" s="11">
        <v>0.94550278097809726</v>
      </c>
      <c r="P54" s="22">
        <f t="shared" si="1"/>
        <v>45688.919027093492</v>
      </c>
      <c r="Q54" s="22">
        <f t="shared" si="2"/>
        <v>43955.802937020024</v>
      </c>
      <c r="R54" s="22">
        <f t="shared" si="3"/>
        <v>1.0394286072434322</v>
      </c>
      <c r="S54" s="22"/>
    </row>
    <row r="55" spans="1:19" x14ac:dyDescent="0.3">
      <c r="A55" s="1"/>
      <c r="B55" s="1"/>
      <c r="D55" s="1"/>
      <c r="G55" s="66" t="s">
        <v>10</v>
      </c>
      <c r="H55" s="11">
        <v>2003</v>
      </c>
      <c r="I55" s="11">
        <v>46</v>
      </c>
      <c r="J55" s="11">
        <f t="shared" si="0"/>
        <v>43</v>
      </c>
      <c r="K55" s="19">
        <v>45526</v>
      </c>
      <c r="L55" s="28" t="s">
        <v>19</v>
      </c>
      <c r="M55" s="31"/>
      <c r="N55" s="46"/>
      <c r="O55" s="11">
        <v>0.87697479382143162</v>
      </c>
      <c r="P55" s="22">
        <f t="shared" si="1"/>
        <v>51912.552471000599</v>
      </c>
      <c r="Q55" s="22">
        <f t="shared" si="2"/>
        <v>44818.947923208441</v>
      </c>
      <c r="R55" s="22">
        <f t="shared" si="3"/>
        <v>1.158272446732711</v>
      </c>
      <c r="S55" s="22"/>
    </row>
    <row r="56" spans="1:19" x14ac:dyDescent="0.3">
      <c r="A56" s="1"/>
      <c r="B56" s="1"/>
      <c r="D56" s="1"/>
      <c r="G56" s="66" t="s">
        <v>11</v>
      </c>
      <c r="H56" s="11">
        <v>2003</v>
      </c>
      <c r="I56" s="11">
        <v>47</v>
      </c>
      <c r="J56" s="11">
        <f t="shared" si="0"/>
        <v>45</v>
      </c>
      <c r="K56" s="19">
        <v>50650</v>
      </c>
      <c r="L56" s="26"/>
      <c r="M56" s="31"/>
      <c r="N56" s="46"/>
      <c r="O56" s="11">
        <v>0.87519228600049259</v>
      </c>
      <c r="P56" s="22">
        <f t="shared" si="1"/>
        <v>57872.99638055938</v>
      </c>
      <c r="Q56" s="22">
        <f t="shared" si="2"/>
        <v>45682.092909396844</v>
      </c>
      <c r="R56" s="22">
        <f t="shared" si="3"/>
        <v>1.2668639437195062</v>
      </c>
      <c r="S56" s="22"/>
    </row>
    <row r="57" spans="1:19" ht="15" thickBot="1" x14ac:dyDescent="0.35">
      <c r="A57" s="1"/>
      <c r="B57" s="1"/>
      <c r="D57" s="1"/>
      <c r="G57" s="67" t="s">
        <v>12</v>
      </c>
      <c r="H57" s="20">
        <v>2003</v>
      </c>
      <c r="I57" s="20">
        <v>48</v>
      </c>
      <c r="J57" s="20">
        <f t="shared" si="0"/>
        <v>47</v>
      </c>
      <c r="K57" s="21">
        <v>55830</v>
      </c>
      <c r="L57" s="26"/>
      <c r="M57" s="31"/>
      <c r="N57" s="46"/>
      <c r="O57" s="11">
        <v>1.1495355276917401</v>
      </c>
      <c r="P57" s="22">
        <f t="shared" si="1"/>
        <v>48567.441940751742</v>
      </c>
      <c r="Q57" s="22">
        <f t="shared" si="2"/>
        <v>46545.237895585262</v>
      </c>
      <c r="R57" s="22">
        <f t="shared" si="3"/>
        <v>1.043445992256026</v>
      </c>
      <c r="S57" s="22"/>
    </row>
    <row r="58" spans="1:19" x14ac:dyDescent="0.3">
      <c r="G58" s="81" t="s">
        <v>1</v>
      </c>
      <c r="H58" s="82">
        <v>2004</v>
      </c>
      <c r="J58" s="4">
        <v>49</v>
      </c>
      <c r="N58" s="4"/>
    </row>
    <row r="59" spans="1:19" x14ac:dyDescent="0.3">
      <c r="A59" s="1"/>
      <c r="B59" s="1"/>
      <c r="D59" s="1"/>
      <c r="G59" s="81" t="s">
        <v>2</v>
      </c>
      <c r="H59" s="82">
        <v>2004</v>
      </c>
      <c r="J59">
        <v>51</v>
      </c>
      <c r="L59" s="10"/>
      <c r="M59" s="86" t="s">
        <v>69</v>
      </c>
      <c r="N59" s="4"/>
    </row>
    <row r="60" spans="1:19" x14ac:dyDescent="0.3">
      <c r="A60" s="1"/>
      <c r="B60" s="1"/>
      <c r="D60" s="1"/>
      <c r="G60" s="83" t="s">
        <v>68</v>
      </c>
      <c r="H60" s="84">
        <v>2004</v>
      </c>
      <c r="I60" s="85"/>
      <c r="J60" s="85">
        <v>53</v>
      </c>
      <c r="L60" t="s">
        <v>72</v>
      </c>
      <c r="M60" s="87">
        <f>F97+F98*J60</f>
        <v>49134.672854150485</v>
      </c>
      <c r="N60" s="4"/>
    </row>
    <row r="61" spans="1:19" x14ac:dyDescent="0.3">
      <c r="N61" s="4"/>
    </row>
    <row r="62" spans="1:19" ht="15" thickBot="1" x14ac:dyDescent="0.35">
      <c r="M62" s="86" t="s">
        <v>70</v>
      </c>
      <c r="N62" s="4"/>
    </row>
    <row r="63" spans="1:19" ht="15" thickBot="1" x14ac:dyDescent="0.35">
      <c r="A63" s="51" t="s">
        <v>0</v>
      </c>
      <c r="B63" s="23">
        <v>2000</v>
      </c>
      <c r="C63" s="54">
        <v>2001</v>
      </c>
      <c r="D63" s="54">
        <v>2002</v>
      </c>
      <c r="E63" s="55">
        <v>2003</v>
      </c>
      <c r="F63" s="70" t="s">
        <v>29</v>
      </c>
      <c r="G63" s="73" t="s">
        <v>32</v>
      </c>
      <c r="K63" s="87" t="s">
        <v>73</v>
      </c>
      <c r="L63" s="87">
        <v>1.1100000000000001</v>
      </c>
      <c r="N63" s="4"/>
    </row>
    <row r="64" spans="1:19" ht="15" thickBot="1" x14ac:dyDescent="0.35">
      <c r="A64" s="51" t="s">
        <v>1</v>
      </c>
      <c r="B64" s="52"/>
      <c r="C64" s="22">
        <v>0.93110511879824542</v>
      </c>
      <c r="D64" s="53">
        <v>1.2657519881150048</v>
      </c>
      <c r="E64" s="22">
        <v>1.039810236112237</v>
      </c>
      <c r="F64" s="71">
        <f>MEDIAN(B64:E64)</f>
        <v>1.039810236112237</v>
      </c>
      <c r="G64" s="22">
        <f>F64*F$77</f>
        <v>1.0618421067149548</v>
      </c>
      <c r="K64" s="87" t="s">
        <v>75</v>
      </c>
      <c r="L64" s="87">
        <f>M60*L63</f>
        <v>54539.486868107044</v>
      </c>
      <c r="N64" s="4"/>
    </row>
    <row r="65" spans="1:14" ht="15" thickBot="1" x14ac:dyDescent="0.35">
      <c r="A65" s="51" t="s">
        <v>2</v>
      </c>
      <c r="B65" s="49"/>
      <c r="C65" s="11">
        <v>0.95336515404115374</v>
      </c>
      <c r="D65" s="47">
        <v>0.9695005883041441</v>
      </c>
      <c r="E65" s="11">
        <v>0.96754058280805033</v>
      </c>
      <c r="F65" s="71">
        <f t="shared" ref="F65:F75" si="7">MEDIAN(B65:E65)</f>
        <v>0.96754058280805033</v>
      </c>
      <c r="G65" s="11">
        <f>F65*F$77</f>
        <v>0.9880411781888061</v>
      </c>
      <c r="N65" s="4"/>
    </row>
    <row r="66" spans="1:14" ht="15" thickBot="1" x14ac:dyDescent="0.35">
      <c r="A66" s="51" t="s">
        <v>3</v>
      </c>
      <c r="B66" s="48"/>
      <c r="C66" s="11">
        <v>1.0482173343720476</v>
      </c>
      <c r="D66" s="47">
        <v>1.0835659227763461</v>
      </c>
      <c r="E66" s="11">
        <v>1.1154764696749984</v>
      </c>
      <c r="F66" s="71">
        <f t="shared" si="7"/>
        <v>1.0835659227763461</v>
      </c>
      <c r="G66" s="11">
        <f>F66*F$77</f>
        <v>1.106524904493416</v>
      </c>
      <c r="K66" t="s">
        <v>74</v>
      </c>
      <c r="N66" s="4"/>
    </row>
    <row r="67" spans="1:14" ht="15" thickBot="1" x14ac:dyDescent="0.35">
      <c r="A67" s="51" t="s">
        <v>4</v>
      </c>
      <c r="B67" s="48"/>
      <c r="C67" s="11">
        <v>1.2670522382274045</v>
      </c>
      <c r="D67" s="47">
        <v>1.0470753856814616</v>
      </c>
      <c r="E67" s="11">
        <v>1.0457006557555026</v>
      </c>
      <c r="F67" s="71">
        <f t="shared" si="7"/>
        <v>1.0470753856814616</v>
      </c>
      <c r="G67" s="11">
        <f>F67*F$77</f>
        <v>1.0692611928676632</v>
      </c>
      <c r="N67" s="4"/>
    </row>
    <row r="68" spans="1:14" ht="15" thickBot="1" x14ac:dyDescent="0.35">
      <c r="A68" s="51" t="s">
        <v>5</v>
      </c>
      <c r="B68" s="48"/>
      <c r="C68" s="11">
        <v>1.0601943157206986</v>
      </c>
      <c r="D68" s="47">
        <v>0.93186314785263802</v>
      </c>
      <c r="E68" s="11">
        <v>0.90470051506056726</v>
      </c>
      <c r="F68" s="71">
        <f t="shared" si="7"/>
        <v>0.93186314785263802</v>
      </c>
      <c r="G68" s="11">
        <f>F68*F$77</f>
        <v>0.95160779700101827</v>
      </c>
      <c r="N68" s="4"/>
    </row>
    <row r="69" spans="1:14" ht="15" thickBot="1" x14ac:dyDescent="0.35">
      <c r="A69" s="51" t="s">
        <v>6</v>
      </c>
      <c r="B69" s="48"/>
      <c r="C69" s="11">
        <v>0.92897007753282246</v>
      </c>
      <c r="D69" s="47">
        <v>0.95394857945004707</v>
      </c>
      <c r="E69" s="11">
        <v>0.95947371833792139</v>
      </c>
      <c r="F69" s="71">
        <f t="shared" si="7"/>
        <v>0.95394857945004707</v>
      </c>
      <c r="G69" s="11">
        <f>F69*F$77</f>
        <v>0.97416118260990026</v>
      </c>
      <c r="K69" t="s">
        <v>33</v>
      </c>
      <c r="N69" s="4"/>
    </row>
    <row r="70" spans="1:14" ht="15" thickBot="1" x14ac:dyDescent="0.35">
      <c r="A70" s="51" t="s">
        <v>7</v>
      </c>
      <c r="B70" s="50">
        <v>0.99416188993075105</v>
      </c>
      <c r="C70" s="11">
        <v>0.83692799755015579</v>
      </c>
      <c r="D70" s="47">
        <v>1.0575382133783295</v>
      </c>
      <c r="E70" s="46"/>
      <c r="F70" s="71">
        <f t="shared" si="7"/>
        <v>0.99416188993075105</v>
      </c>
      <c r="G70" s="11">
        <f>F70*F$77</f>
        <v>1.015226547073387</v>
      </c>
      <c r="K70" t="s">
        <v>34</v>
      </c>
      <c r="N70" s="4"/>
    </row>
    <row r="71" spans="1:14" ht="15" thickBot="1" x14ac:dyDescent="0.35">
      <c r="A71" s="51" t="s">
        <v>8</v>
      </c>
      <c r="B71" s="50">
        <v>1.0451486674769515</v>
      </c>
      <c r="C71" s="11">
        <v>0.66934938981003689</v>
      </c>
      <c r="D71" s="47">
        <v>0.96566876786184808</v>
      </c>
      <c r="E71" s="46"/>
      <c r="F71" s="71">
        <f t="shared" si="7"/>
        <v>0.96566876786184808</v>
      </c>
      <c r="G71" s="11">
        <f>F71*F$77</f>
        <v>0.98612970255909194</v>
      </c>
      <c r="N71" s="4"/>
    </row>
    <row r="72" spans="1:14" ht="15" thickBot="1" x14ac:dyDescent="0.35">
      <c r="A72" s="51" t="s">
        <v>9</v>
      </c>
      <c r="B72" s="50">
        <v>0.77805116670621244</v>
      </c>
      <c r="C72" s="11">
        <v>0.94847771188604835</v>
      </c>
      <c r="D72" s="47">
        <v>0.92588480313253485</v>
      </c>
      <c r="E72" s="46"/>
      <c r="F72" s="71">
        <f t="shared" si="7"/>
        <v>0.92588480313253485</v>
      </c>
      <c r="G72" s="11">
        <f>F72*F$77</f>
        <v>0.94550278097809726</v>
      </c>
      <c r="N72" s="4"/>
    </row>
    <row r="73" spans="1:14" ht="15" thickBot="1" x14ac:dyDescent="0.35">
      <c r="A73" s="51" t="s">
        <v>10</v>
      </c>
      <c r="B73" s="50">
        <v>0.80231641904400242</v>
      </c>
      <c r="C73" s="11">
        <v>1.068947736931519</v>
      </c>
      <c r="D73" s="47">
        <v>0.8587786843837546</v>
      </c>
      <c r="E73" s="46"/>
      <c r="F73" s="71">
        <f t="shared" si="7"/>
        <v>0.8587786843837546</v>
      </c>
      <c r="G73" s="11">
        <f>F73*F$77</f>
        <v>0.87697479382143162</v>
      </c>
      <c r="N73" s="4"/>
    </row>
    <row r="74" spans="1:14" ht="15" thickBot="1" x14ac:dyDescent="0.35">
      <c r="A74" s="51" t="s">
        <v>11</v>
      </c>
      <c r="B74" s="50">
        <v>0.76391564061928552</v>
      </c>
      <c r="C74" s="11">
        <v>0.95326739401922123</v>
      </c>
      <c r="D74" s="47">
        <v>0.85703316132863983</v>
      </c>
      <c r="E74" s="46"/>
      <c r="F74" s="71">
        <f>MEDIAN(B74:E74)</f>
        <v>0.85703316132863983</v>
      </c>
      <c r="G74" s="11">
        <f>F74*F$77</f>
        <v>0.87519228600049259</v>
      </c>
      <c r="N74" s="4"/>
    </row>
    <row r="75" spans="1:14" ht="15" thickBot="1" x14ac:dyDescent="0.35">
      <c r="A75" s="51" t="s">
        <v>12</v>
      </c>
      <c r="B75" s="50">
        <v>1.0926627096315813</v>
      </c>
      <c r="C75" s="11">
        <v>1.1438743377536671</v>
      </c>
      <c r="D75" s="47">
        <v>1.125684130351994</v>
      </c>
      <c r="E75" s="68"/>
      <c r="F75" s="72">
        <f t="shared" si="7"/>
        <v>1.125684130351994</v>
      </c>
      <c r="G75" s="11">
        <f>F75*F$77</f>
        <v>1.1495355276917401</v>
      </c>
      <c r="N75" s="4"/>
    </row>
    <row r="76" spans="1:14" x14ac:dyDescent="0.3">
      <c r="E76" s="26" t="s">
        <v>30</v>
      </c>
      <c r="F76" s="69">
        <f>SUM(F64:F75)</f>
        <v>11.751015291670303</v>
      </c>
      <c r="G76" s="69">
        <f>SUM(G64:G75)</f>
        <v>12</v>
      </c>
      <c r="N76" s="4"/>
    </row>
    <row r="77" spans="1:14" x14ac:dyDescent="0.3">
      <c r="E77" s="26" t="s">
        <v>31</v>
      </c>
      <c r="F77" s="69">
        <f>12/F76</f>
        <v>1.0211883571035933</v>
      </c>
      <c r="N77" s="4"/>
    </row>
    <row r="78" spans="1:14" x14ac:dyDescent="0.3">
      <c r="N78" s="4"/>
    </row>
    <row r="79" spans="1:14" x14ac:dyDescent="0.3">
      <c r="N79" s="4"/>
    </row>
    <row r="80" spans="1:14" x14ac:dyDescent="0.3">
      <c r="N80" s="4"/>
    </row>
    <row r="81" spans="5:14" x14ac:dyDescent="0.3">
      <c r="E81" t="s">
        <v>38</v>
      </c>
      <c r="N81" s="4"/>
    </row>
    <row r="82" spans="5:14" ht="15" thickBot="1" x14ac:dyDescent="0.35">
      <c r="N82" s="4"/>
    </row>
    <row r="83" spans="5:14" x14ac:dyDescent="0.3">
      <c r="E83" s="77" t="s">
        <v>39</v>
      </c>
      <c r="F83" s="77"/>
      <c r="N83" s="4"/>
    </row>
    <row r="84" spans="5:14" x14ac:dyDescent="0.3">
      <c r="E84" s="74" t="s">
        <v>40</v>
      </c>
      <c r="F84" s="74">
        <v>0.95778277614563034</v>
      </c>
      <c r="N84" s="4"/>
    </row>
    <row r="85" spans="5:14" x14ac:dyDescent="0.3">
      <c r="E85" s="74" t="s">
        <v>41</v>
      </c>
      <c r="F85" s="74">
        <v>0.91734784628123056</v>
      </c>
      <c r="N85" s="4"/>
    </row>
    <row r="86" spans="5:14" x14ac:dyDescent="0.3">
      <c r="E86" s="74" t="s">
        <v>42</v>
      </c>
      <c r="F86" s="74">
        <v>0.91555106033082256</v>
      </c>
      <c r="N86" s="4"/>
    </row>
    <row r="87" spans="5:14" x14ac:dyDescent="0.3">
      <c r="E87" s="74" t="s">
        <v>43</v>
      </c>
      <c r="F87" s="74">
        <v>3666.417063920961</v>
      </c>
      <c r="N87" s="4"/>
    </row>
    <row r="88" spans="5:14" ht="15" thickBot="1" x14ac:dyDescent="0.35">
      <c r="E88" s="75" t="s">
        <v>44</v>
      </c>
      <c r="F88" s="75">
        <v>48</v>
      </c>
      <c r="N88" s="4"/>
    </row>
    <row r="89" spans="5:14" x14ac:dyDescent="0.3">
      <c r="N89" s="4"/>
    </row>
    <row r="90" spans="5:14" ht="15" thickBot="1" x14ac:dyDescent="0.35">
      <c r="E90" t="s">
        <v>45</v>
      </c>
      <c r="N90" s="4"/>
    </row>
    <row r="91" spans="5:14" x14ac:dyDescent="0.3">
      <c r="E91" s="76"/>
      <c r="F91" s="76" t="s">
        <v>50</v>
      </c>
      <c r="G91" s="76" t="s">
        <v>51</v>
      </c>
      <c r="H91" s="76" t="s">
        <v>52</v>
      </c>
      <c r="I91" s="76" t="s">
        <v>53</v>
      </c>
      <c r="J91" s="76" t="s">
        <v>54</v>
      </c>
      <c r="N91" s="4"/>
    </row>
    <row r="92" spans="5:14" x14ac:dyDescent="0.3">
      <c r="E92" s="74" t="s">
        <v>46</v>
      </c>
      <c r="F92" s="74">
        <v>1</v>
      </c>
      <c r="G92" s="74">
        <v>6863117489.2823381</v>
      </c>
      <c r="H92" s="74">
        <v>6863117489.2823381</v>
      </c>
      <c r="I92" s="74">
        <v>510.54932062047249</v>
      </c>
      <c r="J92" s="74">
        <v>1.5239420217158158E-26</v>
      </c>
      <c r="N92" s="4"/>
    </row>
    <row r="93" spans="5:14" x14ac:dyDescent="0.3">
      <c r="E93" s="74" t="s">
        <v>47</v>
      </c>
      <c r="F93" s="74">
        <v>46</v>
      </c>
      <c r="G93" s="74">
        <v>618360247.98409688</v>
      </c>
      <c r="H93" s="88">
        <v>13442614.086610802</v>
      </c>
      <c r="I93" s="88" t="s">
        <v>71</v>
      </c>
      <c r="J93" s="74"/>
      <c r="N93" s="4"/>
    </row>
    <row r="94" spans="5:14" ht="15" thickBot="1" x14ac:dyDescent="0.35">
      <c r="E94" s="75" t="s">
        <v>48</v>
      </c>
      <c r="F94" s="75">
        <v>47</v>
      </c>
      <c r="G94" s="75">
        <v>7481477737.2664347</v>
      </c>
      <c r="H94" s="75"/>
      <c r="I94" s="75"/>
      <c r="J94" s="75"/>
      <c r="N94" s="4"/>
    </row>
    <row r="95" spans="5:14" ht="15" thickBot="1" x14ac:dyDescent="0.35">
      <c r="N95" s="4"/>
    </row>
    <row r="96" spans="5:14" x14ac:dyDescent="0.3">
      <c r="E96" s="76"/>
      <c r="F96" s="76" t="s">
        <v>55</v>
      </c>
      <c r="G96" s="76" t="s">
        <v>43</v>
      </c>
      <c r="H96" s="76" t="s">
        <v>56</v>
      </c>
      <c r="I96" s="76" t="s">
        <v>57</v>
      </c>
      <c r="J96" s="76" t="s">
        <v>58</v>
      </c>
      <c r="K96" s="76" t="s">
        <v>59</v>
      </c>
      <c r="L96" s="76" t="s">
        <v>60</v>
      </c>
      <c r="M96" s="76" t="s">
        <v>61</v>
      </c>
      <c r="N96" s="4"/>
    </row>
    <row r="97" spans="4:14" x14ac:dyDescent="0.3">
      <c r="D97" s="5" t="s">
        <v>63</v>
      </c>
      <c r="E97" s="78" t="s">
        <v>49</v>
      </c>
      <c r="F97" s="78">
        <v>26261.330720157624</v>
      </c>
      <c r="G97" s="74">
        <v>529.20171970405113</v>
      </c>
      <c r="H97" s="74">
        <v>49.624424377993172</v>
      </c>
      <c r="I97" s="74">
        <v>1.3446963234777958E-41</v>
      </c>
      <c r="J97" s="74">
        <v>25196.102907624747</v>
      </c>
      <c r="K97" s="74">
        <v>27326.558532690502</v>
      </c>
      <c r="L97" s="74">
        <v>25196.102907624747</v>
      </c>
      <c r="M97" s="74">
        <v>27326.558532690502</v>
      </c>
      <c r="N97" s="4"/>
    </row>
    <row r="98" spans="4:14" ht="15" thickBot="1" x14ac:dyDescent="0.35">
      <c r="D98" s="5" t="s">
        <v>64</v>
      </c>
      <c r="E98" s="79" t="s">
        <v>62</v>
      </c>
      <c r="F98" s="79">
        <v>431.57249309420496</v>
      </c>
      <c r="G98" s="75">
        <v>19.100067637734522</v>
      </c>
      <c r="H98" s="75">
        <v>22.595338471031415</v>
      </c>
      <c r="I98" s="75">
        <v>1.5239420217158376E-26</v>
      </c>
      <c r="J98" s="75">
        <v>393.12605100714569</v>
      </c>
      <c r="K98" s="75">
        <v>470.01893518126423</v>
      </c>
      <c r="L98" s="75">
        <v>393.12605100714569</v>
      </c>
      <c r="M98" s="75">
        <v>470.01893518126423</v>
      </c>
      <c r="N98" s="4"/>
    </row>
    <row r="99" spans="4:14" x14ac:dyDescent="0.3">
      <c r="N99" s="4"/>
    </row>
    <row r="100" spans="4:14" x14ac:dyDescent="0.3">
      <c r="N100" s="4"/>
    </row>
    <row r="101" spans="4:14" x14ac:dyDescent="0.3">
      <c r="N101" s="4"/>
    </row>
    <row r="102" spans="4:14" x14ac:dyDescent="0.3">
      <c r="N102" s="4"/>
    </row>
    <row r="103" spans="4:14" x14ac:dyDescent="0.3">
      <c r="N103" s="4"/>
    </row>
    <row r="104" spans="4:14" x14ac:dyDescent="0.3">
      <c r="N104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Cersofio</dc:creator>
  <cp:lastModifiedBy>Martina Cersofio</cp:lastModifiedBy>
  <dcterms:created xsi:type="dcterms:W3CDTF">2025-06-04T13:08:24Z</dcterms:created>
  <dcterms:modified xsi:type="dcterms:W3CDTF">2025-06-04T15:45:40Z</dcterms:modified>
</cp:coreProperties>
</file>