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bd8de3594399e/Área de Trabalho/"/>
    </mc:Choice>
  </mc:AlternateContent>
  <xr:revisionPtr revIDLastSave="25" documentId="14_{5D8373FF-91B4-4F1F-8CC7-256AD1B65B4F}" xr6:coauthVersionLast="47" xr6:coauthVersionMax="47" xr10:uidLastSave="{61EF92C5-7F3B-4346-9E0E-7AAAE4D10BBC}"/>
  <bookViews>
    <workbookView xWindow="-108" yWindow="-108" windowWidth="23256" windowHeight="12456" xr2:uid="{1C5F54BA-D92B-43A2-AD7D-49374715C9FB}"/>
  </bookViews>
  <sheets>
    <sheet name="calculo de indices (2)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8" i="4"/>
  <c r="H9" i="4"/>
  <c r="H4" i="4" s="1"/>
  <c r="H10" i="4"/>
  <c r="H11" i="4"/>
  <c r="H12" i="4"/>
  <c r="H7" i="4"/>
  <c r="J7" i="4"/>
  <c r="G12" i="4"/>
  <c r="F12" i="4"/>
  <c r="G11" i="4"/>
  <c r="F11" i="4"/>
  <c r="G10" i="4"/>
  <c r="F10" i="4"/>
  <c r="G9" i="4"/>
  <c r="F9" i="4"/>
  <c r="F4" i="4" s="1"/>
  <c r="G8" i="4"/>
  <c r="F8" i="4"/>
  <c r="G7" i="4"/>
  <c r="G3" i="4" s="1"/>
  <c r="F7" i="4"/>
  <c r="F3" i="4" s="1"/>
  <c r="L9" i="4" l="1"/>
  <c r="J10" i="4"/>
  <c r="J9" i="4"/>
  <c r="J8" i="4"/>
  <c r="J11" i="4"/>
  <c r="J12" i="4"/>
  <c r="G4" i="4"/>
  <c r="K8" i="4" s="1"/>
  <c r="L7" i="4" l="1"/>
  <c r="L8" i="4"/>
  <c r="M8" i="4" s="1"/>
  <c r="N8" i="4" s="1"/>
  <c r="L10" i="4"/>
  <c r="L11" i="4"/>
  <c r="L12" i="4"/>
  <c r="K12" i="4"/>
  <c r="K10" i="4"/>
  <c r="M10" i="4" s="1"/>
  <c r="N10" i="4" s="1"/>
  <c r="K11" i="4"/>
  <c r="M11" i="4" s="1"/>
  <c r="N11" i="4" s="1"/>
  <c r="K7" i="4"/>
  <c r="M7" i="4" s="1"/>
  <c r="N7" i="4" s="1"/>
  <c r="K9" i="4"/>
  <c r="M9" i="4" s="1"/>
  <c r="N9" i="4" s="1"/>
  <c r="M12" i="4" l="1"/>
  <c r="N12" i="4" s="1"/>
</calcChain>
</file>

<file path=xl/sharedStrings.xml><?xml version="1.0" encoding="utf-8"?>
<sst xmlns="http://schemas.openxmlformats.org/spreadsheetml/2006/main" count="38" uniqueCount="24">
  <si>
    <t>cobertura</t>
  </si>
  <si>
    <t>POP:  hab</t>
  </si>
  <si>
    <t>AREA:  hec</t>
  </si>
  <si>
    <t>km rota</t>
  </si>
  <si>
    <t>Capacidade</t>
  </si>
  <si>
    <t>frequencia</t>
  </si>
  <si>
    <t>media</t>
  </si>
  <si>
    <t>desvio padrao</t>
  </si>
  <si>
    <t>ux cob</t>
  </si>
  <si>
    <t>ux cap</t>
  </si>
  <si>
    <t>ux freq</t>
  </si>
  <si>
    <t>Pianco</t>
  </si>
  <si>
    <t>Cajueiro</t>
  </si>
  <si>
    <t>Gancharia</t>
  </si>
  <si>
    <t>Gapara</t>
  </si>
  <si>
    <t>Vila Maranhao</t>
  </si>
  <si>
    <t>OTC</t>
  </si>
  <si>
    <t>Nivel</t>
  </si>
  <si>
    <t>Linhas</t>
  </si>
  <si>
    <t xml:space="preserve"> nº paradas</t>
  </si>
  <si>
    <t>nº viagens</t>
  </si>
  <si>
    <t>Campus</t>
  </si>
  <si>
    <t>nº de lugares</t>
  </si>
  <si>
    <t>objetivo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</si>
</sst>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1" fillId="2" borderId="2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3D0A-05FD-47D1-A991-3F8214C50351}">
  <dimension ref="A1:N21"/>
  <sheetViews>
    <sheetView tabSelected="1" topLeftCell="A2" workbookViewId="0">
      <selection activeCell="G16" sqref="G16"/>
    </sheetView>
  </sheetViews>
  <sheetFormatPr defaultRowHeight="14.4" x14ac:dyDescent="0.3"/>
  <cols>
    <col min="1" max="1" width="12.88671875" bestFit="1" customWidth="1"/>
    <col min="2" max="2" width="10.5546875" bestFit="1" customWidth="1"/>
    <col min="3" max="3" width="10.21875" bestFit="1" customWidth="1"/>
    <col min="4" max="4" width="12.44140625" bestFit="1" customWidth="1"/>
    <col min="5" max="5" width="12.44140625" customWidth="1"/>
    <col min="6" max="7" width="10.44140625" bestFit="1" customWidth="1"/>
    <col min="8" max="8" width="12" bestFit="1" customWidth="1"/>
    <col min="9" max="9" width="12.88671875" bestFit="1" customWidth="1"/>
    <col min="11" max="11" width="13.21875" bestFit="1" customWidth="1"/>
    <col min="14" max="14" width="11.33203125" customWidth="1"/>
  </cols>
  <sheetData>
    <row r="1" spans="1:14" ht="15" thickBot="1" x14ac:dyDescent="0.35"/>
    <row r="2" spans="1:14" ht="15" thickBot="1" x14ac:dyDescent="0.35">
      <c r="A2" s="3" t="s">
        <v>1</v>
      </c>
      <c r="B2" s="23">
        <v>110150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4" x14ac:dyDescent="0.3">
      <c r="A3" s="6" t="s">
        <v>2</v>
      </c>
      <c r="B3" s="24">
        <v>2540</v>
      </c>
      <c r="C3" s="7"/>
      <c r="D3" s="3" t="s">
        <v>6</v>
      </c>
      <c r="E3" s="19"/>
      <c r="F3" s="20">
        <f>TRUNC(AVERAGE(F7:F12),3)</f>
        <v>2.8000000000000001E-2</v>
      </c>
      <c r="G3" s="21">
        <f>TRUNC(AVERAGE(G7:G12),3)</f>
        <v>0.27700000000000002</v>
      </c>
      <c r="H3" s="22">
        <f>TRUNC(AVERAGE(H7:H12),3)</f>
        <v>40.5</v>
      </c>
      <c r="I3" s="11"/>
      <c r="J3" s="5"/>
      <c r="K3" s="5"/>
      <c r="L3" s="5"/>
      <c r="M3" s="5"/>
    </row>
    <row r="4" spans="1:14" ht="15" thickBot="1" x14ac:dyDescent="0.35">
      <c r="A4" s="8" t="s">
        <v>22</v>
      </c>
      <c r="B4" s="17">
        <v>80</v>
      </c>
      <c r="C4" s="10"/>
      <c r="D4" s="8" t="s">
        <v>7</v>
      </c>
      <c r="E4" s="9"/>
      <c r="F4" s="9">
        <f>TRUNC(STDEV(F7:F12),3)</f>
        <v>8.0000000000000002E-3</v>
      </c>
      <c r="G4" s="12">
        <f>TRUNC(STDEVA(G7:G12),3)</f>
        <v>0.158</v>
      </c>
      <c r="H4" s="10">
        <f>TRUNC(STDEV(H7:H12),3)</f>
        <v>34.284999999999997</v>
      </c>
      <c r="I4" s="5"/>
      <c r="J4" s="5"/>
      <c r="K4" s="5"/>
      <c r="L4" s="5"/>
      <c r="M4" s="5"/>
    </row>
    <row r="5" spans="1:14" ht="15" thickBot="1" x14ac:dyDescent="0.35">
      <c r="A5" s="5"/>
      <c r="B5" s="5"/>
      <c r="C5" s="5"/>
      <c r="J5" s="5"/>
      <c r="K5" s="5"/>
      <c r="L5" s="5"/>
      <c r="M5" s="5"/>
      <c r="N5" s="25" t="s">
        <v>23</v>
      </c>
    </row>
    <row r="6" spans="1:14" x14ac:dyDescent="0.3">
      <c r="A6" s="13" t="s">
        <v>18</v>
      </c>
      <c r="B6" s="13" t="s">
        <v>3</v>
      </c>
      <c r="C6" s="13" t="s">
        <v>19</v>
      </c>
      <c r="D6" s="13" t="s">
        <v>20</v>
      </c>
      <c r="E6" s="13" t="s">
        <v>18</v>
      </c>
      <c r="F6" s="13" t="s">
        <v>0</v>
      </c>
      <c r="G6" s="13" t="s">
        <v>4</v>
      </c>
      <c r="H6" s="13" t="s">
        <v>5</v>
      </c>
      <c r="I6" s="13" t="s">
        <v>18</v>
      </c>
      <c r="J6" s="13" t="s">
        <v>8</v>
      </c>
      <c r="K6" s="13" t="s">
        <v>9</v>
      </c>
      <c r="L6" s="13" t="s">
        <v>10</v>
      </c>
      <c r="M6" s="13" t="s">
        <v>16</v>
      </c>
      <c r="N6" s="26" t="s">
        <v>17</v>
      </c>
    </row>
    <row r="7" spans="1:14" x14ac:dyDescent="0.3">
      <c r="A7" s="13" t="s">
        <v>12</v>
      </c>
      <c r="B7" s="18">
        <v>13.035</v>
      </c>
      <c r="C7" s="18">
        <v>82</v>
      </c>
      <c r="D7" s="18">
        <v>8</v>
      </c>
      <c r="E7" s="13" t="s">
        <v>12</v>
      </c>
      <c r="F7" s="14">
        <f t="shared" ref="F7:F12" si="0">TRUNC((C7/$B$3),3)</f>
        <v>3.2000000000000001E-2</v>
      </c>
      <c r="G7" s="14">
        <f t="shared" ref="G7:G12" si="1">TRUNC(($B$4*D7*B7/$B$2),3)</f>
        <v>7.4999999999999997E-2</v>
      </c>
      <c r="H7" s="13">
        <f>D7</f>
        <v>8</v>
      </c>
      <c r="I7" s="13" t="s">
        <v>12</v>
      </c>
      <c r="J7" s="14">
        <f t="shared" ref="J7:J12" si="2">TRUNC((F7-$F$3)/($F$4),3)</f>
        <v>0.5</v>
      </c>
      <c r="K7" s="13">
        <f>TRUNC(((G7-$G$3)/($G$4)),3)</f>
        <v>-1.278</v>
      </c>
      <c r="L7" s="13">
        <f t="shared" ref="L7:L12" si="3">TRUNC((H7-$H$3)/($H$4),3)</f>
        <v>-0.94699999999999995</v>
      </c>
      <c r="M7" s="16">
        <f>SUM(J7:L7)</f>
        <v>-1.7250000000000001</v>
      </c>
      <c r="N7" s="27" t="str">
        <f>IF(M7&gt;=2,"A", IF(M7&gt;=1,"B", IF(M7&gt;=0,"C", IF(M7&gt;=-1,"D", IF(M7&gt;=-2,"E", "F")))))</f>
        <v>E</v>
      </c>
    </row>
    <row r="8" spans="1:14" x14ac:dyDescent="0.3">
      <c r="A8" s="13" t="s">
        <v>21</v>
      </c>
      <c r="B8" s="18">
        <v>5.1369999999999996</v>
      </c>
      <c r="C8" s="18">
        <v>32</v>
      </c>
      <c r="D8" s="18">
        <v>101</v>
      </c>
      <c r="E8" s="13" t="s">
        <v>21</v>
      </c>
      <c r="F8" s="14">
        <f t="shared" si="0"/>
        <v>1.2E-2</v>
      </c>
      <c r="G8" s="14">
        <f t="shared" si="1"/>
        <v>0.376</v>
      </c>
      <c r="H8" s="13">
        <f t="shared" ref="H8:H12" si="4">D8</f>
        <v>101</v>
      </c>
      <c r="I8" s="13" t="s">
        <v>21</v>
      </c>
      <c r="J8" s="14">
        <f t="shared" si="2"/>
        <v>-2</v>
      </c>
      <c r="K8" s="13">
        <f>TRUNC((G8-$G$3)/($G$4),3)</f>
        <v>0.626</v>
      </c>
      <c r="L8" s="13">
        <f t="shared" si="3"/>
        <v>1.764</v>
      </c>
      <c r="M8" s="16">
        <f t="shared" ref="M8:M12" si="5">SUM(J8:L8)</f>
        <v>0.3899999999999999</v>
      </c>
      <c r="N8" s="27" t="str">
        <f t="shared" ref="N8:N12" si="6">IF(M8&gt;=2,"A", IF(M8&gt;=1,"B", IF(M8&gt;=0,"C", IF(M8&gt;=-1,"D", IF(M8&gt;=-2,"E", "F")))))</f>
        <v>C</v>
      </c>
    </row>
    <row r="9" spans="1:14" x14ac:dyDescent="0.3">
      <c r="A9" s="13" t="s">
        <v>13</v>
      </c>
      <c r="B9" s="18">
        <v>14.054</v>
      </c>
      <c r="C9" s="18">
        <v>92</v>
      </c>
      <c r="D9" s="18">
        <v>35</v>
      </c>
      <c r="E9" s="13" t="s">
        <v>13</v>
      </c>
      <c r="F9" s="14">
        <f t="shared" si="0"/>
        <v>3.5999999999999997E-2</v>
      </c>
      <c r="G9" s="14">
        <f t="shared" si="1"/>
        <v>0.35699999999999998</v>
      </c>
      <c r="H9" s="13">
        <f t="shared" si="4"/>
        <v>35</v>
      </c>
      <c r="I9" s="13" t="s">
        <v>13</v>
      </c>
      <c r="J9" s="14">
        <f t="shared" si="2"/>
        <v>1</v>
      </c>
      <c r="K9" s="13">
        <f>TRUNC((G9-$G$3)/($G$4),3)</f>
        <v>0.50600000000000001</v>
      </c>
      <c r="L9" s="13">
        <f t="shared" si="3"/>
        <v>-0.16</v>
      </c>
      <c r="M9" s="16">
        <f t="shared" si="5"/>
        <v>1.3460000000000001</v>
      </c>
      <c r="N9" s="27" t="str">
        <f t="shared" si="6"/>
        <v>B</v>
      </c>
    </row>
    <row r="10" spans="1:14" x14ac:dyDescent="0.3">
      <c r="A10" s="13" t="s">
        <v>14</v>
      </c>
      <c r="B10" s="18">
        <v>11.71</v>
      </c>
      <c r="C10" s="18">
        <v>84</v>
      </c>
      <c r="D10" s="18">
        <v>38</v>
      </c>
      <c r="E10" s="13" t="s">
        <v>14</v>
      </c>
      <c r="F10" s="14">
        <f t="shared" si="0"/>
        <v>3.3000000000000002E-2</v>
      </c>
      <c r="G10" s="14">
        <f t="shared" si="1"/>
        <v>0.32300000000000001</v>
      </c>
      <c r="H10" s="13">
        <f t="shared" si="4"/>
        <v>38</v>
      </c>
      <c r="I10" s="13" t="s">
        <v>14</v>
      </c>
      <c r="J10" s="14">
        <f t="shared" si="2"/>
        <v>0.625</v>
      </c>
      <c r="K10" s="13">
        <f>TRUNC((G10-$G$3)/($G$4),3)</f>
        <v>0.29099999999999998</v>
      </c>
      <c r="L10" s="13">
        <f t="shared" si="3"/>
        <v>-7.1999999999999995E-2</v>
      </c>
      <c r="M10" s="16">
        <f t="shared" si="5"/>
        <v>0.84399999999999997</v>
      </c>
      <c r="N10" s="27" t="str">
        <f t="shared" si="6"/>
        <v>C</v>
      </c>
    </row>
    <row r="11" spans="1:14" x14ac:dyDescent="0.3">
      <c r="A11" s="13" t="s">
        <v>11</v>
      </c>
      <c r="B11" s="18">
        <v>11.922000000000001</v>
      </c>
      <c r="C11" s="18">
        <v>72</v>
      </c>
      <c r="D11" s="18">
        <v>52</v>
      </c>
      <c r="E11" s="13" t="s">
        <v>11</v>
      </c>
      <c r="F11" s="15">
        <f t="shared" si="0"/>
        <v>2.8000000000000001E-2</v>
      </c>
      <c r="G11" s="14">
        <f t="shared" si="1"/>
        <v>0.45</v>
      </c>
      <c r="H11" s="13">
        <f t="shared" si="4"/>
        <v>52</v>
      </c>
      <c r="I11" s="13" t="s">
        <v>11</v>
      </c>
      <c r="J11" s="14">
        <f t="shared" si="2"/>
        <v>0</v>
      </c>
      <c r="K11" s="13">
        <f>TRUNC((G11-$G$3)/($G$4),3)</f>
        <v>1.0940000000000001</v>
      </c>
      <c r="L11" s="13">
        <f t="shared" si="3"/>
        <v>0.33500000000000002</v>
      </c>
      <c r="M11" s="16">
        <f t="shared" si="5"/>
        <v>1.429</v>
      </c>
      <c r="N11" s="27" t="str">
        <f t="shared" si="6"/>
        <v>B</v>
      </c>
    </row>
    <row r="12" spans="1:14" x14ac:dyDescent="0.3">
      <c r="A12" s="13" t="s">
        <v>15</v>
      </c>
      <c r="B12" s="18">
        <v>13.021000000000001</v>
      </c>
      <c r="C12" s="18">
        <v>74</v>
      </c>
      <c r="D12" s="18">
        <v>9</v>
      </c>
      <c r="E12" s="13" t="s">
        <v>15</v>
      </c>
      <c r="F12" s="15">
        <f t="shared" si="0"/>
        <v>2.9000000000000001E-2</v>
      </c>
      <c r="G12" s="14">
        <f t="shared" si="1"/>
        <v>8.5000000000000006E-2</v>
      </c>
      <c r="H12" s="13">
        <f t="shared" si="4"/>
        <v>9</v>
      </c>
      <c r="I12" s="13" t="s">
        <v>15</v>
      </c>
      <c r="J12" s="14">
        <f t="shared" si="2"/>
        <v>0.125</v>
      </c>
      <c r="K12" s="13">
        <f>TRUNC((G12-$G$3)/($G$4),3)</f>
        <v>-1.2150000000000001</v>
      </c>
      <c r="L12" s="13">
        <f t="shared" si="3"/>
        <v>-0.91800000000000004</v>
      </c>
      <c r="M12" s="16">
        <f t="shared" si="5"/>
        <v>-2.008</v>
      </c>
      <c r="N12" s="27" t="str">
        <f t="shared" si="6"/>
        <v>F</v>
      </c>
    </row>
    <row r="14" spans="1:14" x14ac:dyDescent="0.3">
      <c r="J14" s="1"/>
      <c r="L14" s="1"/>
    </row>
    <row r="20" spans="11:11" x14ac:dyDescent="0.3">
      <c r="K20" s="1"/>
    </row>
    <row r="21" spans="11:11" x14ac:dyDescent="0.3">
      <c r="K21" s="2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 de indices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otavio araujo de sa</dc:creator>
  <cp:lastModifiedBy>Joao otavio araujo de sa</cp:lastModifiedBy>
  <dcterms:created xsi:type="dcterms:W3CDTF">2025-07-02T01:56:31Z</dcterms:created>
  <dcterms:modified xsi:type="dcterms:W3CDTF">2025-07-07T00:56:11Z</dcterms:modified>
</cp:coreProperties>
</file>