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dagcc-my.sharepoint.com/personal/franklin_hutto_usda_gov/Documents/Desktop/"/>
    </mc:Choice>
  </mc:AlternateContent>
  <xr:revisionPtr revIDLastSave="289" documentId="8_{014C3724-2B84-4D7F-BEDC-D80B8690643A}" xr6:coauthVersionLast="47" xr6:coauthVersionMax="47" xr10:uidLastSave="{C75D9D15-E1BC-4B46-BC5D-5DC4B41CFA20}"/>
  <bookViews>
    <workbookView xWindow="-120" yWindow="-120" windowWidth="29040" windowHeight="15720" xr2:uid="{4CCBD12C-2786-4CEF-B806-50D9D134B5A7}"/>
  </bookViews>
  <sheets>
    <sheet name="Sheet1" sheetId="1" r:id="rId1"/>
    <sheet name="ESRI_MAPINFO_SHEET" sheetId="2" state="veryHidden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4" i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4" i="1"/>
  <c r="C3" i="1"/>
  <c r="B3" i="1"/>
  <c r="Q5" i="1"/>
  <c r="Q6" i="1" s="1"/>
  <c r="T3" i="1"/>
  <c r="U3" i="1" s="1"/>
  <c r="W3" i="1" s="1"/>
  <c r="S3" i="1"/>
  <c r="T2" i="1"/>
  <c r="U2" i="1" s="1"/>
  <c r="W2" i="1" s="1"/>
  <c r="S2" i="1"/>
  <c r="F3" i="1"/>
  <c r="F4" i="1" s="1"/>
  <c r="F5" i="1" s="1"/>
  <c r="F6" i="1" s="1"/>
  <c r="F7" i="1" s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E5" i="1"/>
  <c r="E7" i="1"/>
  <c r="E9" i="1"/>
  <c r="E11" i="1"/>
  <c r="E13" i="1"/>
  <c r="E15" i="1"/>
  <c r="E17" i="1"/>
  <c r="E19" i="1"/>
  <c r="E21" i="1"/>
  <c r="E23" i="1"/>
  <c r="E3" i="1"/>
  <c r="G2" i="1"/>
  <c r="J12" i="1"/>
  <c r="L12" i="1"/>
  <c r="S4" i="1"/>
  <c r="T4" i="1"/>
  <c r="U4" i="1" s="1"/>
  <c r="W4" i="1" s="1"/>
  <c r="F8" i="1" l="1"/>
  <c r="G7" i="1"/>
  <c r="G3" i="1"/>
  <c r="G4" i="1"/>
  <c r="G5" i="1"/>
  <c r="G6" i="1"/>
  <c r="T5" i="1"/>
  <c r="T6" i="1" s="1"/>
  <c r="F9" i="1" l="1"/>
  <c r="G8" i="1"/>
  <c r="F10" i="1" l="1"/>
  <c r="G9" i="1"/>
  <c r="F11" i="1" l="1"/>
  <c r="G10" i="1"/>
  <c r="F12" i="1" l="1"/>
  <c r="G11" i="1"/>
  <c r="F13" i="1" l="1"/>
  <c r="G12" i="1"/>
  <c r="F14" i="1" l="1"/>
  <c r="G13" i="1"/>
  <c r="F15" i="1" l="1"/>
  <c r="G14" i="1"/>
  <c r="F16" i="1" l="1"/>
  <c r="G15" i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3" i="1" s="1"/>
  <c r="G22" i="1"/>
</calcChain>
</file>

<file path=xl/sharedStrings.xml><?xml version="1.0" encoding="utf-8"?>
<sst xmlns="http://schemas.openxmlformats.org/spreadsheetml/2006/main" count="61" uniqueCount="49">
  <si>
    <t>Rig</t>
  </si>
  <si>
    <t>Hash</t>
  </si>
  <si>
    <t>Revenue</t>
  </si>
  <si>
    <t>Electric</t>
  </si>
  <si>
    <t>Cost Rig</t>
  </si>
  <si>
    <t>Profit</t>
  </si>
  <si>
    <t>Watts</t>
  </si>
  <si>
    <t>ROI</t>
  </si>
  <si>
    <t>H/W</t>
  </si>
  <si>
    <t xml:space="preserve">5900x </t>
  </si>
  <si>
    <t>Rig 2</t>
  </si>
  <si>
    <t>Rig 1</t>
  </si>
  <si>
    <t>Day</t>
  </si>
  <si>
    <t>Month</t>
  </si>
  <si>
    <t>Health</t>
  </si>
  <si>
    <t>Taxes/Insurance</t>
  </si>
  <si>
    <t>Car</t>
  </si>
  <si>
    <t>Propane</t>
  </si>
  <si>
    <t xml:space="preserve">Water </t>
  </si>
  <si>
    <t>Dog</t>
  </si>
  <si>
    <t>Internet</t>
  </si>
  <si>
    <t>TV</t>
  </si>
  <si>
    <t>SURS</t>
  </si>
  <si>
    <t>Food</t>
  </si>
  <si>
    <t>SS</t>
  </si>
  <si>
    <t>Cost</t>
  </si>
  <si>
    <t>Income</t>
  </si>
  <si>
    <t>S&amp;P</t>
  </si>
  <si>
    <t>TPC</t>
  </si>
  <si>
    <t>House</t>
  </si>
  <si>
    <t>BTC</t>
  </si>
  <si>
    <t>Total</t>
  </si>
  <si>
    <t xml:space="preserve">3900x </t>
  </si>
  <si>
    <t>Rig 3</t>
  </si>
  <si>
    <t>ID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</si>
  <si>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</si>
  <si>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</si>
  <si>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</si>
  <si>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</si>
  <si>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</si>
  <si>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</si>
  <si>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</si>
  <si>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</si>
  <si>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</si>
  <si>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</si>
  <si>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</si>
  <si>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</si>
  <si>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$</t>
  </si>
  <si>
    <t>7950x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</si>
</sst>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"/>
    <numFmt numFmtId="166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4999237037263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" fontId="0" fillId="0" borderId="1" xfId="0" applyNumberFormat="1" applyBorder="1"/>
    <xf numFmtId="164" fontId="0" fillId="0" borderId="1" xfId="0" applyNumberFormat="1" applyBorder="1"/>
    <xf numFmtId="1" fontId="0" fillId="0" borderId="0" xfId="0" applyNumberFormat="1"/>
    <xf numFmtId="0" fontId="0" fillId="2" borderId="1" xfId="0" applyFill="1" applyBorder="1"/>
    <xf numFmtId="1" fontId="1" fillId="3" borderId="1" xfId="0" applyNumberFormat="1" applyFont="1" applyFill="1" applyBorder="1" applyAlignment="1">
      <alignment horizontal="center"/>
    </xf>
    <xf numFmtId="1" fontId="0" fillId="3" borderId="1" xfId="0" applyNumberFormat="1" applyFill="1" applyBorder="1"/>
    <xf numFmtId="165" fontId="0" fillId="0" borderId="1" xfId="0" applyNumberFormat="1" applyBorder="1"/>
    <xf numFmtId="165" fontId="0" fillId="0" borderId="0" xfId="0" applyNumberFormat="1"/>
    <xf numFmtId="16" fontId="0" fillId="0" borderId="1" xfId="0" applyNumberFormat="1" applyBorder="1"/>
    <xf numFmtId="0" fontId="1" fillId="4" borderId="1" xfId="0" applyFont="1" applyFill="1" applyBorder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165" fontId="1" fillId="5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166" fontId="0" fillId="0" borderId="1" xfId="0" applyNumberFormat="1" applyBorder="1"/>
    <xf numFmtId="16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126965</xdr:rowOff>
    </xdr:to>
    <xdr:sp macro="" textlink="">
      <xdr:nvSpPr>
        <xdr:cNvPr id="2" name="EsriDoNotEdit">
          <a:extLst>
            <a:ext uri="{FF2B5EF4-FFF2-40B4-BE49-F238E27FC236}">
              <a16:creationId xmlns:a16="http://schemas.microsoft.com/office/drawing/2014/main" id="{1F7C97AC-0F03-ECAB-1326-E199CE221430}"/>
            </a:ext>
          </a:extLst>
        </xdr:cNvPr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14FCE-1BDF-488B-829C-EF953D2915CE}">
  <dimension ref="A1:X24"/>
  <sheetViews>
    <sheetView tabSelected="1" zoomScaleNormal="100" workbookViewId="0">
      <selection activeCell="Q20" sqref="Q20"/>
    </sheetView>
  </sheetViews>
  <sheetFormatPr defaultRowHeight="15" x14ac:dyDescent="0.25"/>
  <cols>
    <col min="1" max="1" width="11" bestFit="1" customWidth="1"/>
    <col min="2" max="2" width="10.7109375" style="1" customWidth="1"/>
    <col min="3" max="3" width="10.7109375" style="20" customWidth="1"/>
    <col min="4" max="7" width="10.7109375" style="6" customWidth="1"/>
    <col min="8" max="8" width="1.42578125" style="6" customWidth="1"/>
    <col min="9" max="9" width="7.5703125" bestFit="1" customWidth="1"/>
    <col min="10" max="10" width="6.5703125" bestFit="1" customWidth="1"/>
    <col min="11" max="11" width="15.7109375" bestFit="1" customWidth="1"/>
    <col min="12" max="12" width="6.5703125" bestFit="1" customWidth="1"/>
    <col min="13" max="13" width="1.42578125" style="6" customWidth="1"/>
    <col min="14" max="14" width="8.7109375" customWidth="1"/>
    <col min="15" max="15" width="8.7109375" style="6" customWidth="1"/>
    <col min="16" max="16" width="8.7109375" customWidth="1"/>
    <col min="17" max="17" width="8.7109375" style="11" customWidth="1"/>
    <col min="18" max="19" width="8.7109375" customWidth="1"/>
    <col min="20" max="21" width="8.7109375" style="11" customWidth="1"/>
    <col min="22" max="23" width="8.7109375" customWidth="1"/>
    <col min="24" max="24" width="1.28515625" customWidth="1"/>
  </cols>
  <sheetData>
    <row r="1" spans="1:24" x14ac:dyDescent="0.25">
      <c r="A1" s="13"/>
      <c r="B1" s="14" t="s">
        <v>29</v>
      </c>
      <c r="C1" s="18"/>
      <c r="D1" s="14" t="s">
        <v>27</v>
      </c>
      <c r="E1" s="14" t="s">
        <v>28</v>
      </c>
      <c r="F1" s="14" t="s">
        <v>30</v>
      </c>
      <c r="G1" s="14" t="s">
        <v>31</v>
      </c>
      <c r="H1" s="8"/>
      <c r="I1" s="7" t="s">
        <v>26</v>
      </c>
      <c r="J1" s="17" t="s">
        <v>47</v>
      </c>
      <c r="K1" s="7" t="s">
        <v>25</v>
      </c>
      <c r="L1" s="17" t="s">
        <v>47</v>
      </c>
      <c r="M1" s="8"/>
      <c r="N1" s="15" t="s">
        <v>0</v>
      </c>
      <c r="O1" s="15" t="s">
        <v>34</v>
      </c>
      <c r="P1" s="15" t="s">
        <v>1</v>
      </c>
      <c r="Q1" s="16" t="s">
        <v>2</v>
      </c>
      <c r="R1" s="15" t="s">
        <v>6</v>
      </c>
      <c r="S1" s="15" t="s">
        <v>8</v>
      </c>
      <c r="T1" s="16" t="s">
        <v>3</v>
      </c>
      <c r="U1" s="16" t="s">
        <v>5</v>
      </c>
      <c r="V1" s="15" t="s">
        <v>4</v>
      </c>
      <c r="W1" s="15" t="s">
        <v>7</v>
      </c>
      <c r="X1" s="9"/>
    </row>
    <row r="2" spans="1:24" x14ac:dyDescent="0.25">
      <c r="A2" s="12" t="s">
        <v>35</v>
      </c>
      <c r="B2" s="4">
        <v>53.8</v>
      </c>
      <c r="C2" s="19"/>
      <c r="D2" s="4">
        <v>17.100000000000001</v>
      </c>
      <c r="E2" s="4">
        <v>15.1</v>
      </c>
      <c r="F2" s="4">
        <v>18</v>
      </c>
      <c r="G2" s="4">
        <f>B2-(D2+E2+F2)</f>
        <v>3.5999999999999943</v>
      </c>
      <c r="H2" s="9"/>
      <c r="I2" s="3" t="s">
        <v>24</v>
      </c>
      <c r="J2" s="5">
        <v>991</v>
      </c>
      <c r="K2" s="3" t="s">
        <v>23</v>
      </c>
      <c r="L2" s="5">
        <v>400</v>
      </c>
      <c r="M2" s="9"/>
      <c r="N2" s="2" t="s">
        <v>11</v>
      </c>
      <c r="O2" s="2" t="s">
        <v>48</v>
      </c>
      <c r="P2" s="3">
        <v>22000</v>
      </c>
      <c r="Q2" s="10">
        <v>0.6</v>
      </c>
      <c r="R2" s="3">
        <v>120</v>
      </c>
      <c r="S2" s="4">
        <f>P2/R2</f>
        <v>183.33333333333334</v>
      </c>
      <c r="T2" s="10">
        <f>R2*24*0.11/1000</f>
        <v>0.31680000000000003</v>
      </c>
      <c r="U2" s="10">
        <f>Q2-T2</f>
        <v>0.28319999999999995</v>
      </c>
      <c r="V2" s="5">
        <v>750</v>
      </c>
      <c r="W2" s="4">
        <f>V2/U2</f>
        <v>2648.305084745763</v>
      </c>
      <c r="X2" s="9"/>
    </row>
    <row r="3" spans="1:24" x14ac:dyDescent="0.25">
      <c r="A3" s="3" t="s">
        <v>36</v>
      </c>
      <c r="B3" s="4">
        <f>B2-(2.3)</f>
        <v>51.5</v>
      </c>
      <c r="C3" s="19">
        <f>2.3+0.05</f>
        <v>2.3499999999999996</v>
      </c>
      <c r="D3" s="4">
        <f>(D2*0.01)+D2</f>
        <v>17.271000000000001</v>
      </c>
      <c r="E3" s="4">
        <f>E2+0.5</f>
        <v>15.6</v>
      </c>
      <c r="F3" s="4">
        <f>(F2*0.02)+F2</f>
        <v>18.36</v>
      </c>
      <c r="G3" s="4">
        <f t="shared" ref="G3:G23" si="0">(B3-(D3+E3+F3))*-1</f>
        <v>-0.26899999999999835</v>
      </c>
      <c r="H3" s="9"/>
      <c r="I3" s="3" t="s">
        <v>22</v>
      </c>
      <c r="J3" s="5">
        <v>889</v>
      </c>
      <c r="K3" s="3" t="s">
        <v>21</v>
      </c>
      <c r="L3" s="5">
        <v>100</v>
      </c>
      <c r="M3" s="9"/>
      <c r="N3" s="2" t="s">
        <v>10</v>
      </c>
      <c r="O3" s="2" t="s">
        <v>9</v>
      </c>
      <c r="P3" s="3">
        <v>14000</v>
      </c>
      <c r="Q3" s="10">
        <v>0.41</v>
      </c>
      <c r="R3" s="3">
        <v>120</v>
      </c>
      <c r="S3" s="4">
        <f>P3/R3</f>
        <v>116.66666666666667</v>
      </c>
      <c r="T3" s="10">
        <f>R3*24*0.11/1000</f>
        <v>0.31680000000000003</v>
      </c>
      <c r="U3" s="10">
        <f>Q3-T3</f>
        <v>9.319999999999995E-2</v>
      </c>
      <c r="V3" s="5">
        <v>500</v>
      </c>
      <c r="W3" s="4">
        <f>V3/U3</f>
        <v>5364.8068669527929</v>
      </c>
      <c r="X3" s="9"/>
    </row>
    <row r="4" spans="1:24" x14ac:dyDescent="0.25">
      <c r="A4" s="12" t="s">
        <v>37</v>
      </c>
      <c r="B4" s="4">
        <f>B3-C4</f>
        <v>49.13</v>
      </c>
      <c r="C4" s="19">
        <f>C3+0.02</f>
        <v>2.3699999999999997</v>
      </c>
      <c r="D4" s="4">
        <f t="shared" ref="D4:D23" si="1">(D3*0.01)+D3</f>
        <v>17.443709999999999</v>
      </c>
      <c r="E4" s="4">
        <v>16.100000000000001</v>
      </c>
      <c r="F4" s="4">
        <f t="shared" ref="F4:F23" si="2">(F3*0.02)+F3</f>
        <v>18.7272</v>
      </c>
      <c r="G4" s="4">
        <f t="shared" si="0"/>
        <v>3.1409099999999981</v>
      </c>
      <c r="H4" s="9"/>
      <c r="I4" s="3"/>
      <c r="J4" s="5"/>
      <c r="K4" s="3" t="s">
        <v>20</v>
      </c>
      <c r="L4" s="5">
        <v>100</v>
      </c>
      <c r="M4" s="9"/>
      <c r="N4" s="2" t="s">
        <v>33</v>
      </c>
      <c r="O4" s="2" t="s">
        <v>32</v>
      </c>
      <c r="P4" s="3">
        <v>14000</v>
      </c>
      <c r="Q4" s="10">
        <v>0.41</v>
      </c>
      <c r="R4" s="3">
        <v>120</v>
      </c>
      <c r="S4" s="4">
        <f>P4/R4</f>
        <v>116.66666666666667</v>
      </c>
      <c r="T4" s="10">
        <f>R4*24*0.11/1000</f>
        <v>0.31680000000000003</v>
      </c>
      <c r="U4" s="10">
        <f>Q4-T4</f>
        <v>9.319999999999995E-2</v>
      </c>
      <c r="V4" s="5">
        <v>250</v>
      </c>
      <c r="W4" s="4">
        <f>V4/U4</f>
        <v>2682.4034334763965</v>
      </c>
      <c r="X4" s="9"/>
    </row>
    <row r="5" spans="1:24" x14ac:dyDescent="0.25">
      <c r="A5" s="3" t="s">
        <v>38</v>
      </c>
      <c r="B5" s="4">
        <f t="shared" ref="B5:B23" si="3">B4-C5</f>
        <v>46.74</v>
      </c>
      <c r="C5" s="19">
        <f t="shared" ref="C5:C23" si="4">C4+0.02</f>
        <v>2.3899999999999997</v>
      </c>
      <c r="D5" s="4">
        <f t="shared" si="1"/>
        <v>17.618147099999998</v>
      </c>
      <c r="E5" s="4">
        <f t="shared" ref="E5" si="5">E4+0.5</f>
        <v>16.600000000000001</v>
      </c>
      <c r="F5" s="4">
        <f t="shared" si="2"/>
        <v>19.101744</v>
      </c>
      <c r="G5" s="4">
        <f t="shared" si="0"/>
        <v>6.5798910999999904</v>
      </c>
      <c r="H5" s="9"/>
      <c r="I5" s="3"/>
      <c r="J5" s="5"/>
      <c r="K5" s="3" t="s">
        <v>19</v>
      </c>
      <c r="L5" s="5">
        <v>75</v>
      </c>
      <c r="M5" s="9"/>
      <c r="N5" s="3"/>
      <c r="O5" s="2"/>
      <c r="P5" s="3" t="s">
        <v>12</v>
      </c>
      <c r="Q5" s="10">
        <f>SUM(Q2:Q4)</f>
        <v>1.42</v>
      </c>
      <c r="R5" s="3"/>
      <c r="S5" s="3"/>
      <c r="T5" s="10">
        <f>SUM(T3:T4)</f>
        <v>0.63360000000000005</v>
      </c>
      <c r="U5" s="10"/>
      <c r="V5" s="3"/>
      <c r="W5" s="3"/>
      <c r="X5" s="9"/>
    </row>
    <row r="6" spans="1:24" x14ac:dyDescent="0.25">
      <c r="A6" s="12" t="s">
        <v>39</v>
      </c>
      <c r="B6" s="4">
        <f t="shared" si="3"/>
        <v>44.330000000000005</v>
      </c>
      <c r="C6" s="19">
        <f t="shared" si="4"/>
        <v>2.4099999999999997</v>
      </c>
      <c r="D6" s="4">
        <f t="shared" si="1"/>
        <v>17.794328570999998</v>
      </c>
      <c r="E6" s="4">
        <v>17.100000000000001</v>
      </c>
      <c r="F6" s="4">
        <f t="shared" si="2"/>
        <v>19.483778879999999</v>
      </c>
      <c r="G6" s="4">
        <f t="shared" si="0"/>
        <v>10.048107451</v>
      </c>
      <c r="H6" s="9"/>
      <c r="I6" s="3"/>
      <c r="J6" s="5"/>
      <c r="K6" s="3" t="s">
        <v>18</v>
      </c>
      <c r="L6" s="5">
        <v>100</v>
      </c>
      <c r="M6" s="9"/>
      <c r="N6" s="3"/>
      <c r="O6" s="2"/>
      <c r="P6" s="3" t="s">
        <v>13</v>
      </c>
      <c r="Q6" s="10">
        <f>Q5*30</f>
        <v>42.599999999999994</v>
      </c>
      <c r="R6" s="3"/>
      <c r="S6" s="3"/>
      <c r="T6" s="10">
        <f>T5*30</f>
        <v>19.008000000000003</v>
      </c>
      <c r="U6" s="10"/>
      <c r="V6" s="3"/>
      <c r="W6" s="3"/>
      <c r="X6" s="9"/>
    </row>
    <row r="7" spans="1:24" x14ac:dyDescent="0.25">
      <c r="A7" s="3" t="s">
        <v>40</v>
      </c>
      <c r="B7" s="4">
        <f t="shared" si="3"/>
        <v>41.900000000000006</v>
      </c>
      <c r="C7" s="19">
        <f t="shared" si="4"/>
        <v>2.4299999999999997</v>
      </c>
      <c r="D7" s="4">
        <f t="shared" si="1"/>
        <v>17.972271856709998</v>
      </c>
      <c r="E7" s="4">
        <f t="shared" ref="E7" si="6">E6+0.5</f>
        <v>17.600000000000001</v>
      </c>
      <c r="F7" s="4">
        <f t="shared" si="2"/>
        <v>19.873454457599998</v>
      </c>
      <c r="G7" s="4">
        <f t="shared" si="0"/>
        <v>13.545726314309995</v>
      </c>
      <c r="H7" s="9"/>
      <c r="I7" s="3"/>
      <c r="J7" s="5"/>
      <c r="K7" s="3" t="s">
        <v>3</v>
      </c>
      <c r="L7" s="5">
        <v>150</v>
      </c>
      <c r="M7" s="9"/>
      <c r="O7" s="1"/>
    </row>
    <row r="8" spans="1:24" x14ac:dyDescent="0.25">
      <c r="A8" s="12" t="s">
        <v>41</v>
      </c>
      <c r="B8" s="4">
        <f t="shared" si="3"/>
        <v>39.450000000000003</v>
      </c>
      <c r="C8" s="19">
        <f t="shared" si="4"/>
        <v>2.4499999999999997</v>
      </c>
      <c r="D8" s="4">
        <f t="shared" si="1"/>
        <v>18.151994575277097</v>
      </c>
      <c r="E8" s="4">
        <v>18.100000000000001</v>
      </c>
      <c r="F8" s="4">
        <f t="shared" si="2"/>
        <v>20.270923546751998</v>
      </c>
      <c r="G8" s="4">
        <f t="shared" si="0"/>
        <v>17.072918122029094</v>
      </c>
      <c r="H8" s="9"/>
      <c r="I8" s="3"/>
      <c r="J8" s="5"/>
      <c r="K8" s="3" t="s">
        <v>17</v>
      </c>
      <c r="L8" s="5">
        <v>100</v>
      </c>
      <c r="M8" s="9"/>
    </row>
    <row r="9" spans="1:24" x14ac:dyDescent="0.25">
      <c r="A9" s="3" t="s">
        <v>42</v>
      </c>
      <c r="B9" s="4">
        <f t="shared" si="3"/>
        <v>36.980000000000004</v>
      </c>
      <c r="C9" s="19">
        <f t="shared" si="4"/>
        <v>2.4699999999999998</v>
      </c>
      <c r="D9" s="4">
        <f t="shared" si="1"/>
        <v>18.333514521029869</v>
      </c>
      <c r="E9" s="4">
        <f t="shared" ref="E9" si="7">E8+0.5</f>
        <v>18.600000000000001</v>
      </c>
      <c r="F9" s="4">
        <f t="shared" si="2"/>
        <v>20.676342017687038</v>
      </c>
      <c r="G9" s="4">
        <f t="shared" si="0"/>
        <v>20.629856538716908</v>
      </c>
      <c r="H9" s="9"/>
      <c r="I9" s="3"/>
      <c r="J9" s="5"/>
      <c r="K9" s="3" t="s">
        <v>16</v>
      </c>
      <c r="L9" s="5">
        <v>200</v>
      </c>
      <c r="M9" s="9"/>
    </row>
    <row r="10" spans="1:24" x14ac:dyDescent="0.25">
      <c r="A10" s="12" t="s">
        <v>43</v>
      </c>
      <c r="B10" s="4">
        <f t="shared" si="3"/>
        <v>34.49</v>
      </c>
      <c r="C10" s="19">
        <f t="shared" si="4"/>
        <v>2.4899999999999998</v>
      </c>
      <c r="D10" s="4">
        <f t="shared" si="1"/>
        <v>18.516849666240169</v>
      </c>
      <c r="E10" s="4">
        <v>19.100000000000001</v>
      </c>
      <c r="F10" s="4">
        <f t="shared" si="2"/>
        <v>21.089868858040777</v>
      </c>
      <c r="G10" s="4">
        <f t="shared" si="0"/>
        <v>24.216718524280942</v>
      </c>
      <c r="H10" s="9"/>
      <c r="I10" s="3"/>
      <c r="J10" s="5"/>
      <c r="K10" s="3" t="s">
        <v>15</v>
      </c>
      <c r="L10" s="5">
        <v>300</v>
      </c>
      <c r="M10" s="9"/>
    </row>
    <row r="11" spans="1:24" x14ac:dyDescent="0.25">
      <c r="A11" s="3" t="s">
        <v>44</v>
      </c>
      <c r="B11" s="4">
        <f t="shared" si="3"/>
        <v>31.980000000000004</v>
      </c>
      <c r="C11" s="19">
        <f t="shared" si="4"/>
        <v>2.5099999999999998</v>
      </c>
      <c r="D11" s="4">
        <f t="shared" si="1"/>
        <v>18.702018162902572</v>
      </c>
      <c r="E11" s="4">
        <f t="shared" ref="E11" si="8">E10+0.5</f>
        <v>19.600000000000001</v>
      </c>
      <c r="F11" s="4">
        <f t="shared" si="2"/>
        <v>21.511666235201591</v>
      </c>
      <c r="G11" s="4">
        <f t="shared" si="0"/>
        <v>27.833684398104154</v>
      </c>
      <c r="H11" s="9"/>
      <c r="I11" s="3"/>
      <c r="J11" s="5"/>
      <c r="K11" s="3" t="s">
        <v>14</v>
      </c>
      <c r="L11" s="5">
        <v>200</v>
      </c>
      <c r="M11" s="9"/>
    </row>
    <row r="12" spans="1:24" x14ac:dyDescent="0.25">
      <c r="A12" s="12" t="s">
        <v>45</v>
      </c>
      <c r="B12" s="4">
        <f t="shared" si="3"/>
        <v>29.450000000000003</v>
      </c>
      <c r="C12" s="19">
        <f t="shared" si="4"/>
        <v>2.5299999999999998</v>
      </c>
      <c r="D12" s="4">
        <f t="shared" si="1"/>
        <v>18.889038344531599</v>
      </c>
      <c r="E12" s="4">
        <v>20.100000000000001</v>
      </c>
      <c r="F12" s="4">
        <f t="shared" si="2"/>
        <v>21.941899559905622</v>
      </c>
      <c r="G12" s="4">
        <f t="shared" si="0"/>
        <v>31.480937904437219</v>
      </c>
      <c r="H12" s="9"/>
      <c r="I12" s="3"/>
      <c r="J12" s="5">
        <f>SUM(J2:J8)</f>
        <v>1880</v>
      </c>
      <c r="K12" s="3"/>
      <c r="L12" s="5">
        <f>SUM(L2:L11)</f>
        <v>1725</v>
      </c>
      <c r="M12" s="9"/>
    </row>
    <row r="13" spans="1:24" x14ac:dyDescent="0.25">
      <c r="A13" s="3" t="s">
        <v>46</v>
      </c>
      <c r="B13" s="4">
        <f t="shared" si="3"/>
        <v>26.900000000000002</v>
      </c>
      <c r="C13" s="19">
        <f t="shared" si="4"/>
        <v>2.5499999999999998</v>
      </c>
      <c r="D13" s="4">
        <f t="shared" si="1"/>
        <v>19.077928727976914</v>
      </c>
      <c r="E13" s="4">
        <f t="shared" ref="E13" si="9">E12+0.5</f>
        <v>20.6</v>
      </c>
      <c r="F13" s="4">
        <f t="shared" si="2"/>
        <v>22.380737551103735</v>
      </c>
      <c r="G13" s="4">
        <f t="shared" si="0"/>
        <v>35.158666279080649</v>
      </c>
      <c r="H13" s="9"/>
      <c r="J13" s="6"/>
      <c r="M13"/>
      <c r="O13"/>
    </row>
    <row r="14" spans="1:24" x14ac:dyDescent="0.25">
      <c r="A14" s="12" t="s">
        <v>35</v>
      </c>
      <c r="B14" s="4">
        <f t="shared" si="3"/>
        <v>24.330000000000002</v>
      </c>
      <c r="C14" s="19">
        <f t="shared" si="4"/>
        <v>2.57</v>
      </c>
      <c r="D14" s="4">
        <f t="shared" si="1"/>
        <v>19.268708015256685</v>
      </c>
      <c r="E14" s="4">
        <v>21.1</v>
      </c>
      <c r="F14" s="4">
        <f t="shared" si="2"/>
        <v>22.828352302125811</v>
      </c>
      <c r="G14" s="4">
        <f t="shared" si="0"/>
        <v>38.867060317382496</v>
      </c>
      <c r="H14" s="9"/>
      <c r="M14"/>
      <c r="O14"/>
    </row>
    <row r="15" spans="1:24" x14ac:dyDescent="0.25">
      <c r="A15" s="3" t="s">
        <v>36</v>
      </c>
      <c r="B15" s="4">
        <f t="shared" si="3"/>
        <v>21.740000000000002</v>
      </c>
      <c r="C15" s="19">
        <f t="shared" si="4"/>
        <v>2.59</v>
      </c>
      <c r="D15" s="4">
        <f t="shared" si="1"/>
        <v>19.461395095409252</v>
      </c>
      <c r="E15" s="4">
        <f t="shared" ref="E15" si="10">E14+0.5</f>
        <v>21.6</v>
      </c>
      <c r="F15" s="4">
        <f t="shared" si="2"/>
        <v>23.284919348168327</v>
      </c>
      <c r="G15" s="4">
        <f t="shared" si="0"/>
        <v>42.606314443577581</v>
      </c>
      <c r="H15" s="9"/>
      <c r="M15"/>
      <c r="O15"/>
      <c r="P15" s="6"/>
    </row>
    <row r="16" spans="1:24" x14ac:dyDescent="0.25">
      <c r="A16" s="12" t="s">
        <v>37</v>
      </c>
      <c r="B16" s="4">
        <f t="shared" si="3"/>
        <v>19.130000000000003</v>
      </c>
      <c r="C16" s="19">
        <f t="shared" si="4"/>
        <v>2.61</v>
      </c>
      <c r="D16" s="4">
        <f t="shared" si="1"/>
        <v>19.656009046363344</v>
      </c>
      <c r="E16" s="4">
        <v>22.1</v>
      </c>
      <c r="F16" s="4">
        <f t="shared" si="2"/>
        <v>23.750617735131694</v>
      </c>
      <c r="G16" s="4">
        <f t="shared" si="0"/>
        <v>46.376626781495041</v>
      </c>
      <c r="H16" s="9"/>
      <c r="M16"/>
      <c r="O16"/>
    </row>
    <row r="17" spans="1:15" x14ac:dyDescent="0.25">
      <c r="A17" s="3" t="s">
        <v>38</v>
      </c>
      <c r="B17" s="4">
        <f t="shared" si="3"/>
        <v>16.500000000000004</v>
      </c>
      <c r="C17" s="19">
        <f t="shared" si="4"/>
        <v>2.63</v>
      </c>
      <c r="D17" s="4">
        <f t="shared" si="1"/>
        <v>19.852569136826979</v>
      </c>
      <c r="E17" s="4">
        <f t="shared" ref="E17" si="11">E16+0.5</f>
        <v>22.6</v>
      </c>
      <c r="F17" s="4">
        <f t="shared" si="2"/>
        <v>24.225630089834329</v>
      </c>
      <c r="G17" s="4">
        <f t="shared" si="0"/>
        <v>50.178199226661306</v>
      </c>
      <c r="H17" s="9"/>
      <c r="M17"/>
      <c r="O17"/>
    </row>
    <row r="18" spans="1:15" x14ac:dyDescent="0.25">
      <c r="A18" s="12" t="s">
        <v>39</v>
      </c>
      <c r="B18" s="4">
        <f t="shared" si="3"/>
        <v>13.850000000000003</v>
      </c>
      <c r="C18" s="19">
        <f t="shared" si="4"/>
        <v>2.65</v>
      </c>
      <c r="D18" s="4">
        <f t="shared" si="1"/>
        <v>20.05109482819525</v>
      </c>
      <c r="E18" s="4">
        <v>23.1</v>
      </c>
      <c r="F18" s="4">
        <f t="shared" si="2"/>
        <v>24.710142691631017</v>
      </c>
      <c r="G18" s="4">
        <f t="shared" si="0"/>
        <v>54.011237519826274</v>
      </c>
      <c r="H18" s="9"/>
      <c r="M18"/>
      <c r="O18"/>
    </row>
    <row r="19" spans="1:15" x14ac:dyDescent="0.25">
      <c r="A19" s="3" t="s">
        <v>40</v>
      </c>
      <c r="B19" s="4">
        <f t="shared" si="3"/>
        <v>11.180000000000003</v>
      </c>
      <c r="C19" s="19">
        <f t="shared" si="4"/>
        <v>2.67</v>
      </c>
      <c r="D19" s="4">
        <f t="shared" si="1"/>
        <v>20.251605776477202</v>
      </c>
      <c r="E19" s="4">
        <f t="shared" ref="E19" si="12">E18+0.5</f>
        <v>23.6</v>
      </c>
      <c r="F19" s="4">
        <f t="shared" si="2"/>
        <v>25.204345545463639</v>
      </c>
      <c r="G19" s="4">
        <f t="shared" si="0"/>
        <v>57.875951321940832</v>
      </c>
      <c r="H19" s="9"/>
      <c r="M19"/>
      <c r="O19"/>
    </row>
    <row r="20" spans="1:15" x14ac:dyDescent="0.25">
      <c r="A20" s="12" t="s">
        <v>41</v>
      </c>
      <c r="B20" s="4">
        <f t="shared" si="3"/>
        <v>8.4900000000000038</v>
      </c>
      <c r="C20" s="19">
        <f t="shared" si="4"/>
        <v>2.69</v>
      </c>
      <c r="D20" s="4">
        <f t="shared" si="1"/>
        <v>20.454121834241974</v>
      </c>
      <c r="E20" s="4">
        <v>24.1</v>
      </c>
      <c r="F20" s="4">
        <f t="shared" si="2"/>
        <v>25.708432456372911</v>
      </c>
      <c r="G20" s="4">
        <f t="shared" si="0"/>
        <v>61.772554290614885</v>
      </c>
      <c r="H20" s="9"/>
      <c r="M20"/>
      <c r="O20"/>
    </row>
    <row r="21" spans="1:15" x14ac:dyDescent="0.25">
      <c r="A21" s="3" t="s">
        <v>42</v>
      </c>
      <c r="B21" s="4">
        <f t="shared" si="3"/>
        <v>5.7800000000000038</v>
      </c>
      <c r="C21" s="19">
        <f t="shared" si="4"/>
        <v>2.71</v>
      </c>
      <c r="D21" s="4">
        <f t="shared" si="1"/>
        <v>20.658663052584394</v>
      </c>
      <c r="E21" s="4">
        <f t="shared" ref="E21" si="13">E20+0.5</f>
        <v>24.6</v>
      </c>
      <c r="F21" s="4">
        <f t="shared" si="2"/>
        <v>26.22260110550037</v>
      </c>
      <c r="G21" s="4">
        <f t="shared" si="0"/>
        <v>65.701264158084768</v>
      </c>
      <c r="H21" s="9"/>
      <c r="M21"/>
      <c r="O21"/>
    </row>
    <row r="22" spans="1:15" x14ac:dyDescent="0.25">
      <c r="A22" s="12" t="s">
        <v>43</v>
      </c>
      <c r="B22" s="4">
        <f t="shared" si="3"/>
        <v>3.0500000000000038</v>
      </c>
      <c r="C22" s="19">
        <f t="shared" si="4"/>
        <v>2.73</v>
      </c>
      <c r="D22" s="4">
        <f t="shared" si="1"/>
        <v>20.865249683110239</v>
      </c>
      <c r="E22" s="4">
        <v>25.1</v>
      </c>
      <c r="F22" s="4">
        <f t="shared" si="2"/>
        <v>26.747053127610378</v>
      </c>
      <c r="G22" s="4">
        <f t="shared" si="0"/>
        <v>69.662302810720618</v>
      </c>
      <c r="H22" s="9"/>
      <c r="M22"/>
      <c r="O22"/>
    </row>
    <row r="23" spans="1:15" x14ac:dyDescent="0.25">
      <c r="A23" s="3" t="s">
        <v>44</v>
      </c>
      <c r="B23" s="4">
        <f t="shared" si="3"/>
        <v>0.30000000000000382</v>
      </c>
      <c r="C23" s="19">
        <f t="shared" si="4"/>
        <v>2.75</v>
      </c>
      <c r="D23" s="4">
        <f t="shared" si="1"/>
        <v>21.073902179941342</v>
      </c>
      <c r="E23" s="4">
        <f t="shared" ref="E23" si="14">E22+0.5</f>
        <v>25.6</v>
      </c>
      <c r="F23" s="4">
        <f t="shared" si="2"/>
        <v>27.281994190162585</v>
      </c>
      <c r="G23" s="4">
        <f t="shared" si="0"/>
        <v>73.655896370103932</v>
      </c>
      <c r="H23" s="9"/>
      <c r="M23"/>
      <c r="O23"/>
    </row>
    <row r="24" spans="1:15" x14ac:dyDescent="0.25">
      <c r="M24"/>
      <c r="O24"/>
    </row>
  </sheetData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3B547-417B-4E37-B30B-D312A568F8A2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Hutto, Franklin - FPAC-NRCS, MN</dc:creator>
  <cp:lastModifiedBy>Hutto, Franklin - FPAC-NRCS, MN</cp:lastModifiedBy>
  <dcterms:created xsi:type="dcterms:W3CDTF">2025-02-18T19:12:37Z</dcterms:created>
  <dcterms:modified xsi:type="dcterms:W3CDTF">2025-03-14T16:20:34Z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SRI_WORKBOOK_ID">
    <vt:lpwstr>98f747fdd9fd476a98535e7ff6823543</vt:lpwstr>
  </property>
</Properties>
</file>