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08BC558B-2FA4-49F7-92E0-1B512B543439}"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450R01" sheetId="38" r:id="rId2"/>
    <sheet name="Punktplan LTVR_3_14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LTVR_3_1450R01'!$M$19:$M$32</definedName>
    <definedName name="_xlnm.Print_Area" localSheetId="0">'Blatt 0'!$A$1:$AK$60</definedName>
    <definedName name="_xlnm.Print_Area" localSheetId="1">Blatt_1_1450R01!$A$1:$AK$60</definedName>
    <definedName name="_xlnm.Print_Area" localSheetId="2">'Punktplan LTVR_3_1450R01'!$A$1:$BB$58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<sst xmlns="http://schemas.openxmlformats.org/spreadsheetml/2006/main" count="2234" uniqueCount="1948">
  <si>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</si>
  <si>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</si>
  <si>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</si>
  <si>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</si>
  <si>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</si>
  <si>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</si>
  <si>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</si>
  <si>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</si>
  <si>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</si>
  <si>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</si>
  <si>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</si>
  <si>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</si>
  <si>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</si>
  <si>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</si>
  <si>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</si>
  <si>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</si>
  <si>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</si>
  <si>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</si>
  <si>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</si>
  <si>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</si>
  <si>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</si>
  <si>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</si>
  <si>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</si>
  <si>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</si>
  <si>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</si>
  <si>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</si>
  <si>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</si>
  <si>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</si>
  <si>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</si>
  <si>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</si>
  <si>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</si>
  <si>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</si>
  <si>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</si>
  <si>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</si>
  <si>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</si>
  <si>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</si>
  <si>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</si>
  <si>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</si>
  <si>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</si>
  <si>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</si>
  <si>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</si>
  <si>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</si>
  <si>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</si>
  <si>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</si>
  <si>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</si>
  <si>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</si>
  <si>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</si>
  <si>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</si>
  <si>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</si>
  <si>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</si>
  <si>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</si>
  <si>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</si>
  <si>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</si>
  <si>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</si>
  <si>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</si>
  <si>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</si>
  <si>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</si>
  <si>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</si>
  <si>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</si>
  <si>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</si>
  <si>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</si>
  <si>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</si>
  <si>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</si>
  <si>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</si>
  <si>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</si>
  <si>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</si>
  <si>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</si>
  <si>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</si>
  <si>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</si>
  <si>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</si>
  <si>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</si>
  <si>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</si>
  <si>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</si>
  <si>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</si>
  <si>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</si>
  <si>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</si>
  <si>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</si>
  <si>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</si>
  <si>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</si>
  <si>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</si>
  <si>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</si>
  <si>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</si>
  <si>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</si>
  <si>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</si>
  <si>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</si>
  <si>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</si>
  <si>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</si>
  <si>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</si>
  <si>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</si>
  <si>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</si>
  <si>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</si>
  <si>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</si>
  <si>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</si>
  <si>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</si>
  <si>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</si>
  <si>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</si>
  <si>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</si>
  <si>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</si>
  <si>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</si>
  <si>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</si>
  <si>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</si>
  <si>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</si>
  <si>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</si>
  <si>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</si>
  <si>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</si>
  <si>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</si>
  <si>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</si>
  <si>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</si>
  <si>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</si>
  <si>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</si>
  <si>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</si>
  <si>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</si>
  <si>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</si>
  <si>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</si>
  <si>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</si>
  <si>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</si>
  <si>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</si>
  <si>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</si>
  <si>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</si>
  <si>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</si>
  <si>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</si>
  <si>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</si>
  <si>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</si>
  <si>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</si>
  <si>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</si>
  <si>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</si>
  <si>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</si>
  <si>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</si>
  <si>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</si>
  <si>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</si>
  <si>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</si>
  <si>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</si>
  <si>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</si>
  <si>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</si>
  <si>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</si>
  <si>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</si>
  <si>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</si>
  <si>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</si>
  <si>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</si>
  <si>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</si>
  <si>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</si>
  <si>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</si>
  <si>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</si>
  <si>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</si>
  <si>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</si>
  <si>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</si>
  <si>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</si>
  <si>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</si>
  <si>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</si>
  <si>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</si>
  <si>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</si>
  <si>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</si>
  <si>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</si>
  <si>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</si>
  <si>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</si>
  <si>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</si>
  <si>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</si>
  <si>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</si>
  <si>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</si>
  <si>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</si>
  <si>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</si>
  <si>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</si>
  <si>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</si>
  <si>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</si>
  <si>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</si>
  <si>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</si>
  <si>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</si>
  <si>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</si>
  <si>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</si>
  <si>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</si>
  <si>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</si>
  <si>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</si>
  <si>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</si>
  <si>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</si>
  <si>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</si>
  <si>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</si>
  <si>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</si>
  <si>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</si>
  <si>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</si>
  <si>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</si>
  <si>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</si>
  <si>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</si>
  <si>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</si>
  <si>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</si>
  <si>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</si>
  <si>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</si>
  <si>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</si>
  <si>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</si>
  <si>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</si>
  <si>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</si>
  <si>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</si>
  <si>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</si>
  <si>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</si>
  <si>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</si>
  <si>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</si>
  <si>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</si>
  <si>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</si>
  <si>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</si>
  <si>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</si>
  <si>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</si>
  <si>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</si>
  <si>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</si>
  <si>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</si>
  <si>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</si>
  <si>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</si>
  <si>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</si>
  <si>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</si>
  <si>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</si>
  <si>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</si>
  <si>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</si>
  <si>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</si>
  <si>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</si>
  <si>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</si>
  <si>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</si>
  <si>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</si>
  <si>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</si>
  <si>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</si>
  <si>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</si>
  <si>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</si>
  <si>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</si>
  <si>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</si>
  <si>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</si>
  <si>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</si>
  <si>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</si>
  <si>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</si>
  <si>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</si>
  <si>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</si>
  <si>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</si>
  <si>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</si>
  <si>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</si>
  <si>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</si>
  <si>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</si>
  <si>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</si>
  <si>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</si>
  <si>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</si>
  <si>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</si>
  <si>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</si>
  <si>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</si>
  <si>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</si>
  <si>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</si>
  <si>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</si>
  <si>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</si>
  <si>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</si>
  <si>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</si>
  <si>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</si>
  <si>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</si>
  <si>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</si>
  <si>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</si>
  <si>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</si>
  <si>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</si>
  <si>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</si>
  <si>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</si>
  <si>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</si>
  <si>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</si>
  <si>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</si>
  <si>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</si>
  <si>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</si>
  <si>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</si>
  <si>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</si>
  <si>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</si>
  <si>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</si>
  <si>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</si>
  <si>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</si>
  <si>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</si>
  <si>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</si>
  <si>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</si>
  <si>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</si>
  <si>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</si>
  <si>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</si>
  <si>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</si>
  <si>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</si>
  <si>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</si>
  <si>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</si>
  <si>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</si>
  <si>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</si>
  <si>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</si>
  <si>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</si>
  <si>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</si>
  <si>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</si>
  <si>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</si>
  <si>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</si>
  <si>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</si>
  <si>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</si>
  <si>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</si>
  <si>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</si>
  <si>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</si>
  <si>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</si>
  <si>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</si>
  <si>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</si>
  <si>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</si>
  <si>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</si>
  <si>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</si>
  <si>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</si>
  <si>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</si>
  <si>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</si>
  <si>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</si>
  <si>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</si>
  <si>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</si>
  <si>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</si>
  <si>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</si>
  <si>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</si>
  <si>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</si>
  <si>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</si>
  <si>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</si>
  <si>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</si>
  <si>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</si>
  <si>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</si>
  <si>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</si>
  <si>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</si>
  <si>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</si>
  <si>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</si>
  <si>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</si>
  <si>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</si>
  <si>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</si>
  <si>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</si>
  <si>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</si>
  <si>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</si>
  <si>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</si>
  <si>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</si>
  <si>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</si>
  <si>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</si>
  <si>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</si>
  <si>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</si>
  <si>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</si>
  <si>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</si>
  <si>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</si>
  <si>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</si>
  <si>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</si>
  <si>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</si>
  <si>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</si>
  <si>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</si>
  <si>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</si>
  <si>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</si>
  <si>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</si>
  <si>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</si>
  <si>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</si>
  <si>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</si>
  <si>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</si>
  <si>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</si>
  <si>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</si>
  <si>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</si>
  <si>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</si>
  <si>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</si>
  <si>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</si>
  <si>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</si>
  <si>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</si>
  <si>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</si>
  <si>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</si>
  <si>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</si>
  <si>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</si>
  <si>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</si>
  <si>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</si>
  <si>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</si>
  <si>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</si>
  <si>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</si>
  <si>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</si>
  <si>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</si>
  <si>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</si>
  <si>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</si>
  <si>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</si>
  <si>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</si>
  <si>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</si>
  <si>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</si>
  <si>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</si>
  <si>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</si>
  <si>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</si>
  <si>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</si>
  <si>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</si>
  <si>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</si>
  <si>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</si>
  <si>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</si>
  <si>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</si>
  <si>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</si>
  <si>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</si>
  <si>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</si>
  <si>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</si>
  <si>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</si>
  <si>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</si>
  <si>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</si>
  <si>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</si>
  <si>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</si>
  <si>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</si>
  <si>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</si>
  <si>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</si>
  <si>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</si>
  <si>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</si>
  <si>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</si>
  <si>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</si>
  <si>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</si>
  <si>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</si>
  <si>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</si>
  <si>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</si>
  <si>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</si>
  <si>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</si>
  <si>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</si>
  <si>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</si>
  <si>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</si>
  <si>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</si>
  <si>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</si>
  <si>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</si>
  <si>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</si>
  <si>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</si>
  <si>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</si>
  <si>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</si>
  <si>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</si>
  <si>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</si>
  <si>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</si>
  <si>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</si>
  <si>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</si>
  <si>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</si>
  <si>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</si>
  <si>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</si>
  <si>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</si>
  <si>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</si>
  <si>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</si>
  <si>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</si>
  <si>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</si>
  <si>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</si>
  <si>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</si>
  <si>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</si>
  <si>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</si>
  <si>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</si>
  <si>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</si>
  <si>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</si>
  <si>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</si>
  <si>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</si>
  <si>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</si>
  <si>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</si>
  <si>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</si>
  <si>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</si>
  <si>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</si>
  <si>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</si>
  <si>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</si>
  <si>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</si>
  <si>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</si>
  <si>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</si>
  <si>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</si>
  <si>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</si>
  <si>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</si>
  <si>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</si>
  <si>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</si>
  <si>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</si>
  <si>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</si>
  <si>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</si>
  <si>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</si>
  <si>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</si>
  <si>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</si>
  <si>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</si>
  <si>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</si>
  <si>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</si>
  <si>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</si>
  <si>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</si>
  <si>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</si>
  <si>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</si>
  <si>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</si>
  <si>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</si>
  <si>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</si>
  <si>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</si>
  <si>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</si>
  <si>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</si>
  <si>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</si>
  <si>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</si>
  <si>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</si>
  <si>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</si>
  <si>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</si>
  <si>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</si>
  <si>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</si>
  <si>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</si>
  <si>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</si>
  <si>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</si>
  <si>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</si>
  <si>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</si>
  <si>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</si>
  <si>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</si>
  <si>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</si>
  <si>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</si>
  <si>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</si>
  <si>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</si>
  <si>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</si>
  <si>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</si>
  <si>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</si>
  <si>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</si>
  <si>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</si>
  <si>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</si>
  <si>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</si>
  <si>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</si>
  <si>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</si>
  <si>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</si>
  <si>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</si>
  <si>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</si>
  <si>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</si>
  <si>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</si>
  <si>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</si>
  <si>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</si>
  <si>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</si>
  <si>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</si>
  <si>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</si>
  <si>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</si>
  <si>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</si>
  <si>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</si>
  <si>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</si>
  <si>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</si>
  <si>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</si>
  <si>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</si>
  <si>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</si>
  <si>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</si>
  <si>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</si>
  <si>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</si>
  <si>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</si>
  <si>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</si>
  <si>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</si>
  <si>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</si>
  <si>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</si>
  <si>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</si>
  <si>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</si>
  <si>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</si>
  <si>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</si>
  <si>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</si>
  <si>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</si>
  <si>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</si>
  <si>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</si>
  <si>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</si>
  <si>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</si>
  <si>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</si>
  <si>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</si>
  <si>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</si>
  <si>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</si>
  <si>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</si>
  <si>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</si>
  <si>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</si>
  <si>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</si>
  <si>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</si>
  <si>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</si>
  <si>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</si>
  <si>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</si>
  <si>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</si>
  <si>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</si>
  <si>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</si>
  <si>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</si>
  <si>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</si>
  <si>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</si>
  <si>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</si>
  <si>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</si>
  <si>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</si>
  <si>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</si>
  <si>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</si>
  <si>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</si>
  <si>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</si>
  <si>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</si>
  <si>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</si>
  <si>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</si>
  <si>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</si>
  <si>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</si>
  <si>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</si>
  <si>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</si>
  <si>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</si>
  <si>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</si>
  <si>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</si>
  <si>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</si>
  <si>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</si>
  <si>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</si>
  <si>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</si>
  <si>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</si>
  <si>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</si>
  <si>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</si>
  <si>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</si>
  <si>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</si>
  <si>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</si>
  <si>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</si>
  <si>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</si>
  <si>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</si>
  <si>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</si>
  <si>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</si>
  <si>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</si>
  <si>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</si>
  <si>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</si>
  <si>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</si>
  <si>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</si>
  <si>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</si>
  <si>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</si>
  <si>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</si>
  <si>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</si>
  <si>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</si>
  <si>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</si>
  <si>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</si>
  <si>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</si>
  <si>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</si>
  <si>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</si>
  <si>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</si>
  <si>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</si>
  <si>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</si>
  <si>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</si>
  <si>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</si>
  <si>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</si>
  <si>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</si>
  <si>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</si>
  <si>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</si>
  <si>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</si>
  <si>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</si>
  <si>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</si>
  <si>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</si>
  <si>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</si>
  <si>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</si>
  <si>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</si>
  <si>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</si>
  <si>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</si>
  <si>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</si>
  <si>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</si>
  <si>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</si>
  <si>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</si>
  <si>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</si>
  <si>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</si>
  <si>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</si>
  <si>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</si>
  <si>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</si>
  <si>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</si>
  <si>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</si>
  <si>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</si>
  <si>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</si>
  <si>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</si>
  <si>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</si>
  <si>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</si>
  <si>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</si>
  <si>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</si>
  <si>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</si>
  <si>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</si>
  <si>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</si>
  <si>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</si>
  <si>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</si>
  <si>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</si>
  <si>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</si>
  <si>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</si>
  <si>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</si>
  <si>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</si>
  <si>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</si>
  <si>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</si>
  <si>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</si>
  <si>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</si>
  <si>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</si>
  <si>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</si>
  <si>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</si>
  <si>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</si>
  <si>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</si>
  <si>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</si>
  <si>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</si>
  <si>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</si>
  <si>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</si>
  <si>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</si>
  <si>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</si>
  <si>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</si>
  <si>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</si>
  <si>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</si>
  <si>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</si>
  <si>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</si>
  <si>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</si>
  <si>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</si>
  <si>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</si>
  <si>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</si>
  <si>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</si>
  <si>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</si>
  <si>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</si>
  <si>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</si>
  <si>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</si>
  <si>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</si>
  <si>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</si>
  <si>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</si>
  <si>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</si>
  <si>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</si>
  <si>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</si>
  <si>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</si>
  <si>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</si>
  <si>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</si>
  <si>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</si>
  <si>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</si>
  <si>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</si>
  <si>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</si>
  <si>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</si>
  <si>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</si>
  <si>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</si>
  <si>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</si>
  <si>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</si>
  <si>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</si>
  <si>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</si>
  <si>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</si>
  <si>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</si>
  <si>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</si>
  <si>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</si>
  <si>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</si>
  <si>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</si>
  <si>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</si>
  <si>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</si>
  <si>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</si>
  <si>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</si>
  <si>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</si>
  <si>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</si>
  <si>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</si>
  <si>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</si>
  <si>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</si>
  <si>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</si>
  <si>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</si>
  <si>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</si>
  <si>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</si>
  <si>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</si>
  <si>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</si>
  <si>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</si>
  <si>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</si>
  <si>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</si>
  <si>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</si>
  <si>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</si>
  <si>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</si>
  <si>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</si>
  <si>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</si>
  <si>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</si>
  <si>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</si>
  <si>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</si>
  <si>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</si>
  <si>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</si>
  <si>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</si>
  <si>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</si>
  <si>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</si>
  <si>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</si>
  <si>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</si>
  <si>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</si>
  <si>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</si>
  <si>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</si>
  <si>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</si>
  <si>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</si>
  <si>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</si>
  <si>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</si>
  <si>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</si>
  <si>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</si>
  <si>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</si>
  <si>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</si>
  <si>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</si>
  <si>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</si>
  <si>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</si>
  <si>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</si>
  <si>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</si>
  <si>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</si>
  <si>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</si>
  <si>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</si>
  <si>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</si>
  <si>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</si>
  <si>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</si>
  <si>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</si>
  <si>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</si>
  <si>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</si>
  <si>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</si>
  <si>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</si>
  <si>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</si>
  <si>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</si>
  <si>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</si>
  <si>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</si>
  <si>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</si>
  <si>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</si>
  <si>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</si>
  <si>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</si>
  <si>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</si>
  <si>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</si>
  <si>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</si>
  <si>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</si>
  <si>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</si>
  <si>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</si>
  <si>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</si>
  <si>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</si>
  <si>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</si>
  <si>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</si>
  <si>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</si>
  <si>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</si>
  <si>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</si>
  <si>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</si>
  <si>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</si>
  <si>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</si>
  <si>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</si>
  <si>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</si>
  <si>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</si>
  <si>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</si>
  <si>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</si>
  <si>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</si>
  <si>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</si>
  <si>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</si>
  <si>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</si>
  <si>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</si>
  <si>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</si>
  <si>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</si>
  <si>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</si>
  <si>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</si>
  <si>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</si>
  <si>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</si>
  <si>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</si>
  <si>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</si>
  <si>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</si>
  <si>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</si>
  <si>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</si>
  <si>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</si>
  <si>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</si>
  <si>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</si>
  <si>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</si>
  <si>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</si>
  <si>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</si>
  <si>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</si>
  <si>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</si>
  <si>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</si>
  <si>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</si>
  <si>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</si>
  <si>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</si>
  <si>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</si>
  <si>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</si>
  <si>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</si>
  <si>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</si>
  <si>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</si>
  <si>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</si>
  <si>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</si>
  <si>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</si>
  <si>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</si>
  <si>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</si>
  <si>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</si>
  <si>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</si>
  <si>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</si>
  <si>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</si>
  <si>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</si>
  <si>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</si>
  <si>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</si>
  <si>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</si>
  <si>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</si>
  <si>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</si>
  <si>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</si>
  <si>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</si>
  <si>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</si>
  <si>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</si>
  <si>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</si>
  <si>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</si>
  <si>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</si>
  <si>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</si>
  <si>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</si>
  <si>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</si>
  <si>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</si>
  <si>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</si>
  <si>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</si>
  <si>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</si>
  <si>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</si>
  <si>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</si>
  <si>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</si>
  <si>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</si>
  <si>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</si>
  <si>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</si>
  <si>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</si>
  <si>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</si>
  <si>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</si>
  <si>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</si>
  <si>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</si>
  <si>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</si>
  <si>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</si>
  <si>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</si>
  <si>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</si>
  <si>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</si>
  <si>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</si>
  <si>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</si>
  <si>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</si>
  <si>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</si>
  <si>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</si>
  <si>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</si>
  <si>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</si>
  <si>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</si>
  <si>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</si>
  <si>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</si>
  <si>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</si>
  <si>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</si>
  <si>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</si>
  <si>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</si>
  <si>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</si>
  <si>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</si>
  <si>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</si>
  <si>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</si>
  <si>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</si>
  <si>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</si>
  <si>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</si>
  <si>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</si>
  <si>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</si>
  <si>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</si>
  <si>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</si>
  <si>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</si>
  <si>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</si>
  <si>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</si>
  <si>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</si>
  <si>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</si>
  <si>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</si>
  <si>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</si>
  <si>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</si>
  <si>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</si>
  <si>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</si>
  <si>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</si>
  <si>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</si>
  <si>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</si>
  <si>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</si>
  <si>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</si>
  <si>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</si>
  <si>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</si>
  <si>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</si>
  <si>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</si>
  <si>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</si>
  <si>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</si>
  <si>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</si>
  <si>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</si>
  <si>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</si>
  <si>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</si>
  <si>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</si>
  <si>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</si>
  <si>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</si>
  <si>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</si>
  <si>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</si>
  <si>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</si>
  <si>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</si>
  <si>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</si>
  <si>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</si>
  <si>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</si>
  <si>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</si>
  <si>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</si>
  <si>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</si>
  <si>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</si>
  <si>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</si>
  <si>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</si>
  <si>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</si>
  <si>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</si>
  <si>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</si>
  <si>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</si>
  <si>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</si>
  <si>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</si>
  <si>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</si>
  <si>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</si>
  <si>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</si>
  <si>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</si>
  <si>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</si>
  <si>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</si>
  <si>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</si>
  <si>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</si>
  <si>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</si>
  <si>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</si>
  <si>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</si>
  <si>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</si>
  <si>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</si>
  <si>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</si>
  <si>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</si>
  <si>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</si>
  <si>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</si>
  <si>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</si>
  <si>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</si>
  <si>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</si>
  <si>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</si>
  <si>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</si>
  <si>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</si>
  <si>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</si>
  <si>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</si>
  <si>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</si>
  <si>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</si>
  <si>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</si>
  <si>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</si>
  <si>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</si>
  <si>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</si>
  <si>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</si>
  <si>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</si>
  <si>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</si>
  <si>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</si>
  <si>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</si>
  <si>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</si>
  <si>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</si>
  <si>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</si>
  <si>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</si>
  <si>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</si>
  <si>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</si>
  <si>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</si>
  <si>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</si>
  <si>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</si>
  <si>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</si>
  <si>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</si>
  <si>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</si>
  <si>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</si>
  <si>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</si>
  <si>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</si>
  <si>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</si>
  <si>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</si>
  <si>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</si>
  <si>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</si>
  <si>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</si>
  <si>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</si>
  <si>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</si>
  <si>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</si>
  <si>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</si>
  <si>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</si>
  <si>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</si>
  <si>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</si>
  <si>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</si>
  <si>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</si>
  <si>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</si>
  <si>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</si>
  <si>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</si>
  <si>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</si>
  <si>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</si>
  <si>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</si>
  <si>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</si>
  <si>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</si>
  <si>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</si>
  <si>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</si>
  <si>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</si>
  <si>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</si>
  <si>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</si>
  <si>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</si>
  <si>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</si>
  <si>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</si>
  <si>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</si>
  <si>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</si>
  <si>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</si>
  <si>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</si>
  <si>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</si>
  <si>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</si>
  <si>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</si>
  <si>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</si>
  <si>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</si>
  <si>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</si>
  <si>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</si>
  <si>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</si>
  <si>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</si>
  <si>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</si>
  <si>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</si>
  <si>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</si>
  <si>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</si>
  <si>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</si>
  <si>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</si>
  <si>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</si>
  <si>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</si>
  <si>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</si>
  <si>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</si>
  <si>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</si>
  <si>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</si>
  <si>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</si>
  <si>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</si>
  <si>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</si>
  <si>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</si>
  <si>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</si>
  <si>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</si>
  <si>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</si>
  <si>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</si>
  <si>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</si>
  <si>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</si>
  <si>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</si>
  <si>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</si>
  <si>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</si>
  <si>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</si>
  <si>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</si>
  <si>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</si>
  <si>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</si>
  <si>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</si>
  <si>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</si>
  <si>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</si>
  <si>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</si>
  <si>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</si>
  <si>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</si>
  <si>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</si>
  <si>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</si>
  <si>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</si>
  <si>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</si>
  <si>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</si>
  <si>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</si>
  <si>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</si>
  <si>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</si>
  <si>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</si>
  <si>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</si>
  <si>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</si>
  <si>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</si>
  <si>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</si>
  <si>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</si>
  <si>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</si>
  <si>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</si>
  <si>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</si>
  <si>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</si>
  <si>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</si>
  <si>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</si>
  <si>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</si>
  <si>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</si>
  <si>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</si>
  <si>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</si>
  <si>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</si>
  <si>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</si>
  <si>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</si>
  <si>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</si>
  <si>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</si>
  <si>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</si>
  <si>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</si>
  <si>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</si>
  <si>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</si>
  <si>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</si>
  <si>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</si>
  <si>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</si>
  <si>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</si>
  <si>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</si>
  <si>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</si>
  <si>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</si>
  <si>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</si>
  <si>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</si>
  <si>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</si>
  <si>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</si>
  <si>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</si>
  <si>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</si>
  <si>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</si>
  <si>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</si>
  <si>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</si>
  <si>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</si>
  <si>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</si>
  <si>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</si>
  <si>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</si>
  <si>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</si>
  <si>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</si>
  <si>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</si>
  <si>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</si>
  <si>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</si>
  <si>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</si>
  <si>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</si>
  <si>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</si>
  <si>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</si>
  <si>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</si>
  <si>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</si>
  <si>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</si>
  <si>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</si>
  <si>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</si>
  <si>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</si>
  <si>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</si>
  <si>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</si>
  <si>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</si>
  <si>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</si>
  <si>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</si>
  <si>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</si>
  <si>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</si>
  <si>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</si>
  <si>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</si>
  <si>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</si>
  <si>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</si>
  <si>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</si>
  <si>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</si>
  <si>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</si>
  <si>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</si>
  <si>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</si>
  <si>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</si>
  <si>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</si>
  <si>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</si>
  <si>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</si>
  <si>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</si>
  <si>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</si>
  <si>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</si>
  <si>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</si>
  <si>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</si>
  <si>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</si>
  <si>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</si>
  <si>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</si>
  <si>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</si>
  <si>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</si>
  <si>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</si>
  <si>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</si>
  <si>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</si>
  <si>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</si>
  <si>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</si>
  <si>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</si>
  <si>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</si>
  <si>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</si>
  <si>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</si>
  <si>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</si>
  <si>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</si>
  <si>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</si>
  <si>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</si>
  <si>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</si>
  <si>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</si>
  <si>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</si>
  <si>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</si>
  <si>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</si>
  <si>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</si>
  <si>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</si>
  <si>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</si>
  <si>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</si>
  <si>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</si>
  <si>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</si>
  <si>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</si>
  <si>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</si>
  <si>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</si>
  <si>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</si>
  <si>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</si>
  <si>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</si>
  <si>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</si>
  <si>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</si>
  <si>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</si>
  <si>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</si>
  <si>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</si>
  <si>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</si>
  <si>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</si>
  <si>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</si>
  <si>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</si>
  <si>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</si>
  <si>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</si>
  <si>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</si>
  <si>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</si>
  <si>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</si>
  <si>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</si>
  <si>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</si>
  <si>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</si>
  <si>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</si>
  <si>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</si>
  <si>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</si>
  <si>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</si>
  <si>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</si>
  <si>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</si>
  <si>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</si>
  <si>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</si>
  <si>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</si>
  <si>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</si>
  <si>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</si>
  <si>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</si>
  <si>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</si>
  <si>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</si>
  <si>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</si>
  <si>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</si>
  <si>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</si>
  <si>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</si>
  <si>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</si>
  <si>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</si>
  <si>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</si>
  <si>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</si>
  <si>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</si>
  <si>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</si>
  <si>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</si>
  <si>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</si>
  <si>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</si>
  <si>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</si>
  <si>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</si>
  <si>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</si>
  <si>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</si>
  <si>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</si>
  <si>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</si>
  <si>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</si>
  <si>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</si>
  <si>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</si>
  <si>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</si>
  <si>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</si>
  <si>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</si>
  <si>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</si>
  <si>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</si>
  <si>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</si>
  <si>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</si>
  <si>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</si>
  <si>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</si>
  <si>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</si>
  <si>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</si>
  <si>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</si>
  <si>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</si>
  <si>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</si>
  <si>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</si>
  <si>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</si>
  <si>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</si>
  <si>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</si>
  <si>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</si>
  <si>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</si>
  <si>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</si>
  <si>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</si>
  <si>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</si>
  <si>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</si>
  <si>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</si>
  <si>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</si>
  <si>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</si>
  <si>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</si>
  <si>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</si>
  <si>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</si>
  <si>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</si>
  <si>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</si>
  <si>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</si>
  <si>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</si>
  <si>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</si>
  <si>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</si>
  <si>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</si>
  <si>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</si>
  <si>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</si>
  <si>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</si>
  <si>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</si>
  <si>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</si>
  <si>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</si>
  <si>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</si>
  <si>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</si>
  <si>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</si>
  <si>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</si>
  <si>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</si>
  <si>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</si>
  <si>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</si>
  <si>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</si>
  <si>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</si>
  <si>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</si>
  <si>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</si>
  <si>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</si>
  <si>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</si>
  <si>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</si>
  <si>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</si>
  <si>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</si>
  <si>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</si>
  <si>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</si>
  <si>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</si>
  <si>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</si>
  <si>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</si>
  <si>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</si>
  <si>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</si>
  <si>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</si>
  <si>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</si>
  <si>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</si>
  <si>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</si>
  <si>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</si>
  <si>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</si>
  <si>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</si>
  <si>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</si>
  <si>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</si>
  <si>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</si>
  <si>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</si>
  <si>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</si>
  <si>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</si>
  <si>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</si>
  <si>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</si>
  <si>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</si>
  <si>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</si>
  <si>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</si>
  <si>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</si>
  <si>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</si>
  <si>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</si>
  <si>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</si>
  <si>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</si>
  <si>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</si>
  <si>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</si>
  <si>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</si>
  <si>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</si>
  <si>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</si>
  <si>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</si>
  <si>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</si>
  <si>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</si>
  <si>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</si>
  <si>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</si>
  <si>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</si>
  <si>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</si>
  <si>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</si>
  <si>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</si>
  <si>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</si>
  <si>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</si>
  <si>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</si>
  <si>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</si>
  <si>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</si>
  <si>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</si>
  <si>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</si>
  <si>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</si>
  <si>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</si>
  <si>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</si>
  <si>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</si>
  <si>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</si>
  <si>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</si>
  <si>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</si>
  <si>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</si>
  <si>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</si>
  <si>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</si>
  <si>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</si>
  <si>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</si>
  <si>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</si>
  <si>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</si>
  <si>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</si>
  <si>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</si>
  <si>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</si>
  <si>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</si>
  <si>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</si>
  <si>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</si>
  <si>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</si>
  <si>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</si>
  <si>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</si>
  <si>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</si>
  <si>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</si>
  <si>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</si>
  <si>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</si>
  <si>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</si>
  <si>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</si>
  <si>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</si>
  <si>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</si>
  <si>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</si>
  <si>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</si>
  <si>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</si>
  <si>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</si>
  <si>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</si>
  <si>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</si>
  <si>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</si>
  <si>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</si>
  <si>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</si>
  <si>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</si>
  <si>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</si>
  <si>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</si>
  <si>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</si>
  <si>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</si>
  <si>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</si>
  <si>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</si>
  <si>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</si>
  <si>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</si>
  <si>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</si>
  <si>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</si>
  <si>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</si>
  <si>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</si>
  <si>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</si>
  <si>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</si>
  <si>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</si>
  <si>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</si>
  <si>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</si>
  <si>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</si>
  <si>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</si>
  <si>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</si>
  <si>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</si>
  <si>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</si>
  <si>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</si>
  <si>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</si>
  <si>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</si>
  <si>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</si>
  <si>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</si>
  <si>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</si>
  <si>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</si>
  <si>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</si>
  <si>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</si>
  <si>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</si>
  <si>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</si>
  <si>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</si>
  <si>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</si>
  <si>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</si>
  <si>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</si>
  <si>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</si>
  <si>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</si>
  <si>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</si>
  <si>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</si>
  <si>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</si>
  <si>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</si>
  <si>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</si>
  <si>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</si>
  <si>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</si>
  <si>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</si>
  <si>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</si>
  <si>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</si>
  <si>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</si>
  <si>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</si>
  <si>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</si>
  <si>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</si>
  <si>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</si>
  <si>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</si>
  <si>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</si>
  <si>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</si>
  <si>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</si>
  <si>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</si>
  <si>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</si>
  <si>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</si>
  <si>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</si>
  <si>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</si>
  <si>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</si>
  <si>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</si>
  <si>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</si>
  <si>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</si>
  <si>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</si>
  <si>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</si>
  <si>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</si>
  <si>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</si>
  <si>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</si>
  <si>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</si>
  <si>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</si>
  <si>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</si>
  <si>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</si>
  <si>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</si>
  <si>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</si>
  <si>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</si>
  <si>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</si>
  <si>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</si>
  <si>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</si>
  <si>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</si>
  <si>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</si>
  <si>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</si>
  <si>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</si>
  <si>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</si>
  <si>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</si>
  <si>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</si>
  <si>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</si>
  <si>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</si>
  <si>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</si>
  <si>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</si>
  <si>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</si>
  <si>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</si>
  <si>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</si>
  <si>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</si>
  <si>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</si>
  <si>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</si>
  <si>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</si>
  <si>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</si>
  <si>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</si>
  <si>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</si>
  <si>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</si>
  <si>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</si>
  <si>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</si>
  <si>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</si>
  <si>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</si>
  <si>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</si>
  <si>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</si>
  <si>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</si>
  <si>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</si>
  <si>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</si>
  <si>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</si>
  <si>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</si>
  <si>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</si>
  <si>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</si>
  <si>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</si>
  <si>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</si>
  <si>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</si>
  <si>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</si>
  <si>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</si>
  <si>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</si>
  <si>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</si>
  <si>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</si>
  <si>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</si>
  <si>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</si>
  <si>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</si>
  <si>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</si>
  <si>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</si>
  <si>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</si>
  <si>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</si>
  <si>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</si>
  <si>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</si>
  <si>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</si>
  <si>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</si>
  <si>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</si>
  <si>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</si>
  <si>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</si>
  <si>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</si>
  <si>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</si>
  <si>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</si>
  <si>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</si>
  <si>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</si>
  <si>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</si>
  <si>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</si>
  <si>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</si>
  <si>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</si>
  <si>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</si>
  <si>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</si>
  <si>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</si>
  <si>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</si>
  <si>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</si>
  <si>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</si>
  <si>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</si>
  <si>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</si>
  <si>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</si>
  <si>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</si>
  <si>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</si>
  <si>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</si>
  <si>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</si>
  <si>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</si>
  <si>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</si>
  <si>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</si>
  <si>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</si>
  <si>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</si>
  <si>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</si>
  <si>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</si>
  <si>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</si>
  <si>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</si>
  <si>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</si>
  <si>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</si>
  <si>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</si>
  <si>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</si>
  <si>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</si>
  <si>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</si>
  <si>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</si>
  <si>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</si>
  <si>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</si>
  <si>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</si>
  <si>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</si>
  <si>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</si>
  <si>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</si>
  <si>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</si>
  <si>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</si>
  <si>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</si>
  <si>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</si>
  <si>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</si>
  <si>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</si>
  <si>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</si>
  <si>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</si>
  <si>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</si>
  <si>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</si>
  <si>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</si>
  <si>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</si>
  <si>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</si>
  <si>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</si>
  <si>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</si>
  <si>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</si>
  <si>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</si>
  <si>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</si>
  <si>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</si>
  <si>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</si>
  <si>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</si>
  <si>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</si>
  <si>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</si>
  <si>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</si>
  <si>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</si>
  <si>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</si>
  <si>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</si>
  <si>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</si>
  <si>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</si>
  <si>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</si>
  <si>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</si>
  <si>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</si>
  <si>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</si>
  <si>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</si>
  <si>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</si>
  <si>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</si>
  <si>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</si>
  <si>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</si>
  <si>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</si>
  <si>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</si>
  <si>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</si>
  <si>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</si>
  <si>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</si>
  <si>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</si>
  <si>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</si>
  <si>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</si>
  <si>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</si>
  <si>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</si>
  <si>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</si>
  <si>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</si>
  <si>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</si>
  <si>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</si>
  <si>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</si>
  <si>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</si>
  <si>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</si>
  <si>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</si>
  <si>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</si>
  <si>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</si>
  <si>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</si>
  <si>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</si>
  <si>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</si>
  <si>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</si>
  <si>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</si>
  <si>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</si>
  <si>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</si>
  <si>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</si>
  <si>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</si>
  <si>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</si>
  <si>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</si>
  <si>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</si>
  <si>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</si>
  <si>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</si>
  <si>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</si>
  <si>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</si>
  <si>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</si>
  <si>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</si>
  <si>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</si>
  <si>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</si>
  <si>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</si>
  <si>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</si>
  <si>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</si>
  <si>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</si>
  <si>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</si>
  <si>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</si>
  <si>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</si>
  <si>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</si>
  <si>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</si>
  <si>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</si>
  <si>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</si>
  <si>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</si>
  <si>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</si>
  <si>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</si>
  <si>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</si>
  <si>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</si>
  <si>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</si>
  <si>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</si>
  <si>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</si>
  <si>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</si>
  <si>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</si>
  <si>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</si>
  <si>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</si>
  <si>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</si>
  <si>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</si>
  <si>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</si>
  <si>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</si>
  <si>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</si>
  <si>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</si>
  <si>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</si>
  <si>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</si>
  <si>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</si>
  <si>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</si>
  <si>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</si>
  <si>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</si>
  <si>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</si>
  <si>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</si>
  <si>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</si>
  <si>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</si>
  <si>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</si>
  <si>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</si>
  <si>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</si>
  <si>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</si>
  <si>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</si>
  <si>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</si>
  <si>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</si>
  <si>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</si>
  <si>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</si>
  <si>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</si>
  <si>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</si>
  <si>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</si>
  <si>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</si>
  <si>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</si>
  <si>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</si>
  <si>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</si>
  <si>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</si>
  <si>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</si>
  <si>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</si>
  <si>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</si>
  <si>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</si>
  <si>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</si>
  <si>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</si>
  <si>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</si>
  <si>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</si>
  <si>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</si>
  <si>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</si>
  <si>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</si>
  <si>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</si>
  <si>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</si>
  <si>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</si>
  <si>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</si>
  <si>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</si>
  <si>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</si>
  <si>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</si>
  <si>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</si>
  <si>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</si>
  <si>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</si>
  <si>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</si>
  <si>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</si>
  <si>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</si>
  <si>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</si>
  <si>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</si>
  <si>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</si>
  <si>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</si>
  <si>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</si>
  <si>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</si>
  <si>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</si>
  <si>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</si>
  <si>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</si>
  <si>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</si>
  <si>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</si>
  <si>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</si>
  <si>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</si>
  <si>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</si>
  <si>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</si>
  <si>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</si>
  <si>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</si>
  <si>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</si>
  <si>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</si>
  <si>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</si>
  <si>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</si>
  <si>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</si>
  <si>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</si>
  <si>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</si>
  <si>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</si>
  <si>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</si>
  <si>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</si>
  <si>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</si>
  <si>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</si>
  <si>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</si>
  <si>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</si>
  <si>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</si>
  <si>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</si>
  <si>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</si>
  <si>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</si>
  <si>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</si>
  <si>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</si>
  <si>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</si>
  <si>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</si>
  <si>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</si>
  <si>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</si>
  <si>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</si>
  <si>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</si>
  <si>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</si>
  <si>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</si>
  <si>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</si>
  <si>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</si>
  <si>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</si>
  <si>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</si>
  <si>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</si>
  <si>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</si>
  <si>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</si>
  <si>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</si>
  <si>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</si>
  <si>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</si>
  <si>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</si>
  <si>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</si>
  <si>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</si>
  <si>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</si>
  <si>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</si>
  <si>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</si>
  <si>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</si>
  <si>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</si>
  <si>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</si>
  <si>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</si>
  <si>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</si>
  <si>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</si>
  <si>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</si>
  <si>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</si>
  <si>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</si>
  <si>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</si>
  <si>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</si>
  <si>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</si>
  <si>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</si>
  <si>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</si>
  <si>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</si>
  <si>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</si>
  <si>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</si>
  <si>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</si>
  <si>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</si>
  <si>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</si>
  <si>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</si>
  <si>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</si>
  <si>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</si>
  <si>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</si>
  <si>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</si>
  <si>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</si>
  <si>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</si>
  <si>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</si>
  <si>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</si>
  <si>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</si>
  <si>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</si>
  <si>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</si>
  <si>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</si>
  <si>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</si>
  <si>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</si>
  <si>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</si>
  <si>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</si>
  <si>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</si>
  <si>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</si>
  <si>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</si>
  <si>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</si>
  <si>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</si>
  <si>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</si>
  <si>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</si>
  <si>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</si>
  <si>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</si>
  <si>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</si>
  <si>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</si>
  <si>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</si>
  <si>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</si>
  <si>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</si>
  <si>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</si>
  <si>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</si>
  <si>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</si>
  <si>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</si>
  <si>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</si>
  <si>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</si>
  <si>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</si>
  <si>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</si>
  <si>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</si>
  <si>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</si>
  <si>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</si>
  <si>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</si>
  <si>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</si>
  <si>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</si>
  <si>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</si>
  <si>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</si>
  <si>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</si>
  <si>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</si>
  <si>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</si>
  <si>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</si>
  <si>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</si>
  <si>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</si>
  <si>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</si>
  <si>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</si>
  <si>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</si>
  <si>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</si>
  <si>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</si>
  <si>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</si>
  <si>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</si>
  <si>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</si>
  <si>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</si>
  <si>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</si>
  <si>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</si>
  <si>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</si>
  <si>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</si>
  <si>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</si>
  <si>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</si>
  <si>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</si>
  <si>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</si>
  <si>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</si>
  <si>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</si>
  <si>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</si>
  <si>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</si>
  <si>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</si>
  <si>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</si>
  <si>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</si>
  <si>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</si>
  <si>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</si>
  <si>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</si>
  <si>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</si>
  <si>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</si>
  <si>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</si>
  <si>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</si>
  <si>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</si>
  <si>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</si>
  <si>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</si>
  <si>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</si>
  <si>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</si>
  <si>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</si>
  <si>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</si>
  <si>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</si>
  <si>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</si>
  <si>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</si>
  <si>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</si>
  <si>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</si>
  <si>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</si>
  <si>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</si>
  <si>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</si>
  <si>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</si>
  <si>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</si>
  <si>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</si>
  <si>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</si>
  <si>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</si>
  <si>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</si>
  <si>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</si>
  <si>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</si>
  <si>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</si>
  <si>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</si>
  <si>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</si>
  <si>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</si>
  <si>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</si>
  <si>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</si>
  <si>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</si>
  <si>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</si>
  <si>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</si>
  <si>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</si>
  <si>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</si>
  <si>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</si>
  <si>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ST1450</t>
  </si>
  <si>
    <t>5qa802035b_018_sps0020_R</t>
  </si>
  <si>
    <t>KJLTVR311450R01</t>
  </si>
  <si>
    <t>X</t>
  </si>
  <si>
    <t>66-59D389103</t>
  </si>
  <si>
    <t>5qa802035b_018_sps0030_R</t>
  </si>
  <si>
    <t>5qa802035b_018_sps0029_R</t>
  </si>
  <si>
    <t>5qa802035b_018_sps0028_R</t>
  </si>
  <si>
    <t>5qa802035b_018_sps0025_R</t>
  </si>
  <si>
    <t>5qa802035b_018_sps0026_R</t>
  </si>
  <si>
    <t>5qa802035b_044_atps0002_R</t>
  </si>
  <si>
    <t>5Q0.804.070</t>
  </si>
  <si>
    <t>5qa802035b_040_apps0007_R</t>
  </si>
  <si>
    <t>5qa802035b_040_apps0006_R</t>
  </si>
  <si>
    <t>5qa802035b_018_sps0009_R</t>
  </si>
  <si>
    <t>5qa802035b_018_sps0010_R</t>
  </si>
  <si>
    <t>5qa802035b_018_sps0008_R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</si>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</sst>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1450</a:t>
          </a:r>
          <a:endParaRPr lang="pt-BR" sz="2800">
            <a:effectLst/>
          </a:endParaRPr>
        </a:p>
      </xdr:txBody>
    </xdr:sp>
    <xdr:clientData/>
  </xdr:twoCellAnchor>
  <xdr:twoCellAnchor>
    <xdr:from>
      <xdr:col>1</xdr:col>
      <xdr:colOff>15875</xdr:colOff>
      <xdr:row>41</xdr:row>
      <xdr:rowOff>107950</xdr:rowOff>
    </xdr:from>
    <xdr:to>
      <xdr:col>9</xdr:col>
      <xdr:colOff>342900</xdr:colOff>
      <xdr:row>51</xdr:row>
      <xdr:rowOff>203490</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020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200025</xdr:rowOff>
    </xdr:from>
    <xdr:to>
      <xdr:col>24</xdr:col>
      <xdr:colOff>272468</xdr:colOff>
      <xdr:row>47</xdr:row>
      <xdr:rowOff>33622</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127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1450R01</a:t>
          </a:r>
        </a:p>
      </xdr:txBody>
    </xdr:sp>
    <xdr:clientData/>
  </xdr:twoCellAnchor>
  <xdr:twoCellAnchor>
    <xdr:from>
      <xdr:col>13</xdr:col>
      <xdr:colOff>24493</xdr:colOff>
      <xdr:row>46</xdr:row>
      <xdr:rowOff>53975</xdr:rowOff>
    </xdr:from>
    <xdr:to>
      <xdr:col>13</xdr:col>
      <xdr:colOff>189594</xdr:colOff>
      <xdr:row>46</xdr:row>
      <xdr:rowOff>215654</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774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184150</xdr:rowOff>
    </xdr:from>
    <xdr:to>
      <xdr:col>8</xdr:col>
      <xdr:colOff>1091005</xdr:colOff>
      <xdr:row>51</xdr:row>
      <xdr:rowOff>108238</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7440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389103/176</a:t>
          </a:r>
          <a:endParaRPr lang="pt-BR" sz="1800">
            <a:effectLst/>
          </a:endParaRPr>
        </a:p>
      </xdr:txBody>
    </xdr:sp>
    <xdr:clientData/>
  </xdr:twoCellAnchor>
  <xdr:twoCellAnchor>
    <xdr:from>
      <xdr:col>3</xdr:col>
      <xdr:colOff>135617</xdr:colOff>
      <xdr:row>50</xdr:row>
      <xdr:rowOff>57150</xdr:rowOff>
    </xdr:from>
    <xdr:to>
      <xdr:col>3</xdr:col>
      <xdr:colOff>300718</xdr:colOff>
      <xdr:row>51</xdr:row>
      <xdr:rowOff>12454</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696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41</xdr:row>
      <xdr:rowOff>215900</xdr:rowOff>
    </xdr:from>
    <xdr:to>
      <xdr:col>8</xdr:col>
      <xdr:colOff>913492</xdr:colOff>
      <xdr:row>49</xdr:row>
      <xdr:rowOff>111755</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flipH="1">
          <a:off x="929367" y="9328150"/>
          <a:ext cx="2730500" cy="1673855"/>
        </a:xfrm>
        <a:prstGeom prst="rect">
          <a:avLst/>
        </a:prstGeom>
      </xdr:spPr>
    </xdr:pic>
    <xdr:clientData/>
  </xdr:twoCellAnchor>
  <xdr:twoCellAnchor editAs="oneCell">
    <xdr:from>
      <xdr:col>8</xdr:col>
      <xdr:colOff>830944</xdr:colOff>
      <xdr:row>8</xdr:row>
      <xdr:rowOff>190500</xdr:rowOff>
    </xdr:from>
    <xdr:to>
      <xdr:col>33</xdr:col>
      <xdr:colOff>262618</xdr:colOff>
      <xdr:row>40</xdr:row>
      <xdr:rowOff>198530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3577319" y="1968500"/>
          <a:ext cx="12782549" cy="7120030"/>
        </a:xfrm>
        <a:prstGeom prst="rect">
          <a:avLst/>
        </a:prstGeom>
      </xdr:spPr>
    </xdr:pic>
    <xdr:clientData/>
  </xdr:twoCellAnchor>
  <xdr:twoCellAnchor editAs="oneCell">
    <xdr:from>
      <xdr:col>8</xdr:col>
      <xdr:colOff>830944</xdr:colOff>
      <xdr:row>8</xdr:row>
      <xdr:rowOff>190500</xdr:rowOff>
    </xdr:from>
    <xdr:to>
      <xdr:col>11</xdr:col>
      <xdr:colOff>523875</xdr:colOff>
      <xdr:row>15</xdr:row>
      <xdr:rowOff>129054</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3577319" y="1968500"/>
          <a:ext cx="2566306" cy="14943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19"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1450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1930</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26" sqref="F2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1450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ST1450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A5"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1947</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7.1161399999999997</v>
      </c>
      <c r="D19" s="308" t="s">
        <v>1931</v>
      </c>
      <c r="E19" s="309" t="s">
        <v>1188</v>
      </c>
      <c r="F19" s="310" t="s">
        <v>1932</v>
      </c>
      <c r="G19" s="336" t="s">
        <v>1933</v>
      </c>
      <c r="H19" s="311" t="s">
        <v>1934</v>
      </c>
      <c r="I19" s="478" t="s">
        <v>1188</v>
      </c>
      <c r="J19" s="312">
        <v>-600.34</v>
      </c>
      <c r="K19" s="313">
        <v>518.4</v>
      </c>
      <c r="L19" s="314">
        <v>294.3</v>
      </c>
      <c r="M19" s="315" t="s">
        <v>1928</v>
      </c>
      <c r="N19" s="316" t="s">
        <v>1929</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7.1161500000000002</v>
      </c>
      <c r="D20" s="333" t="s">
        <v>1935</v>
      </c>
      <c r="E20" s="334" t="s">
        <v>1188</v>
      </c>
      <c r="F20" s="335" t="s">
        <v>1932</v>
      </c>
      <c r="G20" s="336" t="s">
        <v>1933</v>
      </c>
      <c r="H20" s="337" t="s">
        <v>1934</v>
      </c>
      <c r="I20" s="479" t="s">
        <v>1188</v>
      </c>
      <c r="J20" s="338">
        <v>-537.46</v>
      </c>
      <c r="K20" s="339">
        <v>518.29999999999995</v>
      </c>
      <c r="L20" s="340">
        <v>153.5</v>
      </c>
      <c r="M20" s="341" t="s">
        <v>1928</v>
      </c>
      <c r="N20" s="342" t="s">
        <v>1929</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7.1161599999999998</v>
      </c>
      <c r="D21" s="333" t="s">
        <v>1936</v>
      </c>
      <c r="E21" s="334" t="s">
        <v>1188</v>
      </c>
      <c r="F21" s="335" t="s">
        <v>1932</v>
      </c>
      <c r="G21" s="336" t="s">
        <v>1933</v>
      </c>
      <c r="H21" s="337" t="s">
        <v>1934</v>
      </c>
      <c r="I21" s="479" t="s">
        <v>1188</v>
      </c>
      <c r="J21" s="338">
        <v>-507.11</v>
      </c>
      <c r="K21" s="339">
        <v>518.29999999999995</v>
      </c>
      <c r="L21" s="340">
        <v>150.47</v>
      </c>
      <c r="M21" s="341" t="s">
        <v>1928</v>
      </c>
      <c r="N21" s="342" t="s">
        <v>1929</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7.1161700000000003</v>
      </c>
      <c r="D22" s="333" t="s">
        <v>1937</v>
      </c>
      <c r="E22" s="334" t="s">
        <v>1188</v>
      </c>
      <c r="F22" s="335" t="s">
        <v>1932</v>
      </c>
      <c r="G22" s="336" t="s">
        <v>1933</v>
      </c>
      <c r="H22" s="337" t="s">
        <v>1934</v>
      </c>
      <c r="I22" s="479" t="s">
        <v>1188</v>
      </c>
      <c r="J22" s="338">
        <v>-476.77</v>
      </c>
      <c r="K22" s="339">
        <v>518.29999999999995</v>
      </c>
      <c r="L22" s="340">
        <v>149.94999999999999</v>
      </c>
      <c r="M22" s="341" t="s">
        <v>1928</v>
      </c>
      <c r="N22" s="342" t="s">
        <v>1929</v>
      </c>
      <c r="O22" s="343" t="s">
        <v>1188</v>
      </c>
      <c r="P22" s="319">
        <v>2.1</v>
      </c>
      <c r="Q22" s="320" t="s">
        <v>1129</v>
      </c>
      <c r="R22" s="355">
        <f>IF(AND(ISBLANK(P22),ISTEXT(Q22)),"t1?",IF(AND(ISBLANK(Q22),ISBLANK(P22)),"",VLOOKUP(BH22,Materialliste!$A$2:$B$1615,2,FALSE)))</f>
        <v>1250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1.1727272727272728</v>
      </c>
      <c r="AB22" s="454">
        <f t="shared" si="12"/>
        <v>4.1611527272727278</v>
      </c>
      <c r="AC22" s="348">
        <f t="shared" si="13"/>
        <v>7.1496900000000005</v>
      </c>
      <c r="AD22" s="323">
        <f t="shared" si="1"/>
        <v>813.04347826086951</v>
      </c>
      <c r="AE22" s="349">
        <f t="shared" si="14"/>
        <v>2.9128069090909094</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7.1161799999999999</v>
      </c>
      <c r="D23" s="333" t="s">
        <v>1938</v>
      </c>
      <c r="E23" s="334" t="s">
        <v>1188</v>
      </c>
      <c r="F23" s="335" t="s">
        <v>1932</v>
      </c>
      <c r="G23" s="336" t="s">
        <v>1933</v>
      </c>
      <c r="H23" s="337" t="s">
        <v>1934</v>
      </c>
      <c r="I23" s="479" t="s">
        <v>1188</v>
      </c>
      <c r="J23" s="338">
        <v>-470.78</v>
      </c>
      <c r="K23" s="339">
        <v>518.4</v>
      </c>
      <c r="L23" s="340">
        <v>294.3</v>
      </c>
      <c r="M23" s="342" t="s">
        <v>1928</v>
      </c>
      <c r="N23" s="342" t="s">
        <v>1929</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7.1161899999999996</v>
      </c>
      <c r="D24" s="333" t="s">
        <v>1939</v>
      </c>
      <c r="E24" s="334" t="s">
        <v>1188</v>
      </c>
      <c r="F24" s="335" t="s">
        <v>1932</v>
      </c>
      <c r="G24" s="336" t="s">
        <v>1933</v>
      </c>
      <c r="H24" s="337" t="s">
        <v>1934</v>
      </c>
      <c r="I24" s="479" t="s">
        <v>1188</v>
      </c>
      <c r="J24" s="338">
        <v>-443</v>
      </c>
      <c r="K24" s="339">
        <v>518.4</v>
      </c>
      <c r="L24" s="340">
        <v>294.47000000000003</v>
      </c>
      <c r="M24" s="342" t="s">
        <v>1928</v>
      </c>
      <c r="N24" s="342" t="s">
        <v>1929</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510">
        <v>7.1162000000000001</v>
      </c>
      <c r="D25" s="333" t="s">
        <v>1940</v>
      </c>
      <c r="E25" s="334" t="s">
        <v>1188</v>
      </c>
      <c r="F25" s="335" t="s">
        <v>1932</v>
      </c>
      <c r="G25" s="336" t="s">
        <v>1933</v>
      </c>
      <c r="H25" s="337" t="s">
        <v>1934</v>
      </c>
      <c r="I25" s="479" t="s">
        <v>1188</v>
      </c>
      <c r="J25" s="338">
        <v>-419.91</v>
      </c>
      <c r="K25" s="339">
        <v>516.29999999999995</v>
      </c>
      <c r="L25" s="340">
        <v>296.01</v>
      </c>
      <c r="M25" s="342" t="s">
        <v>1941</v>
      </c>
      <c r="N25" s="342" t="s">
        <v>1928</v>
      </c>
      <c r="O25" s="342" t="s">
        <v>1929</v>
      </c>
      <c r="P25" s="319">
        <v>1.75</v>
      </c>
      <c r="Q25" s="320" t="s">
        <v>615</v>
      </c>
      <c r="R25" s="355">
        <f>IF(AND(ISBLANK(P25),ISTEXT(Q25)),"t1?",IF(AND(ISBLANK(Q25),ISBLANK(P25)),"",VLOOKUP(BH25,Materialliste!$A$2:$B$1615,2,FALSE)))</f>
        <v>350</v>
      </c>
      <c r="S25" s="319">
        <v>2.1</v>
      </c>
      <c r="T25" s="320" t="s">
        <v>1129</v>
      </c>
      <c r="U25" s="355">
        <f>IF(AND(ISBLANK(S25),ISTEXT(T25)),"t2?",IF(AND(ISBLANK(T25),ISBLANK(S25)),"",VLOOKUP(BI25,Materialliste!$A$2:$B$1615,2,FALSE)))</f>
        <v>1250</v>
      </c>
      <c r="V25" s="319">
        <v>1</v>
      </c>
      <c r="W25" s="320" t="s">
        <v>1004</v>
      </c>
      <c r="X25" s="355">
        <f>IF(AND(ISBLANK(V25),ISTEXT(W25)),"t3?",IF(AND(ISBLANK(W25),ISBLANK(V25)),"",VLOOKUP(BJ25,Materialliste!$A$2:$B$1615,2,FALSE)))</f>
        <v>550</v>
      </c>
      <c r="Y25" s="443" t="s">
        <v>1925</v>
      </c>
      <c r="Z25" s="346">
        <f t="shared" si="0"/>
        <v>1.8200000000000003</v>
      </c>
      <c r="AA25" s="347">
        <f t="shared" si="11"/>
        <v>1.2257575757575758</v>
      </c>
      <c r="AB25" s="454">
        <f t="shared" si="12"/>
        <v>4.4202321212121216</v>
      </c>
      <c r="AC25" s="348">
        <f t="shared" si="13"/>
        <v>9.2565999999999988</v>
      </c>
      <c r="AD25" s="323">
        <f t="shared" si="1"/>
        <v>650</v>
      </c>
      <c r="AE25" s="349">
        <f t="shared" si="14"/>
        <v>4.4202321212121216</v>
      </c>
      <c r="AF25" s="480">
        <f t="shared" si="15"/>
        <v>4.630064794363034</v>
      </c>
      <c r="AG25" s="482">
        <f t="shared" si="16"/>
        <v>3.5</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CR270LA-UC</v>
      </c>
      <c r="BI25" s="473" t="str">
        <f t="shared" si="4"/>
        <v>TL 4225-AS30/30</v>
      </c>
      <c r="BJ25" s="473" t="str">
        <f t="shared" si="5"/>
        <v>CR440Y780T-DP-GI40/40</v>
      </c>
      <c r="BM25" s="474">
        <f t="shared" si="6"/>
        <v>2.1</v>
      </c>
      <c r="BN25" s="475">
        <f t="shared" si="22"/>
        <v>1.75</v>
      </c>
      <c r="BO25" s="474">
        <f t="shared" si="7"/>
        <v>1.75</v>
      </c>
      <c r="BP25" s="474">
        <f t="shared" si="8"/>
        <v>2.1</v>
      </c>
      <c r="BQ25" s="474">
        <f t="shared" si="9"/>
        <v>1</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39D 1978-2</v>
      </c>
      <c r="CL25" s="306" t="str">
        <f t="shared" si="31"/>
        <v>39D 1978-2</v>
      </c>
    </row>
    <row r="26" spans="1:90" ht="33" customHeight="1">
      <c r="A26" s="798"/>
      <c r="B26" s="281"/>
      <c r="C26" s="332">
        <v>7.1162099999999997</v>
      </c>
      <c r="D26" s="333" t="s">
        <v>1942</v>
      </c>
      <c r="E26" s="334" t="s">
        <v>1188</v>
      </c>
      <c r="F26" s="335" t="s">
        <v>1932</v>
      </c>
      <c r="G26" s="336" t="s">
        <v>1933</v>
      </c>
      <c r="H26" s="337" t="s">
        <v>1934</v>
      </c>
      <c r="I26" s="479" t="s">
        <v>1188</v>
      </c>
      <c r="J26" s="338">
        <v>-408.97</v>
      </c>
      <c r="K26" s="339">
        <v>533.82000000000005</v>
      </c>
      <c r="L26" s="340">
        <v>312.14</v>
      </c>
      <c r="M26" s="342" t="s">
        <v>1929</v>
      </c>
      <c r="N26" s="342" t="s">
        <v>1941</v>
      </c>
      <c r="O26" s="342" t="s">
        <v>1188</v>
      </c>
      <c r="P26" s="319">
        <v>1.7</v>
      </c>
      <c r="Q26" s="320" t="s">
        <v>1004</v>
      </c>
      <c r="R26" s="355">
        <f>IF(AND(ISBLANK(P26),ISTEXT(Q26)),"t1?",IF(AND(ISBLANK(Q26),ISBLANK(P26)),"",VLOOKUP(BH26,Materialliste!$A$2:$B$1615,2,FALSE)))</f>
        <v>550</v>
      </c>
      <c r="S26" s="319">
        <v>1.75</v>
      </c>
      <c r="T26" s="320" t="s">
        <v>615</v>
      </c>
      <c r="U26" s="355">
        <f>IF(AND(ISBLANK(S26),ISTEXT(T26)),"t2?",IF(AND(ISBLANK(T26),ISBLANK(S26)),"",VLOOKUP(BI26,Materialliste!$A$2:$B$1615,2,FALSE)))</f>
        <v>350</v>
      </c>
      <c r="V26" s="319"/>
      <c r="W26" s="320"/>
      <c r="X26" s="355" t="str">
        <f>IF(AND(ISBLANK(V26),ISTEXT(W26)),"t3?",IF(AND(ISBLANK(W26),ISBLANK(V26)),"",VLOOKUP(BJ26,Materialliste!$A$2:$B$1615,2,FALSE)))</f>
        <v/>
      </c>
      <c r="Y26" s="443" t="s">
        <v>1925</v>
      </c>
      <c r="Z26" s="346">
        <f t="shared" si="0"/>
        <v>1.7100000000000002</v>
      </c>
      <c r="AA26" s="347">
        <f t="shared" si="11"/>
        <v>1.0363636363636364</v>
      </c>
      <c r="AB26" s="454">
        <f t="shared" si="12"/>
        <v>3.5827418181818187</v>
      </c>
      <c r="AC26" s="348">
        <f t="shared" si="13"/>
        <v>9.0322999999999993</v>
      </c>
      <c r="AD26" s="323">
        <f>IF(OR(ISBLANK(G26),Z26="BLECH?"),"",IF(AND(BT26="J",G26="C"),60,IF(G26="B",60,IF(G26="R",150,IF(G26="S",90,IF(AND(G26="m",BT26="n"),350,IF(AND(G26="m",BT26="j"),50,MAX(MIN((((P26+S26+V26-1.4)*(600/4.6))+200)+BU26,900),200))))))))</f>
        <v>467.39130434782612</v>
      </c>
      <c r="AE26" s="349">
        <f t="shared" si="14"/>
        <v>3.5827418181818187</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CR270LA-UC</v>
      </c>
      <c r="BJ26" s="473">
        <f t="shared" si="5"/>
        <v>0</v>
      </c>
      <c r="BM26" s="474">
        <f t="shared" si="6"/>
        <v>1.75</v>
      </c>
      <c r="BN26" s="475">
        <f t="shared" si="22"/>
        <v>1.7</v>
      </c>
      <c r="BO26" s="474">
        <f t="shared" si="7"/>
        <v>1.7</v>
      </c>
      <c r="BP26" s="474">
        <f t="shared" si="8"/>
        <v>1.75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798"/>
      <c r="B27" s="281"/>
      <c r="C27" s="332">
        <v>7.1162200000000002</v>
      </c>
      <c r="D27" s="333" t="s">
        <v>1943</v>
      </c>
      <c r="E27" s="334" t="s">
        <v>1188</v>
      </c>
      <c r="F27" s="335" t="s">
        <v>1932</v>
      </c>
      <c r="G27" s="336" t="s">
        <v>1933</v>
      </c>
      <c r="H27" s="337" t="s">
        <v>1934</v>
      </c>
      <c r="I27" s="479" t="s">
        <v>1188</v>
      </c>
      <c r="J27" s="338">
        <v>-380.37</v>
      </c>
      <c r="K27" s="339">
        <v>551.23</v>
      </c>
      <c r="L27" s="340">
        <v>313.97000000000003</v>
      </c>
      <c r="M27" s="342" t="s">
        <v>1929</v>
      </c>
      <c r="N27" s="342" t="s">
        <v>1941</v>
      </c>
      <c r="O27" s="342" t="s">
        <v>1188</v>
      </c>
      <c r="P27" s="319">
        <v>1.7</v>
      </c>
      <c r="Q27" s="320" t="s">
        <v>1004</v>
      </c>
      <c r="R27" s="355">
        <f>IF(AND(ISBLANK(P27),ISTEXT(Q27)),"t1?",IF(AND(ISBLANK(Q27),ISBLANK(P27)),"",VLOOKUP(BH27,Materialliste!$A$2:$B$1615,2,FALSE)))</f>
        <v>550</v>
      </c>
      <c r="S27" s="319">
        <v>1.75</v>
      </c>
      <c r="T27" s="320" t="s">
        <v>615</v>
      </c>
      <c r="U27" s="355">
        <f>IF(AND(ISBLANK(S27),ISTEXT(T27)),"t2?",IF(AND(ISBLANK(T27),ISBLANK(S27)),"",VLOOKUP(BI27,Materialliste!$A$2:$B$1615,2,FALSE)))</f>
        <v>350</v>
      </c>
      <c r="V27" s="319"/>
      <c r="W27" s="320"/>
      <c r="X27" s="355" t="str">
        <f>IF(AND(ISBLANK(V27),ISTEXT(W27)),"t3?",IF(AND(ISBLANK(W27),ISBLANK(V27)),"",VLOOKUP(BJ27,Materialliste!$A$2:$B$1615,2,FALSE)))</f>
        <v/>
      </c>
      <c r="Y27" s="443" t="s">
        <v>1925</v>
      </c>
      <c r="Z27" s="346">
        <f t="shared" si="0"/>
        <v>1.7100000000000002</v>
      </c>
      <c r="AA27" s="347">
        <f t="shared" si="11"/>
        <v>1.0363636363636364</v>
      </c>
      <c r="AB27" s="454">
        <f t="shared" si="12"/>
        <v>3.5827418181818187</v>
      </c>
      <c r="AC27" s="348">
        <f t="shared" si="13"/>
        <v>9.0322999999999993</v>
      </c>
      <c r="AD27" s="323">
        <f t="shared" ref="AD27:AD43" si="32">IF(OR(ISBLANK(G27),Z27="BLECH?"),"",IF(AND(BT27="J",G27="C"),60,IF(G27="B",60,IF(G27="R",150,IF(G27="S",90,IF(AND(G27="m",BT27="n"),350,IF(AND(G27="m",BT27="j"),50,MAX(MIN((((P27+S27+V27-1.4)*(600/4.6))+200)+BU27,900),200))))))))</f>
        <v>467.39130434782612</v>
      </c>
      <c r="AE27" s="349">
        <f t="shared" si="14"/>
        <v>3.5827418181818187</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CR270LA-UC</v>
      </c>
      <c r="BJ27" s="473">
        <f t="shared" si="5"/>
        <v>0</v>
      </c>
      <c r="BM27" s="474">
        <f t="shared" si="6"/>
        <v>1.75</v>
      </c>
      <c r="BN27" s="475">
        <f t="shared" si="22"/>
        <v>1.7</v>
      </c>
      <c r="BO27" s="474">
        <f t="shared" si="7"/>
        <v>1.7</v>
      </c>
      <c r="BP27" s="474">
        <f t="shared" si="8"/>
        <v>1.75</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798"/>
      <c r="B28" s="281"/>
      <c r="C28" s="332">
        <v>7.1162299999999998</v>
      </c>
      <c r="D28" s="333" t="s">
        <v>1944</v>
      </c>
      <c r="E28" s="334" t="s">
        <v>1188</v>
      </c>
      <c r="F28" s="335" t="s">
        <v>1932</v>
      </c>
      <c r="G28" s="336" t="s">
        <v>1933</v>
      </c>
      <c r="H28" s="337" t="s">
        <v>1934</v>
      </c>
      <c r="I28" s="476" t="s">
        <v>1188</v>
      </c>
      <c r="J28" s="338">
        <v>-303.7</v>
      </c>
      <c r="K28" s="339">
        <v>516.41999999999996</v>
      </c>
      <c r="L28" s="340">
        <v>293.58999999999997</v>
      </c>
      <c r="M28" s="342" t="s">
        <v>1928</v>
      </c>
      <c r="N28" s="342" t="s">
        <v>1929</v>
      </c>
      <c r="O28" s="342" t="s">
        <v>1188</v>
      </c>
      <c r="P28" s="319">
        <v>2.1</v>
      </c>
      <c r="Q28" s="320" t="s">
        <v>1129</v>
      </c>
      <c r="R28" s="355">
        <f>IF(AND(ISBLANK(P28),ISTEXT(Q28)),"t1?",IF(AND(ISBLANK(Q28),ISBLANK(P28)),"",VLOOKUP(BH28,Materialliste!$A$2:$B$1615,2,FALSE)))</f>
        <v>1250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1.1727272727272728</v>
      </c>
      <c r="AB28" s="454">
        <f t="shared" si="12"/>
        <v>4.1611527272727278</v>
      </c>
      <c r="AC28" s="348">
        <f t="shared" si="13"/>
        <v>7.1496900000000005</v>
      </c>
      <c r="AD28" s="323">
        <f t="shared" si="32"/>
        <v>813.04347826086951</v>
      </c>
      <c r="AE28" s="349">
        <f t="shared" si="14"/>
        <v>2.9128069090909094</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7.1162400000000003</v>
      </c>
      <c r="D29" s="333" t="s">
        <v>1945</v>
      </c>
      <c r="E29" s="334" t="s">
        <v>1188</v>
      </c>
      <c r="F29" s="335" t="s">
        <v>1932</v>
      </c>
      <c r="G29" s="336" t="s">
        <v>1933</v>
      </c>
      <c r="H29" s="337" t="s">
        <v>1934</v>
      </c>
      <c r="I29" s="476" t="s">
        <v>1188</v>
      </c>
      <c r="J29" s="338">
        <v>-267.82</v>
      </c>
      <c r="K29" s="339">
        <v>516.55999999999995</v>
      </c>
      <c r="L29" s="340">
        <v>293.5</v>
      </c>
      <c r="M29" s="342" t="s">
        <v>1928</v>
      </c>
      <c r="N29" s="342" t="s">
        <v>1929</v>
      </c>
      <c r="O29" s="342" t="s">
        <v>1188</v>
      </c>
      <c r="P29" s="319">
        <v>2.1</v>
      </c>
      <c r="Q29" s="320" t="s">
        <v>1129</v>
      </c>
      <c r="R29" s="355">
        <f>IF(AND(ISBLANK(P29),ISTEXT(Q29)),"t1?",IF(AND(ISBLANK(Q29),ISBLANK(P29)),"",VLOOKUP(BH29,Materialliste!$A$2:$B$1615,2,FALSE)))</f>
        <v>1250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1.1727272727272728</v>
      </c>
      <c r="AB29" s="454">
        <f t="shared" si="12"/>
        <v>4.1611527272727278</v>
      </c>
      <c r="AC29" s="348">
        <f t="shared" si="13"/>
        <v>7.1496900000000005</v>
      </c>
      <c r="AD29" s="323">
        <f t="shared" si="32"/>
        <v>813.04347826086951</v>
      </c>
      <c r="AE29" s="349">
        <f t="shared" si="14"/>
        <v>2.9128069090909094</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7.11625</v>
      </c>
      <c r="D30" s="333" t="s">
        <v>1946</v>
      </c>
      <c r="E30" s="334" t="s">
        <v>1188</v>
      </c>
      <c r="F30" s="335" t="s">
        <v>1932</v>
      </c>
      <c r="G30" s="336" t="s">
        <v>1933</v>
      </c>
      <c r="H30" s="337" t="s">
        <v>1934</v>
      </c>
      <c r="I30" s="476" t="s">
        <v>1188</v>
      </c>
      <c r="J30" s="338">
        <v>-339.33</v>
      </c>
      <c r="K30" s="339">
        <v>517.67999999999995</v>
      </c>
      <c r="L30" s="340">
        <v>293.83</v>
      </c>
      <c r="M30" s="342" t="s">
        <v>1928</v>
      </c>
      <c r="N30" s="342" t="s">
        <v>1929</v>
      </c>
      <c r="O30" s="342" t="s">
        <v>1188</v>
      </c>
      <c r="P30" s="319">
        <v>2.1</v>
      </c>
      <c r="Q30" s="320" t="s">
        <v>1129</v>
      </c>
      <c r="R30" s="355">
        <f>IF(AND(ISBLANK(P30),ISTEXT(Q30)),"t1?",IF(AND(ISBLANK(Q30),ISBLANK(P30)),"",VLOOKUP(BH30,Materialliste!$A$2:$B$1615,2,FALSE)))</f>
        <v>1250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1.1727272727272728</v>
      </c>
      <c r="AB30" s="454">
        <f t="shared" si="12"/>
        <v>4.1611527272727278</v>
      </c>
      <c r="AC30" s="348">
        <f t="shared" si="13"/>
        <v>7.1496900000000005</v>
      </c>
      <c r="AD30" s="323">
        <f t="shared" si="32"/>
        <v>813.04347826086951</v>
      </c>
      <c r="AE30" s="349">
        <f t="shared" si="14"/>
        <v>2.9128069090909094</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3500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5000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1450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ST1450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4" priority="428" stopIfTrue="1" operator="equal">
      <formula>"Ergebnis des Druckbereichs i.O."</formula>
    </cfRule>
    <cfRule type="cellIs" dxfId="153" priority="429" stopIfTrue="1" operator="equal">
      <formula>"Ergebnis des Druckbereichs nicht i.O."</formula>
    </cfRule>
  </conditionalFormatting>
  <conditionalFormatting sqref="BH47">
    <cfRule type="cellIs" dxfId="152" priority="426" stopIfTrue="1" operator="equal">
      <formula>" "</formula>
    </cfRule>
    <cfRule type="cellIs" dxfId="151" priority="427" stopIfTrue="1" operator="equal">
      <formula>"Rücksprache Prozessmethodik"</formula>
    </cfRule>
  </conditionalFormatting>
  <conditionalFormatting sqref="X46">
    <cfRule type="cellIs" dxfId="150" priority="420" stopIfTrue="1" operator="notEqual">
      <formula>"39D 1978-2"</formula>
    </cfRule>
    <cfRule type="containsText" dxfId="149" priority="421" stopIfTrue="1" operator="containsText" text="39D 1978-2">
      <formula>NOT(ISERROR(SEARCH("39D 1978-2",X46)))</formula>
    </cfRule>
    <cfRule type="expression" priority="422" stopIfTrue="1">
      <formula>1</formula>
    </cfRule>
  </conditionalFormatting>
  <conditionalFormatting sqref="AA46">
    <cfRule type="cellIs" dxfId="148" priority="419" stopIfTrue="1" operator="notEqual">
      <formula>6</formula>
    </cfRule>
  </conditionalFormatting>
  <conditionalFormatting sqref="AB46">
    <cfRule type="cellIs" dxfId="147" priority="418" stopIfTrue="1" operator="notEqual">
      <formula>50</formula>
    </cfRule>
  </conditionalFormatting>
  <conditionalFormatting sqref="AC46">
    <cfRule type="cellIs" dxfId="146" priority="417" stopIfTrue="1" operator="notEqual">
      <formula>6</formula>
    </cfRule>
  </conditionalFormatting>
  <conditionalFormatting sqref="AD46">
    <cfRule type="cellIs" dxfId="145" priority="414" stopIfTrue="1" operator="notEqual">
      <formula>50</formula>
    </cfRule>
  </conditionalFormatting>
  <conditionalFormatting sqref="CB19:CB43">
    <cfRule type="cellIs" dxfId="144" priority="439" stopIfTrue="1" operator="equal">
      <formula>$AC$19</formula>
    </cfRule>
  </conditionalFormatting>
  <conditionalFormatting sqref="G19:G43">
    <cfRule type="expression" dxfId="143" priority="413" stopIfTrue="1">
      <formula>OR(AND(ISNUMBER($P19),ISBLANK($G19)),AND(ISTEXT($G19),ISBLANK($P19)))</formula>
    </cfRule>
  </conditionalFormatting>
  <conditionalFormatting sqref="BH46">
    <cfRule type="cellIs" dxfId="142" priority="397" operator="equal">
      <formula>"pressure level not allowed"</formula>
    </cfRule>
    <cfRule type="cellIs" dxfId="141" priority="398" operator="equal">
      <formula>"presure level allowed"</formula>
    </cfRule>
    <cfRule type="cellIs" dxfId="140" priority="399" operator="equal">
      <formula>"Max. Force of gun acc.Drw.exceeded!"</formula>
    </cfRule>
    <cfRule type="cellIs" dxfId="139" priority="409" stopIfTrue="1" operator="equal">
      <formula>"Zangenkraft lt.Zangenzeichnung überschritten!"</formula>
    </cfRule>
  </conditionalFormatting>
  <conditionalFormatting sqref="AE19:AE43">
    <cfRule type="expression" dxfId="138" priority="405">
      <formula>ISERROR(AE19)</formula>
    </cfRule>
  </conditionalFormatting>
  <conditionalFormatting sqref="BH47">
    <cfRule type="cellIs" dxfId="137" priority="396" operator="equal">
      <formula>"consult process methodology"</formula>
    </cfRule>
  </conditionalFormatting>
  <conditionalFormatting sqref="W47">
    <cfRule type="expression" dxfId="136" priority="440" stopIfTrue="1">
      <formula>ISBLANK($W$47)</formula>
    </cfRule>
  </conditionalFormatting>
  <conditionalFormatting sqref="G6">
    <cfRule type="cellIs" dxfId="135" priority="395" operator="equal">
      <formula>"-"</formula>
    </cfRule>
  </conditionalFormatting>
  <conditionalFormatting sqref="H44">
    <cfRule type="cellIs" dxfId="134" priority="394" operator="equal">
      <formula>"Zangentyp?"</formula>
    </cfRule>
  </conditionalFormatting>
  <conditionalFormatting sqref="BH49">
    <cfRule type="cellIs" dxfId="133" priority="392" stopIfTrue="1" operator="equal">
      <formula>"Zangen/Motorauslegung i.O."</formula>
    </cfRule>
    <cfRule type="cellIs" dxfId="132" priority="393" stopIfTrue="1" operator="equal">
      <formula>"Zangen/Motorauslegung nicht i.O."</formula>
    </cfRule>
  </conditionalFormatting>
  <conditionalFormatting sqref="BH49 BJ49:BK49">
    <cfRule type="cellIs" dxfId="131" priority="386" operator="equal">
      <formula>"Gun/Electromotor Design not O.K."</formula>
    </cfRule>
    <cfRule type="cellIs" dxfId="130" priority="387" operator="equal">
      <formula>"Gun/Electromotor Design O.K."</formula>
    </cfRule>
    <cfRule type="cellIs" dxfId="129" priority="388" operator="equal">
      <formula>"incorrect Gun Type/Gun Body/Gun Measure"</formula>
    </cfRule>
    <cfRule type="cellIs" dxfId="128" priority="389" operator="equal">
      <formula>"Max. Force of Gun acc.Drw.exceeded!"</formula>
    </cfRule>
    <cfRule type="cellIs" dxfId="127" priority="390" operator="equal">
      <formula>"max. Zangenkraft lt.Zeichnung überschritten!"</formula>
    </cfRule>
    <cfRule type="cellIs" dxfId="126" priority="391" stopIfTrue="1" operator="equal">
      <formula>"Zangentyp/-grundkörper/-maße falsch"</formula>
    </cfRule>
  </conditionalFormatting>
  <conditionalFormatting sqref="BH50">
    <cfRule type="cellIs" dxfId="125" priority="384" stopIfTrue="1" operator="equal">
      <formula>" "</formula>
    </cfRule>
    <cfRule type="cellIs" dxfId="124" priority="385" stopIfTrue="1" operator="equal">
      <formula>"Rücksprache Prozessmethodik"</formula>
    </cfRule>
  </conditionalFormatting>
  <conditionalFormatting sqref="T46">
    <cfRule type="cellIs" dxfId="123" priority="374" stopIfTrue="1" operator="equal">
      <formula>" "</formula>
    </cfRule>
    <cfRule type="cellIs" dxfId="122" priority="375" stopIfTrue="1" operator="equal">
      <formula>"Rücksprache Prozessmethodik"</formula>
    </cfRule>
  </conditionalFormatting>
  <conditionalFormatting sqref="T46">
    <cfRule type="cellIs" dxfId="121" priority="373" operator="equal">
      <formula>"consult process methodology"</formula>
    </cfRule>
  </conditionalFormatting>
  <conditionalFormatting sqref="T45">
    <cfRule type="cellIs" dxfId="120" priority="371" stopIfTrue="1" operator="equal">
      <formula>"Zangen/Motorauslegung i.O."</formula>
    </cfRule>
    <cfRule type="cellIs" dxfId="119" priority="372" stopIfTrue="1" operator="equal">
      <formula>"Zangen/Motorauslegung nicht i.O."</formula>
    </cfRule>
  </conditionalFormatting>
  <conditionalFormatting sqref="T45:W45">
    <cfRule type="cellIs" dxfId="118" priority="331" operator="equal">
      <formula>"Zangentyp/Guntype?"</formula>
    </cfRule>
    <cfRule type="cellIs" dxfId="117" priority="361" operator="equal">
      <formula>"Pressure level not allowed"</formula>
    </cfRule>
    <cfRule type="cellIs" dxfId="116" priority="362" operator="equal">
      <formula>"Presure level allowed"</formula>
    </cfRule>
    <cfRule type="cellIs" dxfId="115" priority="363" operator="equal">
      <formula>"Ergebnis des Druckbereichs nicht i.O."</formula>
    </cfRule>
    <cfRule type="cellIs" dxfId="114" priority="364" operator="equal">
      <formula>"Ergebnis des Druckbereichs i.O."</formula>
    </cfRule>
    <cfRule type="cellIs" dxfId="113" priority="365" operator="equal">
      <formula>"Gun/Electromotor Design not O.K."</formula>
    </cfRule>
    <cfRule type="cellIs" dxfId="112" priority="366" operator="equal">
      <formula>"Gun/Electromotor Design O.K."</formula>
    </cfRule>
    <cfRule type="cellIs" dxfId="111" priority="367" operator="equal">
      <formula>"incorrect Gun Type/Gun Body/Gun Measure"</formula>
    </cfRule>
    <cfRule type="cellIs" dxfId="110" priority="368" operator="equal">
      <formula>"Max. Force of Gun acc.Drw.exceeded!"</formula>
    </cfRule>
    <cfRule type="cellIs" dxfId="109" priority="369" operator="equal">
      <formula>"max. Zangenkraft lt.Zeichnung überschritten!"</formula>
    </cfRule>
    <cfRule type="cellIs" dxfId="108" priority="370" stopIfTrue="1" operator="equal">
      <formula>"Zangentyp/-grundkörper/-maße falsch"</formula>
    </cfRule>
  </conditionalFormatting>
  <conditionalFormatting sqref="E47">
    <cfRule type="expression" dxfId="107" priority="360">
      <formula>$G$6="SPZ"</formula>
    </cfRule>
  </conditionalFormatting>
  <conditionalFormatting sqref="E44">
    <cfRule type="expression" dxfId="106" priority="353">
      <formula>$G$6="RZ"</formula>
    </cfRule>
  </conditionalFormatting>
  <conditionalFormatting sqref="E46">
    <cfRule type="expression" dxfId="105" priority="214">
      <formula>$G$6="RZ"</formula>
    </cfRule>
  </conditionalFormatting>
  <conditionalFormatting sqref="L44">
    <cfRule type="expression" dxfId="104" priority="300">
      <formula>ISERR($L$46)</formula>
    </cfRule>
  </conditionalFormatting>
  <conditionalFormatting sqref="L45">
    <cfRule type="expression" dxfId="103" priority="299">
      <formula>ISERR($L$46)</formula>
    </cfRule>
  </conditionalFormatting>
  <conditionalFormatting sqref="Y19">
    <cfRule type="expression" dxfId="102" priority="281">
      <formula>ISERR(AE19)</formula>
    </cfRule>
  </conditionalFormatting>
  <conditionalFormatting sqref="Y20:Y43">
    <cfRule type="expression" dxfId="101" priority="280">
      <formula>ISERR(AE20)</formula>
    </cfRule>
  </conditionalFormatting>
  <conditionalFormatting sqref="S41:S43">
    <cfRule type="expression" dxfId="100" priority="271">
      <formula>$U41="t2?"</formula>
    </cfRule>
  </conditionalFormatting>
  <conditionalFormatting sqref="AN45:AN46">
    <cfRule type="cellIs" dxfId="99" priority="237" operator="equal">
      <formula>"Ja"</formula>
    </cfRule>
  </conditionalFormatting>
  <conditionalFormatting sqref="AE45:AE46">
    <cfRule type="expression" dxfId="98" priority="444">
      <formula>AN45="Ja"</formula>
    </cfRule>
  </conditionalFormatting>
  <conditionalFormatting sqref="AE47">
    <cfRule type="expression" dxfId="97" priority="445">
      <formula>AND(AN45="Ja",ISBLANK($AG$47))</formula>
    </cfRule>
  </conditionalFormatting>
  <conditionalFormatting sqref="AJ47">
    <cfRule type="expression" dxfId="96" priority="446">
      <formula>AND(AN45="Ja",ISBLANK($AL$47))</formula>
    </cfRule>
  </conditionalFormatting>
  <conditionalFormatting sqref="AG47">
    <cfRule type="expression" dxfId="95" priority="236">
      <formula>AND(AN45="Ja",ISBLANK($AG$47))</formula>
    </cfRule>
  </conditionalFormatting>
  <conditionalFormatting sqref="AL47">
    <cfRule type="expression" dxfId="94" priority="235">
      <formula>AND(AN45="Ja",ISBLANK($AL$47))</formula>
    </cfRule>
  </conditionalFormatting>
  <conditionalFormatting sqref="G8">
    <cfRule type="expression" dxfId="93" priority="234">
      <formula>NOT(OR(G8="J",G8="N"))</formula>
    </cfRule>
  </conditionalFormatting>
  <conditionalFormatting sqref="S31:S39">
    <cfRule type="expression" dxfId="92" priority="228">
      <formula>$R31="t1?"</formula>
    </cfRule>
  </conditionalFormatting>
  <conditionalFormatting sqref="S40">
    <cfRule type="expression" dxfId="91" priority="227">
      <formula>$U40="t2?"</formula>
    </cfRule>
  </conditionalFormatting>
  <conditionalFormatting sqref="H47">
    <cfRule type="expression" dxfId="90" priority="222">
      <formula>$G$6="SPZ"</formula>
    </cfRule>
  </conditionalFormatting>
  <conditionalFormatting sqref="L47">
    <cfRule type="expression" dxfId="89" priority="221">
      <formula>$G$6="SPZ"</formula>
    </cfRule>
  </conditionalFormatting>
  <conditionalFormatting sqref="O46">
    <cfRule type="expression" dxfId="88" priority="220">
      <formula>$G$6="SPZ"</formula>
    </cfRule>
  </conditionalFormatting>
  <conditionalFormatting sqref="O47">
    <cfRule type="expression" dxfId="87" priority="219">
      <formula>$G$6="SPZ"</formula>
    </cfRule>
  </conditionalFormatting>
  <conditionalFormatting sqref="R46">
    <cfRule type="expression" dxfId="86" priority="218">
      <formula>$G$6="SPZ"</formula>
    </cfRule>
  </conditionalFormatting>
  <conditionalFormatting sqref="R47">
    <cfRule type="expression" dxfId="85" priority="217">
      <formula>$G$6="SPZ"</formula>
    </cfRule>
  </conditionalFormatting>
  <conditionalFormatting sqref="X47">
    <cfRule type="expression" dxfId="84" priority="216">
      <formula>$G$6="SPZ"</formula>
    </cfRule>
  </conditionalFormatting>
  <conditionalFormatting sqref="AA47">
    <cfRule type="expression" dxfId="83" priority="215">
      <formula>$G$6="SPZ"</formula>
    </cfRule>
  </conditionalFormatting>
  <conditionalFormatting sqref="H46">
    <cfRule type="expression" dxfId="82" priority="213">
      <formula>$G$6="RZ"</formula>
    </cfRule>
  </conditionalFormatting>
  <conditionalFormatting sqref="O44">
    <cfRule type="expression" dxfId="81" priority="212">
      <formula>$G$6="RZ"</formula>
    </cfRule>
  </conditionalFormatting>
  <conditionalFormatting sqref="O45">
    <cfRule type="expression" dxfId="80" priority="211">
      <formula>$G$6="RZ"</formula>
    </cfRule>
  </conditionalFormatting>
  <conditionalFormatting sqref="R44">
    <cfRule type="expression" dxfId="79" priority="210">
      <formula>$G$6="RZ"</formula>
    </cfRule>
  </conditionalFormatting>
  <conditionalFormatting sqref="R45">
    <cfRule type="expression" dxfId="78" priority="209">
      <formula>$G$6="RZ"</formula>
    </cfRule>
  </conditionalFormatting>
  <conditionalFormatting sqref="C44:D45">
    <cfRule type="expression" dxfId="77" priority="208">
      <formula>$G$6="RZ"</formula>
    </cfRule>
  </conditionalFormatting>
  <conditionalFormatting sqref="C46:D46">
    <cfRule type="expression" dxfId="76" priority="207">
      <formula>$G$6="RZ"</formula>
    </cfRule>
  </conditionalFormatting>
  <conditionalFormatting sqref="F46:G46">
    <cfRule type="expression" dxfId="75" priority="206">
      <formula>$G$6="RZ"</formula>
    </cfRule>
  </conditionalFormatting>
  <conditionalFormatting sqref="M45:N45">
    <cfRule type="expression" dxfId="74" priority="205">
      <formula>$G$6="RZ"</formula>
    </cfRule>
  </conditionalFormatting>
  <conditionalFormatting sqref="P45:Q45">
    <cfRule type="expression" dxfId="73" priority="204">
      <formula>$G$6="RZ"</formula>
    </cfRule>
  </conditionalFormatting>
  <conditionalFormatting sqref="M44:N44">
    <cfRule type="expression" dxfId="72" priority="203">
      <formula>$G$6="RZ"</formula>
    </cfRule>
  </conditionalFormatting>
  <conditionalFormatting sqref="P44:Q44">
    <cfRule type="expression" dxfId="71" priority="202">
      <formula>$G$6="RZ"</formula>
    </cfRule>
  </conditionalFormatting>
  <conditionalFormatting sqref="C47:D47">
    <cfRule type="expression" dxfId="70" priority="201">
      <formula>$G$6="SPZ"</formula>
    </cfRule>
  </conditionalFormatting>
  <conditionalFormatting sqref="F47:G47">
    <cfRule type="expression" dxfId="69" priority="200">
      <formula>$G$6="SPZ"</formula>
    </cfRule>
  </conditionalFormatting>
  <conditionalFormatting sqref="I47">
    <cfRule type="expression" dxfId="68" priority="199">
      <formula>$G$6="SPZ"</formula>
    </cfRule>
  </conditionalFormatting>
  <conditionalFormatting sqref="M46:N46">
    <cfRule type="expression" dxfId="67" priority="198">
      <formula>$G$6="SPZ"</formula>
    </cfRule>
  </conditionalFormatting>
  <conditionalFormatting sqref="M47:N47">
    <cfRule type="expression" dxfId="66" priority="197">
      <formula>$G$6="SPZ"</formula>
    </cfRule>
  </conditionalFormatting>
  <conditionalFormatting sqref="P47:Q47">
    <cfRule type="expression" dxfId="65" priority="196">
      <formula>$G$6="SPZ"</formula>
    </cfRule>
  </conditionalFormatting>
  <conditionalFormatting sqref="P46:Q46">
    <cfRule type="expression" dxfId="64" priority="195">
      <formula>$G$6="SPZ"</formula>
    </cfRule>
  </conditionalFormatting>
  <conditionalFormatting sqref="AF45:AM46">
    <cfRule type="expression" dxfId="63" priority="448">
      <formula>BG45="Ja"</formula>
    </cfRule>
  </conditionalFormatting>
  <conditionalFormatting sqref="AF47">
    <cfRule type="expression" dxfId="62" priority="450">
      <formula>AND(BG45="Ja",ISBLANK($AG$47))</formula>
    </cfRule>
  </conditionalFormatting>
  <conditionalFormatting sqref="AK47">
    <cfRule type="expression" dxfId="61" priority="452">
      <formula>AND(BG45="Ja",ISBLANK($AL$47))</formula>
    </cfRule>
  </conditionalFormatting>
  <conditionalFormatting sqref="AH47:AI47">
    <cfRule type="expression" dxfId="60" priority="454">
      <formula>AND(BG45="Ja",ISBLANK($AG$47))</formula>
    </cfRule>
  </conditionalFormatting>
  <conditionalFormatting sqref="AM47:AN47">
    <cfRule type="expression" dxfId="59" priority="459">
      <formula>AND(BG45="Ja",ISBLANK($AL$47))</formula>
    </cfRule>
  </conditionalFormatting>
  <conditionalFormatting sqref="W21">
    <cfRule type="expression" dxfId="58" priority="151">
      <formula>CELL("Schutz",W21)</formula>
    </cfRule>
  </conditionalFormatting>
  <conditionalFormatting sqref="V21">
    <cfRule type="expression" dxfId="57" priority="152">
      <formula>$R21="t1?"</formula>
    </cfRule>
  </conditionalFormatting>
  <conditionalFormatting sqref="V22 V31:V43 V26:V29">
    <cfRule type="expression" dxfId="56" priority="180">
      <formula>$R22="t1?"</formula>
    </cfRule>
  </conditionalFormatting>
  <conditionalFormatting sqref="P41:P43">
    <cfRule type="expression" dxfId="55" priority="175">
      <formula>$U41="t2?"</formula>
    </cfRule>
  </conditionalFormatting>
  <conditionalFormatting sqref="P31:P39">
    <cfRule type="expression" dxfId="54" priority="173">
      <formula>$R31="t1?"</formula>
    </cfRule>
  </conditionalFormatting>
  <conditionalFormatting sqref="P40">
    <cfRule type="expression" dxfId="53" priority="172">
      <formula>$U40="t2?"</formula>
    </cfRule>
  </conditionalFormatting>
  <conditionalFormatting sqref="AE44:AN44">
    <cfRule type="containsText" dxfId="52"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3">
      <formula>$R19="t1?"</formula>
    </cfRule>
  </conditionalFormatting>
  <conditionalFormatting sqref="P20:P28">
    <cfRule type="expression" dxfId="50" priority="142">
      <formula>$R20="t1?"</formula>
    </cfRule>
  </conditionalFormatting>
  <conditionalFormatting sqref="P19:P28">
    <cfRule type="expression" dxfId="49" priority="139">
      <formula>CELL("Schutz",P19)</formula>
    </cfRule>
  </conditionalFormatting>
  <conditionalFormatting sqref="V19">
    <cfRule type="expression" dxfId="48" priority="132">
      <formula>$R19="t1?"</formula>
    </cfRule>
  </conditionalFormatting>
  <conditionalFormatting sqref="V19">
    <cfRule type="expression" dxfId="47" priority="131">
      <formula>CELL("Schutz",V19)</formula>
    </cfRule>
  </conditionalFormatting>
  <conditionalFormatting sqref="P29">
    <cfRule type="expression" dxfId="46" priority="129">
      <formula>$R29="t1?"</formula>
    </cfRule>
  </conditionalFormatting>
  <conditionalFormatting sqref="S29">
    <cfRule type="expression" dxfId="45" priority="128">
      <formula>$R29="t1?"</formula>
    </cfRule>
  </conditionalFormatting>
  <conditionalFormatting sqref="P30">
    <cfRule type="expression" dxfId="44" priority="127">
      <formula>$R30="t1?"</formula>
    </cfRule>
  </conditionalFormatting>
  <conditionalFormatting sqref="S30">
    <cfRule type="expression" dxfId="43" priority="126">
      <formula>$R30="t1?"</formula>
    </cfRule>
  </conditionalFormatting>
  <conditionalFormatting sqref="V30">
    <cfRule type="expression" dxfId="42" priority="125">
      <formula>$R30="t1?"</formula>
    </cfRule>
  </conditionalFormatting>
  <conditionalFormatting sqref="I19:I43">
    <cfRule type="aboveAverage" dxfId="41" priority="123" aboveAverage="0"/>
    <cfRule type="aboveAverage" dxfId="40" priority="124"/>
  </conditionalFormatting>
  <conditionalFormatting sqref="G20:G43">
    <cfRule type="expression" dxfId="39" priority="117">
      <formula>AND(BI10=TRUE,BH10=TRUE)</formula>
    </cfRule>
  </conditionalFormatting>
  <conditionalFormatting sqref="G19:G43">
    <cfRule type="expression" dxfId="38" priority="460">
      <formula>AND(G19="X",$BJ$9=TRUE,$BI$9=TRUE)</formula>
    </cfRule>
  </conditionalFormatting>
  <conditionalFormatting sqref="G20:G43">
    <cfRule type="expression" dxfId="37" priority="461">
      <formula>AND($BJ$9=TRUE,$BI$9=TRUE)</formula>
    </cfRule>
  </conditionalFormatting>
  <conditionalFormatting sqref="V25">
    <cfRule type="expression" dxfId="36" priority="104">
      <formula>$R25="t1?"</formula>
    </cfRule>
  </conditionalFormatting>
  <conditionalFormatting sqref="Q27">
    <cfRule type="expression" dxfId="35" priority="95">
      <formula>CELL("Schutz",Q27)</formula>
    </cfRule>
  </conditionalFormatting>
  <conditionalFormatting sqref="W25:W27">
    <cfRule type="expression" dxfId="34" priority="92">
      <formula>CELL("Schutz",W25)</formula>
    </cfRule>
  </conditionalFormatting>
  <conditionalFormatting sqref="T27">
    <cfRule type="expression" dxfId="33" priority="90">
      <formula>CELL("Schutz",T27)</formula>
    </cfRule>
  </conditionalFormatting>
  <conditionalFormatting sqref="T22">
    <cfRule type="expression" dxfId="32" priority="73">
      <formula>CELL("Schutz",T22)</formula>
    </cfRule>
  </conditionalFormatting>
  <conditionalFormatting sqref="T23">
    <cfRule type="expression" dxfId="31" priority="70">
      <formula>CELL("Schutz",T23)</formula>
    </cfRule>
  </conditionalFormatting>
  <conditionalFormatting sqref="S19:S28">
    <cfRule type="expression" dxfId="30" priority="64">
      <formula>$R19="t1?"</formula>
    </cfRule>
  </conditionalFormatting>
  <conditionalFormatting sqref="S19:S28">
    <cfRule type="expression" dxfId="29" priority="63">
      <formula>CELL("Schutz",S19)</formula>
    </cfRule>
  </conditionalFormatting>
  <conditionalFormatting sqref="T21">
    <cfRule type="expression" dxfId="28" priority="62">
      <formula>CELL("Schutz",T21)</formula>
    </cfRule>
  </conditionalFormatting>
  <conditionalFormatting sqref="T24">
    <cfRule type="expression" dxfId="27" priority="59">
      <formula>CELL("Schutz",T24)</formula>
    </cfRule>
  </conditionalFormatting>
  <conditionalFormatting sqref="Q25">
    <cfRule type="expression" dxfId="26" priority="56">
      <formula>CELL("Schutz",Q25)</formula>
    </cfRule>
  </conditionalFormatting>
  <conditionalFormatting sqref="Q26">
    <cfRule type="expression" dxfId="25" priority="50">
      <formula>CELL("Schutz",Q26)</formula>
    </cfRule>
  </conditionalFormatting>
  <conditionalFormatting sqref="T26">
    <cfRule type="expression" dxfId="24" priority="47">
      <formula>CELL("Schutz",T26)</formula>
    </cfRule>
  </conditionalFormatting>
  <conditionalFormatting sqref="V24">
    <cfRule type="expression" dxfId="23" priority="46">
      <formula>$R24="t1?"</formula>
    </cfRule>
  </conditionalFormatting>
  <conditionalFormatting sqref="V24">
    <cfRule type="expression" dxfId="22" priority="45">
      <formula>CELL("Schutz",V24)</formula>
    </cfRule>
  </conditionalFormatting>
  <conditionalFormatting sqref="W24">
    <cfRule type="expression" dxfId="21" priority="44">
      <formula>CELL("Schutz",W24)</formula>
    </cfRule>
  </conditionalFormatting>
  <conditionalFormatting sqref="W23">
    <cfRule type="expression" dxfId="20" priority="42">
      <formula>CELL("Schutz",W23)</formula>
    </cfRule>
  </conditionalFormatting>
  <conditionalFormatting sqref="V23">
    <cfRule type="expression" dxfId="19" priority="41">
      <formula>$R23="t1?"</formula>
    </cfRule>
  </conditionalFormatting>
  <conditionalFormatting sqref="V23">
    <cfRule type="expression" dxfId="18" priority="40">
      <formula>CELL("Schutz",V23)</formula>
    </cfRule>
  </conditionalFormatting>
  <conditionalFormatting sqref="V20">
    <cfRule type="expression" dxfId="17" priority="33">
      <formula>$R20="t1?"</formula>
    </cfRule>
  </conditionalFormatting>
  <conditionalFormatting sqref="Q19">
    <cfRule type="expression" dxfId="16" priority="29">
      <formula>CELL("Schutz",Q19)</formula>
    </cfRule>
  </conditionalFormatting>
  <conditionalFormatting sqref="W19">
    <cfRule type="expression" dxfId="15" priority="27">
      <formula>CELL("Schutz",W19)</formula>
    </cfRule>
  </conditionalFormatting>
  <conditionalFormatting sqref="T19">
    <cfRule type="expression" dxfId="14" priority="20">
      <formula>CELL("Schutz",T19)</formula>
    </cfRule>
  </conditionalFormatting>
  <conditionalFormatting sqref="T20">
    <cfRule type="expression" dxfId="13" priority="19">
      <formula>CELL("Schutz",T20)</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20:Q24">
    <cfRule type="expression" dxfId="3" priority="3">
      <formula>CELL("Schutz",Q20)</formula>
    </cfRule>
  </conditionalFormatting>
  <conditionalFormatting sqref="Q28:Q30">
    <cfRule type="expression" dxfId="2" priority="2">
      <formula>CELL("Schutz",Q28)</formula>
    </cfRule>
  </conditionalFormatting>
  <conditionalFormatting sqref="T25">
    <cfRule type="expression" dxfId="1" priority="1">
      <formula>CELL("Schutz",T25)</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Blatt_1_1450R01</vt:lpstr>
      <vt:lpstr>Punktplan LTVR_3_1450R01</vt:lpstr>
      <vt:lpstr>Materialliste</vt:lpstr>
      <vt:lpstr>Motordaten</vt:lpstr>
      <vt:lpstr>Hinweise (Notes)</vt:lpstr>
      <vt:lpstr>Änderungshistorie</vt:lpstr>
      <vt:lpstr>'Blatt 0'!Area_de_impressao</vt:lpstr>
      <vt:lpstr>Blatt_1_1450R01!Area_de_impressao</vt:lpstr>
      <vt:lpstr>'Punktplan LTVR_3_1450R01'!Area_de_impressao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