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U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7" i="1" l="1"/>
  <c r="AP17" i="1"/>
  <c r="X13" i="1"/>
  <c r="X6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3" i="1"/>
  <c r="AO6" i="1"/>
  <c r="AO13" i="1"/>
  <c r="AO17" i="1"/>
  <c r="AO4" i="1"/>
  <c r="AO5" i="1"/>
  <c r="AO7" i="1"/>
  <c r="AO8" i="1"/>
  <c r="AO9" i="1"/>
  <c r="AO10" i="1"/>
  <c r="AO11" i="1"/>
  <c r="AO12" i="1"/>
  <c r="AO14" i="1"/>
  <c r="AO15" i="1"/>
  <c r="AO16" i="1"/>
  <c r="AO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O80" i="1"/>
  <c r="O68" i="1"/>
  <c r="O69" i="1"/>
  <c r="O70" i="1"/>
  <c r="O71" i="1"/>
  <c r="O72" i="1"/>
  <c r="O73" i="1"/>
  <c r="O74" i="1"/>
  <c r="O75" i="1"/>
  <c r="O76" i="1"/>
  <c r="O77" i="1"/>
  <c r="O78" i="1"/>
  <c r="O79" i="1"/>
  <c r="O5" i="1"/>
  <c r="W4" i="1"/>
  <c r="W5" i="1"/>
  <c r="W6" i="1"/>
  <c r="W7" i="1"/>
  <c r="W8" i="1"/>
  <c r="W9" i="1"/>
  <c r="W10" i="1"/>
  <c r="W11" i="1"/>
  <c r="W12" i="1"/>
  <c r="W13" i="1"/>
  <c r="X17" i="1"/>
  <c r="X11" i="1"/>
  <c r="O6" i="1"/>
  <c r="W14" i="1"/>
  <c r="X14" i="1"/>
  <c r="W15" i="1"/>
  <c r="X15" i="1"/>
  <c r="W16" i="1"/>
  <c r="X16" i="1"/>
  <c r="X4" i="1"/>
  <c r="X5" i="1"/>
  <c r="X7" i="1"/>
  <c r="X8" i="1"/>
  <c r="X9" i="1"/>
  <c r="X10" i="1"/>
  <c r="X12" i="1"/>
  <c r="X3" i="1"/>
  <c r="O66" i="1"/>
  <c r="O67" i="1"/>
  <c r="O4" i="1"/>
  <c r="O3" i="1"/>
  <c r="O11" i="1"/>
  <c r="O7" i="1"/>
  <c r="O8" i="1"/>
  <c r="O9" i="1"/>
  <c r="O1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</calcChain>
</file>

<file path=xl/sharedStrings.xml><?xml version="1.0" encoding="utf-8"?>
<sst xmlns="http://schemas.openxmlformats.org/spreadsheetml/2006/main" count="67" uniqueCount="33">
  <si>
    <t>grainsize</t>
    <phoneticPr fontId="1" type="noConversion"/>
  </si>
  <si>
    <t>attenuation</t>
    <phoneticPr fontId="1" type="noConversion"/>
  </si>
  <si>
    <t>Model</t>
  </si>
  <si>
    <t>ExpDec2</t>
  </si>
  <si>
    <t>Equation</t>
  </si>
  <si>
    <t>y = A1*exp(-x/t1) + A2*exp(-x/t2) + y0</t>
  </si>
  <si>
    <t>Plot</t>
  </si>
  <si>
    <t>Attenuation</t>
  </si>
  <si>
    <t>y0</t>
  </si>
  <si>
    <t>A1</t>
  </si>
  <si>
    <t>t1</t>
  </si>
  <si>
    <t>A2</t>
  </si>
  <si>
    <t>t2</t>
  </si>
  <si>
    <t>Reduced Chi-Sqr</t>
  </si>
  <si>
    <t>R-Square (COD)</t>
  </si>
  <si>
    <t>Adj. R-Square</t>
  </si>
  <si>
    <t>y = a + b*x</t>
  </si>
  <si>
    <t>Intercept</t>
  </si>
  <si>
    <t>Slope</t>
  </si>
  <si>
    <t>Residual Sum of Squares</t>
  </si>
  <si>
    <t>Pearson's r</t>
  </si>
  <si>
    <t>Brennan et al. (1991)</t>
  </si>
  <si>
    <t>U</t>
  </si>
  <si>
    <t>Th</t>
  </si>
  <si>
    <t>Grain Size (µm)</t>
  </si>
  <si>
    <t>alpha attenunation factor</t>
  </si>
  <si>
    <t>from the fitted function</t>
  </si>
  <si>
    <t>from fitted functoin</t>
  </si>
  <si>
    <t>4-11um</t>
  </si>
  <si>
    <t>10-1000um for U</t>
  </si>
  <si>
    <t>1-15 um for U</t>
  </si>
  <si>
    <t>10-1000um for Th</t>
  </si>
  <si>
    <t>1-15 um for 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</si>
</sst>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rgb="FF000000"/>
      <name val="Lucida Console"/>
      <family val="3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1" applyAlignment="1">
      <alignment horizontal="left" vertical="center" indent="2"/>
    </xf>
    <xf numFmtId="0" fontId="6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9" fillId="0" borderId="3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0" fillId="0" borderId="2" xfId="0" applyNumberFormat="1" applyBorder="1" applyAlignment="1">
      <alignment horizontal="left" vertical="center"/>
    </xf>
    <xf numFmtId="164" fontId="10" fillId="0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164" fontId="7" fillId="2" borderId="0" xfId="0" applyNumberFormat="1" applyFont="1" applyFill="1"/>
    <xf numFmtId="0" fontId="0" fillId="0" borderId="0" xfId="0" applyBorder="1"/>
    <xf numFmtId="0" fontId="0" fillId="0" borderId="0" xfId="0" applyNumberFormat="1" applyBorder="1" applyAlignment="1">
      <alignment horizontal="left" vertical="center"/>
    </xf>
    <xf numFmtId="164" fontId="10" fillId="0" borderId="0" xfId="0" applyNumberFormat="1" applyFont="1" applyFill="1" applyBorder="1" applyAlignment="1">
      <alignment horizontal="center" vertical="center" wrapText="1"/>
    </xf>
    <xf numFmtId="11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vertical="center"/>
    </xf>
    <xf numFmtId="0" fontId="0" fillId="3" borderId="0" xfId="0" applyFill="1"/>
    <xf numFmtId="0" fontId="7" fillId="2" borderId="0" xfId="0" applyFont="1" applyFill="1"/>
    <xf numFmtId="0" fontId="0" fillId="2" borderId="0" xfId="0" applyFill="1"/>
    <xf numFmtId="0" fontId="6" fillId="0" borderId="2" xfId="0" applyFont="1" applyBorder="1"/>
    <xf numFmtId="0" fontId="11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ysClr val="windowText" lastClr="000000"/>
                </a:solidFill>
              </a:rPr>
              <a:t>U attenuation fator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Brennan1991 rawdata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U!$B$4:$B$31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U!$C$4:$C$31</c:f>
              <c:numCache>
                <c:formatCode>0.000</c:formatCode>
                <c:ptCount val="28"/>
                <c:pt idx="0">
                  <c:v>0.98</c:v>
                </c:pt>
                <c:pt idx="1">
                  <c:v>0.96</c:v>
                </c:pt>
                <c:pt idx="2">
                  <c:v>0.94</c:v>
                </c:pt>
                <c:pt idx="3">
                  <c:v>0.92</c:v>
                </c:pt>
                <c:pt idx="4">
                  <c:v>0.89</c:v>
                </c:pt>
                <c:pt idx="5">
                  <c:v>0.875</c:v>
                </c:pt>
                <c:pt idx="6">
                  <c:v>0.85099999999999998</c:v>
                </c:pt>
                <c:pt idx="7">
                  <c:v>0.83</c:v>
                </c:pt>
                <c:pt idx="8">
                  <c:v>0.81</c:v>
                </c:pt>
                <c:pt idx="9">
                  <c:v>0.79</c:v>
                </c:pt>
                <c:pt idx="10">
                  <c:v>0.57999999999999996</c:v>
                </c:pt>
                <c:pt idx="11">
                  <c:v>0.44</c:v>
                </c:pt>
                <c:pt idx="12">
                  <c:v>0.35</c:v>
                </c:pt>
                <c:pt idx="13">
                  <c:v>0.28000000000000003</c:v>
                </c:pt>
                <c:pt idx="14">
                  <c:v>0.24</c:v>
                </c:pt>
                <c:pt idx="15">
                  <c:v>0.21</c:v>
                </c:pt>
                <c:pt idx="16">
                  <c:v>0.18</c:v>
                </c:pt>
                <c:pt idx="17">
                  <c:v>0.16</c:v>
                </c:pt>
                <c:pt idx="18">
                  <c:v>0.15</c:v>
                </c:pt>
                <c:pt idx="19">
                  <c:v>0.08</c:v>
                </c:pt>
                <c:pt idx="20">
                  <c:v>5.5E-2</c:v>
                </c:pt>
                <c:pt idx="21">
                  <c:v>0.04</c:v>
                </c:pt>
                <c:pt idx="22">
                  <c:v>0.03</c:v>
                </c:pt>
                <c:pt idx="23">
                  <c:v>2.5000000000000001E-2</c:v>
                </c:pt>
                <c:pt idx="24">
                  <c:v>2.3E-2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6-4A18-A655-C778F4AE5EBB}"/>
            </c:ext>
          </c:extLst>
        </c:ser>
        <c:ser>
          <c:idx val="1"/>
          <c:order val="1"/>
          <c:tx>
            <c:v>fitted 10-1000 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U!$N$3:$N$102</c:f>
              <c:numCache>
                <c:formatCode>General</c:formatCode>
                <c:ptCount val="10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  <c:pt idx="32">
                  <c:v>100</c:v>
                </c:pt>
                <c:pt idx="33">
                  <c:v>120</c:v>
                </c:pt>
                <c:pt idx="34">
                  <c:v>140</c:v>
                </c:pt>
                <c:pt idx="35">
                  <c:v>160</c:v>
                </c:pt>
                <c:pt idx="36">
                  <c:v>180</c:v>
                </c:pt>
                <c:pt idx="37">
                  <c:v>200</c:v>
                </c:pt>
                <c:pt idx="38">
                  <c:v>220</c:v>
                </c:pt>
                <c:pt idx="39">
                  <c:v>240</c:v>
                </c:pt>
                <c:pt idx="40">
                  <c:v>260</c:v>
                </c:pt>
                <c:pt idx="41">
                  <c:v>280</c:v>
                </c:pt>
                <c:pt idx="42">
                  <c:v>300</c:v>
                </c:pt>
                <c:pt idx="43">
                  <c:v>320</c:v>
                </c:pt>
                <c:pt idx="44">
                  <c:v>340</c:v>
                </c:pt>
                <c:pt idx="45">
                  <c:v>360</c:v>
                </c:pt>
                <c:pt idx="46">
                  <c:v>380</c:v>
                </c:pt>
                <c:pt idx="47">
                  <c:v>400</c:v>
                </c:pt>
                <c:pt idx="48">
                  <c:v>420</c:v>
                </c:pt>
                <c:pt idx="49">
                  <c:v>440</c:v>
                </c:pt>
                <c:pt idx="50">
                  <c:v>460</c:v>
                </c:pt>
                <c:pt idx="51">
                  <c:v>480</c:v>
                </c:pt>
                <c:pt idx="52">
                  <c:v>500</c:v>
                </c:pt>
                <c:pt idx="53">
                  <c:v>520</c:v>
                </c:pt>
                <c:pt idx="54">
                  <c:v>540</c:v>
                </c:pt>
                <c:pt idx="55">
                  <c:v>560</c:v>
                </c:pt>
                <c:pt idx="56">
                  <c:v>580</c:v>
                </c:pt>
                <c:pt idx="57">
                  <c:v>600</c:v>
                </c:pt>
                <c:pt idx="58">
                  <c:v>620</c:v>
                </c:pt>
                <c:pt idx="59">
                  <c:v>640</c:v>
                </c:pt>
                <c:pt idx="60">
                  <c:v>660</c:v>
                </c:pt>
                <c:pt idx="61">
                  <c:v>680</c:v>
                </c:pt>
                <c:pt idx="62">
                  <c:v>700</c:v>
                </c:pt>
                <c:pt idx="63">
                  <c:v>720</c:v>
                </c:pt>
                <c:pt idx="64">
                  <c:v>740</c:v>
                </c:pt>
                <c:pt idx="65">
                  <c:v>760</c:v>
                </c:pt>
                <c:pt idx="66">
                  <c:v>780</c:v>
                </c:pt>
                <c:pt idx="67">
                  <c:v>800</c:v>
                </c:pt>
                <c:pt idx="68">
                  <c:v>820</c:v>
                </c:pt>
                <c:pt idx="69">
                  <c:v>840</c:v>
                </c:pt>
                <c:pt idx="70">
                  <c:v>860</c:v>
                </c:pt>
                <c:pt idx="71">
                  <c:v>880</c:v>
                </c:pt>
                <c:pt idx="72">
                  <c:v>900</c:v>
                </c:pt>
                <c:pt idx="73">
                  <c:v>920</c:v>
                </c:pt>
                <c:pt idx="74">
                  <c:v>940</c:v>
                </c:pt>
                <c:pt idx="75">
                  <c:v>960</c:v>
                </c:pt>
                <c:pt idx="76">
                  <c:v>980</c:v>
                </c:pt>
                <c:pt idx="77">
                  <c:v>1000</c:v>
                </c:pt>
              </c:numCache>
            </c:numRef>
          </c:xVal>
          <c:yVal>
            <c:numRef>
              <c:f>U!$O$3:$O$102</c:f>
              <c:numCache>
                <c:formatCode>General</c:formatCode>
                <c:ptCount val="100"/>
                <c:pt idx="0">
                  <c:v>0.7891293064559044</c:v>
                </c:pt>
                <c:pt idx="1">
                  <c:v>0.76435775249238957</c:v>
                </c:pt>
                <c:pt idx="2">
                  <c:v>0.74057368160858772</c:v>
                </c:pt>
                <c:pt idx="3">
                  <c:v>0.71773619859343252</c:v>
                </c:pt>
                <c:pt idx="4">
                  <c:v>0.69580611182134522</c:v>
                </c:pt>
                <c:pt idx="5">
                  <c:v>0.674745862222912</c:v>
                </c:pt>
                <c:pt idx="6">
                  <c:v>0.65451945521745059</c:v>
                </c:pt>
                <c:pt idx="7">
                  <c:v>0.63509239548395047</c:v>
                </c:pt>
                <c:pt idx="8">
                  <c:v>0.61643162445202804</c:v>
                </c:pt>
                <c:pt idx="9">
                  <c:v>0.59850546039947172</c:v>
                </c:pt>
                <c:pt idx="10">
                  <c:v>0.58128354104767899</c:v>
                </c:pt>
                <c:pt idx="11">
                  <c:v>0.54883725677894257</c:v>
                </c:pt>
                <c:pt idx="12">
                  <c:v>0.51887422846409736</c:v>
                </c:pt>
                <c:pt idx="13">
                  <c:v>0.49119373363680863</c:v>
                </c:pt>
                <c:pt idx="14">
                  <c:v>0.46561141559314123</c:v>
                </c:pt>
                <c:pt idx="15">
                  <c:v>0.44195794724893744</c:v>
                </c:pt>
                <c:pt idx="16">
                  <c:v>0.42007780410532042</c:v>
                </c:pt>
                <c:pt idx="17">
                  <c:v>0.39982813741238121</c:v>
                </c:pt>
                <c:pt idx="18">
                  <c:v>0.3810777393487173</c:v>
                </c:pt>
                <c:pt idx="19">
                  <c:v>0.36370609270267029</c:v>
                </c:pt>
                <c:pt idx="20">
                  <c:v>0.34760249815473399</c:v>
                </c:pt>
                <c:pt idx="21">
                  <c:v>0.31224415594027255</c:v>
                </c:pt>
                <c:pt idx="22">
                  <c:v>0.2828224088668822</c:v>
                </c:pt>
                <c:pt idx="23">
                  <c:v>0.25822448848574869</c:v>
                </c:pt>
                <c:pt idx="24">
                  <c:v>0.23755028152999846</c:v>
                </c:pt>
                <c:pt idx="25">
                  <c:v>0.22007156230547814</c:v>
                </c:pt>
                <c:pt idx="26">
                  <c:v>0.20519904449796056</c:v>
                </c:pt>
                <c:pt idx="27">
                  <c:v>0.1924557524747354</c:v>
                </c:pt>
                <c:pt idx="28">
                  <c:v>0.18145549987763293</c:v>
                </c:pt>
                <c:pt idx="29">
                  <c:v>0.17188549583245721</c:v>
                </c:pt>
                <c:pt idx="30">
                  <c:v>0.16349228702350427</c:v>
                </c:pt>
                <c:pt idx="31">
                  <c:v>0.15607039575744369</c:v>
                </c:pt>
                <c:pt idx="32">
                  <c:v>0.14945313688320416</c:v>
                </c:pt>
                <c:pt idx="33">
                  <c:v>0.12867653716304439</c:v>
                </c:pt>
                <c:pt idx="34">
                  <c:v>0.1135254317616762</c:v>
                </c:pt>
                <c:pt idx="35">
                  <c:v>0.10151249407247705</c:v>
                </c:pt>
                <c:pt idx="36">
                  <c:v>9.1489926857840131E-2</c:v>
                </c:pt>
                <c:pt idx="37">
                  <c:v>8.2891561752565332E-2</c:v>
                </c:pt>
                <c:pt idx="38">
                  <c:v>7.540834012403741E-2</c:v>
                </c:pt>
                <c:pt idx="39">
                  <c:v>6.8848816778537075E-2</c:v>
                </c:pt>
                <c:pt idx="40">
                  <c:v>6.3078719141355127E-2</c:v>
                </c:pt>
                <c:pt idx="41">
                  <c:v>5.7994341193420881E-2</c:v>
                </c:pt>
                <c:pt idx="42">
                  <c:v>5.3510467959773281E-2</c:v>
                </c:pt>
                <c:pt idx="43">
                  <c:v>4.9554583956998535E-2</c:v>
                </c:pt>
                <c:pt idx="44">
                  <c:v>4.6063837565561386E-2</c:v>
                </c:pt>
                <c:pt idx="45">
                  <c:v>4.2983247426148036E-2</c:v>
                </c:pt>
                <c:pt idx="46">
                  <c:v>4.0264497233956309E-2</c:v>
                </c:pt>
                <c:pt idx="47">
                  <c:v>3.7865033216674018E-2</c:v>
                </c:pt>
                <c:pt idx="48">
                  <c:v>3.574733634195805E-2</c:v>
                </c:pt>
                <c:pt idx="49">
                  <c:v>3.3878309313813311E-2</c:v>
                </c:pt>
                <c:pt idx="50">
                  <c:v>3.2228748060939116E-2</c:v>
                </c:pt>
                <c:pt idx="51">
                  <c:v>3.0772880621165455E-2</c:v>
                </c:pt>
                <c:pt idx="52">
                  <c:v>2.9487962447500869E-2</c:v>
                </c:pt>
                <c:pt idx="53">
                  <c:v>2.8353920204990696E-2</c:v>
                </c:pt>
                <c:pt idx="54">
                  <c:v>2.7353037807534515E-2</c:v>
                </c:pt>
                <c:pt idx="55">
                  <c:v>2.6469679497193154E-2</c:v>
                </c:pt>
                <c:pt idx="56">
                  <c:v>2.5690045515064073E-2</c:v>
                </c:pt>
                <c:pt idx="57">
                  <c:v>2.5001956493561683E-2</c:v>
                </c:pt>
                <c:pt idx="58">
                  <c:v>2.439466317917351E-2</c:v>
                </c:pt>
                <c:pt idx="59">
                  <c:v>2.385867850350628E-2</c:v>
                </c:pt>
                <c:pt idx="60">
                  <c:v>2.3385629375118688E-2</c:v>
                </c:pt>
                <c:pt idx="61">
                  <c:v>2.2968125875085305E-2</c:v>
                </c:pt>
                <c:pt idx="62">
                  <c:v>2.2599645812127159E-2</c:v>
                </c:pt>
                <c:pt idx="63">
                  <c:v>2.2274432833521467E-2</c:v>
                </c:pt>
                <c:pt idx="64">
                  <c:v>2.1987406499954044E-2</c:v>
                </c:pt>
                <c:pt idx="65">
                  <c:v>2.1734082919455718E-2</c:v>
                </c:pt>
                <c:pt idx="66">
                  <c:v>2.1510504700550485E-2</c:v>
                </c:pt>
                <c:pt idx="67">
                  <c:v>2.1313179130340875E-2</c:v>
                </c:pt>
                <c:pt idx="68">
                  <c:v>2.1139023611751424E-2</c:v>
                </c:pt>
                <c:pt idx="69">
                  <c:v>2.0985317507555102E-2</c:v>
                </c:pt>
                <c:pt idx="70">
                  <c:v>2.0849659638895006E-2</c:v>
                </c:pt>
                <c:pt idx="71">
                  <c:v>2.0729930774347729E-2</c:v>
                </c:pt>
                <c:pt idx="72">
                  <c:v>2.0624260523536834E-2</c:v>
                </c:pt>
                <c:pt idx="73">
                  <c:v>2.0530998118112202E-2</c:v>
                </c:pt>
                <c:pt idx="74">
                  <c:v>2.0448686623639131E-2</c:v>
                </c:pt>
                <c:pt idx="75">
                  <c:v>2.0376040179538289E-2</c:v>
                </c:pt>
                <c:pt idx="76">
                  <c:v>2.0311923911521507E-2</c:v>
                </c:pt>
                <c:pt idx="77">
                  <c:v>2.0255336202717855E-2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B8-412C-AC85-BE79FE66AEDB}"/>
            </c:ext>
          </c:extLst>
        </c:ser>
        <c:ser>
          <c:idx val="2"/>
          <c:order val="2"/>
          <c:tx>
            <c:v>fitted 4-11 um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U!$W$3:$W$16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U!$X$3:$X$16</c:f>
              <c:numCache>
                <c:formatCode>General</c:formatCode>
                <c:ptCount val="14"/>
                <c:pt idx="0">
                  <c:v>0.97858999999999996</c:v>
                </c:pt>
                <c:pt idx="1">
                  <c:v>0.95718000000000003</c:v>
                </c:pt>
                <c:pt idx="2">
                  <c:v>0.93576999999999999</c:v>
                </c:pt>
                <c:pt idx="3">
                  <c:v>0.91436000000000006</c:v>
                </c:pt>
                <c:pt idx="4">
                  <c:v>0.89295000000000002</c:v>
                </c:pt>
                <c:pt idx="5">
                  <c:v>0.87153999999999998</c:v>
                </c:pt>
                <c:pt idx="6">
                  <c:v>0.85013000000000005</c:v>
                </c:pt>
                <c:pt idx="7">
                  <c:v>0.82872000000000001</c:v>
                </c:pt>
                <c:pt idx="8">
                  <c:v>0.80730999999999997</c:v>
                </c:pt>
                <c:pt idx="9">
                  <c:v>0.78590000000000004</c:v>
                </c:pt>
                <c:pt idx="10">
                  <c:v>0.76449</c:v>
                </c:pt>
                <c:pt idx="11">
                  <c:v>0.74307999999999996</c:v>
                </c:pt>
                <c:pt idx="12">
                  <c:v>0.72167000000000003</c:v>
                </c:pt>
                <c:pt idx="13">
                  <c:v>0.70025999999999999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7-4078-8FEB-B5CE69BA3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08863"/>
        <c:axId val="486911359"/>
      </c:scatterChart>
      <c:valAx>
        <c:axId val="486908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Grain size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11359"/>
        <c:crosses val="autoZero"/>
        <c:crossBetween val="midCat"/>
      </c:valAx>
      <c:valAx>
        <c:axId val="486911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Alpha attenuation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0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altLang="zh-CN">
                <a:solidFill>
                  <a:sysClr val="windowText" lastClr="000000"/>
                </a:solidFill>
              </a:rPr>
              <a:t>Th</a:t>
            </a:r>
            <a:r>
              <a:rPr lang="en-US" altLang="zh-CN">
                <a:solidFill>
                  <a:sysClr val="windowText" lastClr="000000"/>
                </a:solidFill>
              </a:rPr>
              <a:t> attenuation fator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Brennan1991 rawdata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U!$B$4:$B$31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U!$D$4:$D$31</c:f>
              <c:numCache>
                <c:formatCode>0.000</c:formatCode>
                <c:ptCount val="28"/>
                <c:pt idx="0">
                  <c:v>0.98</c:v>
                </c:pt>
                <c:pt idx="1">
                  <c:v>0.95499999999999996</c:v>
                </c:pt>
                <c:pt idx="2">
                  <c:v>0.94499999999999995</c:v>
                </c:pt>
                <c:pt idx="3">
                  <c:v>0.93</c:v>
                </c:pt>
                <c:pt idx="4">
                  <c:v>0.91</c:v>
                </c:pt>
                <c:pt idx="5">
                  <c:v>0.89</c:v>
                </c:pt>
                <c:pt idx="6">
                  <c:v>0.87</c:v>
                </c:pt>
                <c:pt idx="7">
                  <c:v>0.86</c:v>
                </c:pt>
                <c:pt idx="8">
                  <c:v>0.84</c:v>
                </c:pt>
                <c:pt idx="9">
                  <c:v>0.83</c:v>
                </c:pt>
                <c:pt idx="10">
                  <c:v>0.66</c:v>
                </c:pt>
                <c:pt idx="11">
                  <c:v>0.52</c:v>
                </c:pt>
                <c:pt idx="12">
                  <c:v>0.42</c:v>
                </c:pt>
                <c:pt idx="13">
                  <c:v>0.36499999999999999</c:v>
                </c:pt>
                <c:pt idx="14">
                  <c:v>0.28999999999999998</c:v>
                </c:pt>
                <c:pt idx="15">
                  <c:v>0.26</c:v>
                </c:pt>
                <c:pt idx="16">
                  <c:v>0.23</c:v>
                </c:pt>
                <c:pt idx="17">
                  <c:v>0.21</c:v>
                </c:pt>
                <c:pt idx="18">
                  <c:v>0.18</c:v>
                </c:pt>
                <c:pt idx="19">
                  <c:v>9.5000000000000001E-2</c:v>
                </c:pt>
                <c:pt idx="20">
                  <c:v>0.06</c:v>
                </c:pt>
                <c:pt idx="21">
                  <c:v>0.05</c:v>
                </c:pt>
                <c:pt idx="22">
                  <c:v>4.4999999999999998E-2</c:v>
                </c:pt>
                <c:pt idx="23">
                  <c:v>3.5000000000000003E-2</c:v>
                </c:pt>
                <c:pt idx="24">
                  <c:v>0.03</c:v>
                </c:pt>
                <c:pt idx="25">
                  <c:v>0.03</c:v>
                </c:pt>
                <c:pt idx="26">
                  <c:v>2.5000000000000001E-2</c:v>
                </c:pt>
                <c:pt idx="27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6-4A18-A655-C778F4AE5EBB}"/>
            </c:ext>
          </c:extLst>
        </c:ser>
        <c:ser>
          <c:idx val="1"/>
          <c:order val="1"/>
          <c:tx>
            <c:v>fitted 10-1000 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U!$AE$3:$AE$80</c:f>
              <c:numCache>
                <c:formatCode>General</c:formatCode>
                <c:ptCount val="7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  <c:pt idx="32">
                  <c:v>100</c:v>
                </c:pt>
                <c:pt idx="33">
                  <c:v>120</c:v>
                </c:pt>
                <c:pt idx="34">
                  <c:v>140</c:v>
                </c:pt>
                <c:pt idx="35">
                  <c:v>160</c:v>
                </c:pt>
                <c:pt idx="36">
                  <c:v>180</c:v>
                </c:pt>
                <c:pt idx="37">
                  <c:v>200</c:v>
                </c:pt>
                <c:pt idx="38">
                  <c:v>220</c:v>
                </c:pt>
                <c:pt idx="39">
                  <c:v>240</c:v>
                </c:pt>
                <c:pt idx="40">
                  <c:v>260</c:v>
                </c:pt>
                <c:pt idx="41">
                  <c:v>280</c:v>
                </c:pt>
                <c:pt idx="42">
                  <c:v>300</c:v>
                </c:pt>
                <c:pt idx="43">
                  <c:v>320</c:v>
                </c:pt>
                <c:pt idx="44">
                  <c:v>340</c:v>
                </c:pt>
                <c:pt idx="45">
                  <c:v>360</c:v>
                </c:pt>
                <c:pt idx="46">
                  <c:v>380</c:v>
                </c:pt>
                <c:pt idx="47">
                  <c:v>400</c:v>
                </c:pt>
                <c:pt idx="48">
                  <c:v>420</c:v>
                </c:pt>
                <c:pt idx="49">
                  <c:v>440</c:v>
                </c:pt>
                <c:pt idx="50">
                  <c:v>460</c:v>
                </c:pt>
                <c:pt idx="51">
                  <c:v>480</c:v>
                </c:pt>
                <c:pt idx="52">
                  <c:v>500</c:v>
                </c:pt>
                <c:pt idx="53">
                  <c:v>520</c:v>
                </c:pt>
                <c:pt idx="54">
                  <c:v>540</c:v>
                </c:pt>
                <c:pt idx="55">
                  <c:v>560</c:v>
                </c:pt>
                <c:pt idx="56">
                  <c:v>580</c:v>
                </c:pt>
                <c:pt idx="57">
                  <c:v>600</c:v>
                </c:pt>
                <c:pt idx="58">
                  <c:v>620</c:v>
                </c:pt>
                <c:pt idx="59">
                  <c:v>640</c:v>
                </c:pt>
                <c:pt idx="60">
                  <c:v>660</c:v>
                </c:pt>
                <c:pt idx="61">
                  <c:v>680</c:v>
                </c:pt>
                <c:pt idx="62">
                  <c:v>700</c:v>
                </c:pt>
                <c:pt idx="63">
                  <c:v>720</c:v>
                </c:pt>
                <c:pt idx="64">
                  <c:v>740</c:v>
                </c:pt>
                <c:pt idx="65">
                  <c:v>760</c:v>
                </c:pt>
                <c:pt idx="66">
                  <c:v>780</c:v>
                </c:pt>
                <c:pt idx="67">
                  <c:v>800</c:v>
                </c:pt>
                <c:pt idx="68">
                  <c:v>820</c:v>
                </c:pt>
                <c:pt idx="69">
                  <c:v>840</c:v>
                </c:pt>
                <c:pt idx="70">
                  <c:v>860</c:v>
                </c:pt>
                <c:pt idx="71">
                  <c:v>880</c:v>
                </c:pt>
                <c:pt idx="72">
                  <c:v>900</c:v>
                </c:pt>
                <c:pt idx="73">
                  <c:v>920</c:v>
                </c:pt>
                <c:pt idx="74">
                  <c:v>940</c:v>
                </c:pt>
                <c:pt idx="75">
                  <c:v>960</c:v>
                </c:pt>
                <c:pt idx="76">
                  <c:v>980</c:v>
                </c:pt>
                <c:pt idx="77">
                  <c:v>1000</c:v>
                </c:pt>
              </c:numCache>
            </c:numRef>
          </c:xVal>
          <c:yVal>
            <c:numRef>
              <c:f>U!$AF$3:$AF$80</c:f>
              <c:numCache>
                <c:formatCode>General</c:formatCode>
                <c:ptCount val="78"/>
                <c:pt idx="0">
                  <c:v>0.83281712740091463</c:v>
                </c:pt>
                <c:pt idx="1">
                  <c:v>0.81213228486378275</c:v>
                </c:pt>
                <c:pt idx="2">
                  <c:v>0.79210580997793889</c:v>
                </c:pt>
                <c:pt idx="3">
                  <c:v>0.77271546720931583</c:v>
                </c:pt>
                <c:pt idx="4">
                  <c:v>0.75393978327025268</c:v>
                </c:pt>
                <c:pt idx="5">
                  <c:v>0.73575802089581299</c:v>
                </c:pt>
                <c:pt idx="6">
                  <c:v>0.7181501535230429</c:v>
                </c:pt>
                <c:pt idx="7">
                  <c:v>0.70109684084207358</c:v>
                </c:pt>
                <c:pt idx="8">
                  <c:v>0.68457940518904348</c:v>
                </c:pt>
                <c:pt idx="9">
                  <c:v>0.66857980875184697</c:v>
                </c:pt>
                <c:pt idx="10">
                  <c:v>0.65308063156071883</c:v>
                </c:pt>
                <c:pt idx="11">
                  <c:v>0.62351681747135068</c:v>
                </c:pt>
                <c:pt idx="12">
                  <c:v>0.59576017054038399</c:v>
                </c:pt>
                <c:pt idx="13">
                  <c:v>0.56969149767699867</c:v>
                </c:pt>
                <c:pt idx="14">
                  <c:v>0.5451996237783111</c:v>
                </c:pt>
                <c:pt idx="15">
                  <c:v>0.52218084976601009</c:v>
                </c:pt>
                <c:pt idx="16">
                  <c:v>0.50053844729857599</c:v>
                </c:pt>
                <c:pt idx="17">
                  <c:v>0.48018218767649634</c:v>
                </c:pt>
                <c:pt idx="18">
                  <c:v>0.46102790262595028</c:v>
                </c:pt>
                <c:pt idx="19">
                  <c:v>0.44299707480311212</c:v>
                </c:pt>
                <c:pt idx="20">
                  <c:v>0.42601645600730575</c:v>
                </c:pt>
                <c:pt idx="21">
                  <c:v>0.38772232276370699</c:v>
                </c:pt>
                <c:pt idx="22">
                  <c:v>0.35462876568607848</c:v>
                </c:pt>
                <c:pt idx="23">
                  <c:v>0.32593801916446541</c:v>
                </c:pt>
                <c:pt idx="24">
                  <c:v>0.30097902679116662</c:v>
                </c:pt>
                <c:pt idx="25">
                  <c:v>0.27918713451024157</c:v>
                </c:pt>
                <c:pt idx="26">
                  <c:v>0.26008704556532392</c:v>
                </c:pt>
                <c:pt idx="27">
                  <c:v>0.2432785130226747</c:v>
                </c:pt>
                <c:pt idx="28">
                  <c:v>0.22842432990923975</c:v>
                </c:pt>
                <c:pt idx="29">
                  <c:v>0.21524024772355019</c:v>
                </c:pt>
                <c:pt idx="30">
                  <c:v>0.20348651342788177</c:v>
                </c:pt>
                <c:pt idx="31">
                  <c:v>0.19296076484045027</c:v>
                </c:pt>
                <c:pt idx="32">
                  <c:v>0.18349206615010022</c:v>
                </c:pt>
                <c:pt idx="33">
                  <c:v>0.15361003143641594</c:v>
                </c:pt>
                <c:pt idx="34">
                  <c:v>0.13233820100665789</c:v>
                </c:pt>
                <c:pt idx="35">
                  <c:v>0.11630932492752238</c:v>
                </c:pt>
                <c:pt idx="36">
                  <c:v>0.10370653593714652</c:v>
                </c:pt>
                <c:pt idx="37">
                  <c:v>9.3504170997224717E-2</c:v>
                </c:pt>
                <c:pt idx="38">
                  <c:v>8.5087816500772795E-2</c:v>
                </c:pt>
                <c:pt idx="39">
                  <c:v>7.8062988882293877E-2</c:v>
                </c:pt>
                <c:pt idx="40">
                  <c:v>7.2157823389932138E-2</c:v>
                </c:pt>
                <c:pt idx="41">
                  <c:v>6.7172761897690406E-2</c:v>
                </c:pt>
                <c:pt idx="42">
                  <c:v>6.2953863882226485E-2</c:v>
                </c:pt>
                <c:pt idx="43">
                  <c:v>5.9378097461924739E-2</c:v>
                </c:pt>
                <c:pt idx="44">
                  <c:v>5.6344795047706231E-2</c:v>
                </c:pt>
                <c:pt idx="45">
                  <c:v>5.3770355196534725E-2</c:v>
                </c:pt>
                <c:pt idx="46">
                  <c:v>5.1584714518209507E-2</c:v>
                </c:pt>
                <c:pt idx="47">
                  <c:v>4.9728833264153643E-2</c:v>
                </c:pt>
                <c:pt idx="48">
                  <c:v>4.8152798935510187E-2</c:v>
                </c:pt>
                <c:pt idx="49">
                  <c:v>4.6814334274354531E-2</c:v>
                </c:pt>
                <c:pt idx="50">
                  <c:v>4.5677588919589951E-2</c:v>
                </c:pt>
                <c:pt idx="51">
                  <c:v>4.4712142325779608E-2</c:v>
                </c:pt>
                <c:pt idx="52">
                  <c:v>4.3892171398592424E-2</c:v>
                </c:pt>
                <c:pt idx="53">
                  <c:v>4.3195750728767357E-2</c:v>
                </c:pt>
                <c:pt idx="54">
                  <c:v>4.2604261824382712E-2</c:v>
                </c:pt>
                <c:pt idx="55">
                  <c:v>4.2101893122044001E-2</c:v>
                </c:pt>
                <c:pt idx="56">
                  <c:v>4.1675216208090185E-2</c:v>
                </c:pt>
                <c:pt idx="57">
                  <c:v>4.1312826325163282E-2</c:v>
                </c:pt>
                <c:pt idx="58">
                  <c:v>4.1005037258990851E-2</c:v>
                </c:pt>
                <c:pt idx="59">
                  <c:v>4.0743622303172661E-2</c:v>
                </c:pt>
                <c:pt idx="60">
                  <c:v>4.0521594305486748E-2</c:v>
                </c:pt>
                <c:pt idx="61">
                  <c:v>4.033301888058613E-2</c:v>
                </c:pt>
                <c:pt idx="62">
                  <c:v>4.0172855778677616E-2</c:v>
                </c:pt>
                <c:pt idx="63">
                  <c:v>4.0036824161379839E-2</c:v>
                </c:pt>
                <c:pt idx="64">
                  <c:v>3.9921288179438956E-2</c:v>
                </c:pt>
                <c:pt idx="65">
                  <c:v>3.9823159791836163E-2</c:v>
                </c:pt>
                <c:pt idx="66">
                  <c:v>3.973981622775314E-2</c:v>
                </c:pt>
                <c:pt idx="67">
                  <c:v>3.9669029884783859E-2</c:v>
                </c:pt>
                <c:pt idx="68">
                  <c:v>3.9608908789448297E-2</c:v>
                </c:pt>
                <c:pt idx="69">
                  <c:v>3.9557846028507267E-2</c:v>
                </c:pt>
                <c:pt idx="70">
                  <c:v>3.9514476799415568E-2</c:v>
                </c:pt>
                <c:pt idx="71">
                  <c:v>3.94776419319278E-2</c:v>
                </c:pt>
                <c:pt idx="72">
                  <c:v>3.9446356905848252E-2</c:v>
                </c:pt>
                <c:pt idx="73">
                  <c:v>3.9419785536824924E-2</c:v>
                </c:pt>
                <c:pt idx="74">
                  <c:v>3.9397217626859334E-2</c:v>
                </c:pt>
                <c:pt idx="75">
                  <c:v>3.9378049982174042E-2</c:v>
                </c:pt>
                <c:pt idx="76">
                  <c:v>3.93617702910838E-2</c:v>
                </c:pt>
                <c:pt idx="77">
                  <c:v>3.9347943430958321E-2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B8-412C-AC85-BE79FE66AEDB}"/>
            </c:ext>
          </c:extLst>
        </c:ser>
        <c:ser>
          <c:idx val="2"/>
          <c:order val="2"/>
          <c:tx>
            <c:v>fitted 4-11 um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U!$AN$3:$AN$16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U!$AO$3:$AO$16</c:f>
              <c:numCache>
                <c:formatCode>General</c:formatCode>
                <c:ptCount val="14"/>
                <c:pt idx="0">
                  <c:v>0.98314999999999997</c:v>
                </c:pt>
                <c:pt idx="1">
                  <c:v>0.96630000000000005</c:v>
                </c:pt>
                <c:pt idx="2">
                  <c:v>0.94945000000000002</c:v>
                </c:pt>
                <c:pt idx="3">
                  <c:v>0.93259999999999998</c:v>
                </c:pt>
                <c:pt idx="4">
                  <c:v>0.91574999999999995</c:v>
                </c:pt>
                <c:pt idx="5">
                  <c:v>0.89890000000000003</c:v>
                </c:pt>
                <c:pt idx="6">
                  <c:v>0.88205</c:v>
                </c:pt>
                <c:pt idx="7">
                  <c:v>0.86519999999999997</c:v>
                </c:pt>
                <c:pt idx="8">
                  <c:v>0.84834999999999994</c:v>
                </c:pt>
                <c:pt idx="9">
                  <c:v>0.83150000000000002</c:v>
                </c:pt>
                <c:pt idx="10">
                  <c:v>0.81464999999999999</c:v>
                </c:pt>
                <c:pt idx="11">
                  <c:v>0.79780000000000006</c:v>
                </c:pt>
                <c:pt idx="12">
                  <c:v>0.78095000000000003</c:v>
                </c:pt>
                <c:pt idx="13">
                  <c:v>0.7641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7-4078-8FEB-B5CE69BA3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08863"/>
        <c:axId val="486911359"/>
      </c:scatterChart>
      <c:valAx>
        <c:axId val="486908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Grain size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11359"/>
        <c:crosses val="autoZero"/>
        <c:crossBetween val="midCat"/>
      </c:valAx>
      <c:valAx>
        <c:axId val="486911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Alpha attenuation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0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374651</xdr:colOff>
      <xdr:row>0</xdr:row>
      <xdr:rowOff>139700</xdr:rowOff>
    </xdr:from>
    <xdr:to>
      <xdr:col>13</xdr:col>
      <xdr:colOff>0</xdr:colOff>
      <xdr:row>17</xdr:row>
      <xdr:rowOff>146050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330201</xdr:colOff>
      <xdr:row>18</xdr:row>
      <xdr:rowOff>76200</xdr:rowOff>
    </xdr:from>
    <xdr:to>
      <xdr:col>12</xdr:col>
      <xdr:colOff>565150</xdr:colOff>
      <xdr:row>35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0"/>
  <sheetViews>
    <sheetView tabSelected="1" topLeftCell="P1" workbookViewId="0">
      <selection activeCell="AK12" sqref="AK12"/>
    </sheetView>
  </sheetViews>
  <sheetFormatPr defaultRowHeight="15"/>
  <cols>
    <col min="2" max="2" width="24.7109375" customWidth="1"/>
    <col min="3" max="3" width="12.140625" customWidth="1"/>
    <col min="4" max="4" width="12.7109375" customWidth="1"/>
    <col min="14" max="15" width="8.7109375" style="3"/>
    <col min="17" max="17" width="10.42578125" customWidth="1"/>
    <col min="29" max="29" width="8.7109375" style="22"/>
    <col min="31" max="32" width="8.7109375" style="3"/>
    <col min="34" max="34" width="10.42578125" customWidth="1"/>
  </cols>
  <sheetData>
    <row r="1" spans="1:44" ht="18" customHeight="1">
      <c r="A1" s="2"/>
      <c r="B1" s="7" t="s">
        <v>21</v>
      </c>
      <c r="C1" s="5"/>
      <c r="N1" s="3" t="s">
        <v>26</v>
      </c>
      <c r="Q1" s="5" t="s">
        <v>29</v>
      </c>
      <c r="W1" s="26"/>
      <c r="X1" s="26" t="s">
        <v>27</v>
      </c>
      <c r="Z1" t="s">
        <v>30</v>
      </c>
      <c r="AE1" s="3" t="s">
        <v>26</v>
      </c>
      <c r="AH1" s="5" t="s">
        <v>31</v>
      </c>
      <c r="AN1" s="26"/>
      <c r="AO1" s="26" t="s">
        <v>27</v>
      </c>
      <c r="AQ1" t="s">
        <v>32</v>
      </c>
    </row>
    <row r="2" spans="1:44" ht="17.45" customHeight="1">
      <c r="B2" s="8"/>
      <c r="C2" s="27" t="s">
        <v>25</v>
      </c>
      <c r="D2" s="28"/>
      <c r="N2" s="3" t="s">
        <v>0</v>
      </c>
      <c r="O2" s="3" t="s">
        <v>1</v>
      </c>
      <c r="Q2" t="s">
        <v>2</v>
      </c>
      <c r="R2" t="s">
        <v>3</v>
      </c>
      <c r="W2" s="26" t="s">
        <v>0</v>
      </c>
      <c r="X2" s="26" t="s">
        <v>1</v>
      </c>
      <c r="Z2" s="9" t="s">
        <v>4</v>
      </c>
      <c r="AA2" s="9" t="s">
        <v>16</v>
      </c>
      <c r="AE2" s="3" t="s">
        <v>0</v>
      </c>
      <c r="AF2" s="3" t="s">
        <v>1</v>
      </c>
      <c r="AH2" t="s">
        <v>2</v>
      </c>
      <c r="AI2" t="s">
        <v>3</v>
      </c>
      <c r="AN2" s="26" t="s">
        <v>0</v>
      </c>
      <c r="AO2" s="26" t="s">
        <v>1</v>
      </c>
      <c r="AQ2" s="9" t="s">
        <v>4</v>
      </c>
      <c r="AR2" s="9" t="s">
        <v>16</v>
      </c>
    </row>
    <row r="3" spans="1:44">
      <c r="B3" s="11" t="s">
        <v>24</v>
      </c>
      <c r="C3" s="10" t="s">
        <v>22</v>
      </c>
      <c r="D3" s="10" t="s">
        <v>23</v>
      </c>
      <c r="N3" s="3">
        <v>10</v>
      </c>
      <c r="O3" s="3">
        <f t="shared" ref="O3:O34" si="0">$R$6*EXP(-N3/$R$7)+$R$8*EXP(-N3/$R$9)+$R$5</f>
        <v>0.7891293064559044</v>
      </c>
      <c r="Q3" t="s">
        <v>4</v>
      </c>
      <c r="R3" t="s">
        <v>5</v>
      </c>
      <c r="W3" s="26">
        <v>1</v>
      </c>
      <c r="X3" s="26">
        <f t="shared" ref="X3:X17" si="1">$AA$3+$AA$4*W3</f>
        <v>0.97858999999999996</v>
      </c>
      <c r="Z3" s="9" t="s">
        <v>17</v>
      </c>
      <c r="AA3" s="9">
        <v>1</v>
      </c>
      <c r="AE3" s="3">
        <v>10</v>
      </c>
      <c r="AF3" s="3">
        <f>$AI$6*EXP(-AE3/$AI$7)+$AI$8*EXP(-AE3/$AI$9)+$AI$5</f>
        <v>0.83281712740091463</v>
      </c>
      <c r="AH3" t="s">
        <v>4</v>
      </c>
      <c r="AI3" t="s">
        <v>5</v>
      </c>
      <c r="AN3" s="26">
        <v>1</v>
      </c>
      <c r="AO3" s="26">
        <f>$AR$3+$AR$4*AN3</f>
        <v>0.98314999999999997</v>
      </c>
      <c r="AQ3" s="9" t="s">
        <v>17</v>
      </c>
      <c r="AR3" s="9">
        <v>1</v>
      </c>
    </row>
    <row r="4" spans="1:44">
      <c r="B4" s="12">
        <v>1</v>
      </c>
      <c r="C4" s="13">
        <v>0.98</v>
      </c>
      <c r="D4" s="13">
        <v>0.98</v>
      </c>
      <c r="N4" s="3">
        <f>N3+1</f>
        <v>11</v>
      </c>
      <c r="O4" s="3">
        <f t="shared" si="0"/>
        <v>0.76435775249238957</v>
      </c>
      <c r="Q4" t="s">
        <v>6</v>
      </c>
      <c r="R4" t="s">
        <v>7</v>
      </c>
      <c r="W4" s="26">
        <f>W3+1</f>
        <v>2</v>
      </c>
      <c r="X4" s="26">
        <f t="shared" si="1"/>
        <v>0.95718000000000003</v>
      </c>
      <c r="Z4" s="9" t="s">
        <v>18</v>
      </c>
      <c r="AA4" s="9">
        <v>-2.1409999999999998E-2</v>
      </c>
      <c r="AE4" s="3">
        <f>AE3+1</f>
        <v>11</v>
      </c>
      <c r="AF4" s="3">
        <f t="shared" ref="AF4:AF67" si="2">$AI$6*EXP(-AE4/$AI$7)+$AI$8*EXP(-AE4/$AI$9)+$AI$5</f>
        <v>0.81213228486378275</v>
      </c>
      <c r="AH4" t="s">
        <v>6</v>
      </c>
      <c r="AI4" t="s">
        <v>7</v>
      </c>
      <c r="AN4" s="26">
        <f>AN3+1</f>
        <v>2</v>
      </c>
      <c r="AO4" s="26">
        <f t="shared" ref="AO4:AO17" si="3">$AR$3+$AR$4*AN4</f>
        <v>0.96630000000000005</v>
      </c>
      <c r="AQ4" s="9" t="s">
        <v>18</v>
      </c>
      <c r="AR4" s="9">
        <v>-1.685E-2</v>
      </c>
    </row>
    <row r="5" spans="1:44">
      <c r="B5" s="12">
        <v>2</v>
      </c>
      <c r="C5" s="13">
        <v>0.96</v>
      </c>
      <c r="D5" s="13">
        <v>0.95499999999999996</v>
      </c>
      <c r="N5" s="3">
        <f t="shared" ref="N5:N13" si="4">N4+1</f>
        <v>12</v>
      </c>
      <c r="O5" s="3">
        <f t="shared" si="0"/>
        <v>0.74057368160858772</v>
      </c>
      <c r="Q5" s="25" t="s">
        <v>8</v>
      </c>
      <c r="R5" s="25">
        <v>1.983E-2</v>
      </c>
      <c r="W5" s="26">
        <f t="shared" ref="W5:W16" si="5">W4+1</f>
        <v>3</v>
      </c>
      <c r="X5" s="26">
        <f t="shared" si="1"/>
        <v>0.93576999999999999</v>
      </c>
      <c r="Z5" t="s">
        <v>19</v>
      </c>
      <c r="AA5" s="1">
        <v>5.1297E-5</v>
      </c>
      <c r="AE5" s="3">
        <f t="shared" ref="AE5:AE13" si="6">AE4+1</f>
        <v>12</v>
      </c>
      <c r="AF5" s="3">
        <f t="shared" si="2"/>
        <v>0.79210580997793889</v>
      </c>
      <c r="AH5" s="25" t="s">
        <v>8</v>
      </c>
      <c r="AI5" s="25">
        <v>3.9269999999999999E-2</v>
      </c>
      <c r="AN5" s="26">
        <f t="shared" ref="AN5:AN16" si="7">AN4+1</f>
        <v>3</v>
      </c>
      <c r="AO5" s="26">
        <f t="shared" si="3"/>
        <v>0.94945000000000002</v>
      </c>
      <c r="AQ5" t="s">
        <v>19</v>
      </c>
      <c r="AR5" s="1">
        <v>5.1297E-5</v>
      </c>
    </row>
    <row r="6" spans="1:44">
      <c r="B6" s="12">
        <v>3</v>
      </c>
      <c r="C6" s="13">
        <v>0.94</v>
      </c>
      <c r="D6" s="13">
        <v>0.94499999999999995</v>
      </c>
      <c r="N6" s="3">
        <f t="shared" si="4"/>
        <v>13</v>
      </c>
      <c r="O6" s="3">
        <f t="shared" si="0"/>
        <v>0.71773619859343252</v>
      </c>
      <c r="Q6" s="25" t="s">
        <v>9</v>
      </c>
      <c r="R6" s="25">
        <v>0.86240000000000006</v>
      </c>
      <c r="W6" s="26">
        <f t="shared" si="5"/>
        <v>4</v>
      </c>
      <c r="X6" s="26">
        <f>$AA$3+$AA$4*W6</f>
        <v>0.91436000000000006</v>
      </c>
      <c r="Z6" t="s">
        <v>20</v>
      </c>
      <c r="AA6">
        <v>-0.99931999999999999</v>
      </c>
      <c r="AE6" s="3">
        <f t="shared" si="6"/>
        <v>13</v>
      </c>
      <c r="AF6" s="3">
        <f t="shared" si="2"/>
        <v>0.77271546720931583</v>
      </c>
      <c r="AH6" s="25" t="s">
        <v>9</v>
      </c>
      <c r="AI6" s="25">
        <v>0.76800000000000002</v>
      </c>
      <c r="AN6" s="26">
        <f t="shared" si="7"/>
        <v>4</v>
      </c>
      <c r="AO6" s="26">
        <f t="shared" si="3"/>
        <v>0.93259999999999998</v>
      </c>
      <c r="AQ6" t="s">
        <v>20</v>
      </c>
      <c r="AR6">
        <v>-0.99931999999999999</v>
      </c>
    </row>
    <row r="7" spans="1:44">
      <c r="B7" s="12">
        <v>4</v>
      </c>
      <c r="C7" s="13">
        <v>0.92</v>
      </c>
      <c r="D7" s="13">
        <v>0.93</v>
      </c>
      <c r="N7" s="3">
        <f t="shared" si="4"/>
        <v>14</v>
      </c>
      <c r="O7" s="3">
        <f t="shared" si="0"/>
        <v>0.69580611182134522</v>
      </c>
      <c r="Q7" s="25" t="s">
        <v>10</v>
      </c>
      <c r="R7" s="25">
        <v>23.477</v>
      </c>
      <c r="W7" s="26">
        <f t="shared" si="5"/>
        <v>5</v>
      </c>
      <c r="X7" s="26">
        <f t="shared" si="1"/>
        <v>0.89295000000000002</v>
      </c>
      <c r="Z7" t="s">
        <v>14</v>
      </c>
      <c r="AA7">
        <v>0.99863999999999997</v>
      </c>
      <c r="AE7" s="3">
        <f t="shared" si="6"/>
        <v>14</v>
      </c>
      <c r="AF7" s="3">
        <f t="shared" si="2"/>
        <v>0.75393978327025268</v>
      </c>
      <c r="AH7" s="25" t="s">
        <v>10</v>
      </c>
      <c r="AI7" s="25">
        <v>28.532</v>
      </c>
      <c r="AN7" s="26">
        <f t="shared" si="7"/>
        <v>5</v>
      </c>
      <c r="AO7" s="26">
        <f t="shared" si="3"/>
        <v>0.91574999999999995</v>
      </c>
      <c r="AQ7" t="s">
        <v>14</v>
      </c>
      <c r="AR7">
        <v>0.99863999999999997</v>
      </c>
    </row>
    <row r="8" spans="1:44">
      <c r="B8" s="12">
        <v>5</v>
      </c>
      <c r="C8" s="13">
        <v>0.89</v>
      </c>
      <c r="D8" s="13">
        <v>0.91</v>
      </c>
      <c r="N8" s="3">
        <f t="shared" si="4"/>
        <v>15</v>
      </c>
      <c r="O8" s="3">
        <f t="shared" si="0"/>
        <v>0.674745862222912</v>
      </c>
      <c r="Q8" s="25" t="s">
        <v>11</v>
      </c>
      <c r="R8" s="25">
        <v>0.21929999999999999</v>
      </c>
      <c r="W8" s="26">
        <f t="shared" si="5"/>
        <v>6</v>
      </c>
      <c r="X8" s="26">
        <f t="shared" si="1"/>
        <v>0.87153999999999998</v>
      </c>
      <c r="Z8" t="s">
        <v>15</v>
      </c>
      <c r="AA8">
        <v>0.99848000000000003</v>
      </c>
      <c r="AE8" s="3">
        <f t="shared" si="6"/>
        <v>15</v>
      </c>
      <c r="AF8" s="3">
        <f t="shared" si="2"/>
        <v>0.73575802089581299</v>
      </c>
      <c r="AH8" s="25" t="s">
        <v>11</v>
      </c>
      <c r="AI8" s="25">
        <v>0.27410000000000001</v>
      </c>
      <c r="AN8" s="26">
        <f t="shared" si="7"/>
        <v>6</v>
      </c>
      <c r="AO8" s="26">
        <f t="shared" si="3"/>
        <v>0.89890000000000003</v>
      </c>
      <c r="AQ8" t="s">
        <v>15</v>
      </c>
      <c r="AR8">
        <v>0.99848000000000003</v>
      </c>
    </row>
    <row r="9" spans="1:44">
      <c r="B9" s="12">
        <v>6</v>
      </c>
      <c r="C9" s="13">
        <v>0.875</v>
      </c>
      <c r="D9" s="13">
        <v>0.89</v>
      </c>
      <c r="N9" s="3">
        <f t="shared" si="4"/>
        <v>16</v>
      </c>
      <c r="O9" s="3">
        <f t="shared" si="0"/>
        <v>0.65451945521745059</v>
      </c>
      <c r="Q9" s="25" t="s">
        <v>12</v>
      </c>
      <c r="R9" s="25">
        <v>160.12</v>
      </c>
      <c r="W9" s="26">
        <f t="shared" si="5"/>
        <v>7</v>
      </c>
      <c r="X9" s="26">
        <f t="shared" si="1"/>
        <v>0.85013000000000005</v>
      </c>
      <c r="AE9" s="3">
        <f t="shared" si="6"/>
        <v>16</v>
      </c>
      <c r="AF9" s="3">
        <f t="shared" si="2"/>
        <v>0.7181501535230429</v>
      </c>
      <c r="AH9" s="25" t="s">
        <v>12</v>
      </c>
      <c r="AI9" s="25">
        <v>122.47</v>
      </c>
      <c r="AN9" s="26">
        <f t="shared" si="7"/>
        <v>7</v>
      </c>
      <c r="AO9" s="26">
        <f t="shared" si="3"/>
        <v>0.88205</v>
      </c>
    </row>
    <row r="10" spans="1:44">
      <c r="B10" s="12">
        <v>7</v>
      </c>
      <c r="C10" s="13">
        <v>0.85099999999999998</v>
      </c>
      <c r="D10" s="13">
        <v>0.87</v>
      </c>
      <c r="N10" s="3">
        <f t="shared" si="4"/>
        <v>17</v>
      </c>
      <c r="O10" s="3">
        <f t="shared" si="0"/>
        <v>0.63509239548395047</v>
      </c>
      <c r="Q10" t="s">
        <v>13</v>
      </c>
      <c r="R10" s="1">
        <v>8.1507800000000003E-6</v>
      </c>
      <c r="W10" s="26">
        <f t="shared" si="5"/>
        <v>8</v>
      </c>
      <c r="X10" s="26">
        <f t="shared" si="1"/>
        <v>0.82872000000000001</v>
      </c>
      <c r="AE10" s="3">
        <f t="shared" si="6"/>
        <v>17</v>
      </c>
      <c r="AF10" s="3">
        <f t="shared" si="2"/>
        <v>0.70109684084207358</v>
      </c>
      <c r="AH10" t="s">
        <v>13</v>
      </c>
      <c r="AI10" s="1">
        <v>4.3800000000000001E-5</v>
      </c>
      <c r="AN10" s="26">
        <f t="shared" si="7"/>
        <v>8</v>
      </c>
      <c r="AO10" s="26">
        <f t="shared" si="3"/>
        <v>0.86519999999999997</v>
      </c>
    </row>
    <row r="11" spans="1:44">
      <c r="B11" s="12">
        <v>8</v>
      </c>
      <c r="C11" s="13">
        <v>0.83</v>
      </c>
      <c r="D11" s="13">
        <v>0.86</v>
      </c>
      <c r="N11" s="3">
        <f t="shared" si="4"/>
        <v>18</v>
      </c>
      <c r="O11" s="3">
        <f t="shared" si="0"/>
        <v>0.61643162445202804</v>
      </c>
      <c r="Q11" t="s">
        <v>14</v>
      </c>
      <c r="R11">
        <v>0.99983999999999995</v>
      </c>
      <c r="W11" s="26">
        <f t="shared" si="5"/>
        <v>9</v>
      </c>
      <c r="X11" s="26">
        <f t="shared" si="1"/>
        <v>0.80730999999999997</v>
      </c>
      <c r="AE11" s="3">
        <f t="shared" si="6"/>
        <v>18</v>
      </c>
      <c r="AF11" s="3">
        <f t="shared" si="2"/>
        <v>0.68457940518904348</v>
      </c>
      <c r="AH11" t="s">
        <v>14</v>
      </c>
      <c r="AI11">
        <v>0.99946000000000002</v>
      </c>
      <c r="AN11" s="26">
        <f t="shared" si="7"/>
        <v>9</v>
      </c>
      <c r="AO11" s="26">
        <f t="shared" si="3"/>
        <v>0.84834999999999994</v>
      </c>
    </row>
    <row r="12" spans="1:44">
      <c r="B12" s="12">
        <v>9</v>
      </c>
      <c r="C12" s="13">
        <v>0.81</v>
      </c>
      <c r="D12" s="13">
        <v>0.84</v>
      </c>
      <c r="N12" s="3">
        <f t="shared" si="4"/>
        <v>19</v>
      </c>
      <c r="O12" s="3">
        <f t="shared" si="0"/>
        <v>0.59850546039947172</v>
      </c>
      <c r="Q12" t="s">
        <v>15</v>
      </c>
      <c r="R12">
        <v>0.99983999999999995</v>
      </c>
      <c r="W12" s="26">
        <f t="shared" si="5"/>
        <v>10</v>
      </c>
      <c r="X12" s="26">
        <f t="shared" si="1"/>
        <v>0.78590000000000004</v>
      </c>
      <c r="AE12" s="3">
        <f t="shared" si="6"/>
        <v>19</v>
      </c>
      <c r="AF12" s="3">
        <f t="shared" si="2"/>
        <v>0.66857980875184697</v>
      </c>
      <c r="AH12" t="s">
        <v>15</v>
      </c>
      <c r="AI12">
        <v>0.99922</v>
      </c>
      <c r="AN12" s="26">
        <f t="shared" si="7"/>
        <v>10</v>
      </c>
      <c r="AO12" s="26">
        <f t="shared" si="3"/>
        <v>0.83150000000000002</v>
      </c>
    </row>
    <row r="13" spans="1:44">
      <c r="B13" s="12">
        <v>10</v>
      </c>
      <c r="C13" s="13">
        <v>0.79</v>
      </c>
      <c r="D13" s="13">
        <v>0.83</v>
      </c>
      <c r="N13" s="3">
        <f t="shared" si="4"/>
        <v>20</v>
      </c>
      <c r="O13" s="3">
        <f t="shared" si="0"/>
        <v>0.58128354104767899</v>
      </c>
      <c r="W13" s="26">
        <f t="shared" si="5"/>
        <v>11</v>
      </c>
      <c r="X13" s="26">
        <f>$AA$3+$AA$4*W13</f>
        <v>0.76449</v>
      </c>
      <c r="AE13" s="3">
        <f t="shared" si="6"/>
        <v>20</v>
      </c>
      <c r="AF13" s="3">
        <f t="shared" si="2"/>
        <v>0.65308063156071883</v>
      </c>
      <c r="AN13" s="26">
        <f t="shared" si="7"/>
        <v>11</v>
      </c>
      <c r="AO13" s="26">
        <f t="shared" si="3"/>
        <v>0.81464999999999999</v>
      </c>
    </row>
    <row r="14" spans="1:44">
      <c r="B14" s="12">
        <v>20</v>
      </c>
      <c r="C14" s="13">
        <v>0.57999999999999996</v>
      </c>
      <c r="D14" s="13">
        <v>0.66</v>
      </c>
      <c r="N14" s="3">
        <f t="shared" ref="N14:N22" si="8">N13+2</f>
        <v>22</v>
      </c>
      <c r="O14" s="3">
        <f t="shared" si="0"/>
        <v>0.54883725677894257</v>
      </c>
      <c r="Q14" s="16"/>
      <c r="R14" s="16"/>
      <c r="S14" s="16"/>
      <c r="T14" s="16"/>
      <c r="U14" s="16"/>
      <c r="W14" s="26">
        <f t="shared" si="5"/>
        <v>12</v>
      </c>
      <c r="X14" s="26">
        <f t="shared" si="1"/>
        <v>0.74307999999999996</v>
      </c>
      <c r="AE14" s="3">
        <f t="shared" ref="AE14:AE22" si="9">AE13+2</f>
        <v>22</v>
      </c>
      <c r="AF14" s="3">
        <f t="shared" si="2"/>
        <v>0.62351681747135068</v>
      </c>
      <c r="AH14" s="16"/>
      <c r="AI14" s="16"/>
      <c r="AJ14" s="16"/>
      <c r="AK14" s="16"/>
      <c r="AL14" s="16"/>
      <c r="AN14" s="26">
        <f t="shared" si="7"/>
        <v>12</v>
      </c>
      <c r="AO14" s="26">
        <f t="shared" si="3"/>
        <v>0.79780000000000006</v>
      </c>
    </row>
    <row r="15" spans="1:44">
      <c r="B15" s="12">
        <v>30</v>
      </c>
      <c r="C15" s="13">
        <v>0.44</v>
      </c>
      <c r="D15" s="13">
        <v>0.52</v>
      </c>
      <c r="N15" s="3">
        <f t="shared" si="8"/>
        <v>24</v>
      </c>
      <c r="O15" s="3">
        <f t="shared" si="0"/>
        <v>0.51887422846409736</v>
      </c>
      <c r="Q15" s="16"/>
      <c r="R15" s="17"/>
      <c r="S15" s="18"/>
      <c r="T15" s="16"/>
      <c r="U15" s="16"/>
      <c r="W15" s="26">
        <f t="shared" si="5"/>
        <v>13</v>
      </c>
      <c r="X15" s="26">
        <f t="shared" si="1"/>
        <v>0.72167000000000003</v>
      </c>
      <c r="AE15" s="3">
        <f t="shared" si="9"/>
        <v>24</v>
      </c>
      <c r="AF15" s="3">
        <f t="shared" si="2"/>
        <v>0.59576017054038399</v>
      </c>
      <c r="AH15" s="16"/>
      <c r="AI15" s="17"/>
      <c r="AJ15" s="18"/>
      <c r="AK15" s="16"/>
      <c r="AL15" s="16"/>
      <c r="AN15" s="26">
        <f t="shared" si="7"/>
        <v>13</v>
      </c>
      <c r="AO15" s="26">
        <f t="shared" si="3"/>
        <v>0.78095000000000003</v>
      </c>
    </row>
    <row r="16" spans="1:44">
      <c r="B16" s="12">
        <v>40</v>
      </c>
      <c r="C16" s="13">
        <v>0.35</v>
      </c>
      <c r="D16" s="13">
        <v>0.42</v>
      </c>
      <c r="N16" s="3">
        <f t="shared" si="8"/>
        <v>26</v>
      </c>
      <c r="O16" s="3">
        <f t="shared" si="0"/>
        <v>0.49119373363680863</v>
      </c>
      <c r="Q16" s="16"/>
      <c r="R16" s="17"/>
      <c r="S16" s="18"/>
      <c r="T16" s="16"/>
      <c r="U16" s="16"/>
      <c r="W16" s="26">
        <f t="shared" si="5"/>
        <v>14</v>
      </c>
      <c r="X16" s="26">
        <f t="shared" si="1"/>
        <v>0.70025999999999999</v>
      </c>
      <c r="AE16" s="3">
        <f t="shared" si="9"/>
        <v>26</v>
      </c>
      <c r="AF16" s="3">
        <f t="shared" si="2"/>
        <v>0.56969149767699867</v>
      </c>
      <c r="AH16" s="18"/>
      <c r="AI16" s="17"/>
      <c r="AJ16" s="18"/>
      <c r="AK16" s="16"/>
      <c r="AL16" s="16"/>
      <c r="AN16" s="26">
        <f t="shared" si="7"/>
        <v>14</v>
      </c>
      <c r="AO16" s="26">
        <f t="shared" si="3"/>
        <v>0.7641</v>
      </c>
    </row>
    <row r="17" spans="2:42">
      <c r="B17" s="12">
        <v>50</v>
      </c>
      <c r="C17" s="13">
        <v>0.28000000000000003</v>
      </c>
      <c r="D17" s="13">
        <v>0.36499999999999999</v>
      </c>
      <c r="N17" s="3">
        <f t="shared" si="8"/>
        <v>28</v>
      </c>
      <c r="O17" s="3">
        <f t="shared" si="0"/>
        <v>0.46561141559314123</v>
      </c>
      <c r="Q17" s="16"/>
      <c r="R17" s="17"/>
      <c r="S17" s="18"/>
      <c r="T17" s="16"/>
      <c r="U17" s="16"/>
      <c r="V17" s="24" t="s">
        <v>28</v>
      </c>
      <c r="W17" s="23">
        <v>7.5</v>
      </c>
      <c r="X17" s="15">
        <f t="shared" si="1"/>
        <v>0.83942499999999998</v>
      </c>
      <c r="Y17" s="15">
        <f>(X6-X13)/2</f>
        <v>7.4935000000000029E-2</v>
      </c>
      <c r="AE17" s="3">
        <f t="shared" si="9"/>
        <v>28</v>
      </c>
      <c r="AF17" s="3">
        <f t="shared" si="2"/>
        <v>0.5451996237783111</v>
      </c>
      <c r="AH17" s="18"/>
      <c r="AI17" s="17"/>
      <c r="AJ17" s="18"/>
      <c r="AK17" s="16"/>
      <c r="AL17" s="16"/>
      <c r="AM17" s="24" t="s">
        <v>28</v>
      </c>
      <c r="AN17" s="23">
        <v>7.5</v>
      </c>
      <c r="AO17" s="15">
        <f t="shared" si="3"/>
        <v>0.87362499999999998</v>
      </c>
      <c r="AP17" s="15">
        <f>(AO6-AO13)/2</f>
        <v>5.8975E-2</v>
      </c>
    </row>
    <row r="18" spans="2:42">
      <c r="B18" s="12">
        <v>60</v>
      </c>
      <c r="C18" s="13">
        <v>0.24</v>
      </c>
      <c r="D18" s="13">
        <v>0.28999999999999998</v>
      </c>
      <c r="N18" s="3">
        <f t="shared" si="8"/>
        <v>30</v>
      </c>
      <c r="O18" s="3">
        <f t="shared" si="0"/>
        <v>0.44195794724893744</v>
      </c>
      <c r="Q18" s="16"/>
      <c r="R18" s="17"/>
      <c r="S18" s="18"/>
      <c r="T18" s="16"/>
      <c r="U18" s="16"/>
      <c r="AE18" s="3">
        <f t="shared" si="9"/>
        <v>30</v>
      </c>
      <c r="AF18" s="3">
        <f t="shared" si="2"/>
        <v>0.52218084976601009</v>
      </c>
      <c r="AH18" s="18"/>
      <c r="AI18" s="17"/>
      <c r="AJ18" s="18"/>
      <c r="AK18" s="16"/>
      <c r="AL18" s="16"/>
    </row>
    <row r="19" spans="2:42">
      <c r="B19" s="12">
        <v>70</v>
      </c>
      <c r="C19" s="13">
        <v>0.21</v>
      </c>
      <c r="D19" s="13">
        <v>0.26</v>
      </c>
      <c r="N19" s="3">
        <f t="shared" si="8"/>
        <v>32</v>
      </c>
      <c r="O19" s="3">
        <f t="shared" si="0"/>
        <v>0.42007780410532042</v>
      </c>
      <c r="Q19" s="16"/>
      <c r="R19" s="17"/>
      <c r="S19" s="18"/>
      <c r="T19" s="16"/>
      <c r="U19" s="16"/>
      <c r="AE19" s="3">
        <f t="shared" si="9"/>
        <v>32</v>
      </c>
      <c r="AF19" s="3">
        <f t="shared" si="2"/>
        <v>0.50053844729857599</v>
      </c>
      <c r="AH19" s="18"/>
      <c r="AI19" s="17"/>
      <c r="AJ19" s="18"/>
      <c r="AK19" s="16"/>
      <c r="AL19" s="16"/>
    </row>
    <row r="20" spans="2:42">
      <c r="B20" s="12">
        <v>80</v>
      </c>
      <c r="C20" s="13">
        <v>0.18</v>
      </c>
      <c r="D20" s="13">
        <v>0.23</v>
      </c>
      <c r="N20" s="3">
        <f t="shared" si="8"/>
        <v>34</v>
      </c>
      <c r="O20" s="3">
        <f t="shared" si="0"/>
        <v>0.39982813741238121</v>
      </c>
      <c r="Q20" s="16"/>
      <c r="R20" s="17"/>
      <c r="S20" s="18"/>
      <c r="T20" s="16"/>
      <c r="U20" s="16"/>
      <c r="AE20" s="3">
        <f t="shared" si="9"/>
        <v>34</v>
      </c>
      <c r="AF20" s="3">
        <f t="shared" si="2"/>
        <v>0.48018218767649634</v>
      </c>
      <c r="AH20" s="18"/>
      <c r="AI20" s="17"/>
      <c r="AJ20" s="18"/>
      <c r="AK20" s="16"/>
      <c r="AL20" s="16"/>
    </row>
    <row r="21" spans="2:42">
      <c r="B21" s="14">
        <v>90</v>
      </c>
      <c r="C21" s="13">
        <v>0.16</v>
      </c>
      <c r="D21" s="13">
        <v>0.21</v>
      </c>
      <c r="N21" s="3">
        <f t="shared" si="8"/>
        <v>36</v>
      </c>
      <c r="O21" s="3">
        <f t="shared" si="0"/>
        <v>0.3810777393487173</v>
      </c>
      <c r="Q21" s="16"/>
      <c r="R21" s="17"/>
      <c r="S21" s="18"/>
      <c r="T21" s="16"/>
      <c r="U21" s="16"/>
      <c r="AE21" s="3">
        <f t="shared" si="9"/>
        <v>36</v>
      </c>
      <c r="AF21" s="3">
        <f t="shared" si="2"/>
        <v>0.46102790262595028</v>
      </c>
      <c r="AH21" s="18"/>
      <c r="AI21" s="17"/>
      <c r="AJ21" s="18"/>
      <c r="AK21" s="16"/>
      <c r="AL21" s="16"/>
    </row>
    <row r="22" spans="2:42">
      <c r="B22" s="14">
        <v>100</v>
      </c>
      <c r="C22" s="13">
        <v>0.15</v>
      </c>
      <c r="D22" s="13">
        <v>0.18</v>
      </c>
      <c r="N22" s="3">
        <f t="shared" si="8"/>
        <v>38</v>
      </c>
      <c r="O22" s="3">
        <f t="shared" si="0"/>
        <v>0.36370609270267029</v>
      </c>
      <c r="Q22" s="16"/>
      <c r="R22" s="19"/>
      <c r="S22" s="18"/>
      <c r="T22" s="16"/>
      <c r="U22" s="16"/>
      <c r="AE22" s="3">
        <f t="shared" si="9"/>
        <v>38</v>
      </c>
      <c r="AF22" s="3">
        <f t="shared" si="2"/>
        <v>0.44299707480311212</v>
      </c>
      <c r="AH22" s="18"/>
      <c r="AI22" s="19"/>
      <c r="AJ22" s="18"/>
      <c r="AK22" s="16"/>
      <c r="AL22" s="16"/>
    </row>
    <row r="23" spans="2:42">
      <c r="B23" s="12">
        <v>200</v>
      </c>
      <c r="C23" s="13">
        <v>0.08</v>
      </c>
      <c r="D23" s="13">
        <v>9.5000000000000001E-2</v>
      </c>
      <c r="H23" s="6"/>
      <c r="N23" s="3">
        <f>N22+2</f>
        <v>40</v>
      </c>
      <c r="O23" s="3">
        <f t="shared" si="0"/>
        <v>0.34760249815473399</v>
      </c>
      <c r="Q23" s="16"/>
      <c r="R23" s="20"/>
      <c r="S23" s="18"/>
      <c r="T23" s="16"/>
      <c r="U23" s="16"/>
      <c r="AE23" s="3">
        <f>AE22+2</f>
        <v>40</v>
      </c>
      <c r="AF23" s="3">
        <f t="shared" si="2"/>
        <v>0.42601645600730575</v>
      </c>
      <c r="AH23" s="18"/>
      <c r="AI23" s="20"/>
      <c r="AJ23" s="18"/>
      <c r="AK23" s="16"/>
      <c r="AL23" s="16"/>
    </row>
    <row r="24" spans="2:42">
      <c r="B24" s="12">
        <v>300</v>
      </c>
      <c r="C24" s="13">
        <v>5.5E-2</v>
      </c>
      <c r="D24" s="13">
        <v>0.06</v>
      </c>
      <c r="H24" s="6"/>
      <c r="N24" s="3">
        <f t="shared" ref="N24:N35" si="10">N23+5</f>
        <v>45</v>
      </c>
      <c r="O24" s="3">
        <f t="shared" si="0"/>
        <v>0.31224415594027255</v>
      </c>
      <c r="Q24" s="16"/>
      <c r="R24" s="20"/>
      <c r="S24" s="18"/>
      <c r="T24" s="16"/>
      <c r="U24" s="16"/>
      <c r="AE24" s="3">
        <f t="shared" ref="AE24:AE35" si="11">AE23+5</f>
        <v>45</v>
      </c>
      <c r="AF24" s="3">
        <f t="shared" si="2"/>
        <v>0.38772232276370699</v>
      </c>
      <c r="AH24" s="18"/>
      <c r="AI24" s="20"/>
      <c r="AJ24" s="18"/>
      <c r="AK24" s="16"/>
      <c r="AL24" s="16"/>
    </row>
    <row r="25" spans="2:42">
      <c r="B25" s="12">
        <v>400</v>
      </c>
      <c r="C25" s="13">
        <v>0.04</v>
      </c>
      <c r="D25" s="13">
        <v>0.05</v>
      </c>
      <c r="N25" s="3">
        <f t="shared" si="10"/>
        <v>50</v>
      </c>
      <c r="O25" s="3">
        <f t="shared" si="0"/>
        <v>0.2828224088668822</v>
      </c>
      <c r="Q25" s="16"/>
      <c r="R25" s="17"/>
      <c r="S25" s="18"/>
      <c r="T25" s="16"/>
      <c r="U25" s="16"/>
      <c r="AE25" s="3">
        <f t="shared" si="11"/>
        <v>50</v>
      </c>
      <c r="AF25" s="3">
        <f t="shared" si="2"/>
        <v>0.35462876568607848</v>
      </c>
      <c r="AH25" s="18"/>
      <c r="AI25" s="17"/>
      <c r="AJ25" s="18"/>
      <c r="AK25" s="16"/>
      <c r="AL25" s="16"/>
    </row>
    <row r="26" spans="2:42">
      <c r="B26" s="12">
        <v>500</v>
      </c>
      <c r="C26" s="13">
        <v>0.03</v>
      </c>
      <c r="D26" s="13">
        <v>4.4999999999999998E-2</v>
      </c>
      <c r="N26" s="3">
        <f t="shared" si="10"/>
        <v>55</v>
      </c>
      <c r="O26" s="3">
        <f t="shared" si="0"/>
        <v>0.25822448848574869</v>
      </c>
      <c r="Q26" s="16"/>
      <c r="R26" s="16"/>
      <c r="S26" s="16"/>
      <c r="T26" s="16"/>
      <c r="U26" s="16"/>
      <c r="AE26" s="3">
        <f t="shared" si="11"/>
        <v>55</v>
      </c>
      <c r="AF26" s="3">
        <f t="shared" si="2"/>
        <v>0.32593801916446541</v>
      </c>
      <c r="AH26" s="18"/>
      <c r="AI26" s="16"/>
      <c r="AJ26" s="16"/>
      <c r="AK26" s="16"/>
      <c r="AL26" s="16"/>
    </row>
    <row r="27" spans="2:42">
      <c r="B27" s="12">
        <v>600</v>
      </c>
      <c r="C27" s="13">
        <v>2.5000000000000001E-2</v>
      </c>
      <c r="D27" s="13">
        <v>3.5000000000000003E-2</v>
      </c>
      <c r="N27" s="3">
        <f t="shared" si="10"/>
        <v>60</v>
      </c>
      <c r="O27" s="3">
        <f t="shared" si="0"/>
        <v>0.23755028152999846</v>
      </c>
      <c r="P27" s="16"/>
      <c r="Q27" s="17"/>
      <c r="R27" s="18"/>
      <c r="S27" s="16"/>
      <c r="T27" s="16"/>
      <c r="U27" s="16"/>
      <c r="AE27" s="3">
        <f t="shared" si="11"/>
        <v>60</v>
      </c>
      <c r="AF27" s="3">
        <f t="shared" si="2"/>
        <v>0.30097902679116662</v>
      </c>
      <c r="AG27" s="16"/>
      <c r="AH27" s="18"/>
      <c r="AI27" s="18"/>
      <c r="AJ27" s="16"/>
      <c r="AK27" s="16"/>
      <c r="AL27" s="16"/>
    </row>
    <row r="28" spans="2:42">
      <c r="B28" s="12">
        <v>700</v>
      </c>
      <c r="C28" s="13">
        <v>2.3E-2</v>
      </c>
      <c r="D28" s="13">
        <v>0.03</v>
      </c>
      <c r="N28" s="3">
        <f t="shared" si="10"/>
        <v>65</v>
      </c>
      <c r="O28" s="3">
        <f t="shared" si="0"/>
        <v>0.22007156230547814</v>
      </c>
      <c r="P28" s="16"/>
      <c r="Q28" s="17"/>
      <c r="R28" s="18"/>
      <c r="S28" s="16"/>
      <c r="T28" s="17"/>
      <c r="U28" s="18"/>
      <c r="AE28" s="3">
        <f t="shared" si="11"/>
        <v>65</v>
      </c>
      <c r="AF28" s="3">
        <f t="shared" si="2"/>
        <v>0.27918713451024157</v>
      </c>
      <c r="AG28" s="16"/>
      <c r="AH28" s="18"/>
      <c r="AI28" s="18"/>
      <c r="AJ28" s="16"/>
      <c r="AK28" s="17"/>
      <c r="AL28" s="18"/>
    </row>
    <row r="29" spans="2:42">
      <c r="B29" s="12">
        <v>800</v>
      </c>
      <c r="C29" s="13">
        <v>0.02</v>
      </c>
      <c r="D29" s="13">
        <v>0.03</v>
      </c>
      <c r="N29" s="3">
        <f t="shared" si="10"/>
        <v>70</v>
      </c>
      <c r="O29" s="3">
        <f t="shared" si="0"/>
        <v>0.20519904449796056</v>
      </c>
      <c r="P29" s="16"/>
      <c r="Q29" s="17"/>
      <c r="R29" s="18"/>
      <c r="S29" s="16"/>
      <c r="T29" s="17"/>
      <c r="U29" s="18"/>
      <c r="AE29" s="3">
        <f t="shared" si="11"/>
        <v>70</v>
      </c>
      <c r="AF29" s="3">
        <f t="shared" si="2"/>
        <v>0.26008704556532392</v>
      </c>
      <c r="AG29" s="16"/>
      <c r="AH29" s="18"/>
      <c r="AI29" s="18"/>
      <c r="AJ29" s="16"/>
      <c r="AK29" s="17"/>
      <c r="AL29" s="18"/>
    </row>
    <row r="30" spans="2:42">
      <c r="B30" s="12">
        <v>900</v>
      </c>
      <c r="C30" s="13">
        <v>0.02</v>
      </c>
      <c r="D30" s="13">
        <v>2.5000000000000001E-2</v>
      </c>
      <c r="N30" s="3">
        <f t="shared" si="10"/>
        <v>75</v>
      </c>
      <c r="O30" s="3">
        <f t="shared" si="0"/>
        <v>0.1924557524747354</v>
      </c>
      <c r="P30" s="16"/>
      <c r="Q30" s="17"/>
      <c r="R30" s="18"/>
      <c r="S30" s="16"/>
      <c r="T30" s="17"/>
      <c r="U30" s="18"/>
      <c r="AE30" s="3">
        <f t="shared" si="11"/>
        <v>75</v>
      </c>
      <c r="AF30" s="3">
        <f t="shared" si="2"/>
        <v>0.2432785130226747</v>
      </c>
      <c r="AG30" s="16"/>
      <c r="AH30" s="17"/>
      <c r="AI30" s="18"/>
      <c r="AJ30" s="16"/>
      <c r="AK30" s="17"/>
      <c r="AL30" s="18"/>
    </row>
    <row r="31" spans="2:42">
      <c r="B31" s="12">
        <v>1000</v>
      </c>
      <c r="C31" s="13">
        <v>0.02</v>
      </c>
      <c r="D31" s="13">
        <v>0.02</v>
      </c>
      <c r="N31" s="3">
        <f t="shared" si="10"/>
        <v>80</v>
      </c>
      <c r="O31" s="3">
        <f t="shared" si="0"/>
        <v>0.18145549987763293</v>
      </c>
      <c r="P31" s="16"/>
      <c r="Q31" s="17"/>
      <c r="R31" s="18"/>
      <c r="S31" s="16"/>
      <c r="T31" s="17"/>
      <c r="U31" s="18"/>
      <c r="AE31" s="3">
        <f t="shared" si="11"/>
        <v>80</v>
      </c>
      <c r="AF31" s="3">
        <f t="shared" si="2"/>
        <v>0.22842432990923975</v>
      </c>
      <c r="AG31" s="16"/>
      <c r="AH31" s="17"/>
      <c r="AI31" s="18"/>
      <c r="AJ31" s="16"/>
      <c r="AK31" s="17"/>
      <c r="AL31" s="18"/>
    </row>
    <row r="32" spans="2:42">
      <c r="N32" s="3">
        <f t="shared" si="10"/>
        <v>85</v>
      </c>
      <c r="O32" s="3">
        <f t="shared" si="0"/>
        <v>0.17188549583245721</v>
      </c>
      <c r="P32" s="16"/>
      <c r="Q32" s="17"/>
      <c r="R32" s="18"/>
      <c r="S32" s="16"/>
      <c r="T32" s="17"/>
      <c r="U32" s="18"/>
      <c r="AE32" s="3">
        <f t="shared" si="11"/>
        <v>85</v>
      </c>
      <c r="AF32" s="3">
        <f t="shared" si="2"/>
        <v>0.21524024772355019</v>
      </c>
      <c r="AG32" s="16"/>
      <c r="AH32" s="17"/>
      <c r="AI32" s="18"/>
      <c r="AJ32" s="16"/>
      <c r="AK32" s="17"/>
      <c r="AL32" s="18"/>
    </row>
    <row r="33" spans="14:38">
      <c r="N33" s="3">
        <f t="shared" si="10"/>
        <v>90</v>
      </c>
      <c r="O33" s="3">
        <f t="shared" si="0"/>
        <v>0.16349228702350427</v>
      </c>
      <c r="P33" s="16"/>
      <c r="Q33" s="16"/>
      <c r="R33" s="16"/>
      <c r="S33" s="16"/>
      <c r="T33" s="16"/>
      <c r="U33" s="16"/>
      <c r="AE33" s="3">
        <f t="shared" si="11"/>
        <v>90</v>
      </c>
      <c r="AF33" s="3">
        <f t="shared" si="2"/>
        <v>0.20348651342788177</v>
      </c>
      <c r="AG33" s="16"/>
      <c r="AH33" s="16"/>
      <c r="AI33" s="16"/>
      <c r="AJ33" s="16"/>
      <c r="AK33" s="16"/>
      <c r="AL33" s="16"/>
    </row>
    <row r="34" spans="14:38">
      <c r="N34" s="3">
        <f t="shared" si="10"/>
        <v>95</v>
      </c>
      <c r="O34" s="3">
        <f t="shared" si="0"/>
        <v>0.15607039575744369</v>
      </c>
      <c r="P34" s="16"/>
      <c r="Q34" s="17"/>
      <c r="R34" s="18"/>
      <c r="S34" s="16"/>
      <c r="T34" s="16"/>
      <c r="U34" s="16"/>
      <c r="AE34" s="3">
        <f t="shared" si="11"/>
        <v>95</v>
      </c>
      <c r="AF34" s="3">
        <f t="shared" si="2"/>
        <v>0.19296076484045027</v>
      </c>
      <c r="AG34" s="16"/>
      <c r="AH34" s="17"/>
      <c r="AI34" s="18"/>
      <c r="AJ34" s="16"/>
      <c r="AK34" s="16"/>
      <c r="AL34" s="16"/>
    </row>
    <row r="35" spans="14:38">
      <c r="N35" s="3">
        <f t="shared" si="10"/>
        <v>100</v>
      </c>
      <c r="O35" s="3">
        <f t="shared" ref="O35:O66" si="12">$R$6*EXP(-N35/$R$7)+$R$8*EXP(-N35/$R$9)+$R$5</f>
        <v>0.14945313688320416</v>
      </c>
      <c r="P35" s="16"/>
      <c r="Q35" s="17"/>
      <c r="R35" s="18"/>
      <c r="S35" s="16"/>
      <c r="T35" s="16"/>
      <c r="U35" s="16"/>
      <c r="AE35" s="3">
        <f t="shared" si="11"/>
        <v>100</v>
      </c>
      <c r="AF35" s="3">
        <f t="shared" si="2"/>
        <v>0.18349206615010022</v>
      </c>
      <c r="AG35" s="16"/>
      <c r="AH35" s="17"/>
      <c r="AI35" s="18"/>
      <c r="AJ35" s="16"/>
      <c r="AK35" s="16"/>
      <c r="AL35" s="16"/>
    </row>
    <row r="36" spans="14:38">
      <c r="N36" s="3">
        <f>N35+20</f>
        <v>120</v>
      </c>
      <c r="O36" s="3">
        <f t="shared" si="12"/>
        <v>0.12867653716304439</v>
      </c>
      <c r="P36" s="16"/>
      <c r="Q36" s="17"/>
      <c r="R36" s="18"/>
      <c r="S36" s="16"/>
      <c r="T36" s="16"/>
      <c r="U36" s="16"/>
      <c r="AE36" s="3">
        <f>AE35+20</f>
        <v>120</v>
      </c>
      <c r="AF36" s="3">
        <f t="shared" si="2"/>
        <v>0.15361003143641594</v>
      </c>
      <c r="AG36" s="16"/>
      <c r="AH36" s="17"/>
      <c r="AI36" s="18"/>
      <c r="AJ36" s="16"/>
      <c r="AK36" s="16"/>
      <c r="AL36" s="16"/>
    </row>
    <row r="37" spans="14:38">
      <c r="N37" s="3">
        <f t="shared" ref="N37:N67" si="13">N36+20</f>
        <v>140</v>
      </c>
      <c r="O37" s="3">
        <f t="shared" si="12"/>
        <v>0.1135254317616762</v>
      </c>
      <c r="P37" s="16"/>
      <c r="Q37" s="17"/>
      <c r="R37" s="18"/>
      <c r="S37" s="16"/>
      <c r="T37" s="16"/>
      <c r="U37" s="16"/>
      <c r="AE37" s="3">
        <f t="shared" ref="AE37:AE80" si="14">AE36+20</f>
        <v>140</v>
      </c>
      <c r="AF37" s="3">
        <f t="shared" si="2"/>
        <v>0.13233820100665789</v>
      </c>
      <c r="AG37" s="16"/>
      <c r="AH37" s="17"/>
      <c r="AI37" s="18"/>
      <c r="AJ37" s="16"/>
      <c r="AK37" s="16"/>
      <c r="AL37" s="16"/>
    </row>
    <row r="38" spans="14:38">
      <c r="N38" s="3">
        <f t="shared" si="13"/>
        <v>160</v>
      </c>
      <c r="O38" s="3">
        <f t="shared" si="12"/>
        <v>0.10151249407247705</v>
      </c>
      <c r="P38" s="16"/>
      <c r="Q38" s="17"/>
      <c r="R38" s="18"/>
      <c r="S38" s="16"/>
      <c r="T38" s="16"/>
      <c r="U38" s="16"/>
      <c r="AE38" s="3">
        <f t="shared" si="14"/>
        <v>160</v>
      </c>
      <c r="AF38" s="3">
        <f t="shared" si="2"/>
        <v>0.11630932492752238</v>
      </c>
      <c r="AG38" s="16"/>
      <c r="AH38" s="17"/>
      <c r="AI38" s="18"/>
      <c r="AJ38" s="16"/>
      <c r="AK38" s="16"/>
      <c r="AL38" s="16"/>
    </row>
    <row r="39" spans="14:38">
      <c r="N39" s="3">
        <f t="shared" si="13"/>
        <v>180</v>
      </c>
      <c r="O39" s="3">
        <f t="shared" si="12"/>
        <v>9.1489926857840131E-2</v>
      </c>
      <c r="P39" s="21"/>
      <c r="Q39" s="16"/>
      <c r="R39" s="16"/>
      <c r="S39" s="16"/>
      <c r="T39" s="16"/>
      <c r="U39" s="16"/>
      <c r="AE39" s="3">
        <f t="shared" si="14"/>
        <v>180</v>
      </c>
      <c r="AF39" s="3">
        <f t="shared" si="2"/>
        <v>0.10370653593714652</v>
      </c>
      <c r="AG39" s="21"/>
      <c r="AH39" s="16"/>
      <c r="AI39" s="16"/>
      <c r="AJ39" s="16"/>
      <c r="AK39" s="16"/>
      <c r="AL39" s="16"/>
    </row>
    <row r="40" spans="14:38">
      <c r="N40" s="3">
        <f t="shared" si="13"/>
        <v>200</v>
      </c>
      <c r="O40" s="3">
        <f t="shared" si="12"/>
        <v>8.2891561752565332E-2</v>
      </c>
      <c r="P40" s="16"/>
      <c r="Q40" s="16"/>
      <c r="R40" s="16"/>
      <c r="S40" s="16"/>
      <c r="T40" s="16"/>
      <c r="U40" s="16"/>
      <c r="AE40" s="3">
        <f t="shared" si="14"/>
        <v>200</v>
      </c>
      <c r="AF40" s="3">
        <f t="shared" si="2"/>
        <v>9.3504170997224717E-2</v>
      </c>
      <c r="AG40" s="16"/>
      <c r="AH40" s="16"/>
      <c r="AI40" s="16"/>
      <c r="AJ40" s="16"/>
      <c r="AK40" s="16"/>
      <c r="AL40" s="16"/>
    </row>
    <row r="41" spans="14:38">
      <c r="N41" s="3">
        <f t="shared" si="13"/>
        <v>220</v>
      </c>
      <c r="O41" s="3">
        <f t="shared" si="12"/>
        <v>7.540834012403741E-2</v>
      </c>
      <c r="P41" s="16"/>
      <c r="Q41" s="16"/>
      <c r="R41" s="16"/>
      <c r="S41" s="16"/>
      <c r="T41" s="16"/>
      <c r="U41" s="16"/>
      <c r="AE41" s="3">
        <f t="shared" si="14"/>
        <v>220</v>
      </c>
      <c r="AF41" s="3">
        <f t="shared" si="2"/>
        <v>8.5087816500772795E-2</v>
      </c>
      <c r="AG41" s="16"/>
      <c r="AH41" s="16"/>
      <c r="AI41" s="16"/>
      <c r="AJ41" s="16"/>
      <c r="AK41" s="16"/>
      <c r="AL41" s="16"/>
    </row>
    <row r="42" spans="14:38">
      <c r="N42" s="3">
        <f t="shared" si="13"/>
        <v>240</v>
      </c>
      <c r="O42" s="3">
        <f t="shared" si="12"/>
        <v>6.8848816778537075E-2</v>
      </c>
      <c r="P42" s="16"/>
      <c r="Q42" s="16"/>
      <c r="R42" s="16"/>
      <c r="S42" s="16"/>
      <c r="T42" s="16"/>
      <c r="U42" s="16"/>
      <c r="AE42" s="3">
        <f t="shared" si="14"/>
        <v>240</v>
      </c>
      <c r="AF42" s="3">
        <f t="shared" si="2"/>
        <v>7.8062988882293877E-2</v>
      </c>
      <c r="AG42" s="16"/>
      <c r="AH42" s="16"/>
      <c r="AI42" s="16"/>
      <c r="AJ42" s="16"/>
      <c r="AK42" s="16"/>
      <c r="AL42" s="16"/>
    </row>
    <row r="43" spans="14:38">
      <c r="N43" s="3">
        <f t="shared" si="13"/>
        <v>260</v>
      </c>
      <c r="O43" s="3">
        <f t="shared" si="12"/>
        <v>6.3078719141355127E-2</v>
      </c>
      <c r="P43" s="16"/>
      <c r="Q43" s="16"/>
      <c r="R43" s="16"/>
      <c r="S43" s="16"/>
      <c r="T43" s="16"/>
      <c r="U43" s="16"/>
      <c r="AE43" s="3">
        <f t="shared" si="14"/>
        <v>260</v>
      </c>
      <c r="AF43" s="3">
        <f t="shared" si="2"/>
        <v>7.2157823389932138E-2</v>
      </c>
      <c r="AG43" s="16"/>
      <c r="AH43" s="16"/>
      <c r="AI43" s="16"/>
      <c r="AJ43" s="16"/>
      <c r="AK43" s="16"/>
      <c r="AL43" s="16"/>
    </row>
    <row r="44" spans="14:38">
      <c r="N44" s="3">
        <f t="shared" si="13"/>
        <v>280</v>
      </c>
      <c r="O44" s="3">
        <f t="shared" si="12"/>
        <v>5.7994341193420881E-2</v>
      </c>
      <c r="P44" s="16"/>
      <c r="Q44" s="16"/>
      <c r="R44" s="16"/>
      <c r="S44" s="16"/>
      <c r="T44" s="16"/>
      <c r="U44" s="16"/>
      <c r="AE44" s="3">
        <f t="shared" si="14"/>
        <v>280</v>
      </c>
      <c r="AF44" s="3">
        <f t="shared" si="2"/>
        <v>6.7172761897690406E-2</v>
      </c>
      <c r="AG44" s="16"/>
      <c r="AH44" s="16"/>
      <c r="AI44" s="16"/>
      <c r="AJ44" s="16"/>
      <c r="AK44" s="16"/>
      <c r="AL44" s="16"/>
    </row>
    <row r="45" spans="14:38">
      <c r="N45" s="3">
        <f t="shared" si="13"/>
        <v>300</v>
      </c>
      <c r="O45" s="3">
        <f t="shared" si="12"/>
        <v>5.3510467959773281E-2</v>
      </c>
      <c r="P45" s="16"/>
      <c r="Q45" s="16"/>
      <c r="R45" s="16"/>
      <c r="S45" s="16"/>
      <c r="T45" s="16"/>
      <c r="U45" s="16"/>
      <c r="AE45" s="3">
        <f t="shared" si="14"/>
        <v>300</v>
      </c>
      <c r="AF45" s="3">
        <f t="shared" si="2"/>
        <v>6.2953863882226485E-2</v>
      </c>
      <c r="AG45" s="16"/>
      <c r="AH45" s="16"/>
      <c r="AI45" s="16"/>
      <c r="AJ45" s="16"/>
      <c r="AK45" s="16"/>
      <c r="AL45" s="16"/>
    </row>
    <row r="46" spans="14:38">
      <c r="N46" s="3">
        <f t="shared" si="13"/>
        <v>320</v>
      </c>
      <c r="O46" s="3">
        <f t="shared" si="12"/>
        <v>4.9554583956998535E-2</v>
      </c>
      <c r="AE46" s="3">
        <f t="shared" si="14"/>
        <v>320</v>
      </c>
      <c r="AF46" s="3">
        <f t="shared" si="2"/>
        <v>5.9378097461924739E-2</v>
      </c>
    </row>
    <row r="47" spans="14:38">
      <c r="N47" s="3">
        <f t="shared" si="13"/>
        <v>340</v>
      </c>
      <c r="O47" s="3">
        <f t="shared" si="12"/>
        <v>4.6063837565561386E-2</v>
      </c>
      <c r="AE47" s="3">
        <f t="shared" si="14"/>
        <v>340</v>
      </c>
      <c r="AF47" s="3">
        <f t="shared" si="2"/>
        <v>5.6344795047706231E-2</v>
      </c>
    </row>
    <row r="48" spans="14:38">
      <c r="N48" s="3">
        <f t="shared" si="13"/>
        <v>360</v>
      </c>
      <c r="O48" s="3">
        <f t="shared" si="12"/>
        <v>4.2983247426148036E-2</v>
      </c>
      <c r="AE48" s="3">
        <f t="shared" si="14"/>
        <v>360</v>
      </c>
      <c r="AF48" s="3">
        <f t="shared" si="2"/>
        <v>5.3770355196534725E-2</v>
      </c>
    </row>
    <row r="49" spans="14:32">
      <c r="N49" s="3">
        <f t="shared" si="13"/>
        <v>380</v>
      </c>
      <c r="O49" s="3">
        <f t="shared" si="12"/>
        <v>4.0264497233956309E-2</v>
      </c>
      <c r="AE49" s="3">
        <f t="shared" si="14"/>
        <v>380</v>
      </c>
      <c r="AF49" s="3">
        <f t="shared" si="2"/>
        <v>5.1584714518209507E-2</v>
      </c>
    </row>
    <row r="50" spans="14:32">
      <c r="N50" s="3">
        <f t="shared" si="13"/>
        <v>400</v>
      </c>
      <c r="O50" s="3">
        <f t="shared" si="12"/>
        <v>3.7865033216674018E-2</v>
      </c>
      <c r="AE50" s="3">
        <f t="shared" si="14"/>
        <v>400</v>
      </c>
      <c r="AF50" s="3">
        <f t="shared" si="2"/>
        <v>4.9728833264153643E-2</v>
      </c>
    </row>
    <row r="51" spans="14:32">
      <c r="N51" s="3">
        <f t="shared" si="13"/>
        <v>420</v>
      </c>
      <c r="O51" s="3">
        <f t="shared" si="12"/>
        <v>3.574733634195805E-2</v>
      </c>
      <c r="AE51" s="3">
        <f t="shared" si="14"/>
        <v>420</v>
      </c>
      <c r="AF51" s="3">
        <f t="shared" si="2"/>
        <v>4.8152798935510187E-2</v>
      </c>
    </row>
    <row r="52" spans="14:32">
      <c r="N52" s="3">
        <f t="shared" si="13"/>
        <v>440</v>
      </c>
      <c r="O52" s="3">
        <f t="shared" si="12"/>
        <v>3.3878309313813311E-2</v>
      </c>
      <c r="AE52" s="3">
        <f t="shared" si="14"/>
        <v>440</v>
      </c>
      <c r="AF52" s="3">
        <f t="shared" si="2"/>
        <v>4.6814334274354531E-2</v>
      </c>
    </row>
    <row r="53" spans="14:32">
      <c r="N53" s="3">
        <f t="shared" si="13"/>
        <v>460</v>
      </c>
      <c r="O53" s="3">
        <f t="shared" si="12"/>
        <v>3.2228748060939116E-2</v>
      </c>
      <c r="AE53" s="3">
        <f t="shared" si="14"/>
        <v>460</v>
      </c>
      <c r="AF53" s="3">
        <f t="shared" si="2"/>
        <v>4.5677588919589951E-2</v>
      </c>
    </row>
    <row r="54" spans="14:32">
      <c r="N54" s="3">
        <f t="shared" si="13"/>
        <v>480</v>
      </c>
      <c r="O54" s="3">
        <f t="shared" si="12"/>
        <v>3.0772880621165455E-2</v>
      </c>
      <c r="AE54" s="3">
        <f t="shared" si="14"/>
        <v>480</v>
      </c>
      <c r="AF54" s="3">
        <f t="shared" si="2"/>
        <v>4.4712142325779608E-2</v>
      </c>
    </row>
    <row r="55" spans="14:32">
      <c r="N55" s="3">
        <f t="shared" si="13"/>
        <v>500</v>
      </c>
      <c r="O55" s="3">
        <f t="shared" si="12"/>
        <v>2.9487962447500869E-2</v>
      </c>
      <c r="AE55" s="3">
        <f t="shared" si="14"/>
        <v>500</v>
      </c>
      <c r="AF55" s="3">
        <f t="shared" si="2"/>
        <v>4.3892171398592424E-2</v>
      </c>
    </row>
    <row r="56" spans="14:32">
      <c r="N56" s="3">
        <f t="shared" si="13"/>
        <v>520</v>
      </c>
      <c r="O56" s="3">
        <f t="shared" si="12"/>
        <v>2.8353920204990696E-2</v>
      </c>
      <c r="AE56" s="3">
        <f t="shared" si="14"/>
        <v>520</v>
      </c>
      <c r="AF56" s="3">
        <f t="shared" si="2"/>
        <v>4.3195750728767357E-2</v>
      </c>
    </row>
    <row r="57" spans="14:32">
      <c r="N57" s="3">
        <f t="shared" si="13"/>
        <v>540</v>
      </c>
      <c r="O57" s="3">
        <f t="shared" si="12"/>
        <v>2.7353037807534515E-2</v>
      </c>
      <c r="AE57" s="3">
        <f t="shared" si="14"/>
        <v>540</v>
      </c>
      <c r="AF57" s="3">
        <f t="shared" si="2"/>
        <v>4.2604261824382712E-2</v>
      </c>
    </row>
    <row r="58" spans="14:32">
      <c r="N58" s="3">
        <f t="shared" si="13"/>
        <v>560</v>
      </c>
      <c r="O58" s="3">
        <f t="shared" si="12"/>
        <v>2.6469679497193154E-2</v>
      </c>
      <c r="AE58" s="3">
        <f t="shared" si="14"/>
        <v>560</v>
      </c>
      <c r="AF58" s="3">
        <f t="shared" si="2"/>
        <v>4.2101893122044001E-2</v>
      </c>
    </row>
    <row r="59" spans="14:32">
      <c r="N59" s="3">
        <f t="shared" si="13"/>
        <v>580</v>
      </c>
      <c r="O59" s="3">
        <f t="shared" si="12"/>
        <v>2.5690045515064073E-2</v>
      </c>
      <c r="AE59" s="3">
        <f t="shared" si="14"/>
        <v>580</v>
      </c>
      <c r="AF59" s="3">
        <f t="shared" si="2"/>
        <v>4.1675216208090185E-2</v>
      </c>
    </row>
    <row r="60" spans="14:32">
      <c r="N60" s="3">
        <f t="shared" si="13"/>
        <v>600</v>
      </c>
      <c r="O60" s="3">
        <f t="shared" si="12"/>
        <v>2.5001956493561683E-2</v>
      </c>
      <c r="AE60" s="3">
        <f t="shared" si="14"/>
        <v>600</v>
      </c>
      <c r="AF60" s="3">
        <f t="shared" si="2"/>
        <v>4.1312826325163282E-2</v>
      </c>
    </row>
    <row r="61" spans="14:32">
      <c r="N61" s="3">
        <f t="shared" si="13"/>
        <v>620</v>
      </c>
      <c r="O61" s="3">
        <f t="shared" si="12"/>
        <v>2.439466317917351E-2</v>
      </c>
      <c r="AE61" s="3">
        <f t="shared" si="14"/>
        <v>620</v>
      </c>
      <c r="AF61" s="3">
        <f t="shared" si="2"/>
        <v>4.1005037258990851E-2</v>
      </c>
    </row>
    <row r="62" spans="14:32">
      <c r="N62" s="3">
        <f t="shared" si="13"/>
        <v>640</v>
      </c>
      <c r="O62" s="3">
        <f t="shared" si="12"/>
        <v>2.385867850350628E-2</v>
      </c>
      <c r="AE62" s="3">
        <f t="shared" si="14"/>
        <v>640</v>
      </c>
      <c r="AF62" s="3">
        <f t="shared" si="2"/>
        <v>4.0743622303172661E-2</v>
      </c>
    </row>
    <row r="63" spans="14:32">
      <c r="N63" s="3">
        <f t="shared" si="13"/>
        <v>660</v>
      </c>
      <c r="O63" s="3">
        <f t="shared" si="12"/>
        <v>2.3385629375118688E-2</v>
      </c>
      <c r="AE63" s="3">
        <f t="shared" si="14"/>
        <v>660</v>
      </c>
      <c r="AF63" s="3">
        <f t="shared" si="2"/>
        <v>4.0521594305486748E-2</v>
      </c>
    </row>
    <row r="64" spans="14:32">
      <c r="N64" s="3">
        <f t="shared" si="13"/>
        <v>680</v>
      </c>
      <c r="O64" s="3">
        <f t="shared" si="12"/>
        <v>2.2968125875085305E-2</v>
      </c>
      <c r="AE64" s="3">
        <f t="shared" si="14"/>
        <v>680</v>
      </c>
      <c r="AF64" s="3">
        <f t="shared" si="2"/>
        <v>4.033301888058613E-2</v>
      </c>
    </row>
    <row r="65" spans="14:33">
      <c r="N65" s="3">
        <f t="shared" si="13"/>
        <v>700</v>
      </c>
      <c r="O65" s="3">
        <f t="shared" si="12"/>
        <v>2.2599645812127159E-2</v>
      </c>
      <c r="AE65" s="3">
        <f t="shared" si="14"/>
        <v>700</v>
      </c>
      <c r="AF65" s="3">
        <f t="shared" si="2"/>
        <v>4.0172855778677616E-2</v>
      </c>
    </row>
    <row r="66" spans="14:33">
      <c r="N66" s="3">
        <f t="shared" si="13"/>
        <v>720</v>
      </c>
      <c r="O66" s="4">
        <f t="shared" si="12"/>
        <v>2.2274432833521467E-2</v>
      </c>
      <c r="P66" s="2"/>
      <c r="AE66" s="3">
        <f t="shared" si="14"/>
        <v>720</v>
      </c>
      <c r="AF66" s="3">
        <f t="shared" si="2"/>
        <v>4.0036824161379839E-2</v>
      </c>
      <c r="AG66" s="2"/>
    </row>
    <row r="67" spans="14:33">
      <c r="N67" s="3">
        <f t="shared" si="13"/>
        <v>740</v>
      </c>
      <c r="O67" s="4">
        <f t="shared" ref="O67" si="15">$R$6*EXP(-N67/$R$7)+$R$8*EXP(-N67/$R$9)+$R$5</f>
        <v>2.1987406499954044E-2</v>
      </c>
      <c r="P67" s="2"/>
      <c r="AE67" s="3">
        <f t="shared" si="14"/>
        <v>740</v>
      </c>
      <c r="AF67" s="3">
        <f t="shared" si="2"/>
        <v>3.9921288179438956E-2</v>
      </c>
      <c r="AG67" s="2"/>
    </row>
    <row r="68" spans="14:33">
      <c r="N68" s="3">
        <f t="shared" ref="N68:N80" si="16">N67+20</f>
        <v>760</v>
      </c>
      <c r="O68" s="4">
        <f t="shared" ref="O68:O79" si="17">$R$6*EXP(-N68/$R$7)+$R$8*EXP(-N68/$R$9)+$R$5</f>
        <v>2.1734082919455718E-2</v>
      </c>
      <c r="P68" s="2"/>
      <c r="AE68" s="3">
        <f t="shared" si="14"/>
        <v>760</v>
      </c>
      <c r="AF68" s="3">
        <f t="shared" ref="AF68:AF80" si="18">$AI$6*EXP(-AE68/$AI$7)+$AI$8*EXP(-AE68/$AI$9)+$AI$5</f>
        <v>3.9823159791836163E-2</v>
      </c>
      <c r="AG68" s="2"/>
    </row>
    <row r="69" spans="14:33">
      <c r="N69" s="3">
        <f t="shared" si="16"/>
        <v>780</v>
      </c>
      <c r="O69" s="4">
        <f t="shared" si="17"/>
        <v>2.1510504700550485E-2</v>
      </c>
      <c r="AE69" s="3">
        <f t="shared" si="14"/>
        <v>780</v>
      </c>
      <c r="AF69" s="3">
        <f t="shared" si="18"/>
        <v>3.973981622775314E-2</v>
      </c>
    </row>
    <row r="70" spans="14:33">
      <c r="N70" s="3">
        <f t="shared" si="16"/>
        <v>800</v>
      </c>
      <c r="O70" s="4">
        <f t="shared" si="17"/>
        <v>2.1313179130340875E-2</v>
      </c>
      <c r="AE70" s="3">
        <f t="shared" si="14"/>
        <v>800</v>
      </c>
      <c r="AF70" s="3">
        <f t="shared" si="18"/>
        <v>3.9669029884783859E-2</v>
      </c>
    </row>
    <row r="71" spans="14:33">
      <c r="N71" s="3">
        <f t="shared" si="16"/>
        <v>820</v>
      </c>
      <c r="O71" s="4">
        <f t="shared" si="17"/>
        <v>2.1139023611751424E-2</v>
      </c>
      <c r="AE71" s="3">
        <f t="shared" si="14"/>
        <v>820</v>
      </c>
      <c r="AF71" s="3">
        <f t="shared" si="18"/>
        <v>3.9608908789448297E-2</v>
      </c>
    </row>
    <row r="72" spans="14:33">
      <c r="N72" s="3">
        <f t="shared" si="16"/>
        <v>840</v>
      </c>
      <c r="O72" s="4">
        <f t="shared" si="17"/>
        <v>2.0985317507555102E-2</v>
      </c>
      <c r="AE72" s="3">
        <f t="shared" si="14"/>
        <v>840</v>
      </c>
      <c r="AF72" s="3">
        <f t="shared" si="18"/>
        <v>3.9557846028507267E-2</v>
      </c>
    </row>
    <row r="73" spans="14:33">
      <c r="N73" s="3">
        <f t="shared" si="16"/>
        <v>860</v>
      </c>
      <c r="O73" s="4">
        <f t="shared" si="17"/>
        <v>2.0849659638895006E-2</v>
      </c>
      <c r="AE73" s="3">
        <f t="shared" si="14"/>
        <v>860</v>
      </c>
      <c r="AF73" s="3">
        <f t="shared" si="18"/>
        <v>3.9514476799415568E-2</v>
      </c>
    </row>
    <row r="74" spans="14:33">
      <c r="N74" s="3">
        <f t="shared" si="16"/>
        <v>880</v>
      </c>
      <c r="O74" s="4">
        <f t="shared" si="17"/>
        <v>2.0729930774347729E-2</v>
      </c>
      <c r="AE74" s="3">
        <f t="shared" si="14"/>
        <v>880</v>
      </c>
      <c r="AF74" s="3">
        <f t="shared" si="18"/>
        <v>3.94776419319278E-2</v>
      </c>
    </row>
    <row r="75" spans="14:33">
      <c r="N75" s="3">
        <f t="shared" si="16"/>
        <v>900</v>
      </c>
      <c r="O75" s="4">
        <f t="shared" si="17"/>
        <v>2.0624260523536834E-2</v>
      </c>
      <c r="AE75" s="3">
        <f t="shared" si="14"/>
        <v>900</v>
      </c>
      <c r="AF75" s="3">
        <f t="shared" si="18"/>
        <v>3.9446356905848252E-2</v>
      </c>
    </row>
    <row r="76" spans="14:33">
      <c r="N76" s="3">
        <f t="shared" si="16"/>
        <v>920</v>
      </c>
      <c r="O76" s="4">
        <f t="shared" si="17"/>
        <v>2.0530998118112202E-2</v>
      </c>
      <c r="AE76" s="3">
        <f t="shared" si="14"/>
        <v>920</v>
      </c>
      <c r="AF76" s="3">
        <f t="shared" si="18"/>
        <v>3.9419785536824924E-2</v>
      </c>
    </row>
    <row r="77" spans="14:33">
      <c r="N77" s="3">
        <f t="shared" si="16"/>
        <v>940</v>
      </c>
      <c r="O77" s="4">
        <f t="shared" si="17"/>
        <v>2.0448686623639131E-2</v>
      </c>
      <c r="AE77" s="3">
        <f t="shared" si="14"/>
        <v>940</v>
      </c>
      <c r="AF77" s="3">
        <f t="shared" si="18"/>
        <v>3.9397217626859334E-2</v>
      </c>
    </row>
    <row r="78" spans="14:33">
      <c r="N78" s="3">
        <f t="shared" si="16"/>
        <v>960</v>
      </c>
      <c r="O78" s="4">
        <f t="shared" si="17"/>
        <v>2.0376040179538289E-2</v>
      </c>
      <c r="AE78" s="3">
        <f t="shared" si="14"/>
        <v>960</v>
      </c>
      <c r="AF78" s="3">
        <f t="shared" si="18"/>
        <v>3.9378049982174042E-2</v>
      </c>
    </row>
    <row r="79" spans="14:33">
      <c r="N79" s="3">
        <f t="shared" si="16"/>
        <v>980</v>
      </c>
      <c r="O79" s="4">
        <f t="shared" si="17"/>
        <v>2.0311923911521507E-2</v>
      </c>
      <c r="AE79" s="3">
        <f t="shared" si="14"/>
        <v>980</v>
      </c>
      <c r="AF79" s="3">
        <f t="shared" si="18"/>
        <v>3.93617702910838E-2</v>
      </c>
    </row>
    <row r="80" spans="14:33">
      <c r="N80" s="3">
        <f t="shared" si="16"/>
        <v>1000</v>
      </c>
      <c r="O80" s="4">
        <f>$R$6*EXP(-N80/$R$7)+$R$8*EXP(-N80/$R$9)+$R$5</f>
        <v>2.0255336202717855E-2</v>
      </c>
      <c r="AE80" s="3">
        <f t="shared" si="14"/>
        <v>1000</v>
      </c>
      <c r="AF80" s="3">
        <f t="shared" si="18"/>
        <v>3.9347943430958321E-2</v>
      </c>
    </row>
  </sheetData>
  <mergeCells count="1">
    <mergeCell ref="C2:D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2025-06-17T09:42:11Z</dcterms:modified>
</cp:coreProperties>
</file>