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40"/>
  </bookViews>
  <sheets>
    <sheet name="Guerin2012" sheetId="3" r:id="rId1"/>
    <sheet name="etch.factor_from_DRAC" sheetId="5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S64" i="3"/>
  <c r="T64" i="3"/>
  <c r="U64" i="3"/>
  <c r="V64" i="3"/>
  <c r="W64" i="3"/>
  <c r="X64" i="3"/>
  <c r="R65" i="3"/>
  <c r="S65" i="3"/>
  <c r="T65" i="3"/>
  <c r="U65" i="3"/>
  <c r="V65" i="3"/>
  <c r="W65" i="3"/>
  <c r="X65" i="3"/>
  <c r="R66" i="3"/>
  <c r="S66" i="3"/>
  <c r="T66" i="3"/>
  <c r="U66" i="3"/>
  <c r="V66" i="3"/>
  <c r="W66" i="3"/>
  <c r="X66" i="3"/>
  <c r="R67" i="3"/>
  <c r="S67" i="3"/>
  <c r="T67" i="3"/>
  <c r="U67" i="3"/>
  <c r="V67" i="3"/>
  <c r="W67" i="3"/>
  <c r="X67" i="3"/>
  <c r="R68" i="3"/>
  <c r="S68" i="3"/>
  <c r="T68" i="3"/>
  <c r="U68" i="3"/>
  <c r="V68" i="3"/>
  <c r="W68" i="3"/>
  <c r="X68" i="3"/>
  <c r="R69" i="3"/>
  <c r="S69" i="3"/>
  <c r="T69" i="3"/>
  <c r="U69" i="3"/>
  <c r="V69" i="3"/>
  <c r="W69" i="3"/>
  <c r="X69" i="3"/>
  <c r="R70" i="3"/>
  <c r="S70" i="3"/>
  <c r="T70" i="3"/>
  <c r="U70" i="3"/>
  <c r="V70" i="3"/>
  <c r="W70" i="3"/>
  <c r="X70" i="3"/>
  <c r="R71" i="3"/>
  <c r="S71" i="3"/>
  <c r="T71" i="3"/>
  <c r="U71" i="3"/>
  <c r="V71" i="3"/>
  <c r="W71" i="3"/>
  <c r="X71" i="3"/>
  <c r="R72" i="3"/>
  <c r="S72" i="3"/>
  <c r="T72" i="3"/>
  <c r="U72" i="3"/>
  <c r="V72" i="3"/>
  <c r="W72" i="3"/>
  <c r="X72" i="3"/>
  <c r="R73" i="3"/>
  <c r="S73" i="3"/>
  <c r="T73" i="3"/>
  <c r="U73" i="3"/>
  <c r="V73" i="3"/>
  <c r="W73" i="3"/>
  <c r="X73" i="3"/>
  <c r="R74" i="3"/>
  <c r="S74" i="3"/>
  <c r="T74" i="3"/>
  <c r="U74" i="3"/>
  <c r="V74" i="3"/>
  <c r="W74" i="3"/>
  <c r="X74" i="3"/>
  <c r="R75" i="3"/>
  <c r="S75" i="3"/>
  <c r="T75" i="3"/>
  <c r="U75" i="3"/>
  <c r="V75" i="3"/>
  <c r="W75" i="3"/>
  <c r="X75" i="3"/>
  <c r="R76" i="3"/>
  <c r="S76" i="3"/>
  <c r="T76" i="3"/>
  <c r="U76" i="3"/>
  <c r="V76" i="3"/>
  <c r="W76" i="3"/>
  <c r="X76" i="3"/>
  <c r="R77" i="3"/>
  <c r="S77" i="3"/>
  <c r="T77" i="3"/>
  <c r="U77" i="3"/>
  <c r="V77" i="3"/>
  <c r="W77" i="3"/>
  <c r="X77" i="3"/>
  <c r="R78" i="3"/>
  <c r="S78" i="3"/>
  <c r="T78" i="3"/>
  <c r="U78" i="3"/>
  <c r="V78" i="3"/>
  <c r="W78" i="3"/>
  <c r="X78" i="3"/>
  <c r="R79" i="3"/>
  <c r="S79" i="3"/>
  <c r="T79" i="3"/>
  <c r="U79" i="3"/>
  <c r="V79" i="3"/>
  <c r="W79" i="3"/>
  <c r="X79" i="3"/>
  <c r="R80" i="3"/>
  <c r="S80" i="3"/>
  <c r="T80" i="3"/>
  <c r="U80" i="3"/>
  <c r="V80" i="3"/>
  <c r="W80" i="3"/>
  <c r="X80" i="3"/>
  <c r="R81" i="3"/>
  <c r="S81" i="3"/>
  <c r="T81" i="3"/>
  <c r="U81" i="3"/>
  <c r="V81" i="3"/>
  <c r="W81" i="3"/>
  <c r="X81" i="3"/>
  <c r="R82" i="3"/>
  <c r="S82" i="3"/>
  <c r="T82" i="3"/>
  <c r="U82" i="3"/>
  <c r="V82" i="3"/>
  <c r="W82" i="3"/>
  <c r="X82" i="3"/>
  <c r="R83" i="3"/>
  <c r="S83" i="3"/>
  <c r="T83" i="3"/>
  <c r="U83" i="3"/>
  <c r="V83" i="3"/>
  <c r="W83" i="3"/>
  <c r="X83" i="3"/>
  <c r="R84" i="3"/>
  <c r="S84" i="3"/>
  <c r="T84" i="3"/>
  <c r="U84" i="3"/>
  <c r="V84" i="3"/>
  <c r="W84" i="3"/>
  <c r="X84" i="3"/>
  <c r="R85" i="3"/>
  <c r="S85" i="3"/>
  <c r="T85" i="3"/>
  <c r="U85" i="3"/>
  <c r="V85" i="3"/>
  <c r="W85" i="3"/>
  <c r="X85" i="3"/>
  <c r="R86" i="3"/>
  <c r="S86" i="3"/>
  <c r="T86" i="3"/>
  <c r="U86" i="3"/>
  <c r="V86" i="3"/>
  <c r="W86" i="3"/>
  <c r="X86" i="3"/>
  <c r="R87" i="3"/>
  <c r="S87" i="3"/>
  <c r="T87" i="3"/>
  <c r="U87" i="3"/>
  <c r="V87" i="3"/>
  <c r="W87" i="3"/>
  <c r="X87" i="3"/>
  <c r="R88" i="3"/>
  <c r="S88" i="3"/>
  <c r="T88" i="3"/>
  <c r="U88" i="3"/>
  <c r="V88" i="3"/>
  <c r="W88" i="3"/>
  <c r="X88" i="3"/>
  <c r="R89" i="3"/>
  <c r="S89" i="3"/>
  <c r="T89" i="3"/>
  <c r="U89" i="3"/>
  <c r="V89" i="3"/>
  <c r="W89" i="3"/>
  <c r="X89" i="3"/>
  <c r="R90" i="3"/>
  <c r="S90" i="3"/>
  <c r="T90" i="3"/>
  <c r="U90" i="3"/>
  <c r="V90" i="3"/>
  <c r="W90" i="3"/>
  <c r="X90" i="3"/>
  <c r="R91" i="3"/>
  <c r="S91" i="3"/>
  <c r="T91" i="3"/>
  <c r="U91" i="3"/>
  <c r="V91" i="3"/>
  <c r="W91" i="3"/>
  <c r="X91" i="3"/>
  <c r="R92" i="3"/>
  <c r="S92" i="3"/>
  <c r="T92" i="3"/>
  <c r="U92" i="3"/>
  <c r="V92" i="3"/>
  <c r="W92" i="3"/>
  <c r="X92" i="3"/>
  <c r="R93" i="3"/>
  <c r="S93" i="3"/>
  <c r="T93" i="3"/>
  <c r="U93" i="3"/>
  <c r="V93" i="3"/>
  <c r="W93" i="3"/>
  <c r="X93" i="3"/>
  <c r="R94" i="3"/>
  <c r="S94" i="3"/>
  <c r="T94" i="3"/>
  <c r="U94" i="3"/>
  <c r="V94" i="3"/>
  <c r="W94" i="3"/>
  <c r="X94" i="3"/>
  <c r="R95" i="3"/>
  <c r="S95" i="3"/>
  <c r="T95" i="3"/>
  <c r="U95" i="3"/>
  <c r="V95" i="3"/>
  <c r="W95" i="3"/>
  <c r="X95" i="3"/>
  <c r="S61" i="3"/>
  <c r="T61" i="3"/>
  <c r="U61" i="3"/>
  <c r="V61" i="3"/>
  <c r="W61" i="3"/>
  <c r="X61" i="3"/>
  <c r="S62" i="3"/>
  <c r="T62" i="3"/>
  <c r="U62" i="3"/>
  <c r="V62" i="3"/>
  <c r="W62" i="3"/>
  <c r="X62" i="3"/>
  <c r="S63" i="3"/>
  <c r="T63" i="3"/>
  <c r="U63" i="3"/>
  <c r="V63" i="3"/>
  <c r="W63" i="3"/>
  <c r="X63" i="3"/>
  <c r="Q5" i="5"/>
  <c r="R5" i="5"/>
  <c r="Q6" i="5"/>
  <c r="Q7" i="5"/>
  <c r="Q8" i="5"/>
  <c r="Q9" i="5"/>
  <c r="Q10" i="5"/>
  <c r="Q11" i="5"/>
  <c r="R11" i="5"/>
  <c r="W4" i="3"/>
  <c r="V4" i="3"/>
  <c r="T4" i="3"/>
  <c r="U4" i="3"/>
  <c r="X4" i="3"/>
  <c r="S4" i="3"/>
  <c r="R6" i="5"/>
  <c r="R7" i="5"/>
  <c r="R8" i="5"/>
  <c r="R9" i="5"/>
  <c r="R10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V5" i="3"/>
  <c r="T5" i="3"/>
  <c r="W5" i="3"/>
  <c r="S5" i="3"/>
  <c r="U5" i="3"/>
  <c r="X5" i="3"/>
  <c r="S6" i="3"/>
  <c r="T6" i="3"/>
  <c r="V6" i="3"/>
  <c r="W6" i="3"/>
  <c r="X6" i="3"/>
  <c r="U6" i="3"/>
  <c r="V7" i="3"/>
  <c r="W7" i="3"/>
  <c r="S7" i="3"/>
  <c r="T7" i="3"/>
  <c r="X7" i="3"/>
  <c r="U7" i="3"/>
  <c r="S8" i="3"/>
  <c r="W8" i="3"/>
  <c r="V8" i="3"/>
  <c r="T8" i="3"/>
  <c r="U8" i="3"/>
  <c r="X8" i="3"/>
  <c r="V9" i="3"/>
  <c r="T9" i="3"/>
  <c r="W9" i="3"/>
  <c r="S9" i="3"/>
  <c r="X9" i="3"/>
  <c r="U9" i="3"/>
  <c r="W10" i="3"/>
  <c r="T10" i="3"/>
  <c r="S10" i="3"/>
  <c r="V10" i="3"/>
  <c r="X10" i="3"/>
  <c r="U10" i="3"/>
  <c r="W11" i="3"/>
  <c r="V11" i="3"/>
  <c r="S11" i="3"/>
  <c r="T11" i="3"/>
  <c r="X11" i="3"/>
  <c r="U11" i="3"/>
  <c r="V12" i="3"/>
  <c r="S12" i="3"/>
  <c r="W12" i="3"/>
  <c r="T12" i="3"/>
  <c r="U12" i="3"/>
  <c r="X12" i="3"/>
  <c r="W13" i="3"/>
  <c r="T13" i="3"/>
  <c r="S13" i="3"/>
  <c r="V13" i="3"/>
  <c r="X13" i="3"/>
  <c r="U13" i="3"/>
  <c r="V14" i="3"/>
  <c r="T14" i="3"/>
  <c r="W14" i="3"/>
  <c r="S14" i="3"/>
  <c r="X14" i="3"/>
  <c r="U14" i="3"/>
  <c r="W15" i="3"/>
  <c r="S15" i="3"/>
  <c r="T15" i="3"/>
  <c r="V15" i="3"/>
  <c r="X15" i="3"/>
  <c r="U15" i="3"/>
  <c r="V16" i="3"/>
  <c r="S16" i="3"/>
  <c r="W16" i="3"/>
  <c r="T16" i="3"/>
  <c r="U16" i="3"/>
  <c r="X16" i="3"/>
  <c r="W17" i="3"/>
  <c r="T17" i="3"/>
  <c r="S17" i="3"/>
  <c r="V17" i="3"/>
  <c r="X17" i="3"/>
  <c r="U17" i="3"/>
  <c r="V18" i="3"/>
  <c r="T18" i="3"/>
  <c r="W18" i="3"/>
  <c r="S18" i="3"/>
  <c r="X18" i="3"/>
  <c r="U18" i="3"/>
  <c r="W19" i="3"/>
  <c r="S19" i="3"/>
  <c r="T19" i="3"/>
  <c r="V19" i="3"/>
  <c r="X19" i="3"/>
  <c r="U19" i="3"/>
  <c r="T20" i="3"/>
  <c r="V20" i="3"/>
  <c r="S20" i="3"/>
  <c r="W20" i="3"/>
  <c r="X20" i="3"/>
  <c r="U20" i="3"/>
  <c r="W21" i="3"/>
  <c r="T21" i="3"/>
  <c r="S21" i="3"/>
  <c r="V21" i="3"/>
  <c r="X21" i="3"/>
  <c r="U21" i="3"/>
  <c r="V22" i="3"/>
  <c r="T22" i="3"/>
  <c r="W22" i="3"/>
  <c r="S22" i="3"/>
  <c r="X22" i="3"/>
  <c r="U22" i="3"/>
  <c r="W23" i="3"/>
  <c r="S23" i="3"/>
  <c r="T23" i="3"/>
  <c r="V23" i="3"/>
  <c r="X23" i="3"/>
  <c r="U23" i="3"/>
  <c r="V24" i="3"/>
  <c r="S24" i="3"/>
  <c r="W24" i="3"/>
  <c r="T24" i="3"/>
  <c r="X24" i="3"/>
  <c r="U24" i="3"/>
  <c r="W25" i="3"/>
  <c r="T25" i="3"/>
  <c r="S25" i="3"/>
  <c r="V25" i="3"/>
  <c r="X25" i="3"/>
  <c r="U25" i="3"/>
  <c r="V26" i="3"/>
  <c r="T26" i="3"/>
  <c r="W26" i="3"/>
  <c r="S26" i="3"/>
  <c r="X26" i="3"/>
  <c r="U26" i="3"/>
  <c r="W27" i="3"/>
  <c r="S27" i="3"/>
  <c r="T27" i="3"/>
  <c r="V27" i="3"/>
  <c r="X27" i="3"/>
  <c r="U27" i="3"/>
  <c r="V28" i="3"/>
  <c r="S28" i="3"/>
  <c r="W28" i="3"/>
  <c r="T28" i="3"/>
  <c r="X28" i="3"/>
  <c r="U28" i="3"/>
  <c r="W29" i="3"/>
  <c r="T29" i="3"/>
  <c r="S29" i="3"/>
  <c r="V29" i="3"/>
  <c r="X29" i="3"/>
  <c r="U29" i="3"/>
  <c r="V30" i="3"/>
  <c r="T30" i="3"/>
  <c r="W30" i="3"/>
  <c r="S30" i="3"/>
  <c r="X30" i="3"/>
  <c r="U30" i="3"/>
  <c r="W31" i="3"/>
  <c r="S31" i="3"/>
  <c r="T31" i="3"/>
  <c r="V31" i="3"/>
  <c r="X31" i="3"/>
  <c r="U31" i="3"/>
  <c r="T32" i="3"/>
  <c r="V32" i="3"/>
  <c r="S32" i="3"/>
  <c r="W32" i="3"/>
  <c r="X32" i="3"/>
  <c r="U32" i="3"/>
  <c r="W33" i="3"/>
  <c r="T33" i="3"/>
  <c r="S33" i="3"/>
  <c r="V33" i="3"/>
  <c r="X33" i="3"/>
  <c r="U33" i="3"/>
  <c r="V34" i="3"/>
  <c r="T34" i="3"/>
  <c r="W34" i="3"/>
  <c r="S34" i="3"/>
  <c r="X34" i="3"/>
  <c r="U34" i="3"/>
  <c r="W35" i="3"/>
  <c r="S35" i="3"/>
  <c r="T35" i="3"/>
  <c r="V35" i="3"/>
  <c r="X35" i="3"/>
  <c r="U35" i="3"/>
  <c r="V36" i="3"/>
  <c r="S36" i="3"/>
  <c r="W36" i="3"/>
  <c r="T36" i="3"/>
  <c r="U36" i="3"/>
  <c r="X36" i="3"/>
  <c r="W37" i="3"/>
  <c r="T37" i="3"/>
  <c r="S37" i="3"/>
  <c r="V37" i="3"/>
  <c r="X37" i="3"/>
  <c r="U37" i="3"/>
  <c r="V38" i="3"/>
  <c r="T38" i="3"/>
  <c r="W38" i="3"/>
  <c r="S38" i="3"/>
  <c r="X38" i="3"/>
  <c r="U38" i="3"/>
  <c r="W39" i="3"/>
  <c r="S39" i="3"/>
  <c r="T39" i="3"/>
  <c r="V39" i="3"/>
  <c r="X39" i="3"/>
  <c r="U39" i="3"/>
  <c r="V40" i="3"/>
  <c r="S40" i="3"/>
  <c r="W40" i="3"/>
  <c r="T40" i="3"/>
  <c r="X40" i="3"/>
  <c r="U40" i="3"/>
  <c r="W41" i="3"/>
  <c r="T41" i="3"/>
  <c r="V41" i="3"/>
  <c r="S41" i="3"/>
  <c r="X41" i="3"/>
  <c r="U41" i="3"/>
  <c r="V42" i="3"/>
  <c r="T42" i="3"/>
  <c r="W42" i="3"/>
  <c r="S42" i="3"/>
  <c r="X42" i="3"/>
  <c r="U42" i="3"/>
  <c r="W43" i="3"/>
  <c r="S43" i="3"/>
  <c r="T43" i="3"/>
  <c r="V43" i="3"/>
  <c r="X43" i="3"/>
  <c r="U43" i="3"/>
  <c r="V44" i="3"/>
  <c r="S44" i="3"/>
  <c r="T44" i="3"/>
  <c r="W44" i="3"/>
  <c r="U44" i="3"/>
  <c r="X44" i="3"/>
  <c r="W45" i="3"/>
  <c r="T45" i="3"/>
  <c r="V45" i="3"/>
  <c r="S45" i="3"/>
  <c r="X45" i="3"/>
  <c r="U45" i="3"/>
  <c r="V46" i="3"/>
  <c r="T46" i="3"/>
  <c r="W46" i="3"/>
  <c r="S46" i="3"/>
  <c r="X46" i="3"/>
  <c r="U46" i="3"/>
  <c r="W47" i="3"/>
  <c r="S47" i="3"/>
  <c r="T47" i="3"/>
  <c r="V47" i="3"/>
  <c r="X47" i="3"/>
  <c r="U47" i="3"/>
  <c r="T48" i="3"/>
  <c r="V48" i="3"/>
  <c r="S48" i="3"/>
  <c r="W48" i="3"/>
  <c r="X48" i="3"/>
  <c r="U48" i="3"/>
  <c r="W49" i="3"/>
  <c r="T49" i="3"/>
  <c r="S49" i="3"/>
  <c r="V49" i="3"/>
  <c r="X49" i="3"/>
  <c r="U49" i="3"/>
  <c r="V50" i="3"/>
  <c r="T50" i="3"/>
  <c r="W50" i="3"/>
  <c r="S50" i="3"/>
  <c r="X50" i="3"/>
  <c r="U50" i="3"/>
  <c r="W51" i="3"/>
  <c r="S51" i="3"/>
  <c r="T51" i="3"/>
  <c r="V51" i="3"/>
  <c r="X51" i="3"/>
  <c r="U51" i="3"/>
  <c r="V52" i="3"/>
  <c r="S52" i="3"/>
  <c r="W52" i="3"/>
  <c r="T52" i="3"/>
  <c r="X52" i="3"/>
  <c r="U52" i="3"/>
  <c r="W53" i="3"/>
  <c r="T53" i="3"/>
  <c r="S53" i="3"/>
  <c r="V53" i="3"/>
  <c r="X53" i="3"/>
  <c r="U53" i="3"/>
  <c r="V54" i="3"/>
  <c r="T54" i="3"/>
  <c r="W54" i="3"/>
  <c r="S54" i="3"/>
  <c r="X54" i="3"/>
  <c r="U54" i="3"/>
  <c r="W55" i="3"/>
  <c r="S55" i="3"/>
  <c r="T55" i="3"/>
  <c r="V55" i="3"/>
  <c r="X55" i="3"/>
  <c r="U55" i="3"/>
  <c r="V56" i="3"/>
  <c r="S56" i="3"/>
  <c r="W56" i="3"/>
  <c r="T56" i="3"/>
  <c r="U56" i="3"/>
  <c r="X56" i="3"/>
  <c r="W57" i="3"/>
  <c r="T57" i="3"/>
  <c r="V57" i="3"/>
  <c r="S57" i="3"/>
  <c r="X57" i="3"/>
  <c r="U57" i="3"/>
  <c r="V58" i="3"/>
  <c r="T58" i="3"/>
  <c r="W58" i="3"/>
  <c r="S58" i="3"/>
  <c r="X58" i="3"/>
  <c r="U58" i="3"/>
  <c r="W59" i="3"/>
  <c r="S59" i="3"/>
  <c r="T59" i="3"/>
  <c r="V59" i="3"/>
  <c r="X59" i="3"/>
  <c r="U59" i="3"/>
  <c r="T60" i="3"/>
  <c r="V60" i="3"/>
  <c r="S60" i="3"/>
  <c r="W60" i="3"/>
  <c r="X60" i="3"/>
  <c r="U60" i="3"/>
</calcChain>
</file>

<file path=xl/sharedStrings.xml><?xml version="1.0" encoding="utf-8"?>
<sst xmlns="http://schemas.openxmlformats.org/spreadsheetml/2006/main" count="146" uniqueCount="85">
  <si>
    <t>K</t>
  </si>
  <si>
    <t>Th</t>
  </si>
  <si>
    <t>U</t>
  </si>
  <si>
    <t>Grain size (um)</t>
  </si>
  <si>
    <t>Quartz</t>
  </si>
  <si>
    <t>K-feldspar</t>
  </si>
  <si>
    <t>Quartz U</t>
  </si>
  <si>
    <t>b</t>
  </si>
  <si>
    <t>a</t>
  </si>
  <si>
    <t>Quartz Th</t>
  </si>
  <si>
    <t>K-feldspar U</t>
  </si>
  <si>
    <t>K-feldspar Th</t>
  </si>
  <si>
    <t>Quartz K</t>
  </si>
  <si>
    <t>K-feldspar K</t>
  </si>
  <si>
    <t>From the fitted function</t>
  </si>
  <si>
    <t>origin polynominal or linear fitting</t>
  </si>
  <si>
    <t>DRAC applied Brennan (2003) data</t>
  </si>
  <si>
    <t>based on grain size of 100 um</t>
  </si>
  <si>
    <t>increase on the beta absoption factor (combined U, Th, K)</t>
  </si>
  <si>
    <t>fitted function</t>
  </si>
  <si>
    <t>Equation</t>
  </si>
  <si>
    <t>y = Intercept + B1*x^1 + B2*x^2 + B3*x^3</t>
  </si>
  <si>
    <t>Plot</t>
  </si>
  <si>
    <t>B</t>
  </si>
  <si>
    <t>Weight</t>
  </si>
  <si>
    <t>No Weighting</t>
  </si>
  <si>
    <t>Intercept</t>
  </si>
  <si>
    <t>1.00074 ± 0.00154</t>
  </si>
  <si>
    <t>B1</t>
  </si>
  <si>
    <t>0.00954 ± 3.9785E-4</t>
  </si>
  <si>
    <t>B2</t>
  </si>
  <si>
    <t>-1.61818E-4 ± 2.45202E-5</t>
  </si>
  <si>
    <t>B3</t>
  </si>
  <si>
    <t>1.42482E-6 ± 4.00774E-7</t>
  </si>
  <si>
    <t>Residual Sum of Squares</t>
  </si>
  <si>
    <t>R-Square (COD)</t>
  </si>
  <si>
    <t>Adj. R-Square</t>
  </si>
  <si>
    <t>Model</t>
  </si>
  <si>
    <t>ExpAssoc</t>
  </si>
  <si>
    <t>y = y0 + A1*(1 - exp(-x/t1)) + A2*(1 - exp(-x/t2))</t>
  </si>
  <si>
    <t>y0</t>
  </si>
  <si>
    <t>0.0141 ± 0.00188</t>
  </si>
  <si>
    <t>0.01995 ± 0.00158</t>
  </si>
  <si>
    <t>A1</t>
  </si>
  <si>
    <t>0.60652 ± 0.00881</t>
  </si>
  <si>
    <t>0.56142 ± 0.02047</t>
  </si>
  <si>
    <t>t1</t>
  </si>
  <si>
    <t>1185.919 ± 30.29304</t>
  </si>
  <si>
    <t>1136.47554 ± 95.78665</t>
  </si>
  <si>
    <t>A2</t>
  </si>
  <si>
    <t>0.03485 ± 0.0016</t>
  </si>
  <si>
    <t>0.10008 ± 0.00551</t>
  </si>
  <si>
    <t>t2</t>
  </si>
  <si>
    <t>38.82334 ± 3.58927</t>
  </si>
  <si>
    <t>90.6465 ± 6.58809</t>
  </si>
  <si>
    <t>Reduced Chi-Sqr</t>
  </si>
  <si>
    <t>Qz</t>
  </si>
  <si>
    <t>y = a + b*x</t>
  </si>
  <si>
    <t>-3.38148E-4 ± 8.07841E-4</t>
  </si>
  <si>
    <t>Slope</t>
  </si>
  <si>
    <t>3.77845E-4 ± 2.05753E-6</t>
  </si>
  <si>
    <t>Pearson's r</t>
  </si>
  <si>
    <t>-6.85833E-4 ± 7.32309E-4</t>
  </si>
  <si>
    <t>3.65612E-4 ± 1.86515E-6</t>
  </si>
  <si>
    <t>0.01505 ± 0.0017</t>
  </si>
  <si>
    <t>0.02003 ± 0.00172</t>
  </si>
  <si>
    <t>0.61776 ± 0.01128</t>
  </si>
  <si>
    <t>0.56897 ± 0.02931</t>
  </si>
  <si>
    <t>1273.14164 ± 39.8003</t>
  </si>
  <si>
    <t>1228.40927 ± 137.17798</t>
  </si>
  <si>
    <t>0.03534 ± 0.00148</t>
  </si>
  <si>
    <t>0.10357 ± 0.00682</t>
  </si>
  <si>
    <t>44.39858 ± 4.12714</t>
  </si>
  <si>
    <t>95.99036 ± 7.90649</t>
  </si>
  <si>
    <t>y=a+bx</t>
  </si>
  <si>
    <t>from supp Table S3.6 of Durcan et al. 2015</t>
  </si>
  <si>
    <t>etch.depth</t>
  </si>
  <si>
    <t>etch.factor</t>
  </si>
  <si>
    <t>note: etch depth here is the reduction of grain diameter, not radius.</t>
  </si>
  <si>
    <t>Diamter loss (um)</t>
  </si>
  <si>
    <t xml:space="preserve">beta absorption factor </t>
  </si>
  <si>
    <t>Fitted from origin</t>
  </si>
  <si>
    <t>This function is used in our R scripts.</t>
  </si>
  <si>
    <t>Guerinetal2012</t>
  </si>
  <si>
    <t>from the fitted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</si>
</sst>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1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11" fontId="0" fillId="0" borderId="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0" xfId="0" applyFont="1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11" fontId="2" fillId="0" borderId="5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/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Qz rawdata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Guerin2012!$B$4:$B$19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Guerin2012!$C$4:$C$19</c:f>
              <c:numCache>
                <c:formatCode>General</c:formatCode>
                <c:ptCount val="16"/>
                <c:pt idx="0">
                  <c:v>3.7999999999999999E-2</c:v>
                </c:pt>
                <c:pt idx="1">
                  <c:v>5.7000000000000002E-2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0.13400000000000001</c:v>
                </c:pt>
                <c:pt idx="9">
                  <c:v>0.14299999999999999</c:v>
                </c:pt>
                <c:pt idx="10">
                  <c:v>0.16500000000000001</c:v>
                </c:pt>
                <c:pt idx="11">
                  <c:v>0.185</c:v>
                </c:pt>
                <c:pt idx="12">
                  <c:v>0.223</c:v>
                </c:pt>
                <c:pt idx="13">
                  <c:v>0.28899999999999998</c:v>
                </c:pt>
                <c:pt idx="14">
                  <c:v>0.34599999999999997</c:v>
                </c:pt>
                <c:pt idx="15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B-4E6C-8099-C1EEBEB854A2}"/>
            </c:ext>
          </c:extLst>
        </c:ser>
        <c:ser>
          <c:idx val="1"/>
          <c:order val="1"/>
          <c:tx>
            <c:v>KF rawdata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Guerin2012!$B$4:$B$19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Guerin2012!$F$4:$F$19</c:f>
              <c:numCache>
                <c:formatCode>0.000</c:formatCode>
                <c:ptCount val="16"/>
                <c:pt idx="0">
                  <c:v>3.6999999999999998E-2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8.2000000000000003E-2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0.113</c:v>
                </c:pt>
                <c:pt idx="7">
                  <c:v>0.122</c:v>
                </c:pt>
                <c:pt idx="8">
                  <c:v>0.13100000000000001</c:v>
                </c:pt>
                <c:pt idx="9">
                  <c:v>0.14000000000000001</c:v>
                </c:pt>
                <c:pt idx="10">
                  <c:v>0.161</c:v>
                </c:pt>
                <c:pt idx="11">
                  <c:v>0.18099999999999999</c:v>
                </c:pt>
                <c:pt idx="12">
                  <c:v>0.217</c:v>
                </c:pt>
                <c:pt idx="13">
                  <c:v>0.28199999999999997</c:v>
                </c:pt>
                <c:pt idx="14">
                  <c:v>0.33800000000000002</c:v>
                </c:pt>
                <c:pt idx="1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B-4E6C-8099-C1EEBEB854A2}"/>
            </c:ext>
          </c:extLst>
        </c:ser>
        <c:ser>
          <c:idx val="2"/>
          <c:order val="2"/>
          <c:tx>
            <c:v>Qz fitted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Guerin2012!$R$4:$R$95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Guerin2012!$S$4:$S$95</c:f>
              <c:numCache>
                <c:formatCode>0.000</c:formatCode>
                <c:ptCount val="92"/>
                <c:pt idx="0">
                  <c:v>3.8273328761010181E-2</c:v>
                </c:pt>
                <c:pt idx="1">
                  <c:v>4.3298307561100036E-2</c:v>
                </c:pt>
                <c:pt idx="2">
                  <c:v>4.8008710179987105E-2</c:v>
                </c:pt>
                <c:pt idx="3">
                  <c:v>5.2441319105753767E-2</c:v>
                </c:pt>
                <c:pt idx="4">
                  <c:v>5.6628477169986598E-2</c:v>
                </c:pt>
                <c:pt idx="5">
                  <c:v>6.0598624018999916E-2</c:v>
                </c:pt>
                <c:pt idx="6">
                  <c:v>6.4376767757371972E-2</c:v>
                </c:pt>
                <c:pt idx="7">
                  <c:v>6.7984899597645435E-2</c:v>
                </c:pt>
                <c:pt idx="8">
                  <c:v>7.1442358403387751E-2</c:v>
                </c:pt>
                <c:pt idx="9">
                  <c:v>7.4766151180554713E-2</c:v>
                </c:pt>
                <c:pt idx="10">
                  <c:v>7.7971234840412157E-2</c:v>
                </c:pt>
                <c:pt idx="11">
                  <c:v>8.1070763914003113E-2</c:v>
                </c:pt>
                <c:pt idx="12">
                  <c:v>8.4076308332613425E-2</c:v>
                </c:pt>
                <c:pt idx="13">
                  <c:v>8.699804489149314E-2</c:v>
                </c:pt>
                <c:pt idx="14">
                  <c:v>8.9844925576978332E-2</c:v>
                </c:pt>
                <c:pt idx="15">
                  <c:v>9.2624825552864498E-2</c:v>
                </c:pt>
                <c:pt idx="16">
                  <c:v>9.534467326403058E-2</c:v>
                </c:pt>
                <c:pt idx="17">
                  <c:v>9.8010564818284587E-2</c:v>
                </c:pt>
                <c:pt idx="18">
                  <c:v>0.10062786454626638</c:v>
                </c:pt>
                <c:pt idx="19">
                  <c:v>0.10320129340966774</c:v>
                </c:pt>
                <c:pt idx="20">
                  <c:v>0.10573500672619128</c:v>
                </c:pt>
                <c:pt idx="21">
                  <c:v>0.10823266250222502</c:v>
                </c:pt>
                <c:pt idx="22">
                  <c:v>0.11069748150820649</c:v>
                </c:pt>
                <c:pt idx="23">
                  <c:v>0.11313230009449871</c:v>
                </c:pt>
                <c:pt idx="24">
                  <c:v>0.11553961662502174</c:v>
                </c:pt>
                <c:pt idx="25">
                  <c:v>0.11792163229987776</c:v>
                </c:pt>
                <c:pt idx="26">
                  <c:v>0.12028028704500873</c:v>
                </c:pt>
                <c:pt idx="27">
                  <c:v>0.12261729106499211</c:v>
                </c:pt>
                <c:pt idx="28">
                  <c:v>0.12493415258304524</c:v>
                </c:pt>
                <c:pt idx="29">
                  <c:v>0.12723220222898007</c:v>
                </c:pt>
                <c:pt idx="30">
                  <c:v>0.12951261448017323</c:v>
                </c:pt>
                <c:pt idx="31">
                  <c:v>0.13177642651166807</c:v>
                </c:pt>
                <c:pt idx="32">
                  <c:v>0.13402455476849146</c:v>
                </c:pt>
                <c:pt idx="33">
                  <c:v>0.1362578095354354</c:v>
                </c:pt>
                <c:pt idx="34">
                  <c:v>0.13847690774629143</c:v>
                </c:pt>
                <c:pt idx="35">
                  <c:v>0.14068248424528446</c:v>
                </c:pt>
                <c:pt idx="36">
                  <c:v>0.14287510168774262</c:v>
                </c:pt>
                <c:pt idx="37">
                  <c:v>0.14505525924443993</c:v>
                </c:pt>
                <c:pt idx="38">
                  <c:v>0.14722340025417707</c:v>
                </c:pt>
                <c:pt idx="39">
                  <c:v>0.14937991895169486</c:v>
                </c:pt>
                <c:pt idx="40">
                  <c:v>0.151525166382659</c:v>
                </c:pt>
                <c:pt idx="41">
                  <c:v>0.15365945560395092</c:v>
                </c:pt>
                <c:pt idx="42">
                  <c:v>0.15578306625562793</c:v>
                </c:pt>
                <c:pt idx="43">
                  <c:v>0.15789624858048129</c:v>
                </c:pt>
                <c:pt idx="44">
                  <c:v>0.15999922695794483</c:v>
                </c:pt>
                <c:pt idx="45">
                  <c:v>0.16209220301103947</c:v>
                </c:pt>
                <c:pt idx="46">
                  <c:v>0.16417535833794897</c:v>
                </c:pt>
                <c:pt idx="47">
                  <c:v>0.16624885691358568</c:v>
                </c:pt>
                <c:pt idx="48">
                  <c:v>0.1683128472010261</c:v>
                </c:pt>
                <c:pt idx="49">
                  <c:v>0.17036746400787359</c:v>
                </c:pt>
                <c:pt idx="50">
                  <c:v>0.17241283011837333</c:v>
                </c:pt>
                <c:pt idx="51">
                  <c:v>0.17444905772837577</c:v>
                </c:pt>
                <c:pt idx="52">
                  <c:v>0.17647624970697359</c:v>
                </c:pt>
                <c:pt idx="53">
                  <c:v>0.17849450070575612</c:v>
                </c:pt>
                <c:pt idx="54">
                  <c:v>0.1805038981340947</c:v>
                </c:pt>
                <c:pt idx="55">
                  <c:v>0.18250452301664882</c:v>
                </c:pt>
                <c:pt idx="56">
                  <c:v>0.1844964507473239</c:v>
                </c:pt>
                <c:pt idx="57">
                  <c:v>0.19237853591185847</c:v>
                </c:pt>
                <c:pt idx="58">
                  <c:v>0.20012642243877526</c:v>
                </c:pt>
                <c:pt idx="59">
                  <c:v>0.20774331488523892</c:v>
                </c:pt>
                <c:pt idx="60">
                  <c:v>0.2152319775934895</c:v>
                </c:pt>
                <c:pt idx="61">
                  <c:v>0.22259489770543178</c:v>
                </c:pt>
                <c:pt idx="62">
                  <c:v>0.22983438278620016</c:v>
                </c:pt>
                <c:pt idx="63">
                  <c:v>0.23695261937876627</c:v>
                </c:pt>
                <c:pt idx="64">
                  <c:v>0.24395170821461534</c:v>
                </c:pt>
                <c:pt idx="65">
                  <c:v>0.25083368547477547</c:v>
                </c:pt>
                <c:pt idx="66">
                  <c:v>0.25760053571346853</c:v>
                </c:pt>
                <c:pt idx="67">
                  <c:v>0.26425419979724568</c:v>
                </c:pt>
                <c:pt idx="68">
                  <c:v>0.27079657986269179</c:v>
                </c:pt>
                <c:pt idx="69">
                  <c:v>0.27722954248941112</c:v>
                </c:pt>
                <c:pt idx="70">
                  <c:v>0.28355492080328082</c:v>
                </c:pt>
                <c:pt idx="71">
                  <c:v>0.28977451593716635</c:v>
                </c:pt>
                <c:pt idx="72">
                  <c:v>0.29589009810436545</c:v>
                </c:pt>
                <c:pt idx="73">
                  <c:v>0.3019034074373359</c:v>
                </c:pt>
                <c:pt idx="74">
                  <c:v>0.30781615468290091</c:v>
                </c:pt>
                <c:pt idx="75">
                  <c:v>0.31363002180846589</c:v>
                </c:pt>
                <c:pt idx="76">
                  <c:v>0.31934666255188171</c:v>
                </c:pt>
                <c:pt idx="77">
                  <c:v>0.32496770293450128</c:v>
                </c:pt>
                <c:pt idx="78">
                  <c:v>0.3304947417491631</c:v>
                </c:pt>
                <c:pt idx="79">
                  <c:v>0.33592935103015958</c:v>
                </c:pt>
                <c:pt idx="80">
                  <c:v>0.34127307650945921</c:v>
                </c:pt>
                <c:pt idx="81">
                  <c:v>0.34652743806178321</c:v>
                </c:pt>
                <c:pt idx="82">
                  <c:v>0.35169393014013706</c:v>
                </c:pt>
                <c:pt idx="83">
                  <c:v>0.35677402220280452</c:v>
                </c:pt>
                <c:pt idx="84">
                  <c:v>0.36176915913245056</c:v>
                </c:pt>
                <c:pt idx="85">
                  <c:v>0.36668076164776764</c:v>
                </c:pt>
                <c:pt idx="86">
                  <c:v>0.37151022670797068</c:v>
                </c:pt>
                <c:pt idx="87">
                  <c:v>0.37625892791036747</c:v>
                </c:pt>
                <c:pt idx="88">
                  <c:v>0.38092821588118486</c:v>
                </c:pt>
                <c:pt idx="89">
                  <c:v>0.38551941865980238</c:v>
                </c:pt>
                <c:pt idx="90">
                  <c:v>0.39003384207652597</c:v>
                </c:pt>
                <c:pt idx="91">
                  <c:v>0.39447277012402365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B-4E6C-8099-C1EEBEB854A2}"/>
            </c:ext>
          </c:extLst>
        </c:ser>
        <c:ser>
          <c:idx val="3"/>
          <c:order val="3"/>
          <c:tx>
            <c:v>KF fitted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Guerin2012!$R$4:$R$95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Guerin2012!$V$4:$V$95</c:f>
              <c:numCache>
                <c:formatCode>0.000</c:formatCode>
                <c:ptCount val="92"/>
                <c:pt idx="0">
                  <c:v>3.7495371793552473E-2</c:v>
                </c:pt>
                <c:pt idx="1">
                  <c:v>4.2277878834103076E-2</c:v>
                </c:pt>
                <c:pt idx="2">
                  <c:v>4.6795547041991514E-2</c:v>
                </c:pt>
                <c:pt idx="3">
                  <c:v>5.1075625006212058E-2</c:v>
                </c:pt>
                <c:pt idx="4">
                  <c:v>5.5142462922025418E-2</c:v>
                </c:pt>
                <c:pt idx="5">
                  <c:v>5.9017821273861834E-2</c:v>
                </c:pt>
                <c:pt idx="6">
                  <c:v>6.2721146641561587E-2</c:v>
                </c:pt>
                <c:pt idx="7">
                  <c:v>6.6269818131529934E-2</c:v>
                </c:pt>
                <c:pt idx="8">
                  <c:v>6.9679367561440914E-2</c:v>
                </c:pt>
                <c:pt idx="9">
                  <c:v>7.2963676193907562E-2</c:v>
                </c:pt>
                <c:pt idx="10">
                  <c:v>7.6135150516803807E-2</c:v>
                </c:pt>
                <c:pt idx="11">
                  <c:v>7.9204879301904979E-2</c:v>
                </c:pt>
                <c:pt idx="12">
                  <c:v>8.218277393582625E-2</c:v>
                </c:pt>
                <c:pt idx="13">
                  <c:v>8.5077693804867197E-2</c:v>
                </c:pt>
                <c:pt idx="14">
                  <c:v>8.7897558325617645E-2</c:v>
                </c:pt>
                <c:pt idx="15">
                  <c:v>9.0649447043636866E-2</c:v>
                </c:pt>
                <c:pt idx="16">
                  <c:v>9.3339689071033502E-2</c:v>
                </c:pt>
                <c:pt idx="17">
                  <c:v>9.5973942998421297E-2</c:v>
                </c:pt>
                <c:pt idx="18">
                  <c:v>9.8557268295791561E-2</c:v>
                </c:pt>
                <c:pt idx="19">
                  <c:v>0.10109418910878651</c:v>
                </c:pt>
                <c:pt idx="20">
                  <c:v>0.10358875126031315</c:v>
                </c:pt>
                <c:pt idx="21">
                  <c:v>0.10604457318117169</c:v>
                </c:pt>
                <c:pt idx="22">
                  <c:v>0.10846489141629737</c:v>
                </c:pt>
                <c:pt idx="23">
                  <c:v>0.110852601284349</c:v>
                </c:pt>
                <c:pt idx="24">
                  <c:v>0.11321029320684181</c:v>
                </c:pt>
                <c:pt idx="25">
                  <c:v>0.11554028516804729</c:v>
                </c:pt>
                <c:pt idx="26">
                  <c:v>0.11784465171775811</c:v>
                </c:pt>
                <c:pt idx="27">
                  <c:v>0.12012524988512352</c:v>
                </c:pt>
                <c:pt idx="28">
                  <c:v>0.12238374233254827</c:v>
                </c:pt>
                <c:pt idx="29">
                  <c:v>0.12462161804360414</c:v>
                </c:pt>
                <c:pt idx="30">
                  <c:v>0.12684021080759755</c:v>
                </c:pt>
                <c:pt idx="31">
                  <c:v>0.12904071573546497</c:v>
                </c:pt>
                <c:pt idx="32">
                  <c:v>0.13122420401666951</c:v>
                </c:pt>
                <c:pt idx="33">
                  <c:v>0.13339163610444638</c:v>
                </c:pt>
                <c:pt idx="34">
                  <c:v>0.13554387349678493</c:v>
                </c:pt>
                <c:pt idx="35">
                  <c:v>0.13768168926271246</c:v>
                </c:pt>
                <c:pt idx="36">
                  <c:v>0.13980577744751216</c:v>
                </c:pt>
                <c:pt idx="37">
                  <c:v>0.14191676147627522</c:v>
                </c:pt>
                <c:pt idx="38">
                  <c:v>0.14401520166247206</c:v>
                </c:pt>
                <c:pt idx="39">
                  <c:v>0.14610160191686258</c:v>
                </c:pt>
                <c:pt idx="40">
                  <c:v>0.14817641574191448</c:v>
                </c:pt>
                <c:pt idx="41">
                  <c:v>0.15024005158782819</c:v>
                </c:pt>
                <c:pt idx="42">
                  <c:v>0.15229287763816066</c:v>
                </c:pt>
                <c:pt idx="43">
                  <c:v>0.1543352260857985</c:v>
                </c:pt>
                <c:pt idx="44">
                  <c:v>0.15636739695356311</c:v>
                </c:pt>
                <c:pt idx="45">
                  <c:v>0.1583896615079457</c:v>
                </c:pt>
                <c:pt idx="46">
                  <c:v>0.16040226530930696</c:v>
                </c:pt>
                <c:pt idx="47">
                  <c:v>0.16240543093725965</c:v>
                </c:pt>
                <c:pt idx="48">
                  <c:v>0.16439936042583003</c:v>
                </c:pt>
                <c:pt idx="49">
                  <c:v>0.16638423743930658</c:v>
                </c:pt>
                <c:pt idx="50">
                  <c:v>0.1683602292163964</c:v>
                </c:pt>
                <c:pt idx="51">
                  <c:v>0.17032748830736419</c:v>
                </c:pt>
                <c:pt idx="52">
                  <c:v>0.17228615412620288</c:v>
                </c:pt>
                <c:pt idx="53">
                  <c:v>0.17423635433753634</c:v>
                </c:pt>
                <c:pt idx="54">
                  <c:v>0.17617820609585563</c:v>
                </c:pt>
                <c:pt idx="55">
                  <c:v>0.17811181715281621</c:v>
                </c:pt>
                <c:pt idx="56">
                  <c:v>0.18003728684664841</c:v>
                </c:pt>
                <c:pt idx="57">
                  <c:v>0.18765949123779888</c:v>
                </c:pt>
                <c:pt idx="58">
                  <c:v>0.19515772014650515</c:v>
                </c:pt>
                <c:pt idx="59">
                  <c:v>0.20253578177693501</c:v>
                </c:pt>
                <c:pt idx="60">
                  <c:v>0.20979674465983397</c:v>
                </c:pt>
                <c:pt idx="61">
                  <c:v>0.21694319591066924</c:v>
                </c:pt>
                <c:pt idx="62">
                  <c:v>0.22397740598162347</c:v>
                </c:pt>
                <c:pt idx="63">
                  <c:v>0.23090143381670505</c:v>
                </c:pt>
                <c:pt idx="64">
                  <c:v>0.23771719402146868</c:v>
                </c:pt>
                <c:pt idx="65">
                  <c:v>0.24442649982107989</c:v>
                </c:pt>
                <c:pt idx="66">
                  <c:v>0.25103109058520162</c:v>
                </c:pt>
                <c:pt idx="67">
                  <c:v>0.25753264951454186</c:v>
                </c:pt>
                <c:pt idx="68">
                  <c:v>0.26393281505486854</c:v>
                </c:pt>
                <c:pt idx="69">
                  <c:v>0.27023318831112797</c:v>
                </c:pt>
                <c:pt idx="70">
                  <c:v>0.27643533791012748</c:v>
                </c:pt>
                <c:pt idx="71">
                  <c:v>0.28254080323496106</c:v>
                </c:pt>
                <c:pt idx="72">
                  <c:v>0.28855109661959033</c:v>
                </c:pt>
                <c:pt idx="73">
                  <c:v>0.29446770487862067</c:v>
                </c:pt>
                <c:pt idx="74">
                  <c:v>0.30029209041133265</c:v>
                </c:pt>
                <c:pt idx="75">
                  <c:v>0.30602569203236352</c:v>
                </c:pt>
                <c:pt idx="76">
                  <c:v>0.31166992562619128</c:v>
                </c:pt>
                <c:pt idx="77">
                  <c:v>0.31722618468737457</c:v>
                </c:pt>
                <c:pt idx="78">
                  <c:v>0.32269584078606184</c:v>
                </c:pt>
                <c:pt idx="79">
                  <c:v>0.32808024398398339</c:v>
                </c:pt>
                <c:pt idx="80">
                  <c:v>0.33338072321702439</c:v>
                </c:pt>
                <c:pt idx="81">
                  <c:v>0.33859858665466891</c:v>
                </c:pt>
                <c:pt idx="82">
                  <c:v>0.34373512204290102</c:v>
                </c:pt>
                <c:pt idx="83">
                  <c:v>0.34879159703478801</c:v>
                </c:pt>
                <c:pt idx="84">
                  <c:v>0.35376925951146732</c:v>
                </c:pt>
                <c:pt idx="85">
                  <c:v>0.35866933789529787</c:v>
                </c:pt>
                <c:pt idx="86">
                  <c:v>0.36349304145632549</c:v>
                </c:pt>
                <c:pt idx="87">
                  <c:v>0.36824156061282132</c:v>
                </c:pt>
                <c:pt idx="88">
                  <c:v>0.37291606722640236</c:v>
                </c:pt>
                <c:pt idx="89">
                  <c:v>0.37751771489208491</c:v>
                </c:pt>
                <c:pt idx="90">
                  <c:v>0.38204763922351953</c:v>
                </c:pt>
                <c:pt idx="91">
                  <c:v>0.38650695813359015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B-4E6C-8099-C1EEBEB8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3032"/>
        <c:axId val="461947624"/>
      </c:scatterChart>
      <c:valAx>
        <c:axId val="46194303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947624"/>
        <c:crosses val="autoZero"/>
        <c:crossBetween val="midCat"/>
        <c:majorUnit val="100"/>
      </c:valAx>
      <c:valAx>
        <c:axId val="461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Absoprtion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9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etch factor with reduction of diameter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etch.factor_from_DRAC!$B$5:$B$10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etch.factor_from_DRAC!$C$5:$C$10</c:f>
              <c:numCache>
                <c:formatCode>0.000</c:formatCode>
                <c:ptCount val="6"/>
                <c:pt idx="0">
                  <c:v>1</c:v>
                </c:pt>
                <c:pt idx="1">
                  <c:v>1.0460756025236071</c:v>
                </c:pt>
                <c:pt idx="2">
                  <c:v>1.0809842271786949</c:v>
                </c:pt>
                <c:pt idx="3">
                  <c:v>1.1369951768010496</c:v>
                </c:pt>
                <c:pt idx="4">
                  <c:v>1.1806170026246305</c:v>
                </c:pt>
                <c:pt idx="5">
                  <c:v>1.2141752011902702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390-A196-032C557E54D1}"/>
            </c:ext>
          </c:extLst>
        </c:ser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etch.factor_from_DRAC!$Q$4:$Q$49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etch.factor_from_DRAC!$R$4:$R$49</c:f>
              <c:numCache>
                <c:formatCode>0.000</c:formatCode>
                <c:ptCount val="46"/>
                <c:pt idx="0">
                  <c:v>1</c:v>
                </c:pt>
                <c:pt idx="1">
                  <c:v>1.009379625</c:v>
                </c:pt>
                <c:pt idx="2">
                  <c:v>1.0184442</c:v>
                </c:pt>
                <c:pt idx="3">
                  <c:v>1.0272022750000001</c:v>
                </c:pt>
                <c:pt idx="4">
                  <c:v>1.0356623999999999</c:v>
                </c:pt>
                <c:pt idx="5">
                  <c:v>1.0438331249999999</c:v>
                </c:pt>
                <c:pt idx="6">
                  <c:v>1.051723</c:v>
                </c:pt>
                <c:pt idx="7">
                  <c:v>1.059340575</c:v>
                </c:pt>
                <c:pt idx="8">
                  <c:v>1.0666944</c:v>
                </c:pt>
                <c:pt idx="9">
                  <c:v>1.0737930250000001</c:v>
                </c:pt>
                <c:pt idx="10">
                  <c:v>1.0806449999999999</c:v>
                </c:pt>
                <c:pt idx="11">
                  <c:v>1.0872588750000001</c:v>
                </c:pt>
                <c:pt idx="12">
                  <c:v>1.0936431999999998</c:v>
                </c:pt>
                <c:pt idx="13">
                  <c:v>1.099806525</c:v>
                </c:pt>
                <c:pt idx="14">
                  <c:v>1.1057574000000001</c:v>
                </c:pt>
                <c:pt idx="15">
                  <c:v>1.111504375</c:v>
                </c:pt>
                <c:pt idx="16">
                  <c:v>1.1170559999999998</c:v>
                </c:pt>
                <c:pt idx="17">
                  <c:v>1.1224208250000001</c:v>
                </c:pt>
                <c:pt idx="18">
                  <c:v>1.1276074</c:v>
                </c:pt>
                <c:pt idx="19">
                  <c:v>1.132624275</c:v>
                </c:pt>
                <c:pt idx="20">
                  <c:v>1.13748</c:v>
                </c:pt>
                <c:pt idx="21">
                  <c:v>1.1421831249999999</c:v>
                </c:pt>
                <c:pt idx="22">
                  <c:v>1.1467422</c:v>
                </c:pt>
                <c:pt idx="23">
                  <c:v>1.1511657749999999</c:v>
                </c:pt>
                <c:pt idx="24">
                  <c:v>1.1554624</c:v>
                </c:pt>
                <c:pt idx="25">
                  <c:v>1.159640625</c:v>
                </c:pt>
                <c:pt idx="26">
                  <c:v>1.1637090000000001</c:v>
                </c:pt>
                <c:pt idx="27">
                  <c:v>1.1676760749999999</c:v>
                </c:pt>
                <c:pt idx="28">
                  <c:v>1.1715504000000001</c:v>
                </c:pt>
                <c:pt idx="29">
                  <c:v>1.1753405250000002</c:v>
                </c:pt>
                <c:pt idx="30">
                  <c:v>1.179055</c:v>
                </c:pt>
                <c:pt idx="31">
                  <c:v>1.1827023749999999</c:v>
                </c:pt>
                <c:pt idx="32">
                  <c:v>1.1862912000000001</c:v>
                </c:pt>
                <c:pt idx="33">
                  <c:v>1.189830025</c:v>
                </c:pt>
                <c:pt idx="34">
                  <c:v>1.1933273999999998</c:v>
                </c:pt>
                <c:pt idx="35">
                  <c:v>1.1967918749999999</c:v>
                </c:pt>
                <c:pt idx="36">
                  <c:v>1.200232</c:v>
                </c:pt>
                <c:pt idx="37">
                  <c:v>1.2036563250000001</c:v>
                </c:pt>
                <c:pt idx="38">
                  <c:v>1.2070733999999999</c:v>
                </c:pt>
                <c:pt idx="39">
                  <c:v>1.2104917749999999</c:v>
                </c:pt>
                <c:pt idx="40">
                  <c:v>1.2139199999999999</c:v>
                </c:pt>
                <c:pt idx="41">
                  <c:v>1.2173666250000001</c:v>
                </c:pt>
                <c:pt idx="42">
                  <c:v>1.2208401999999998</c:v>
                </c:pt>
                <c:pt idx="43">
                  <c:v>1.224349275</c:v>
                </c:pt>
                <c:pt idx="44">
                  <c:v>1.2279024000000001</c:v>
                </c:pt>
                <c:pt idx="45">
                  <c:v>1.231508125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B-4390-A196-032C557E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360"/>
        <c:axId val="533384000"/>
      </c:scatterChart>
      <c:valAx>
        <c:axId val="5333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Diameter loss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384000"/>
        <c:crosses val="autoZero"/>
        <c:crossBetween val="midCat"/>
      </c:valAx>
      <c:valAx>
        <c:axId val="53338400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etch fatocr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38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594362</xdr:colOff>
      <xdr:row>9</xdr:row>
      <xdr:rowOff>88899</xdr:rowOff>
    </xdr:from>
    <xdr:to>
      <xdr:col>22</xdr:col>
      <xdr:colOff>641349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539750</xdr:colOff>
          <xdr:row>27</xdr:row>
          <xdr:rowOff>6350</xdr:rowOff>
        </xdr:from>
        <xdr:to>
          <xdr:col>6</xdr:col>
          <xdr:colOff>622300</xdr:colOff>
          <xdr:row>43</xdr:row>
          <xdr:rowOff>114300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546100</xdr:colOff>
          <xdr:row>44</xdr:row>
          <xdr:rowOff>133350</xdr:rowOff>
        </xdr:from>
        <xdr:to>
          <xdr:col>6</xdr:col>
          <xdr:colOff>635000</xdr:colOff>
          <xdr:row>61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831850</xdr:colOff>
          <xdr:row>42</xdr:row>
          <xdr:rowOff>88900</xdr:rowOff>
        </xdr:from>
        <xdr:to>
          <xdr:col>13</xdr:col>
          <xdr:colOff>1079500</xdr:colOff>
          <xdr:row>59</xdr:row>
          <xdr:rowOff>31750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316231</xdr:colOff>
      <xdr:row>14</xdr:row>
      <xdr:rowOff>59055</xdr:rowOff>
    </xdr:from>
    <xdr:to>
      <xdr:col>15</xdr:col>
      <xdr:colOff>177800</xdr:colOff>
      <xdr:row>28</xdr:row>
      <xdr:rowOff>107951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11"/>
  <sheetViews>
    <sheetView tabSelected="1" workbookViewId="0">
      <selection activeCell="J11" sqref="J11"/>
    </sheetView>
  </sheetViews>
  <sheetFormatPr defaultRowHeight="14.5"/>
  <cols>
    <col min="2" max="2" width="16.1796875" customWidth="1"/>
    <col min="3" max="5" width="8.7265625" style="62"/>
    <col min="6" max="8" width="9.1796875" style="63"/>
    <col min="10" max="10" width="15.26953125" customWidth="1"/>
    <col min="11" max="11" width="18.26953125" customWidth="1"/>
    <col min="12" max="12" width="19.26953125" style="6" customWidth="1"/>
    <col min="13" max="13" width="11.7265625" style="6" customWidth="1"/>
    <col min="14" max="16" width="17.26953125" style="6" customWidth="1"/>
    <col min="17" max="17" width="17.26953125" customWidth="1"/>
    <col min="18" max="18" width="15.26953125" style="6" customWidth="1"/>
    <col min="19" max="19" width="9.453125" style="43" customWidth="1"/>
    <col min="20" max="21" width="8.81640625" style="6"/>
    <col min="22" max="23" width="9.1796875" style="8"/>
    <col min="24" max="24" width="9.1796875" style="7"/>
  </cols>
  <sheetData>
    <row r="1" spans="2:24" ht="15" customHeight="1" thickBot="1">
      <c r="B1" s="81" t="s">
        <v>83</v>
      </c>
      <c r="C1" s="82" t="s">
        <v>80</v>
      </c>
      <c r="D1" s="82"/>
      <c r="E1" s="82"/>
      <c r="F1" s="82"/>
      <c r="G1" s="82"/>
      <c r="H1" s="83"/>
      <c r="K1" t="s">
        <v>15</v>
      </c>
      <c r="R1" s="69" t="s">
        <v>14</v>
      </c>
      <c r="S1" s="70"/>
      <c r="T1" s="70"/>
      <c r="U1" s="70"/>
      <c r="V1" s="70"/>
      <c r="W1" s="70"/>
      <c r="X1" s="71"/>
    </row>
    <row r="2" spans="2:24">
      <c r="B2" s="79"/>
      <c r="C2" s="84" t="s">
        <v>4</v>
      </c>
      <c r="D2" s="85"/>
      <c r="E2" s="86"/>
      <c r="F2" s="87" t="s">
        <v>5</v>
      </c>
      <c r="G2" s="88"/>
      <c r="H2" s="89"/>
      <c r="L2" s="35" t="s">
        <v>39</v>
      </c>
      <c r="S2" s="67" t="s">
        <v>4</v>
      </c>
      <c r="T2" s="67"/>
      <c r="U2" s="67"/>
      <c r="V2" s="68" t="s">
        <v>5</v>
      </c>
      <c r="W2" s="68"/>
      <c r="X2" s="68"/>
    </row>
    <row r="3" spans="2:24">
      <c r="B3" s="90" t="s">
        <v>3</v>
      </c>
      <c r="C3" s="91" t="s">
        <v>2</v>
      </c>
      <c r="D3" s="92" t="s">
        <v>1</v>
      </c>
      <c r="E3" s="93" t="s">
        <v>0</v>
      </c>
      <c r="F3" s="94" t="s">
        <v>2</v>
      </c>
      <c r="G3" s="95" t="s">
        <v>1</v>
      </c>
      <c r="H3" s="96" t="s">
        <v>0</v>
      </c>
      <c r="L3" s="6" t="s">
        <v>40</v>
      </c>
      <c r="M3" s="6" t="s">
        <v>43</v>
      </c>
      <c r="N3" s="6" t="s">
        <v>46</v>
      </c>
      <c r="O3" s="6" t="s">
        <v>49</v>
      </c>
      <c r="P3" s="6" t="s">
        <v>52</v>
      </c>
      <c r="R3" s="6" t="s">
        <v>3</v>
      </c>
      <c r="S3" s="43" t="s">
        <v>2</v>
      </c>
      <c r="T3" s="6" t="s">
        <v>1</v>
      </c>
      <c r="U3" s="6" t="s">
        <v>0</v>
      </c>
      <c r="V3" s="8" t="s">
        <v>2</v>
      </c>
      <c r="W3" s="8" t="s">
        <v>1</v>
      </c>
      <c r="X3" s="7" t="s">
        <v>0</v>
      </c>
    </row>
    <row r="4" spans="2:24">
      <c r="B4" s="79">
        <v>20</v>
      </c>
      <c r="C4" s="73">
        <v>3.7999999999999999E-2</v>
      </c>
      <c r="D4" s="74">
        <v>4.8000000000000001E-2</v>
      </c>
      <c r="E4" s="75">
        <v>7.0000000000000001E-3</v>
      </c>
      <c r="F4" s="98">
        <v>3.6999999999999998E-2</v>
      </c>
      <c r="G4" s="99">
        <v>4.7E-2</v>
      </c>
      <c r="H4" s="100">
        <v>7.0000000000000001E-3</v>
      </c>
      <c r="K4" t="s">
        <v>6</v>
      </c>
      <c r="L4" s="39">
        <v>1.41E-2</v>
      </c>
      <c r="M4" s="41">
        <v>0.60651999999999995</v>
      </c>
      <c r="N4" s="45">
        <v>1185.9190000000001</v>
      </c>
      <c r="O4" s="39">
        <v>3.4849999999999999E-2</v>
      </c>
      <c r="P4" s="41">
        <v>38.823</v>
      </c>
      <c r="R4" s="6">
        <v>20</v>
      </c>
      <c r="S4" s="43">
        <f>$L$4+$M$4*(1-EXP(-R4/$N$4))+$O$4*(1-EXP(-R4/$P$4))</f>
        <v>3.8273328761010181E-2</v>
      </c>
      <c r="T4" s="43">
        <f t="shared" ref="T4:T35" si="0">$L$7+$M$7*(1-EXP(-R4/$N$7))+$O$7*(1-EXP(-R4/$P$7))</f>
        <v>4.9701230562765611E-2</v>
      </c>
      <c r="U4" s="43">
        <f>$L$13+$M$13*R4</f>
        <v>7.2180000000000005E-3</v>
      </c>
      <c r="V4" s="44">
        <f t="shared" ref="V4:V35" si="1">$L$5+$M$5*(1-EXP(-R4/$N$5))+$O$5*(1-EXP(-R4/$P$5))</f>
        <v>3.7495371793552473E-2</v>
      </c>
      <c r="W4" s="44">
        <f>$L$8+$M$8*(1-EXP(-R4/$N$8))+$O$8*(1-EXP(-R4/$P$8))</f>
        <v>4.9505130482675186E-2</v>
      </c>
      <c r="X4" s="44">
        <f>$L$14+$M$14*R4</f>
        <v>6.6261999999999996E-3</v>
      </c>
    </row>
    <row r="5" spans="2:24">
      <c r="B5" s="79">
        <v>40</v>
      </c>
      <c r="C5" s="73">
        <v>5.7000000000000002E-2</v>
      </c>
      <c r="D5" s="74">
        <v>7.6999999999999999E-2</v>
      </c>
      <c r="E5" s="75">
        <v>1.4E-2</v>
      </c>
      <c r="F5" s="98">
        <v>5.6000000000000001E-2</v>
      </c>
      <c r="G5" s="99">
        <v>7.4999999999999997E-2</v>
      </c>
      <c r="H5" s="100">
        <v>1.4E-2</v>
      </c>
      <c r="K5" s="2" t="s">
        <v>10</v>
      </c>
      <c r="L5" s="40">
        <v>1.5049999999999999E-2</v>
      </c>
      <c r="M5" s="42">
        <v>0.61775999999999998</v>
      </c>
      <c r="N5" s="46">
        <v>1273.1400000000001</v>
      </c>
      <c r="O5" s="40">
        <v>3.5340000000000003E-2</v>
      </c>
      <c r="P5" s="42">
        <v>44.398600000000002</v>
      </c>
      <c r="R5" s="6">
        <f>5+R4</f>
        <v>25</v>
      </c>
      <c r="S5" s="43">
        <f t="shared" ref="S5:S9" si="2">$L$4+$M$4*(1-EXP(-R5/$N$4))+$O$4*(1-EXP(-R5/$P$4))</f>
        <v>4.3298307561100036E-2</v>
      </c>
      <c r="T5" s="43">
        <f t="shared" si="0"/>
        <v>5.646127285897351E-2</v>
      </c>
      <c r="U5" s="43">
        <f t="shared" ref="U5:U60" si="3">$L$13+$M$13*R5</f>
        <v>9.1070000000000005E-3</v>
      </c>
      <c r="V5" s="44">
        <f t="shared" si="1"/>
        <v>4.2277878834103076E-2</v>
      </c>
      <c r="W5" s="44">
        <f t="shared" ref="W5:W60" si="4">$L$8+$M$8*(1-EXP(-R5/$N$8))+$O$8*(1-EXP(-R5/$P$8))</f>
        <v>5.624450582923738E-2</v>
      </c>
      <c r="X5" s="44">
        <f t="shared" ref="X5:X60" si="5">$L$14+$M$14*R5</f>
        <v>8.4542000000000003E-3</v>
      </c>
    </row>
    <row r="6" spans="2:24">
      <c r="B6" s="79">
        <v>60</v>
      </c>
      <c r="C6" s="73">
        <v>7.1999999999999995E-2</v>
      </c>
      <c r="D6" s="74">
        <v>9.8000000000000004E-2</v>
      </c>
      <c r="E6" s="75">
        <v>2.1999999999999999E-2</v>
      </c>
      <c r="F6" s="98">
        <v>7.0000000000000007E-2</v>
      </c>
      <c r="G6" s="99">
        <v>9.7000000000000003E-2</v>
      </c>
      <c r="H6" s="100">
        <v>2.1000000000000001E-2</v>
      </c>
      <c r="R6" s="6">
        <f t="shared" ref="R6:R60" si="6">5+R5</f>
        <v>30</v>
      </c>
      <c r="S6" s="43">
        <f t="shared" si="2"/>
        <v>4.8008710179987105E-2</v>
      </c>
      <c r="T6" s="43">
        <f t="shared" si="0"/>
        <v>6.2977858561833883E-2</v>
      </c>
      <c r="U6" s="43">
        <f t="shared" si="3"/>
        <v>1.0996000000000001E-2</v>
      </c>
      <c r="V6" s="44">
        <f t="shared" si="1"/>
        <v>4.6795547041991514E-2</v>
      </c>
      <c r="W6" s="44">
        <f t="shared" si="4"/>
        <v>6.2756330088032206E-2</v>
      </c>
      <c r="X6" s="44">
        <f t="shared" si="5"/>
        <v>1.02822E-2</v>
      </c>
    </row>
    <row r="7" spans="2:24">
      <c r="B7" s="79">
        <v>80</v>
      </c>
      <c r="C7" s="73">
        <v>8.4000000000000005E-2</v>
      </c>
      <c r="D7" s="74">
        <v>0.11700000000000001</v>
      </c>
      <c r="E7" s="75">
        <v>2.9000000000000001E-2</v>
      </c>
      <c r="F7" s="98">
        <v>8.2000000000000003E-2</v>
      </c>
      <c r="G7" s="99">
        <v>0.115</v>
      </c>
      <c r="H7" s="100">
        <v>2.8000000000000001E-2</v>
      </c>
      <c r="K7" t="s">
        <v>9</v>
      </c>
      <c r="L7" s="39">
        <v>1.9949999999999999E-2</v>
      </c>
      <c r="M7" s="41">
        <v>0.56142000000000003</v>
      </c>
      <c r="N7" s="45">
        <v>1136.4760000000001</v>
      </c>
      <c r="O7" s="39">
        <v>0.1008</v>
      </c>
      <c r="P7" s="41">
        <v>90.646500000000003</v>
      </c>
      <c r="R7" s="6">
        <f t="shared" si="6"/>
        <v>35</v>
      </c>
      <c r="S7" s="43">
        <f t="shared" si="2"/>
        <v>5.2441319105753767E-2</v>
      </c>
      <c r="T7" s="43">
        <f t="shared" si="0"/>
        <v>6.9263529098817181E-2</v>
      </c>
      <c r="U7" s="43">
        <f t="shared" si="3"/>
        <v>1.2885000000000001E-2</v>
      </c>
      <c r="V7" s="44">
        <f t="shared" si="1"/>
        <v>5.1075625006212058E-2</v>
      </c>
      <c r="W7" s="44">
        <f t="shared" si="4"/>
        <v>6.9051646400079103E-2</v>
      </c>
      <c r="X7" s="44">
        <f t="shared" si="5"/>
        <v>1.21102E-2</v>
      </c>
    </row>
    <row r="8" spans="2:24">
      <c r="B8" s="79">
        <v>100</v>
      </c>
      <c r="C8" s="73">
        <v>9.5000000000000001E-2</v>
      </c>
      <c r="D8" s="74">
        <v>0.13400000000000001</v>
      </c>
      <c r="E8" s="75">
        <v>3.6999999999999998E-2</v>
      </c>
      <c r="F8" s="98">
        <v>9.2999999999999999E-2</v>
      </c>
      <c r="G8" s="99">
        <v>0.13100000000000001</v>
      </c>
      <c r="H8" s="100">
        <v>3.5000000000000003E-2</v>
      </c>
      <c r="K8" s="2" t="s">
        <v>11</v>
      </c>
      <c r="L8" s="40">
        <v>2.0029999999999999E-2</v>
      </c>
      <c r="M8" s="42">
        <v>0.56896999999999998</v>
      </c>
      <c r="N8" s="46">
        <v>1128.4092700000001</v>
      </c>
      <c r="O8" s="40">
        <v>0.10357</v>
      </c>
      <c r="P8" s="42">
        <v>95.990359999999995</v>
      </c>
      <c r="R8" s="6">
        <f t="shared" si="6"/>
        <v>40</v>
      </c>
      <c r="S8" s="43">
        <f t="shared" si="2"/>
        <v>5.6628477169986598E-2</v>
      </c>
      <c r="T8" s="43">
        <f t="shared" si="0"/>
        <v>7.5330155153192566E-2</v>
      </c>
      <c r="U8" s="43">
        <f t="shared" si="3"/>
        <v>1.4774000000000001E-2</v>
      </c>
      <c r="V8" s="44">
        <f t="shared" si="1"/>
        <v>5.5142462922025418E-2</v>
      </c>
      <c r="W8" s="44">
        <f t="shared" si="4"/>
        <v>7.5140939647792851E-2</v>
      </c>
      <c r="X8" s="44">
        <f t="shared" si="5"/>
        <v>1.39382E-2</v>
      </c>
    </row>
    <row r="9" spans="2:24">
      <c r="B9" s="79">
        <v>120</v>
      </c>
      <c r="C9" s="73">
        <v>0.105</v>
      </c>
      <c r="D9" s="74">
        <v>0.14899999999999999</v>
      </c>
      <c r="E9" s="75">
        <v>4.3999999999999997E-2</v>
      </c>
      <c r="F9" s="98">
        <v>0.10299999999999999</v>
      </c>
      <c r="G9" s="99">
        <v>0.14599999999999999</v>
      </c>
      <c r="H9" s="100">
        <v>4.2000000000000003E-2</v>
      </c>
      <c r="R9" s="6">
        <f t="shared" si="6"/>
        <v>45</v>
      </c>
      <c r="S9" s="43">
        <f t="shared" si="2"/>
        <v>6.0598624018999916E-2</v>
      </c>
      <c r="T9" s="43">
        <f t="shared" si="0"/>
        <v>8.1188972649851407E-2</v>
      </c>
      <c r="U9" s="43">
        <f t="shared" si="3"/>
        <v>1.6663000000000001E-2</v>
      </c>
      <c r="V9" s="44">
        <f t="shared" si="1"/>
        <v>5.9017821273861834E-2</v>
      </c>
      <c r="W9" s="44">
        <f t="shared" si="4"/>
        <v>8.103416477961814E-2</v>
      </c>
      <c r="X9" s="44">
        <f t="shared" si="5"/>
        <v>1.5766200000000001E-2</v>
      </c>
    </row>
    <row r="10" spans="2:24">
      <c r="B10" s="79">
        <v>140</v>
      </c>
      <c r="C10" s="73">
        <v>0.115</v>
      </c>
      <c r="D10" s="74">
        <v>0.16300000000000001</v>
      </c>
      <c r="E10" s="75">
        <v>5.1999999999999998E-2</v>
      </c>
      <c r="F10" s="98">
        <v>0.113</v>
      </c>
      <c r="G10" s="99">
        <v>0.16</v>
      </c>
      <c r="H10" s="100">
        <v>0.05</v>
      </c>
      <c r="R10" s="6">
        <f t="shared" si="6"/>
        <v>50</v>
      </c>
      <c r="S10" s="43">
        <f>$L$4+$M$4*(1-EXP(-R10/$N$4))+$O$4*(1-EXP(-R10/$P$4))</f>
        <v>6.4376767757371972E-2</v>
      </c>
      <c r="T10" s="43">
        <f t="shared" si="0"/>
        <v>8.6850616809971637E-2</v>
      </c>
      <c r="U10" s="43">
        <f t="shared" si="3"/>
        <v>1.8551999999999999E-2</v>
      </c>
      <c r="V10" s="44">
        <f t="shared" si="1"/>
        <v>6.2721146641561587E-2</v>
      </c>
      <c r="W10" s="44">
        <f t="shared" si="4"/>
        <v>8.6740773697084467E-2</v>
      </c>
      <c r="X10" s="44">
        <f t="shared" si="5"/>
        <v>1.7594200000000001E-2</v>
      </c>
    </row>
    <row r="11" spans="2:24">
      <c r="B11" s="79">
        <v>160</v>
      </c>
      <c r="C11" s="73">
        <v>0.125</v>
      </c>
      <c r="D11" s="74">
        <v>0.17599999999999999</v>
      </c>
      <c r="E11" s="75">
        <v>5.8999999999999997E-2</v>
      </c>
      <c r="F11" s="98">
        <v>0.122</v>
      </c>
      <c r="G11" s="99">
        <v>0.17299999999999999</v>
      </c>
      <c r="H11" s="100">
        <v>5.7000000000000002E-2</v>
      </c>
      <c r="L11" s="6" t="s">
        <v>74</v>
      </c>
      <c r="R11" s="6">
        <f t="shared" si="6"/>
        <v>55</v>
      </c>
      <c r="S11" s="43">
        <f t="shared" ref="S11:S60" si="7">$L$4+$M$4*(1-EXP(-R11/$N$4))+$O$4*(1-EXP(-R11/$P$4))</f>
        <v>6.7984899597645435E-2</v>
      </c>
      <c r="T11" s="43">
        <f t="shared" si="0"/>
        <v>9.2325154378162008E-2</v>
      </c>
      <c r="U11" s="43">
        <f t="shared" si="3"/>
        <v>2.0441000000000001E-2</v>
      </c>
      <c r="V11" s="44">
        <f t="shared" si="1"/>
        <v>6.6269818131529934E-2</v>
      </c>
      <c r="W11" s="44">
        <f>$L$8+$M$8*(1-EXP(-R11/$N$8))+$O$8*(1-EXP(-R11/$P$8))</f>
        <v>9.2269740777247755E-2</v>
      </c>
      <c r="X11" s="44">
        <f t="shared" si="5"/>
        <v>1.9422200000000001E-2</v>
      </c>
    </row>
    <row r="12" spans="2:24">
      <c r="B12" s="79">
        <v>180</v>
      </c>
      <c r="C12" s="73">
        <v>0.13400000000000001</v>
      </c>
      <c r="D12" s="74">
        <v>0.188</v>
      </c>
      <c r="E12" s="75">
        <v>6.7000000000000004E-2</v>
      </c>
      <c r="F12" s="98">
        <v>0.13100000000000001</v>
      </c>
      <c r="G12" s="99">
        <v>0.185</v>
      </c>
      <c r="H12" s="100">
        <v>6.4000000000000001E-2</v>
      </c>
      <c r="L12" s="6" t="s">
        <v>8</v>
      </c>
      <c r="M12" s="6" t="s">
        <v>7</v>
      </c>
      <c r="R12" s="6">
        <f t="shared" si="6"/>
        <v>60</v>
      </c>
      <c r="S12" s="43">
        <f t="shared" si="7"/>
        <v>7.1442358403387751E-2</v>
      </c>
      <c r="T12" s="43">
        <f t="shared" si="0"/>
        <v>9.7622114120158962E-2</v>
      </c>
      <c r="U12" s="43">
        <f t="shared" si="3"/>
        <v>2.2329999999999999E-2</v>
      </c>
      <c r="V12" s="44">
        <f t="shared" si="1"/>
        <v>6.9679367561440914E-2</v>
      </c>
      <c r="W12" s="44">
        <f t="shared" si="4"/>
        <v>9.7629587099777454E-2</v>
      </c>
      <c r="X12" s="44">
        <f t="shared" si="5"/>
        <v>2.12502E-2</v>
      </c>
    </row>
    <row r="13" spans="2:24">
      <c r="B13" s="79">
        <v>200</v>
      </c>
      <c r="C13" s="73">
        <v>0.14299999999999999</v>
      </c>
      <c r="D13" s="97">
        <v>0.2</v>
      </c>
      <c r="E13" s="75">
        <v>7.4999999999999997E-2</v>
      </c>
      <c r="F13" s="98">
        <v>0.14000000000000001</v>
      </c>
      <c r="G13" s="99">
        <v>0.19600000000000001</v>
      </c>
      <c r="H13" s="100">
        <v>7.1999999999999995E-2</v>
      </c>
      <c r="K13" t="s">
        <v>12</v>
      </c>
      <c r="L13" s="22">
        <v>-3.3799999999999998E-4</v>
      </c>
      <c r="M13" s="22">
        <v>3.7780000000000002E-4</v>
      </c>
      <c r="R13" s="6">
        <f t="shared" si="6"/>
        <v>65</v>
      </c>
      <c r="S13" s="43">
        <f t="shared" si="7"/>
        <v>7.4766151180554713E-2</v>
      </c>
      <c r="T13" s="43">
        <f t="shared" si="0"/>
        <v>0.10275051568388931</v>
      </c>
      <c r="U13" s="43">
        <f t="shared" si="3"/>
        <v>2.4219000000000001E-2</v>
      </c>
      <c r="V13" s="44">
        <f t="shared" si="1"/>
        <v>7.2963676193907562E-2</v>
      </c>
      <c r="W13" s="44">
        <f t="shared" si="4"/>
        <v>0.10282840344443686</v>
      </c>
      <c r="X13" s="44">
        <f t="shared" si="5"/>
        <v>2.30782E-2</v>
      </c>
    </row>
    <row r="14" spans="2:24">
      <c r="B14" s="79">
        <v>250</v>
      </c>
      <c r="C14" s="73">
        <v>0.16500000000000001</v>
      </c>
      <c r="D14" s="74">
        <v>0.22500000000000001</v>
      </c>
      <c r="E14" s="75">
        <v>9.5000000000000001E-2</v>
      </c>
      <c r="F14" s="98">
        <v>0.161</v>
      </c>
      <c r="G14" s="99">
        <v>0.221</v>
      </c>
      <c r="H14" s="100">
        <v>9.0999999999999998E-2</v>
      </c>
      <c r="K14" s="2" t="s">
        <v>13</v>
      </c>
      <c r="L14" s="23">
        <v>-6.8579999999999997E-4</v>
      </c>
      <c r="M14" s="23">
        <v>3.656E-4</v>
      </c>
      <c r="R14" s="6">
        <f t="shared" si="6"/>
        <v>70</v>
      </c>
      <c r="S14" s="43">
        <f t="shared" si="7"/>
        <v>7.7971234840412157E-2</v>
      </c>
      <c r="T14" s="43">
        <f t="shared" si="0"/>
        <v>0.10771889691172895</v>
      </c>
      <c r="U14" s="43">
        <f t="shared" si="3"/>
        <v>2.6107999999999999E-2</v>
      </c>
      <c r="V14" s="44">
        <f t="shared" si="1"/>
        <v>7.6135150516803807E-2</v>
      </c>
      <c r="W14" s="44">
        <f t="shared" si="4"/>
        <v>0.10787387212136415</v>
      </c>
      <c r="X14" s="44">
        <f t="shared" si="5"/>
        <v>2.49062E-2</v>
      </c>
    </row>
    <row r="15" spans="2:24">
      <c r="B15" s="79">
        <v>300</v>
      </c>
      <c r="C15" s="73">
        <v>0.185</v>
      </c>
      <c r="D15" s="74">
        <v>0.247</v>
      </c>
      <c r="E15" s="75">
        <v>0.114</v>
      </c>
      <c r="F15" s="98">
        <v>0.18099999999999999</v>
      </c>
      <c r="G15" s="99">
        <v>0.24299999999999999</v>
      </c>
      <c r="H15" s="100">
        <v>0.11</v>
      </c>
      <c r="R15" s="6">
        <f t="shared" si="6"/>
        <v>75</v>
      </c>
      <c r="S15" s="43">
        <f t="shared" si="7"/>
        <v>8.1070763914003113E-2</v>
      </c>
      <c r="T15" s="43">
        <f t="shared" si="0"/>
        <v>0.11253533968707476</v>
      </c>
      <c r="U15" s="43">
        <f t="shared" si="3"/>
        <v>2.7997000000000001E-2</v>
      </c>
      <c r="V15" s="44">
        <f t="shared" si="1"/>
        <v>7.9204879301904979E-2</v>
      </c>
      <c r="W15" s="44">
        <f t="shared" si="4"/>
        <v>0.11277328769339576</v>
      </c>
      <c r="X15" s="44">
        <f t="shared" si="5"/>
        <v>2.67342E-2</v>
      </c>
    </row>
    <row r="16" spans="2:24" ht="15" thickBot="1">
      <c r="B16" s="79">
        <v>400</v>
      </c>
      <c r="C16" s="73">
        <v>0.223</v>
      </c>
      <c r="D16" s="74">
        <v>0.28599999999999998</v>
      </c>
      <c r="E16" s="75">
        <v>0.154</v>
      </c>
      <c r="F16" s="98">
        <v>0.217</v>
      </c>
      <c r="G16" s="99">
        <v>0.28100000000000003</v>
      </c>
      <c r="H16" s="100">
        <v>0.14799999999999999</v>
      </c>
      <c r="J16" t="s">
        <v>81</v>
      </c>
      <c r="R16" s="6">
        <f t="shared" si="6"/>
        <v>80</v>
      </c>
      <c r="S16" s="43">
        <f t="shared" si="7"/>
        <v>8.4076308332613425E-2</v>
      </c>
      <c r="T16" s="43">
        <f t="shared" si="0"/>
        <v>0.11720749439388706</v>
      </c>
      <c r="U16" s="43">
        <f t="shared" si="3"/>
        <v>2.9885999999999999E-2</v>
      </c>
      <c r="V16" s="44">
        <f t="shared" si="1"/>
        <v>8.218277393582625E-2</v>
      </c>
      <c r="W16" s="44">
        <f t="shared" si="4"/>
        <v>0.11753357664666696</v>
      </c>
      <c r="X16" s="44">
        <f t="shared" si="5"/>
        <v>2.8562199999999999E-2</v>
      </c>
    </row>
    <row r="17" spans="2:24">
      <c r="B17" s="79">
        <v>600</v>
      </c>
      <c r="C17" s="73">
        <v>0.28899999999999998</v>
      </c>
      <c r="D17" s="97">
        <v>0.35</v>
      </c>
      <c r="E17" s="75">
        <v>0.23100000000000001</v>
      </c>
      <c r="F17" s="98">
        <v>0.28199999999999997</v>
      </c>
      <c r="G17" s="99">
        <v>0.34300000000000003</v>
      </c>
      <c r="H17" s="100">
        <v>0.223</v>
      </c>
      <c r="J17" s="11" t="s">
        <v>56</v>
      </c>
      <c r="K17" s="12"/>
      <c r="L17" s="24"/>
      <c r="M17" s="24"/>
      <c r="N17" s="24"/>
      <c r="O17" s="25"/>
      <c r="P17" s="21"/>
      <c r="Q17" s="4"/>
      <c r="R17" s="6">
        <f t="shared" si="6"/>
        <v>85</v>
      </c>
      <c r="S17" s="43">
        <f t="shared" si="7"/>
        <v>8.699804489149314E-2</v>
      </c>
      <c r="T17" s="43">
        <f t="shared" si="0"/>
        <v>0.1217426030636381</v>
      </c>
      <c r="U17" s="43">
        <f t="shared" si="3"/>
        <v>3.1775000000000005E-2</v>
      </c>
      <c r="V17" s="44">
        <f t="shared" si="1"/>
        <v>8.5077693804867197E-2</v>
      </c>
      <c r="W17" s="44">
        <f t="shared" si="4"/>
        <v>0.12216131606286901</v>
      </c>
      <c r="X17" s="44">
        <f t="shared" si="5"/>
        <v>3.0390199999999999E-2</v>
      </c>
    </row>
    <row r="18" spans="2:24">
      <c r="B18" s="79">
        <v>800</v>
      </c>
      <c r="C18" s="73">
        <v>0.34599999999999997</v>
      </c>
      <c r="D18" s="74">
        <v>0.40300000000000002</v>
      </c>
      <c r="E18" s="75">
        <v>0.30399999999999999</v>
      </c>
      <c r="F18" s="98">
        <v>0.33800000000000002</v>
      </c>
      <c r="G18" s="99">
        <v>0.39500000000000002</v>
      </c>
      <c r="H18" s="100">
        <v>0.29399999999999998</v>
      </c>
      <c r="J18" s="13" t="s">
        <v>37</v>
      </c>
      <c r="K18" s="4" t="s">
        <v>38</v>
      </c>
      <c r="L18" s="21"/>
      <c r="M18" s="21"/>
      <c r="N18" s="21"/>
      <c r="O18" s="26"/>
      <c r="P18" s="21"/>
      <c r="Q18" s="4"/>
      <c r="R18" s="6">
        <f t="shared" si="6"/>
        <v>90</v>
      </c>
      <c r="S18" s="43">
        <f t="shared" si="7"/>
        <v>8.9844925576978332E-2</v>
      </c>
      <c r="T18" s="43">
        <f t="shared" si="0"/>
        <v>0.1261475212801072</v>
      </c>
      <c r="U18" s="43">
        <f t="shared" si="3"/>
        <v>3.3664000000000006E-2</v>
      </c>
      <c r="V18" s="44">
        <f t="shared" si="1"/>
        <v>8.7897558325617645E-2</v>
      </c>
      <c r="W18" s="44">
        <f t="shared" si="4"/>
        <v>0.12666275134383465</v>
      </c>
      <c r="X18" s="44">
        <f t="shared" si="5"/>
        <v>3.2218200000000002E-2</v>
      </c>
    </row>
    <row r="19" spans="2:24">
      <c r="B19" s="80">
        <v>1000</v>
      </c>
      <c r="C19" s="76">
        <v>0.39500000000000002</v>
      </c>
      <c r="D19" s="77">
        <v>0.44900000000000001</v>
      </c>
      <c r="E19" s="78">
        <v>0.372</v>
      </c>
      <c r="F19" s="101">
        <v>0.38700000000000001</v>
      </c>
      <c r="G19" s="102">
        <v>0.441</v>
      </c>
      <c r="H19" s="103">
        <v>0.36</v>
      </c>
      <c r="J19" s="13" t="s">
        <v>20</v>
      </c>
      <c r="K19" s="4" t="s">
        <v>39</v>
      </c>
      <c r="L19" s="21"/>
      <c r="M19" s="21"/>
      <c r="N19" s="21" t="s">
        <v>20</v>
      </c>
      <c r="O19" s="26" t="s">
        <v>57</v>
      </c>
      <c r="P19" s="21"/>
      <c r="Q19" s="4"/>
      <c r="R19" s="6">
        <f t="shared" si="6"/>
        <v>95</v>
      </c>
      <c r="S19" s="43">
        <f t="shared" si="7"/>
        <v>9.2624825552864498E-2</v>
      </c>
      <c r="T19" s="43">
        <f t="shared" si="0"/>
        <v>0.13042873890868387</v>
      </c>
      <c r="U19" s="43">
        <f t="shared" si="3"/>
        <v>3.5553000000000001E-2</v>
      </c>
      <c r="V19" s="44">
        <f t="shared" si="1"/>
        <v>9.0649447043636866E-2</v>
      </c>
      <c r="W19" s="44">
        <f t="shared" si="4"/>
        <v>0.13104381303655041</v>
      </c>
      <c r="X19" s="44">
        <f t="shared" si="5"/>
        <v>3.4046199999999999E-2</v>
      </c>
    </row>
    <row r="20" spans="2:24">
      <c r="J20" s="13" t="s">
        <v>22</v>
      </c>
      <c r="K20" s="4" t="s">
        <v>2</v>
      </c>
      <c r="L20" s="35" t="s">
        <v>1</v>
      </c>
      <c r="M20" s="35"/>
      <c r="N20" s="35" t="s">
        <v>22</v>
      </c>
      <c r="O20" s="36" t="s">
        <v>0</v>
      </c>
      <c r="P20" s="21"/>
      <c r="Q20" s="4"/>
      <c r="R20" s="6">
        <f t="shared" si="6"/>
        <v>100</v>
      </c>
      <c r="S20" s="43">
        <f t="shared" si="7"/>
        <v>9.534467326403058E-2</v>
      </c>
      <c r="T20" s="43">
        <f t="shared" si="0"/>
        <v>0.1345923997132617</v>
      </c>
      <c r="U20" s="43">
        <f t="shared" si="3"/>
        <v>3.7442000000000003E-2</v>
      </c>
      <c r="V20" s="44">
        <f t="shared" si="1"/>
        <v>9.3339689071033502E-2</v>
      </c>
      <c r="W20" s="44">
        <f t="shared" si="4"/>
        <v>0.13531013280425402</v>
      </c>
      <c r="X20" s="44">
        <f t="shared" si="5"/>
        <v>3.5874200000000002E-2</v>
      </c>
    </row>
    <row r="21" spans="2:24">
      <c r="J21" s="13" t="s">
        <v>40</v>
      </c>
      <c r="K21" s="4" t="s">
        <v>41</v>
      </c>
      <c r="L21" s="35" t="s">
        <v>42</v>
      </c>
      <c r="M21" s="35"/>
      <c r="N21" s="35" t="s">
        <v>24</v>
      </c>
      <c r="O21" s="36" t="s">
        <v>25</v>
      </c>
      <c r="P21" s="21"/>
      <c r="Q21" s="4"/>
      <c r="R21" s="6">
        <f t="shared" si="6"/>
        <v>105</v>
      </c>
      <c r="S21" s="43">
        <f t="shared" si="7"/>
        <v>9.8010564818284587E-2</v>
      </c>
      <c r="T21" s="43">
        <f t="shared" si="0"/>
        <v>0.13864431992042159</v>
      </c>
      <c r="U21" s="43">
        <f t="shared" si="3"/>
        <v>3.9331000000000005E-2</v>
      </c>
      <c r="V21" s="44">
        <f t="shared" si="1"/>
        <v>9.5973942998421297E-2</v>
      </c>
      <c r="W21" s="44">
        <f t="shared" si="4"/>
        <v>0.13946705858695688</v>
      </c>
      <c r="X21" s="44">
        <f t="shared" si="5"/>
        <v>3.7702199999999998E-2</v>
      </c>
    </row>
    <row r="22" spans="2:24">
      <c r="J22" s="13" t="s">
        <v>43</v>
      </c>
      <c r="K22" s="4" t="s">
        <v>44</v>
      </c>
      <c r="L22" s="35" t="s">
        <v>45</v>
      </c>
      <c r="M22" s="35"/>
      <c r="N22" s="35" t="s">
        <v>26</v>
      </c>
      <c r="O22" s="36" t="s">
        <v>58</v>
      </c>
      <c r="P22" s="21"/>
      <c r="Q22" s="4"/>
      <c r="R22" s="6">
        <f t="shared" si="6"/>
        <v>110</v>
      </c>
      <c r="S22" s="43">
        <f t="shared" si="7"/>
        <v>0.10062786454626638</v>
      </c>
      <c r="T22" s="43">
        <f t="shared" si="0"/>
        <v>0.14259000578739794</v>
      </c>
      <c r="U22" s="43">
        <f t="shared" si="3"/>
        <v>4.1220000000000007E-2</v>
      </c>
      <c r="V22" s="44">
        <f t="shared" si="1"/>
        <v>9.8557268295791561E-2</v>
      </c>
      <c r="W22" s="44">
        <f t="shared" si="4"/>
        <v>0.14351966899253291</v>
      </c>
      <c r="X22" s="44">
        <f t="shared" si="5"/>
        <v>3.9530200000000001E-2</v>
      </c>
    </row>
    <row r="23" spans="2:24">
      <c r="J23" s="13" t="s">
        <v>46</v>
      </c>
      <c r="K23" s="4" t="s">
        <v>47</v>
      </c>
      <c r="L23" s="35" t="s">
        <v>48</v>
      </c>
      <c r="M23" s="35"/>
      <c r="N23" s="35" t="s">
        <v>59</v>
      </c>
      <c r="O23" s="36" t="s">
        <v>60</v>
      </c>
      <c r="P23" s="21"/>
      <c r="Q23" s="4"/>
      <c r="R23" s="6">
        <f t="shared" si="6"/>
        <v>115</v>
      </c>
      <c r="S23" s="43">
        <f t="shared" si="7"/>
        <v>0.10320129340966774</v>
      </c>
      <c r="T23" s="43">
        <f t="shared" si="0"/>
        <v>0.14643467022729101</v>
      </c>
      <c r="U23" s="43">
        <f t="shared" si="3"/>
        <v>4.3109000000000001E-2</v>
      </c>
      <c r="V23" s="44">
        <f t="shared" si="1"/>
        <v>0.10109418910878651</v>
      </c>
      <c r="W23" s="44">
        <f t="shared" si="4"/>
        <v>0.14747278695742586</v>
      </c>
      <c r="X23" s="44">
        <f t="shared" si="5"/>
        <v>4.1358199999999998E-2</v>
      </c>
    </row>
    <row r="24" spans="2:24">
      <c r="J24" s="13" t="s">
        <v>49</v>
      </c>
      <c r="K24" s="4" t="s">
        <v>50</v>
      </c>
      <c r="L24" s="35" t="s">
        <v>51</v>
      </c>
      <c r="M24" s="35"/>
      <c r="N24" s="35" t="s">
        <v>34</v>
      </c>
      <c r="O24" s="37">
        <v>7.2830900000000001E-5</v>
      </c>
      <c r="P24" s="27"/>
      <c r="Q24" s="10"/>
      <c r="R24" s="6">
        <f t="shared" si="6"/>
        <v>120</v>
      </c>
      <c r="S24" s="43">
        <f t="shared" si="7"/>
        <v>0.10573500672619128</v>
      </c>
      <c r="T24" s="43">
        <f t="shared" si="0"/>
        <v>0.15018324854211748</v>
      </c>
      <c r="U24" s="43">
        <f t="shared" si="3"/>
        <v>4.4998000000000003E-2</v>
      </c>
      <c r="V24" s="44">
        <f t="shared" si="1"/>
        <v>0.10358875126031315</v>
      </c>
      <c r="W24" s="44">
        <f t="shared" si="4"/>
        <v>0.1513309927140456</v>
      </c>
      <c r="X24" s="44">
        <f t="shared" si="5"/>
        <v>4.3186200000000001E-2</v>
      </c>
    </row>
    <row r="25" spans="2:24">
      <c r="J25" s="13" t="s">
        <v>52</v>
      </c>
      <c r="K25" s="4" t="s">
        <v>53</v>
      </c>
      <c r="L25" s="35" t="s">
        <v>54</v>
      </c>
      <c r="M25" s="35"/>
      <c r="N25" s="35" t="s">
        <v>61</v>
      </c>
      <c r="O25" s="36">
        <v>0.99978999999999996</v>
      </c>
      <c r="P25" s="21"/>
      <c r="Q25" s="4"/>
      <c r="R25" s="6">
        <f t="shared" si="6"/>
        <v>125</v>
      </c>
      <c r="S25" s="43">
        <f t="shared" si="7"/>
        <v>0.10823266250222502</v>
      </c>
      <c r="T25" s="43">
        <f t="shared" si="0"/>
        <v>0.15384041331157883</v>
      </c>
      <c r="U25" s="43">
        <f t="shared" si="3"/>
        <v>4.6887000000000005E-2</v>
      </c>
      <c r="V25" s="44">
        <f t="shared" si="1"/>
        <v>0.10604457318117169</v>
      </c>
      <c r="W25" s="44">
        <f t="shared" si="4"/>
        <v>0.15509863610004276</v>
      </c>
      <c r="X25" s="44">
        <f t="shared" si="5"/>
        <v>4.5014199999999997E-2</v>
      </c>
    </row>
    <row r="26" spans="2:24">
      <c r="J26" s="13" t="s">
        <v>55</v>
      </c>
      <c r="K26" s="10">
        <v>3.4123300000000002E-7</v>
      </c>
      <c r="L26" s="38">
        <v>9.1115499999999998E-7</v>
      </c>
      <c r="M26" s="38"/>
      <c r="N26" s="35" t="s">
        <v>35</v>
      </c>
      <c r="O26" s="36">
        <v>0.99958999999999998</v>
      </c>
      <c r="P26" s="21"/>
      <c r="Q26" s="4"/>
      <c r="R26" s="6">
        <f t="shared" si="6"/>
        <v>130</v>
      </c>
      <c r="S26" s="43">
        <f t="shared" si="7"/>
        <v>0.11069748150820649</v>
      </c>
      <c r="T26" s="43">
        <f t="shared" si="0"/>
        <v>0.15741058848285583</v>
      </c>
      <c r="U26" s="43">
        <f t="shared" si="3"/>
        <v>4.8776000000000007E-2</v>
      </c>
      <c r="V26" s="44">
        <f t="shared" si="1"/>
        <v>0.10846489141629737</v>
      </c>
      <c r="W26" s="44">
        <f t="shared" si="4"/>
        <v>0.15877984824286417</v>
      </c>
      <c r="X26" s="44">
        <f t="shared" si="5"/>
        <v>4.6842200000000001E-2</v>
      </c>
    </row>
    <row r="27" spans="2:24">
      <c r="J27" s="13" t="s">
        <v>35</v>
      </c>
      <c r="K27" s="4">
        <v>0.99997999999999998</v>
      </c>
      <c r="L27" s="35">
        <v>0.99995000000000001</v>
      </c>
      <c r="M27" s="35"/>
      <c r="N27" s="35" t="s">
        <v>36</v>
      </c>
      <c r="O27" s="36">
        <v>0.99956</v>
      </c>
      <c r="P27" s="21"/>
      <c r="Q27" s="4"/>
      <c r="R27" s="6">
        <f t="shared" si="6"/>
        <v>135</v>
      </c>
      <c r="S27" s="43">
        <f t="shared" si="7"/>
        <v>0.11313230009449871</v>
      </c>
      <c r="T27" s="43">
        <f t="shared" si="0"/>
        <v>0.16089796270430545</v>
      </c>
      <c r="U27" s="43">
        <f t="shared" si="3"/>
        <v>5.0665000000000002E-2</v>
      </c>
      <c r="V27" s="44">
        <f t="shared" si="1"/>
        <v>0.110852601284349</v>
      </c>
      <c r="W27" s="44">
        <f t="shared" si="4"/>
        <v>0.16237855265129691</v>
      </c>
      <c r="X27" s="44">
        <f t="shared" si="5"/>
        <v>4.8670199999999997E-2</v>
      </c>
    </row>
    <row r="28" spans="2:24" ht="15" thickBot="1">
      <c r="J28" s="14" t="s">
        <v>36</v>
      </c>
      <c r="K28" s="15">
        <v>0.99997000000000003</v>
      </c>
      <c r="L28" s="28">
        <v>0.99992999999999999</v>
      </c>
      <c r="M28" s="28"/>
      <c r="N28" s="28"/>
      <c r="O28" s="29"/>
      <c r="P28" s="21"/>
      <c r="Q28" s="4"/>
      <c r="R28" s="6">
        <f t="shared" si="6"/>
        <v>140</v>
      </c>
      <c r="S28" s="43">
        <f t="shared" si="7"/>
        <v>0.11553961662502174</v>
      </c>
      <c r="T28" s="43">
        <f t="shared" si="0"/>
        <v>0.16430650194363861</v>
      </c>
      <c r="U28" s="43">
        <f t="shared" si="3"/>
        <v>5.2554000000000003E-2</v>
      </c>
      <c r="V28" s="44">
        <f t="shared" si="1"/>
        <v>0.11321029320684181</v>
      </c>
      <c r="W28" s="44">
        <f t="shared" si="4"/>
        <v>0.16589847574409911</v>
      </c>
      <c r="X28" s="44">
        <f t="shared" si="5"/>
        <v>5.04982E-2</v>
      </c>
    </row>
    <row r="29" spans="2:24">
      <c r="J29" s="4"/>
      <c r="K29" s="4"/>
      <c r="L29" s="21"/>
      <c r="M29" s="21"/>
      <c r="N29" s="21"/>
      <c r="R29" s="6">
        <f t="shared" si="6"/>
        <v>145</v>
      </c>
      <c r="S29" s="43">
        <f t="shared" si="7"/>
        <v>0.11792163229987776</v>
      </c>
      <c r="T29" s="43">
        <f t="shared" si="0"/>
        <v>0.16763996142897478</v>
      </c>
      <c r="U29" s="43">
        <f t="shared" si="3"/>
        <v>5.4443000000000005E-2</v>
      </c>
      <c r="V29" s="44">
        <f t="shared" si="1"/>
        <v>0.11554028516804729</v>
      </c>
      <c r="W29" s="44">
        <f t="shared" si="4"/>
        <v>0.1693431568442883</v>
      </c>
      <c r="X29" s="44">
        <f t="shared" si="5"/>
        <v>5.2326199999999996E-2</v>
      </c>
    </row>
    <row r="30" spans="2:24" ht="15" thickBot="1">
      <c r="J30" s="4"/>
      <c r="K30" s="4"/>
      <c r="L30" s="21"/>
      <c r="M30" s="21"/>
      <c r="N30" s="21"/>
      <c r="R30" s="6">
        <f t="shared" si="6"/>
        <v>150</v>
      </c>
      <c r="S30" s="43">
        <f t="shared" si="7"/>
        <v>0.12028028704500873</v>
      </c>
      <c r="T30" s="43">
        <f t="shared" si="0"/>
        <v>0.17090189694911373</v>
      </c>
      <c r="U30" s="43">
        <f t="shared" si="3"/>
        <v>5.6332000000000007E-2</v>
      </c>
      <c r="V30" s="44">
        <f t="shared" si="1"/>
        <v>0.11784465171775811</v>
      </c>
      <c r="W30" s="44">
        <f t="shared" si="4"/>
        <v>0.17271595766620745</v>
      </c>
      <c r="X30" s="44">
        <f t="shared" si="5"/>
        <v>5.41542E-2</v>
      </c>
    </row>
    <row r="31" spans="2:24">
      <c r="J31" s="16" t="s">
        <v>5</v>
      </c>
      <c r="K31" s="17"/>
      <c r="L31" s="30"/>
      <c r="M31" s="30"/>
      <c r="N31" s="30"/>
      <c r="O31" s="31"/>
      <c r="P31" s="21"/>
      <c r="Q31" s="4"/>
      <c r="R31" s="6">
        <f t="shared" si="6"/>
        <v>155</v>
      </c>
      <c r="S31" s="43">
        <f t="shared" si="7"/>
        <v>0.12261729106499211</v>
      </c>
      <c r="T31" s="43">
        <f t="shared" si="0"/>
        <v>0.17409567554741087</v>
      </c>
      <c r="U31" s="43">
        <f t="shared" si="3"/>
        <v>5.8221000000000002E-2</v>
      </c>
      <c r="V31" s="44">
        <f t="shared" si="1"/>
        <v>0.12012524988512352</v>
      </c>
      <c r="W31" s="44">
        <f t="shared" si="4"/>
        <v>0.17602007132111319</v>
      </c>
      <c r="X31" s="44">
        <f t="shared" si="5"/>
        <v>5.5982199999999996E-2</v>
      </c>
    </row>
    <row r="32" spans="2:24">
      <c r="J32" s="18" t="s">
        <v>37</v>
      </c>
      <c r="K32" s="19" t="s">
        <v>38</v>
      </c>
      <c r="L32" s="32"/>
      <c r="M32" s="32"/>
      <c r="N32" s="32"/>
      <c r="O32" s="33"/>
      <c r="P32" s="21"/>
      <c r="Q32" s="4"/>
      <c r="R32" s="6">
        <f t="shared" si="6"/>
        <v>160</v>
      </c>
      <c r="S32" s="43">
        <f t="shared" si="7"/>
        <v>0.12493415258304524</v>
      </c>
      <c r="T32" s="43">
        <f t="shared" si="0"/>
        <v>0.17722448564179949</v>
      </c>
      <c r="U32" s="43">
        <f t="shared" si="3"/>
        <v>6.0110000000000004E-2</v>
      </c>
      <c r="V32" s="44">
        <f t="shared" si="1"/>
        <v>0.12238374233254827</v>
      </c>
      <c r="W32" s="44">
        <f t="shared" si="4"/>
        <v>0.17925853086572269</v>
      </c>
      <c r="X32" s="44">
        <f t="shared" si="5"/>
        <v>5.7810199999999999E-2</v>
      </c>
    </row>
    <row r="33" spans="10:24">
      <c r="J33" s="18" t="s">
        <v>20</v>
      </c>
      <c r="K33" s="19" t="s">
        <v>39</v>
      </c>
      <c r="L33" s="32"/>
      <c r="M33" s="32"/>
      <c r="N33" s="32" t="s">
        <v>20</v>
      </c>
      <c r="O33" s="33" t="s">
        <v>57</v>
      </c>
      <c r="P33" s="21"/>
      <c r="Q33" s="4"/>
      <c r="R33" s="6">
        <f t="shared" si="6"/>
        <v>165</v>
      </c>
      <c r="S33" s="43">
        <f t="shared" si="7"/>
        <v>0.12723220222898007</v>
      </c>
      <c r="T33" s="43">
        <f t="shared" si="0"/>
        <v>0.18029134660175516</v>
      </c>
      <c r="U33" s="43">
        <f t="shared" si="3"/>
        <v>6.1999000000000005E-2</v>
      </c>
      <c r="V33" s="44">
        <f t="shared" si="1"/>
        <v>0.12462161804360414</v>
      </c>
      <c r="W33" s="44">
        <f t="shared" si="4"/>
        <v>0.1824342174169174</v>
      </c>
      <c r="X33" s="44">
        <f t="shared" si="5"/>
        <v>5.9638200000000002E-2</v>
      </c>
    </row>
    <row r="34" spans="10:24">
      <c r="J34" s="18" t="s">
        <v>22</v>
      </c>
      <c r="K34" s="19" t="s">
        <v>2</v>
      </c>
      <c r="L34" s="32" t="s">
        <v>1</v>
      </c>
      <c r="M34" s="32"/>
      <c r="N34" s="32" t="s">
        <v>22</v>
      </c>
      <c r="O34" s="33" t="s">
        <v>0</v>
      </c>
      <c r="P34" s="21"/>
      <c r="Q34" s="4"/>
      <c r="R34" s="6">
        <f t="shared" si="6"/>
        <v>170</v>
      </c>
      <c r="S34" s="43">
        <f t="shared" si="7"/>
        <v>0.12951261448017323</v>
      </c>
      <c r="T34" s="43">
        <f t="shared" si="0"/>
        <v>0.18329911781134642</v>
      </c>
      <c r="U34" s="43">
        <f t="shared" si="3"/>
        <v>6.3888E-2</v>
      </c>
      <c r="V34" s="44">
        <f t="shared" si="1"/>
        <v>0.12684021080759755</v>
      </c>
      <c r="W34" s="44">
        <f t="shared" si="4"/>
        <v>0.1855498678546221</v>
      </c>
      <c r="X34" s="44">
        <f t="shared" si="5"/>
        <v>6.1466199999999999E-2</v>
      </c>
    </row>
    <row r="35" spans="10:24">
      <c r="J35" s="18" t="s">
        <v>40</v>
      </c>
      <c r="K35" s="47" t="s">
        <v>64</v>
      </c>
      <c r="L35" s="47" t="s">
        <v>65</v>
      </c>
      <c r="M35" s="47"/>
      <c r="N35" s="47" t="s">
        <v>24</v>
      </c>
      <c r="O35" s="64" t="s">
        <v>25</v>
      </c>
      <c r="P35" s="21"/>
      <c r="Q35" s="4"/>
      <c r="R35" s="6">
        <f t="shared" si="6"/>
        <v>175</v>
      </c>
      <c r="S35" s="43">
        <f t="shared" si="7"/>
        <v>0.13177642651166807</v>
      </c>
      <c r="T35" s="43">
        <f t="shared" si="0"/>
        <v>0.18625050724595041</v>
      </c>
      <c r="U35" s="43">
        <f t="shared" si="3"/>
        <v>6.5777000000000002E-2</v>
      </c>
      <c r="V35" s="44">
        <f t="shared" si="1"/>
        <v>0.12904071573546497</v>
      </c>
      <c r="W35" s="44">
        <f t="shared" si="4"/>
        <v>0.18860808213376273</v>
      </c>
      <c r="X35" s="44">
        <f t="shared" si="5"/>
        <v>6.3294199999999995E-2</v>
      </c>
    </row>
    <row r="36" spans="10:24">
      <c r="J36" s="18" t="s">
        <v>43</v>
      </c>
      <c r="K36" s="47" t="s">
        <v>66</v>
      </c>
      <c r="L36" s="47" t="s">
        <v>67</v>
      </c>
      <c r="M36" s="47"/>
      <c r="N36" s="47" t="s">
        <v>26</v>
      </c>
      <c r="O36" s="64" t="s">
        <v>62</v>
      </c>
      <c r="P36" s="21"/>
      <c r="Q36" s="4"/>
      <c r="R36" s="6">
        <f t="shared" si="6"/>
        <v>180</v>
      </c>
      <c r="S36" s="43">
        <f t="shared" si="7"/>
        <v>0.13402455476849146</v>
      </c>
      <c r="T36" s="43">
        <f t="shared" ref="T36:T67" si="8">$L$7+$M$7*(1-EXP(-R36/$N$7))+$O$7*(1-EXP(-R36/$P$7))</f>
        <v>0.18914807958873359</v>
      </c>
      <c r="U36" s="43">
        <f t="shared" si="3"/>
        <v>6.7666000000000004E-2</v>
      </c>
      <c r="V36" s="44">
        <f t="shared" ref="V36:V67" si="9">$L$5+$M$5*(1-EXP(-R36/$N$5))+$O$5*(1-EXP(-R36/$P$5))</f>
        <v>0.13122420401666951</v>
      </c>
      <c r="W36" s="44">
        <f t="shared" si="4"/>
        <v>0.19161133022514215</v>
      </c>
      <c r="X36" s="44">
        <f t="shared" si="5"/>
        <v>6.5122200000000005E-2</v>
      </c>
    </row>
    <row r="37" spans="10:24">
      <c r="J37" s="18" t="s">
        <v>46</v>
      </c>
      <c r="K37" s="47" t="s">
        <v>68</v>
      </c>
      <c r="L37" s="47" t="s">
        <v>69</v>
      </c>
      <c r="M37" s="47"/>
      <c r="N37" s="47" t="s">
        <v>59</v>
      </c>
      <c r="O37" s="64" t="s">
        <v>63</v>
      </c>
      <c r="P37" s="21"/>
      <c r="Q37" s="4"/>
      <c r="R37" s="6">
        <f t="shared" si="6"/>
        <v>185</v>
      </c>
      <c r="S37" s="43">
        <f t="shared" si="7"/>
        <v>0.1362578095354354</v>
      </c>
      <c r="T37" s="43">
        <f t="shared" si="8"/>
        <v>0.19199426391159516</v>
      </c>
      <c r="U37" s="43">
        <f t="shared" si="3"/>
        <v>6.9555000000000006E-2</v>
      </c>
      <c r="V37" s="44">
        <f t="shared" si="9"/>
        <v>0.13339163610444638</v>
      </c>
      <c r="W37" s="44">
        <f t="shared" si="4"/>
        <v>0.19456195870407034</v>
      </c>
      <c r="X37" s="44">
        <f t="shared" si="5"/>
        <v>6.6950200000000001E-2</v>
      </c>
    </row>
    <row r="38" spans="10:24">
      <c r="J38" s="18" t="s">
        <v>49</v>
      </c>
      <c r="K38" s="47" t="s">
        <v>70</v>
      </c>
      <c r="L38" s="47" t="s">
        <v>71</v>
      </c>
      <c r="M38" s="47"/>
      <c r="N38" s="47" t="s">
        <v>34</v>
      </c>
      <c r="O38" s="65">
        <v>5.9848400000000001E-5</v>
      </c>
      <c r="P38" s="27"/>
      <c r="Q38" s="10"/>
      <c r="R38" s="6">
        <f t="shared" si="6"/>
        <v>190</v>
      </c>
      <c r="S38" s="43">
        <f t="shared" si="7"/>
        <v>0.13847690774629143</v>
      </c>
      <c r="T38" s="43">
        <f t="shared" si="8"/>
        <v>0.19479136094394695</v>
      </c>
      <c r="U38" s="43">
        <f t="shared" si="3"/>
        <v>7.1443999999999994E-2</v>
      </c>
      <c r="V38" s="44">
        <f t="shared" si="9"/>
        <v>0.13554387349678493</v>
      </c>
      <c r="W38" s="44">
        <f t="shared" si="4"/>
        <v>0.1974621970046247</v>
      </c>
      <c r="X38" s="44">
        <f t="shared" si="5"/>
        <v>6.8778199999999998E-2</v>
      </c>
    </row>
    <row r="39" spans="10:24">
      <c r="J39" s="18" t="s">
        <v>52</v>
      </c>
      <c r="K39" s="47" t="s">
        <v>72</v>
      </c>
      <c r="L39" s="47" t="s">
        <v>73</v>
      </c>
      <c r="M39" s="47"/>
      <c r="N39" s="47" t="s">
        <v>61</v>
      </c>
      <c r="O39" s="64">
        <v>0.99982000000000004</v>
      </c>
      <c r="P39" s="21"/>
      <c r="Q39" s="4"/>
      <c r="R39" s="6">
        <f t="shared" si="6"/>
        <v>195</v>
      </c>
      <c r="S39" s="43">
        <f t="shared" si="7"/>
        <v>0.14068248424528446</v>
      </c>
      <c r="T39" s="43">
        <f t="shared" si="8"/>
        <v>0.19754154995144899</v>
      </c>
      <c r="U39" s="43">
        <f t="shared" si="3"/>
        <v>7.3332999999999995E-2</v>
      </c>
      <c r="V39" s="44">
        <f t="shared" si="9"/>
        <v>0.13768168926271246</v>
      </c>
      <c r="W39" s="44">
        <f t="shared" si="4"/>
        <v>0.20031416335651389</v>
      </c>
      <c r="X39" s="44">
        <f t="shared" si="5"/>
        <v>7.0606199999999994E-2</v>
      </c>
    </row>
    <row r="40" spans="10:24">
      <c r="J40" s="18" t="s">
        <v>55</v>
      </c>
      <c r="K40" s="48">
        <v>3.6720299999999998E-7</v>
      </c>
      <c r="L40" s="48">
        <v>1.1537099999999999E-6</v>
      </c>
      <c r="M40" s="47"/>
      <c r="N40" s="47" t="s">
        <v>35</v>
      </c>
      <c r="O40" s="64">
        <v>0.99963999999999997</v>
      </c>
      <c r="P40" s="21"/>
      <c r="Q40" s="4"/>
      <c r="R40" s="6">
        <f t="shared" si="6"/>
        <v>200</v>
      </c>
      <c r="S40" s="43">
        <f t="shared" si="7"/>
        <v>0.14287510168774262</v>
      </c>
      <c r="T40" s="43">
        <f t="shared" si="8"/>
        <v>0.20024689524563177</v>
      </c>
      <c r="U40" s="43">
        <f t="shared" si="3"/>
        <v>7.5221999999999997E-2</v>
      </c>
      <c r="V40" s="44">
        <f t="shared" si="9"/>
        <v>0.13980577744751216</v>
      </c>
      <c r="W40" s="44">
        <f t="shared" si="4"/>
        <v>0.20311987042065233</v>
      </c>
      <c r="X40" s="44">
        <f t="shared" si="5"/>
        <v>7.2434200000000004E-2</v>
      </c>
    </row>
    <row r="41" spans="10:24">
      <c r="J41" s="18" t="s">
        <v>35</v>
      </c>
      <c r="K41" s="47">
        <v>0.99997000000000003</v>
      </c>
      <c r="L41" s="47">
        <v>0.99992999999999999</v>
      </c>
      <c r="M41" s="47"/>
      <c r="N41" s="47" t="s">
        <v>36</v>
      </c>
      <c r="O41" s="64">
        <v>0.99961</v>
      </c>
      <c r="P41" s="21"/>
      <c r="Q41" s="4"/>
      <c r="R41" s="6">
        <f t="shared" si="6"/>
        <v>205</v>
      </c>
      <c r="S41" s="43">
        <f t="shared" si="7"/>
        <v>0.14505525924443993</v>
      </c>
      <c r="T41" s="43">
        <f t="shared" si="8"/>
        <v>0.20290935234421437</v>
      </c>
      <c r="U41" s="43">
        <f t="shared" si="3"/>
        <v>7.7110999999999999E-2</v>
      </c>
      <c r="V41" s="44">
        <f t="shared" si="9"/>
        <v>0.14191676147627522</v>
      </c>
      <c r="W41" s="44">
        <f t="shared" si="4"/>
        <v>0.2058812306387382</v>
      </c>
      <c r="X41" s="44">
        <f t="shared" si="5"/>
        <v>7.42622E-2</v>
      </c>
    </row>
    <row r="42" spans="10:24" ht="15" thickBot="1">
      <c r="J42" s="20" t="s">
        <v>36</v>
      </c>
      <c r="K42" s="49">
        <v>0.99995999999999996</v>
      </c>
      <c r="L42" s="49">
        <v>0.99990999999999997</v>
      </c>
      <c r="M42" s="49"/>
      <c r="N42" s="49"/>
      <c r="O42" s="66"/>
      <c r="P42" s="21"/>
      <c r="Q42" s="4"/>
      <c r="R42" s="6">
        <f t="shared" si="6"/>
        <v>210</v>
      </c>
      <c r="S42" s="43">
        <f t="shared" si="7"/>
        <v>0.14722340025417707</v>
      </c>
      <c r="T42" s="43">
        <f t="shared" si="8"/>
        <v>0.20553077380086326</v>
      </c>
      <c r="U42" s="43">
        <f t="shared" si="3"/>
        <v>7.9000000000000001E-2</v>
      </c>
      <c r="V42" s="44">
        <f t="shared" si="9"/>
        <v>0.14401520166247206</v>
      </c>
      <c r="W42" s="44">
        <f t="shared" si="4"/>
        <v>0.20860006131135081</v>
      </c>
      <c r="X42" s="44">
        <f t="shared" si="5"/>
        <v>7.6090199999999997E-2</v>
      </c>
    </row>
    <row r="43" spans="10:24">
      <c r="R43" s="6">
        <f t="shared" si="6"/>
        <v>215</v>
      </c>
      <c r="S43" s="43">
        <f t="shared" si="7"/>
        <v>0.14937991895169486</v>
      </c>
      <c r="T43" s="43">
        <f t="shared" si="8"/>
        <v>0.20811291472213217</v>
      </c>
      <c r="U43" s="43">
        <f t="shared" si="3"/>
        <v>8.0889000000000003E-2</v>
      </c>
      <c r="V43" s="44">
        <f t="shared" si="9"/>
        <v>0.14610160191686258</v>
      </c>
      <c r="W43" s="44">
        <f t="shared" si="4"/>
        <v>0.21127808941834553</v>
      </c>
      <c r="X43" s="44">
        <f t="shared" si="5"/>
        <v>7.7918199999999993E-2</v>
      </c>
    </row>
    <row r="44" spans="10:24">
      <c r="R44" s="6">
        <f t="shared" si="6"/>
        <v>220</v>
      </c>
      <c r="S44" s="43">
        <f t="shared" si="7"/>
        <v>0.151525166382659</v>
      </c>
      <c r="T44" s="43">
        <f t="shared" si="8"/>
        <v>0.21065743798836975</v>
      </c>
      <c r="U44" s="43">
        <f t="shared" si="3"/>
        <v>8.2778000000000004E-2</v>
      </c>
      <c r="V44" s="44">
        <f t="shared" si="9"/>
        <v>0.14817641574191448</v>
      </c>
      <c r="W44" s="44">
        <f t="shared" si="4"/>
        <v>0.21391695619462678</v>
      </c>
      <c r="X44" s="44">
        <f t="shared" si="5"/>
        <v>7.9746200000000003E-2</v>
      </c>
    </row>
    <row r="45" spans="10:24">
      <c r="R45" s="6">
        <f t="shared" si="6"/>
        <v>225</v>
      </c>
      <c r="S45" s="43">
        <f t="shared" si="7"/>
        <v>0.15365945560395092</v>
      </c>
      <c r="T45" s="43">
        <f t="shared" si="8"/>
        <v>0.21316591919448186</v>
      </c>
      <c r="U45" s="43">
        <f t="shared" si="3"/>
        <v>8.4667000000000006E-2</v>
      </c>
      <c r="V45" s="44">
        <f t="shared" si="9"/>
        <v>0.15024005158782819</v>
      </c>
      <c r="W45" s="44">
        <f t="shared" si="4"/>
        <v>0.21651822147371322</v>
      </c>
      <c r="X45" s="44">
        <f t="shared" si="5"/>
        <v>8.1574199999999999E-2</v>
      </c>
    </row>
    <row r="46" spans="10:24">
      <c r="R46" s="6">
        <f t="shared" si="6"/>
        <v>230</v>
      </c>
      <c r="S46" s="43">
        <f t="shared" si="7"/>
        <v>0.15578306625562793</v>
      </c>
      <c r="T46" s="43">
        <f t="shared" si="8"/>
        <v>0.21563985132558242</v>
      </c>
      <c r="U46" s="43">
        <f t="shared" si="3"/>
        <v>8.6555999999999994E-2</v>
      </c>
      <c r="V46" s="44">
        <f t="shared" si="9"/>
        <v>0.15229287763816066</v>
      </c>
      <c r="W46" s="44">
        <f t="shared" si="4"/>
        <v>0.21908336781088272</v>
      </c>
      <c r="X46" s="44">
        <f t="shared" si="5"/>
        <v>8.3402199999999996E-2</v>
      </c>
    </row>
    <row r="47" spans="10:24">
      <c r="R47" s="6">
        <f t="shared" si="6"/>
        <v>235</v>
      </c>
      <c r="S47" s="43">
        <f t="shared" si="7"/>
        <v>0.15789624858048129</v>
      </c>
      <c r="T47" s="43">
        <f t="shared" si="8"/>
        <v>0.21808064918176068</v>
      </c>
      <c r="U47" s="43">
        <f t="shared" si="3"/>
        <v>8.8444999999999996E-2</v>
      </c>
      <c r="V47" s="44">
        <f t="shared" si="9"/>
        <v>0.1543352260857985</v>
      </c>
      <c r="W47" s="44">
        <f t="shared" si="4"/>
        <v>0.22161380439708273</v>
      </c>
      <c r="X47" s="44">
        <f t="shared" si="5"/>
        <v>8.5230199999999992E-2</v>
      </c>
    </row>
    <row r="48" spans="10:24">
      <c r="R48" s="6">
        <f t="shared" si="6"/>
        <v>240</v>
      </c>
      <c r="S48" s="43">
        <f t="shared" si="7"/>
        <v>0.15999922695794483</v>
      </c>
      <c r="T48" s="43">
        <f t="shared" si="8"/>
        <v>0.22048965356542694</v>
      </c>
      <c r="U48" s="43">
        <f t="shared" si="3"/>
        <v>9.0333999999999998E-2</v>
      </c>
      <c r="V48" s="44">
        <f t="shared" si="9"/>
        <v>0.15636739695356311</v>
      </c>
      <c r="W48" s="44">
        <f t="shared" si="4"/>
        <v>0.2241108707742267</v>
      </c>
      <c r="X48" s="44">
        <f t="shared" si="5"/>
        <v>8.7058200000000002E-2</v>
      </c>
    </row>
    <row r="49" spans="9:24">
      <c r="R49" s="6">
        <f t="shared" si="6"/>
        <v>245</v>
      </c>
      <c r="S49" s="43">
        <f t="shared" si="7"/>
        <v>0.16209220301103947</v>
      </c>
      <c r="T49" s="43">
        <f t="shared" si="8"/>
        <v>0.22286813524398008</v>
      </c>
      <c r="U49" s="43">
        <f t="shared" si="3"/>
        <v>9.2222999999999999E-2</v>
      </c>
      <c r="V49" s="44">
        <f t="shared" si="9"/>
        <v>0.1583896615079457</v>
      </c>
      <c r="W49" s="44">
        <f t="shared" si="4"/>
        <v>0.22657584036195624</v>
      </c>
      <c r="X49" s="44">
        <f t="shared" si="5"/>
        <v>8.8886199999999999E-2</v>
      </c>
    </row>
    <row r="50" spans="9:24">
      <c r="R50" s="6">
        <f t="shared" si="6"/>
        <v>250</v>
      </c>
      <c r="S50" s="43">
        <f t="shared" si="7"/>
        <v>0.16417535833794897</v>
      </c>
      <c r="T50" s="43">
        <f t="shared" si="8"/>
        <v>0.22521729869985263</v>
      </c>
      <c r="U50" s="43">
        <f t="shared" si="3"/>
        <v>9.4112000000000001E-2</v>
      </c>
      <c r="V50" s="44">
        <f t="shared" si="9"/>
        <v>0.16040226530930696</v>
      </c>
      <c r="W50" s="44">
        <f t="shared" si="4"/>
        <v>0.22900992380543891</v>
      </c>
      <c r="X50" s="44">
        <f t="shared" si="5"/>
        <v>9.0714199999999995E-2</v>
      </c>
    </row>
    <row r="51" spans="9:24">
      <c r="R51" s="6">
        <f t="shared" si="6"/>
        <v>255</v>
      </c>
      <c r="S51" s="43">
        <f t="shared" si="7"/>
        <v>0.16624885691358568</v>
      </c>
      <c r="T51" s="43">
        <f t="shared" si="8"/>
        <v>0.22753828567934431</v>
      </c>
      <c r="U51" s="43">
        <f t="shared" si="3"/>
        <v>9.6001000000000003E-2</v>
      </c>
      <c r="V51" s="44">
        <f t="shared" si="9"/>
        <v>0.16240543093725965</v>
      </c>
      <c r="W51" s="44">
        <f t="shared" si="4"/>
        <v>0.23141427215328381</v>
      </c>
      <c r="X51" s="44">
        <f t="shared" si="5"/>
        <v>9.2542200000000005E-2</v>
      </c>
    </row>
    <row r="52" spans="9:24">
      <c r="R52" s="6">
        <f t="shared" si="6"/>
        <v>260</v>
      </c>
      <c r="S52" s="43">
        <f t="shared" si="7"/>
        <v>0.1683128472010261</v>
      </c>
      <c r="T52" s="43">
        <f t="shared" si="8"/>
        <v>0.22983217855104185</v>
      </c>
      <c r="U52" s="43">
        <f t="shared" si="3"/>
        <v>9.7890000000000005E-2</v>
      </c>
      <c r="V52" s="44">
        <f t="shared" si="9"/>
        <v>0.16439936042583003</v>
      </c>
      <c r="W52" s="44">
        <f t="shared" si="4"/>
        <v>0.23378997987419808</v>
      </c>
      <c r="X52" s="44">
        <f t="shared" si="5"/>
        <v>9.4370200000000001E-2</v>
      </c>
    </row>
    <row r="53" spans="9:24">
      <c r="R53" s="6">
        <f t="shared" si="6"/>
        <v>265</v>
      </c>
      <c r="S53" s="43">
        <f t="shared" si="7"/>
        <v>0.17036746400787359</v>
      </c>
      <c r="T53" s="43">
        <f t="shared" si="8"/>
        <v>0.23210000348404425</v>
      </c>
      <c r="U53" s="43">
        <f t="shared" si="3"/>
        <v>9.9779000000000007E-2</v>
      </c>
      <c r="V53" s="44">
        <f t="shared" si="9"/>
        <v>0.16638423743930658</v>
      </c>
      <c r="W53" s="44">
        <f t="shared" si="4"/>
        <v>0.23613808772056866</v>
      </c>
      <c r="X53" s="44">
        <f t="shared" si="5"/>
        <v>9.6198199999999998E-2</v>
      </c>
    </row>
    <row r="54" spans="9:24">
      <c r="R54" s="6">
        <f t="shared" si="6"/>
        <v>270</v>
      </c>
      <c r="S54" s="43">
        <f t="shared" si="7"/>
        <v>0.17241283011837333</v>
      </c>
      <c r="T54" s="43">
        <f t="shared" si="8"/>
        <v>0.23434273345566253</v>
      </c>
      <c r="U54" s="43">
        <f t="shared" si="3"/>
        <v>0.10166799999999999</v>
      </c>
      <c r="V54" s="44">
        <f t="shared" si="9"/>
        <v>0.1683602292163964</v>
      </c>
      <c r="W54" s="44">
        <f t="shared" si="4"/>
        <v>0.23845958544673762</v>
      </c>
      <c r="X54" s="44">
        <f t="shared" si="5"/>
        <v>9.8026199999999994E-2</v>
      </c>
    </row>
    <row r="55" spans="9:24">
      <c r="R55" s="6">
        <f t="shared" si="6"/>
        <v>275</v>
      </c>
      <c r="S55" s="43">
        <f t="shared" si="7"/>
        <v>0.17444905772837577</v>
      </c>
      <c r="T55" s="43">
        <f t="shared" si="8"/>
        <v>0.23656129109774565</v>
      </c>
      <c r="U55" s="43">
        <f t="shared" si="3"/>
        <v>0.103557</v>
      </c>
      <c r="V55" s="44">
        <f t="shared" si="9"/>
        <v>0.17032748830736419</v>
      </c>
      <c r="W55" s="44">
        <f t="shared" si="4"/>
        <v>0.24075541438934783</v>
      </c>
      <c r="X55" s="44">
        <f t="shared" si="5"/>
        <v>9.9854200000000004E-2</v>
      </c>
    </row>
    <row r="56" spans="9:24">
      <c r="R56" s="6">
        <f t="shared" si="6"/>
        <v>280</v>
      </c>
      <c r="S56" s="43">
        <f t="shared" si="7"/>
        <v>0.17647624970697359</v>
      </c>
      <c r="T56" s="43">
        <f t="shared" si="8"/>
        <v>0.2387565513902935</v>
      </c>
      <c r="U56" s="43">
        <f t="shared" si="3"/>
        <v>0.105446</v>
      </c>
      <c r="V56" s="44">
        <f t="shared" si="9"/>
        <v>0.17228615412620288</v>
      </c>
      <c r="W56" s="44">
        <f t="shared" si="4"/>
        <v>0.2430264699167573</v>
      </c>
      <c r="X56" s="44">
        <f t="shared" si="5"/>
        <v>0.1016822</v>
      </c>
    </row>
    <row r="57" spans="9:24">
      <c r="I57" s="9"/>
      <c r="R57" s="6">
        <f t="shared" si="6"/>
        <v>285</v>
      </c>
      <c r="S57" s="43">
        <f t="shared" si="7"/>
        <v>0.17849450070575612</v>
      </c>
      <c r="T57" s="43">
        <f t="shared" si="8"/>
        <v>0.24092934421055037</v>
      </c>
      <c r="U57" s="43">
        <f t="shared" si="3"/>
        <v>0.107335</v>
      </c>
      <c r="V57" s="44">
        <f t="shared" si="9"/>
        <v>0.17423635433753634</v>
      </c>
      <c r="W57" s="44">
        <f t="shared" si="4"/>
        <v>0.24527360375416932</v>
      </c>
      <c r="X57" s="44">
        <f t="shared" si="5"/>
        <v>0.1035102</v>
      </c>
    </row>
    <row r="58" spans="9:24">
      <c r="R58" s="6">
        <f t="shared" si="6"/>
        <v>290</v>
      </c>
      <c r="S58" s="43">
        <f t="shared" si="7"/>
        <v>0.1805038981340947</v>
      </c>
      <c r="T58" s="43">
        <f t="shared" si="8"/>
        <v>0.24308045674533643</v>
      </c>
      <c r="U58" s="43">
        <f t="shared" si="3"/>
        <v>0.109224</v>
      </c>
      <c r="V58" s="44">
        <f t="shared" si="9"/>
        <v>0.17617820609585563</v>
      </c>
      <c r="W58" s="44">
        <f t="shared" si="4"/>
        <v>0.2474976261907848</v>
      </c>
      <c r="X58" s="44">
        <f t="shared" si="5"/>
        <v>0.10533819999999999</v>
      </c>
    </row>
    <row r="59" spans="9:24">
      <c r="M59" s="34"/>
      <c r="R59" s="6">
        <f t="shared" si="6"/>
        <v>295</v>
      </c>
      <c r="S59" s="43">
        <f t="shared" si="7"/>
        <v>0.18250452301664882</v>
      </c>
      <c r="T59" s="43">
        <f t="shared" si="8"/>
        <v>0.24521063577395502</v>
      </c>
      <c r="U59" s="43">
        <f t="shared" si="3"/>
        <v>0.111113</v>
      </c>
      <c r="V59" s="44">
        <f t="shared" si="9"/>
        <v>0.17811181715281621</v>
      </c>
      <c r="W59" s="44">
        <f t="shared" si="4"/>
        <v>0.24969930817496605</v>
      </c>
      <c r="X59" s="44">
        <f t="shared" si="5"/>
        <v>0.1071662</v>
      </c>
    </row>
    <row r="60" spans="9:24">
      <c r="R60" s="6">
        <f t="shared" si="6"/>
        <v>300</v>
      </c>
      <c r="S60" s="43">
        <f t="shared" si="7"/>
        <v>0.1844964507473239</v>
      </c>
      <c r="T60" s="43">
        <f t="shared" si="8"/>
        <v>0.24732058982862254</v>
      </c>
      <c r="U60" s="43">
        <f t="shared" si="3"/>
        <v>0.11300200000000001</v>
      </c>
      <c r="V60" s="44">
        <f t="shared" si="9"/>
        <v>0.18003728684664841</v>
      </c>
      <c r="W60" s="44">
        <f t="shared" si="4"/>
        <v>0.25187938330309456</v>
      </c>
      <c r="X60" s="44">
        <f t="shared" si="5"/>
        <v>0.1089942</v>
      </c>
    </row>
    <row r="61" spans="9:24">
      <c r="R61" s="51">
        <f>20+R60</f>
        <v>320</v>
      </c>
      <c r="S61" s="43">
        <f t="shared" ref="S61:S63" si="10">$L$4+$M$4*(1-EXP(-R61/$N$4))+$O$4*(1-EXP(-R61/$P$4))</f>
        <v>0.19237853591185847</v>
      </c>
      <c r="T61" s="43">
        <f t="shared" si="8"/>
        <v>0.25557109977297832</v>
      </c>
      <c r="U61" s="43">
        <f t="shared" ref="U61:U63" si="11">$L$13+$M$13*R61</f>
        <v>0.120558</v>
      </c>
      <c r="V61" s="44">
        <f t="shared" si="9"/>
        <v>0.18765949123779888</v>
      </c>
      <c r="W61" s="44">
        <f t="shared" ref="W61:W63" si="12">$L$8+$M$8*(1-EXP(-R61/$N$8))+$O$8*(1-EXP(-R61/$P$8))</f>
        <v>0.2603970829450456</v>
      </c>
      <c r="X61" s="44">
        <f t="shared" ref="X61:X63" si="13">$L$14+$M$14*R61</f>
        <v>0.1163062</v>
      </c>
    </row>
    <row r="62" spans="9:24">
      <c r="R62" s="51">
        <f t="shared" ref="R62:R63" si="14">20+R61</f>
        <v>340</v>
      </c>
      <c r="S62" s="43">
        <f t="shared" si="10"/>
        <v>0.20012642243877526</v>
      </c>
      <c r="T62" s="43">
        <f t="shared" si="8"/>
        <v>0.26354604795371439</v>
      </c>
      <c r="U62" s="43">
        <f t="shared" si="11"/>
        <v>0.12811400000000001</v>
      </c>
      <c r="V62" s="44">
        <f t="shared" si="9"/>
        <v>0.19515772014650515</v>
      </c>
      <c r="W62" s="44">
        <f t="shared" si="12"/>
        <v>0.26861925339965786</v>
      </c>
      <c r="X62" s="44">
        <f t="shared" si="13"/>
        <v>0.1236182</v>
      </c>
    </row>
    <row r="63" spans="9:24">
      <c r="R63" s="51">
        <f t="shared" si="14"/>
        <v>360</v>
      </c>
      <c r="S63" s="43">
        <f t="shared" si="10"/>
        <v>0.20774331488523892</v>
      </c>
      <c r="T63" s="43">
        <f t="shared" si="8"/>
        <v>0.27127630454830726</v>
      </c>
      <c r="U63" s="43">
        <f t="shared" si="11"/>
        <v>0.13567000000000001</v>
      </c>
      <c r="V63" s="44">
        <f t="shared" si="9"/>
        <v>0.20253578177693501</v>
      </c>
      <c r="W63" s="44">
        <f t="shared" si="12"/>
        <v>0.27657852576032688</v>
      </c>
      <c r="X63" s="44">
        <f t="shared" si="13"/>
        <v>0.13093020000000002</v>
      </c>
    </row>
    <row r="64" spans="9:24">
      <c r="R64" s="51">
        <f t="shared" ref="R64:R95" si="15">20+R63</f>
        <v>380</v>
      </c>
      <c r="S64" s="43">
        <f t="shared" ref="S64:S95" si="16">$L$4+$M$4*(1-EXP(-R64/$N$4))+$O$4*(1-EXP(-R64/$P$4))</f>
        <v>0.2152319775934895</v>
      </c>
      <c r="T64" s="43">
        <f t="shared" si="8"/>
        <v>0.27878704090891393</v>
      </c>
      <c r="U64" s="43">
        <f t="shared" ref="U64:U95" si="17">$L$13+$M$13*R64</f>
        <v>0.14322599999999999</v>
      </c>
      <c r="V64" s="44">
        <f t="shared" si="9"/>
        <v>0.20979674465983397</v>
      </c>
      <c r="W64" s="44">
        <f t="shared" ref="W64:W95" si="18">$L$8+$M$8*(1-EXP(-R64/$N$8))+$O$8*(1-EXP(-R64/$P$8))</f>
        <v>0.28430179706630426</v>
      </c>
      <c r="X64" s="44">
        <f t="shared" ref="X64:X95" si="19">$L$14+$M$14*R64</f>
        <v>0.13824220000000001</v>
      </c>
    </row>
    <row r="65" spans="6:24">
      <c r="R65" s="51">
        <f t="shared" si="15"/>
        <v>400</v>
      </c>
      <c r="S65" s="43">
        <f t="shared" si="16"/>
        <v>0.22259489770543178</v>
      </c>
      <c r="T65" s="43">
        <f t="shared" si="8"/>
        <v>0.28609885067835006</v>
      </c>
      <c r="U65" s="43">
        <f t="shared" si="17"/>
        <v>0.150782</v>
      </c>
      <c r="V65" s="44">
        <f t="shared" si="9"/>
        <v>0.21694319591066924</v>
      </c>
      <c r="W65" s="44">
        <f t="shared" si="18"/>
        <v>0.29181130168349229</v>
      </c>
      <c r="X65" s="44">
        <f t="shared" si="19"/>
        <v>0.14555420000000002</v>
      </c>
    </row>
    <row r="66" spans="6:24">
      <c r="R66" s="51">
        <f t="shared" si="15"/>
        <v>420</v>
      </c>
      <c r="S66" s="43">
        <f t="shared" si="16"/>
        <v>0.22983438278620016</v>
      </c>
      <c r="T66" s="43">
        <f t="shared" si="8"/>
        <v>0.29322864905926871</v>
      </c>
      <c r="U66" s="43">
        <f t="shared" si="17"/>
        <v>0.15833800000000001</v>
      </c>
      <c r="V66" s="44">
        <f t="shared" si="9"/>
        <v>0.22397740598162347</v>
      </c>
      <c r="W66" s="44">
        <f t="shared" si="18"/>
        <v>0.29912548130369887</v>
      </c>
      <c r="X66" s="44">
        <f t="shared" si="19"/>
        <v>0.15286620000000001</v>
      </c>
    </row>
    <row r="67" spans="6:24">
      <c r="R67" s="51">
        <f t="shared" si="15"/>
        <v>440</v>
      </c>
      <c r="S67" s="43">
        <f t="shared" si="16"/>
        <v>0.23695261937876627</v>
      </c>
      <c r="T67" s="43">
        <f t="shared" si="8"/>
        <v>0.30019039415835119</v>
      </c>
      <c r="U67" s="43">
        <f t="shared" si="17"/>
        <v>0.16589400000000001</v>
      </c>
      <c r="V67" s="44">
        <f t="shared" si="9"/>
        <v>0.23090143381670505</v>
      </c>
      <c r="W67" s="44">
        <f t="shared" si="18"/>
        <v>0.30625969143613552</v>
      </c>
      <c r="X67" s="44">
        <f t="shared" si="19"/>
        <v>0.16017820000000002</v>
      </c>
    </row>
    <row r="68" spans="6:24">
      <c r="R68" s="51">
        <f t="shared" si="15"/>
        <v>460</v>
      </c>
      <c r="S68" s="43">
        <f t="shared" si="16"/>
        <v>0.24395170821461534</v>
      </c>
      <c r="T68" s="43">
        <f t="shared" ref="T68:T95" si="20">$L$7+$M$7*(1-EXP(-R68/$N$7))+$O$7*(1-EXP(-R68/$P$7))</f>
        <v>0.30699566563116187</v>
      </c>
      <c r="U68" s="43">
        <f t="shared" si="17"/>
        <v>0.17344999999999999</v>
      </c>
      <c r="V68" s="44">
        <f t="shared" ref="V68:V95" si="21">$L$5+$M$5*(1-EXP(-R68/$N$5))+$O$5*(1-EXP(-R68/$P$5))</f>
        <v>0.23771719402146868</v>
      </c>
      <c r="W68" s="44">
        <f t="shared" si="18"/>
        <v>0.31322677514165548</v>
      </c>
      <c r="X68" s="44">
        <f t="shared" si="19"/>
        <v>0.16749020000000001</v>
      </c>
    </row>
    <row r="69" spans="6:24">
      <c r="R69" s="51">
        <f t="shared" si="15"/>
        <v>480</v>
      </c>
      <c r="S69" s="43">
        <f t="shared" si="16"/>
        <v>0.25083368547477547</v>
      </c>
      <c r="T69" s="43">
        <f t="shared" si="20"/>
        <v>0.31365412887895106</v>
      </c>
      <c r="U69" s="43">
        <f t="shared" si="17"/>
        <v>0.181006</v>
      </c>
      <c r="V69" s="44">
        <f t="shared" si="21"/>
        <v>0.24442649982107989</v>
      </c>
      <c r="W69" s="44">
        <f t="shared" si="18"/>
        <v>0.32003752897669058</v>
      </c>
      <c r="X69" s="44">
        <f t="shared" si="19"/>
        <v>0.17480220000000002</v>
      </c>
    </row>
    <row r="70" spans="6:24">
      <c r="R70" s="51">
        <f t="shared" si="15"/>
        <v>500</v>
      </c>
      <c r="S70" s="43">
        <f t="shared" si="16"/>
        <v>0.25760053571346853</v>
      </c>
      <c r="T70" s="43">
        <f t="shared" si="20"/>
        <v>0.32017390745517621</v>
      </c>
      <c r="U70" s="43">
        <f t="shared" si="17"/>
        <v>0.18856200000000001</v>
      </c>
      <c r="V70" s="44">
        <f t="shared" si="21"/>
        <v>0.25103109058520162</v>
      </c>
      <c r="W70" s="44">
        <f t="shared" si="18"/>
        <v>0.3267010814180844</v>
      </c>
      <c r="X70" s="44">
        <f t="shared" si="19"/>
        <v>0.1821142</v>
      </c>
    </row>
    <row r="71" spans="6:24">
      <c r="R71" s="51">
        <f t="shared" si="15"/>
        <v>520</v>
      </c>
      <c r="S71" s="43">
        <f t="shared" si="16"/>
        <v>0.26425419979724568</v>
      </c>
      <c r="T71" s="43">
        <f t="shared" si="20"/>
        <v>0.32656188185348739</v>
      </c>
      <c r="U71" s="43">
        <f t="shared" si="17"/>
        <v>0.19611800000000001</v>
      </c>
      <c r="V71" s="44">
        <f t="shared" si="21"/>
        <v>0.25753264951454186</v>
      </c>
      <c r="W71" s="44">
        <f t="shared" si="18"/>
        <v>0.33322520022743329</v>
      </c>
      <c r="X71" s="44">
        <f t="shared" si="19"/>
        <v>0.18942620000000002</v>
      </c>
    </row>
    <row r="72" spans="6:24">
      <c r="K72" s="1"/>
      <c r="L72" s="22"/>
      <c r="R72" s="51">
        <f t="shared" si="15"/>
        <v>540</v>
      </c>
      <c r="S72" s="43">
        <f t="shared" si="16"/>
        <v>0.27079657986269179</v>
      </c>
      <c r="T72" s="43">
        <f t="shared" si="20"/>
        <v>0.33282392925108217</v>
      </c>
      <c r="U72" s="43">
        <f t="shared" si="17"/>
        <v>0.20367399999999999</v>
      </c>
      <c r="V72" s="44">
        <f t="shared" si="21"/>
        <v>0.26393281505486854</v>
      </c>
      <c r="W72" s="44">
        <f t="shared" si="18"/>
        <v>0.33961654211803716</v>
      </c>
      <c r="X72" s="44">
        <f t="shared" si="19"/>
        <v>0.1967382</v>
      </c>
    </row>
    <row r="73" spans="6:24">
      <c r="R73" s="51">
        <f t="shared" si="15"/>
        <v>560</v>
      </c>
      <c r="S73" s="43">
        <f t="shared" si="16"/>
        <v>0.27722954248941112</v>
      </c>
      <c r="T73" s="43">
        <f t="shared" si="20"/>
        <v>0.3389651158958521</v>
      </c>
      <c r="U73" s="43">
        <f t="shared" si="17"/>
        <v>0.21123</v>
      </c>
      <c r="V73" s="44">
        <f t="shared" si="21"/>
        <v>0.27023318831112797</v>
      </c>
      <c r="W73" s="44">
        <f t="shared" si="18"/>
        <v>0.34588085557425768</v>
      </c>
      <c r="X73" s="44">
        <f t="shared" si="19"/>
        <v>0.20405020000000001</v>
      </c>
    </row>
    <row r="74" spans="6:24">
      <c r="F74" s="62"/>
      <c r="G74" s="62"/>
      <c r="H74" s="62"/>
      <c r="R74" s="51">
        <f t="shared" si="15"/>
        <v>580</v>
      </c>
      <c r="S74" s="43">
        <f t="shared" si="16"/>
        <v>0.28355492080328082</v>
      </c>
      <c r="T74" s="43">
        <f t="shared" si="20"/>
        <v>0.34498985151155459</v>
      </c>
      <c r="U74" s="43">
        <f t="shared" si="17"/>
        <v>0.21878600000000001</v>
      </c>
      <c r="V74" s="44">
        <f t="shared" si="21"/>
        <v>0.27643533791012748</v>
      </c>
      <c r="W74" s="44">
        <f t="shared" si="18"/>
        <v>0.35202314563247616</v>
      </c>
      <c r="X74" s="44">
        <f t="shared" si="19"/>
        <v>0.2113622</v>
      </c>
    </row>
    <row r="75" spans="6:24">
      <c r="F75" s="62"/>
      <c r="G75" s="62"/>
      <c r="H75" s="62"/>
      <c r="R75" s="51">
        <f t="shared" si="15"/>
        <v>600</v>
      </c>
      <c r="S75" s="43">
        <f t="shared" si="16"/>
        <v>0.28977451593716635</v>
      </c>
      <c r="T75" s="43">
        <f t="shared" si="20"/>
        <v>0.35090201323924924</v>
      </c>
      <c r="U75" s="43">
        <f t="shared" si="17"/>
        <v>0.22634200000000002</v>
      </c>
      <c r="V75" s="44">
        <f t="shared" si="21"/>
        <v>0.28254080323496106</v>
      </c>
      <c r="W75" s="44">
        <f t="shared" si="18"/>
        <v>0.35804780777604234</v>
      </c>
      <c r="X75" s="44">
        <f t="shared" si="19"/>
        <v>0.21867420000000001</v>
      </c>
    </row>
    <row r="76" spans="6:24">
      <c r="F76" s="62"/>
      <c r="G76" s="62"/>
      <c r="H76" s="62"/>
      <c r="R76" s="51">
        <f t="shared" si="15"/>
        <v>620</v>
      </c>
      <c r="S76" s="43">
        <f t="shared" si="16"/>
        <v>0.29589009810436545</v>
      </c>
      <c r="T76" s="43">
        <f t="shared" si="20"/>
        <v>0.35670504514471957</v>
      </c>
      <c r="U76" s="43">
        <f t="shared" si="17"/>
        <v>0.23389799999999999</v>
      </c>
      <c r="V76" s="44">
        <f t="shared" si="21"/>
        <v>0.28855109661959033</v>
      </c>
      <c r="W76" s="44">
        <f t="shared" si="18"/>
        <v>0.36395873675140955</v>
      </c>
      <c r="X76" s="44">
        <f t="shared" si="19"/>
        <v>0.2259862</v>
      </c>
    </row>
    <row r="77" spans="6:24">
      <c r="F77" s="62"/>
      <c r="G77" s="62"/>
      <c r="H77" s="62"/>
      <c r="R77" s="51">
        <f t="shared" si="15"/>
        <v>640</v>
      </c>
      <c r="S77" s="43">
        <f t="shared" si="16"/>
        <v>0.3019034074373359</v>
      </c>
      <c r="T77" s="43">
        <f t="shared" si="20"/>
        <v>0.36240203812778959</v>
      </c>
      <c r="U77" s="43">
        <f t="shared" si="17"/>
        <v>0.241454</v>
      </c>
      <c r="V77" s="44">
        <f t="shared" si="21"/>
        <v>0.29446770487862067</v>
      </c>
      <c r="W77" s="44">
        <f t="shared" si="18"/>
        <v>0.36975941502046394</v>
      </c>
      <c r="X77" s="44">
        <f t="shared" si="19"/>
        <v>0.23329820000000001</v>
      </c>
    </row>
    <row r="78" spans="6:24">
      <c r="F78" s="62"/>
      <c r="G78" s="62"/>
      <c r="H78" s="62"/>
      <c r="R78" s="51">
        <f t="shared" si="15"/>
        <v>660</v>
      </c>
      <c r="S78" s="43">
        <f t="shared" si="16"/>
        <v>0.30781615468290091</v>
      </c>
      <c r="T78" s="43">
        <f t="shared" si="20"/>
        <v>0.36799579411200722</v>
      </c>
      <c r="U78" s="43">
        <f t="shared" si="17"/>
        <v>0.24901000000000001</v>
      </c>
      <c r="V78" s="44">
        <f t="shared" si="21"/>
        <v>0.30029209041133265</v>
      </c>
      <c r="W78" s="44">
        <f t="shared" si="18"/>
        <v>0.37545298467728844</v>
      </c>
      <c r="X78" s="44">
        <f t="shared" si="19"/>
        <v>0.24061020000000002</v>
      </c>
    </row>
    <row r="79" spans="6:24">
      <c r="R79" s="51">
        <f t="shared" si="15"/>
        <v>680</v>
      </c>
      <c r="S79" s="43">
        <f t="shared" si="16"/>
        <v>0.31363002180846589</v>
      </c>
      <c r="T79" s="43">
        <f t="shared" si="20"/>
        <v>0.37348887762528682</v>
      </c>
      <c r="U79" s="43">
        <f t="shared" si="17"/>
        <v>0.25656600000000002</v>
      </c>
      <c r="V79" s="44">
        <f t="shared" si="21"/>
        <v>0.30602569203236352</v>
      </c>
      <c r="W79" s="44">
        <f t="shared" si="18"/>
        <v>0.38104230593761096</v>
      </c>
      <c r="X79" s="44">
        <f t="shared" si="19"/>
        <v>0.24792220000000001</v>
      </c>
    </row>
    <row r="80" spans="6:24">
      <c r="R80" s="51">
        <f t="shared" si="15"/>
        <v>700</v>
      </c>
      <c r="S80" s="43">
        <f t="shared" si="16"/>
        <v>0.31934666255188171</v>
      </c>
      <c r="T80" s="43">
        <f t="shared" si="20"/>
        <v>0.37888365726626155</v>
      </c>
      <c r="U80" s="43">
        <f t="shared" si="17"/>
        <v>0.26412200000000002</v>
      </c>
      <c r="V80" s="44">
        <f t="shared" si="21"/>
        <v>0.31166992562619128</v>
      </c>
      <c r="W80" s="44">
        <f t="shared" si="18"/>
        <v>0.38653000472462162</v>
      </c>
      <c r="X80" s="44">
        <f t="shared" si="19"/>
        <v>0.25523419999999997</v>
      </c>
    </row>
    <row r="81" spans="18:24">
      <c r="R81" s="51">
        <f t="shared" si="15"/>
        <v>720</v>
      </c>
      <c r="S81" s="43">
        <f t="shared" si="16"/>
        <v>0.32496770293450128</v>
      </c>
      <c r="T81" s="43">
        <f t="shared" si="20"/>
        <v>0.38418233905718419</v>
      </c>
      <c r="U81" s="43">
        <f t="shared" si="17"/>
        <v>0.27167800000000003</v>
      </c>
      <c r="V81" s="44">
        <f t="shared" si="21"/>
        <v>0.31722618468737457</v>
      </c>
      <c r="W81" s="44">
        <f t="shared" si="18"/>
        <v>0.39191851140021189</v>
      </c>
      <c r="X81" s="44">
        <f t="shared" si="19"/>
        <v>0.26254620000000001</v>
      </c>
    </row>
    <row r="82" spans="18:24">
      <c r="R82" s="51">
        <f t="shared" si="15"/>
        <v>740</v>
      </c>
      <c r="S82" s="43">
        <f t="shared" si="16"/>
        <v>0.3304947417491631</v>
      </c>
      <c r="T82" s="43">
        <f t="shared" si="20"/>
        <v>0.38938699328809534</v>
      </c>
      <c r="U82" s="43">
        <f t="shared" si="17"/>
        <v>0.27923400000000004</v>
      </c>
      <c r="V82" s="44">
        <f t="shared" si="21"/>
        <v>0.32269584078606184</v>
      </c>
      <c r="W82" s="44">
        <f t="shared" si="18"/>
        <v>0.3972100923053381</v>
      </c>
      <c r="X82" s="44">
        <f t="shared" si="19"/>
        <v>0.26985819999999999</v>
      </c>
    </row>
    <row r="83" spans="18:24">
      <c r="R83" s="51">
        <f t="shared" si="15"/>
        <v>760</v>
      </c>
      <c r="S83" s="43">
        <f t="shared" si="16"/>
        <v>0.33592935103015958</v>
      </c>
      <c r="T83" s="43">
        <f t="shared" si="20"/>
        <v>0.39449957613928227</v>
      </c>
      <c r="U83" s="43">
        <f t="shared" si="17"/>
        <v>0.28678999999999999</v>
      </c>
      <c r="V83" s="44">
        <f t="shared" si="21"/>
        <v>0.32808024398398339</v>
      </c>
      <c r="W83" s="44">
        <f t="shared" si="18"/>
        <v>0.40240687546032322</v>
      </c>
      <c r="X83" s="44">
        <f t="shared" si="19"/>
        <v>0.27717019999999998</v>
      </c>
    </row>
    <row r="84" spans="18:24">
      <c r="R84" s="51">
        <f t="shared" si="15"/>
        <v>780</v>
      </c>
      <c r="S84" s="43">
        <f t="shared" si="16"/>
        <v>0.34127307650945921</v>
      </c>
      <c r="T84" s="43">
        <f t="shared" si="20"/>
        <v>0.39952194711426225</v>
      </c>
      <c r="U84" s="43">
        <f t="shared" si="17"/>
        <v>0.294346</v>
      </c>
      <c r="V84" s="44">
        <f t="shared" si="21"/>
        <v>0.33338072321702439</v>
      </c>
      <c r="W84" s="44">
        <f t="shared" si="18"/>
        <v>0.40751087152188631</v>
      </c>
      <c r="X84" s="44">
        <f t="shared" si="19"/>
        <v>0.28448219999999996</v>
      </c>
    </row>
    <row r="85" spans="18:24">
      <c r="R85" s="51">
        <f t="shared" si="15"/>
        <v>800</v>
      </c>
      <c r="S85" s="43">
        <f t="shared" si="16"/>
        <v>0.34652743806178321</v>
      </c>
      <c r="T85" s="43">
        <f t="shared" si="20"/>
        <v>0.40445588311117731</v>
      </c>
      <c r="U85" s="43">
        <f t="shared" si="17"/>
        <v>0.301902</v>
      </c>
      <c r="V85" s="44">
        <f t="shared" si="21"/>
        <v>0.33859858665466891</v>
      </c>
      <c r="W85" s="44">
        <f t="shared" si="18"/>
        <v>0.4125239908874242</v>
      </c>
      <c r="X85" s="44">
        <f t="shared" si="19"/>
        <v>0.2917942</v>
      </c>
    </row>
    <row r="86" spans="18:24">
      <c r="R86" s="51">
        <f t="shared" si="15"/>
        <v>820</v>
      </c>
      <c r="S86" s="43">
        <f t="shared" si="16"/>
        <v>0.35169393014013706</v>
      </c>
      <c r="T86" s="43">
        <f t="shared" si="20"/>
        <v>0.40930308979659819</v>
      </c>
      <c r="U86" s="43">
        <f t="shared" si="17"/>
        <v>0.30945800000000001</v>
      </c>
      <c r="V86" s="44">
        <f t="shared" si="21"/>
        <v>0.34373512204290102</v>
      </c>
      <c r="W86" s="44">
        <f t="shared" si="18"/>
        <v>0.4174480576696149</v>
      </c>
      <c r="X86" s="44">
        <f t="shared" si="19"/>
        <v>0.29910619999999999</v>
      </c>
    </row>
    <row r="87" spans="18:24">
      <c r="R87" s="51">
        <f t="shared" si="15"/>
        <v>840</v>
      </c>
      <c r="S87" s="43">
        <f t="shared" si="16"/>
        <v>0.35677402220280452</v>
      </c>
      <c r="T87" s="43">
        <f t="shared" si="20"/>
        <v>0.41406521081429914</v>
      </c>
      <c r="U87" s="43">
        <f t="shared" si="17"/>
        <v>0.31701400000000002</v>
      </c>
      <c r="V87" s="44">
        <f t="shared" si="21"/>
        <v>0.34879159703478801</v>
      </c>
      <c r="W87" s="44">
        <f t="shared" si="18"/>
        <v>0.42228482112843824</v>
      </c>
      <c r="X87" s="44">
        <f t="shared" si="19"/>
        <v>0.30641819999999997</v>
      </c>
    </row>
    <row r="88" spans="18:24">
      <c r="R88" s="51">
        <f t="shared" si="15"/>
        <v>860</v>
      </c>
      <c r="S88" s="43">
        <f t="shared" si="16"/>
        <v>0.36176915913245056</v>
      </c>
      <c r="T88" s="43">
        <f t="shared" si="20"/>
        <v>0.41874383525614584</v>
      </c>
      <c r="U88" s="43">
        <f t="shared" si="17"/>
        <v>0.32457000000000003</v>
      </c>
      <c r="V88" s="44">
        <f t="shared" si="21"/>
        <v>0.35376925951146732</v>
      </c>
      <c r="W88" s="44">
        <f t="shared" si="18"/>
        <v>0.42703596503731939</v>
      </c>
      <c r="X88" s="44">
        <f t="shared" si="19"/>
        <v>0.31373019999999996</v>
      </c>
    </row>
    <row r="89" spans="18:24">
      <c r="R89" s="51">
        <f t="shared" si="15"/>
        <v>880</v>
      </c>
      <c r="S89" s="43">
        <f t="shared" si="16"/>
        <v>0.36668076164776764</v>
      </c>
      <c r="T89" s="43">
        <f t="shared" si="20"/>
        <v>0.42334050373769616</v>
      </c>
      <c r="U89" s="43">
        <f t="shared" si="17"/>
        <v>0.33212600000000003</v>
      </c>
      <c r="V89" s="44">
        <f t="shared" si="21"/>
        <v>0.35866933789529787</v>
      </c>
      <c r="W89" s="44">
        <f t="shared" si="18"/>
        <v>0.43170311537046496</v>
      </c>
      <c r="X89" s="44">
        <f t="shared" si="19"/>
        <v>0.3210422</v>
      </c>
    </row>
    <row r="90" spans="18:24">
      <c r="R90" s="51">
        <f t="shared" si="15"/>
        <v>900</v>
      </c>
      <c r="S90" s="43">
        <f t="shared" si="16"/>
        <v>0.37151022670797068</v>
      </c>
      <c r="T90" s="43">
        <f t="shared" si="20"/>
        <v>0.42785671335330711</v>
      </c>
      <c r="U90" s="43">
        <f t="shared" si="17"/>
        <v>0.33968200000000004</v>
      </c>
      <c r="V90" s="44">
        <f t="shared" si="21"/>
        <v>0.36349304145632549</v>
      </c>
      <c r="W90" s="44">
        <f t="shared" si="18"/>
        <v>0.43628784662568981</v>
      </c>
      <c r="X90" s="44">
        <f t="shared" si="19"/>
        <v>0.32835419999999998</v>
      </c>
    </row>
    <row r="91" spans="18:24">
      <c r="R91" s="51">
        <f t="shared" si="15"/>
        <v>920</v>
      </c>
      <c r="S91" s="43">
        <f t="shared" si="16"/>
        <v>0.37625892791036747</v>
      </c>
      <c r="T91" s="43">
        <f t="shared" si="20"/>
        <v>0.43229392173115794</v>
      </c>
      <c r="U91" s="43">
        <f t="shared" si="17"/>
        <v>0.34723799999999999</v>
      </c>
      <c r="V91" s="44">
        <f t="shared" si="21"/>
        <v>0.36824156061282132</v>
      </c>
      <c r="W91" s="44">
        <f t="shared" si="18"/>
        <v>0.4407916870379428</v>
      </c>
      <c r="X91" s="44">
        <f t="shared" si="19"/>
        <v>0.33566619999999997</v>
      </c>
    </row>
    <row r="92" spans="18:24">
      <c r="R92" s="51">
        <f t="shared" si="15"/>
        <v>940</v>
      </c>
      <c r="S92" s="43">
        <f t="shared" si="16"/>
        <v>0.38092821588118486</v>
      </c>
      <c r="T92" s="43">
        <f t="shared" si="20"/>
        <v>0.43665355036498865</v>
      </c>
      <c r="U92" s="43">
        <f t="shared" si="17"/>
        <v>0.354794</v>
      </c>
      <c r="V92" s="44">
        <f t="shared" si="21"/>
        <v>0.37291606722640236</v>
      </c>
      <c r="W92" s="44">
        <f t="shared" si="18"/>
        <v>0.44521612289076562</v>
      </c>
      <c r="X92" s="44">
        <f t="shared" si="19"/>
        <v>0.34297819999999996</v>
      </c>
    </row>
    <row r="93" spans="18:24">
      <c r="R93" s="51">
        <f t="shared" si="15"/>
        <v>960</v>
      </c>
      <c r="S93" s="43">
        <f t="shared" si="16"/>
        <v>0.38551941865980238</v>
      </c>
      <c r="T93" s="43">
        <f t="shared" si="20"/>
        <v>0.44093698736436859</v>
      </c>
      <c r="U93" s="43">
        <f t="shared" si="17"/>
        <v>0.36235000000000001</v>
      </c>
      <c r="V93" s="44">
        <f t="shared" si="21"/>
        <v>0.37751771489208491</v>
      </c>
      <c r="W93" s="44">
        <f t="shared" si="18"/>
        <v>0.44956260209396809</v>
      </c>
      <c r="X93" s="44">
        <f t="shared" si="19"/>
        <v>0.3502902</v>
      </c>
    </row>
    <row r="94" spans="18:24">
      <c r="R94" s="51">
        <f t="shared" si="15"/>
        <v>980</v>
      </c>
      <c r="S94" s="43">
        <f t="shared" si="16"/>
        <v>0.39003384207652597</v>
      </c>
      <c r="T94" s="43">
        <f t="shared" si="20"/>
        <v>0.4451455897372586</v>
      </c>
      <c r="U94" s="43">
        <f t="shared" si="17"/>
        <v>0.36990600000000001</v>
      </c>
      <c r="V94" s="44">
        <f t="shared" si="21"/>
        <v>0.38204763922351953</v>
      </c>
      <c r="W94" s="44">
        <f t="shared" si="18"/>
        <v>0.4538325371641741</v>
      </c>
      <c r="X94" s="44">
        <f t="shared" si="19"/>
        <v>0.35760219999999998</v>
      </c>
    </row>
    <row r="95" spans="18:24">
      <c r="R95" s="51">
        <f t="shared" si="15"/>
        <v>1000</v>
      </c>
      <c r="S95" s="43">
        <f t="shared" si="16"/>
        <v>0.39447277012402365</v>
      </c>
      <c r="T95" s="43">
        <f t="shared" si="20"/>
        <v>0.44928068529612958</v>
      </c>
      <c r="U95" s="43">
        <f t="shared" si="17"/>
        <v>0.37746200000000002</v>
      </c>
      <c r="V95" s="44">
        <f t="shared" si="21"/>
        <v>0.38650695813359015</v>
      </c>
      <c r="W95" s="44">
        <f t="shared" si="18"/>
        <v>0.45802730771921762</v>
      </c>
      <c r="X95" s="44">
        <f t="shared" si="19"/>
        <v>0.36491419999999997</v>
      </c>
    </row>
    <row r="96" spans="18:24">
      <c r="R96" s="51"/>
      <c r="T96" s="43"/>
      <c r="U96" s="43"/>
      <c r="V96" s="44"/>
      <c r="W96" s="44"/>
      <c r="X96" s="44"/>
    </row>
    <row r="97" spans="18:24">
      <c r="R97" s="51"/>
      <c r="T97" s="43"/>
      <c r="U97" s="43"/>
      <c r="V97" s="44"/>
      <c r="W97" s="44"/>
      <c r="X97" s="44"/>
    </row>
    <row r="98" spans="18:24">
      <c r="R98" s="51"/>
      <c r="T98" s="43"/>
      <c r="U98" s="43"/>
      <c r="V98" s="44"/>
      <c r="W98" s="44"/>
      <c r="X98" s="44"/>
    </row>
    <row r="99" spans="18:24">
      <c r="R99" s="51"/>
      <c r="T99" s="43"/>
      <c r="U99" s="43"/>
      <c r="V99" s="44"/>
      <c r="W99" s="44"/>
      <c r="X99" s="44"/>
    </row>
    <row r="100" spans="18:24">
      <c r="R100" s="51"/>
      <c r="T100" s="43"/>
      <c r="U100" s="43"/>
      <c r="V100" s="44"/>
      <c r="W100" s="44"/>
      <c r="X100" s="44"/>
    </row>
    <row r="101" spans="18:24">
      <c r="R101" s="51"/>
      <c r="T101" s="43"/>
      <c r="U101" s="43"/>
      <c r="V101" s="44"/>
      <c r="W101" s="44"/>
      <c r="X101" s="44"/>
    </row>
    <row r="102" spans="18:24">
      <c r="R102" s="51"/>
      <c r="T102" s="43"/>
      <c r="U102" s="43"/>
      <c r="V102" s="44"/>
      <c r="W102" s="44"/>
      <c r="X102" s="44"/>
    </row>
    <row r="103" spans="18:24">
      <c r="R103" s="51"/>
      <c r="T103" s="43"/>
      <c r="U103" s="43"/>
      <c r="V103" s="44"/>
      <c r="W103" s="44"/>
      <c r="X103" s="44"/>
    </row>
    <row r="104" spans="18:24">
      <c r="R104" s="51"/>
      <c r="T104" s="43"/>
      <c r="U104" s="43"/>
      <c r="V104" s="44"/>
      <c r="W104" s="44"/>
      <c r="X104" s="44"/>
    </row>
    <row r="105" spans="18:24">
      <c r="R105" s="51"/>
      <c r="T105" s="43"/>
      <c r="U105" s="43"/>
      <c r="V105" s="44"/>
      <c r="W105" s="44"/>
      <c r="X105" s="44"/>
    </row>
    <row r="106" spans="18:24">
      <c r="R106" s="51"/>
      <c r="T106" s="43"/>
      <c r="U106" s="43"/>
      <c r="V106" s="44"/>
      <c r="W106" s="44"/>
      <c r="X106" s="44"/>
    </row>
    <row r="107" spans="18:24">
      <c r="R107" s="51"/>
      <c r="T107" s="43"/>
      <c r="U107" s="43"/>
      <c r="V107" s="44"/>
      <c r="W107" s="44"/>
      <c r="X107" s="44"/>
    </row>
    <row r="108" spans="18:24">
      <c r="R108" s="51"/>
      <c r="T108" s="43"/>
      <c r="U108" s="43"/>
      <c r="V108" s="44"/>
      <c r="W108" s="44"/>
      <c r="X108" s="44"/>
    </row>
    <row r="109" spans="18:24">
      <c r="R109" s="51"/>
      <c r="T109" s="43"/>
      <c r="U109" s="43"/>
      <c r="V109" s="44"/>
      <c r="W109" s="44"/>
      <c r="X109" s="44"/>
    </row>
    <row r="110" spans="18:24">
      <c r="R110" s="51"/>
      <c r="T110" s="43"/>
      <c r="U110" s="43"/>
      <c r="V110" s="44"/>
      <c r="W110" s="44"/>
      <c r="X110" s="44"/>
    </row>
    <row r="111" spans="18:24">
      <c r="R111" s="51"/>
      <c r="T111" s="43"/>
      <c r="U111" s="43"/>
      <c r="V111" s="44"/>
      <c r="W111" s="44"/>
      <c r="X111" s="44"/>
    </row>
  </sheetData>
  <mergeCells count="6">
    <mergeCell ref="C2:E2"/>
    <mergeCell ref="F2:H2"/>
    <mergeCell ref="S2:U2"/>
    <mergeCell ref="V2:X2"/>
    <mergeCell ref="R1:X1"/>
    <mergeCell ref="C1:H1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1031" r:id="rId4">
          <objectPr defaultSize="0" autoPict="0" r:id="rId5">
            <anchor moveWithCells="1">
              <from>
                <xdr:col>1</xdr:col>
                <xdr:colOff>539750</xdr:colOff>
                <xdr:row>27</xdr:row>
                <xdr:rowOff>6350</xdr:rowOff>
              </from>
              <to>
                <xdr:col>6</xdr:col>
                <xdr:colOff>622300</xdr:colOff>
                <xdr:row>43</xdr:row>
                <xdr:rowOff>114300</xdr:rowOff>
              </to>
            </anchor>
          </objectPr>
        </oleObject>
      </mc:Choice>
      <mc:Fallback>
        <oleObject progId="Origin95.Graph" shapeId="1031" r:id="rId4"/>
      </mc:Fallback>
    </mc:AlternateContent>
    <mc:AlternateContent xmlns:mc="http://schemas.openxmlformats.org/markup-compatibility/2006">
      <mc:Choice Requires="x14">
        <oleObject progId="Origin95.Graph" shapeId="1032" r:id="rId6">
          <objectPr defaultSize="0" autoPict="0" r:id="rId7">
            <anchor moveWithCells="1">
              <from>
                <xdr:col>1</xdr:col>
                <xdr:colOff>546100</xdr:colOff>
                <xdr:row>44</xdr:row>
                <xdr:rowOff>133350</xdr:rowOff>
              </from>
              <to>
                <xdr:col>6</xdr:col>
                <xdr:colOff>635000</xdr:colOff>
                <xdr:row>61</xdr:row>
                <xdr:rowOff>76200</xdr:rowOff>
              </to>
            </anchor>
          </objectPr>
        </oleObject>
      </mc:Choice>
      <mc:Fallback>
        <oleObject progId="Origin95.Graph" shapeId="1032" r:id="rId6"/>
      </mc:Fallback>
    </mc:AlternateContent>
    <mc:AlternateContent xmlns:mc="http://schemas.openxmlformats.org/markup-compatibility/2006">
      <mc:Choice Requires="x14">
        <oleObject progId="Origin95.Graph" shapeId="1033" r:id="rId8">
          <objectPr defaultSize="0" autoPict="0" r:id="rId9">
            <anchor moveWithCells="1">
              <from>
                <xdr:col>10</xdr:col>
                <xdr:colOff>831850</xdr:colOff>
                <xdr:row>42</xdr:row>
                <xdr:rowOff>88900</xdr:rowOff>
              </from>
              <to>
                <xdr:col>13</xdr:col>
                <xdr:colOff>1079500</xdr:colOff>
                <xdr:row>59</xdr:row>
                <xdr:rowOff>31750</xdr:rowOff>
              </to>
            </anchor>
          </objectPr>
        </oleObject>
      </mc:Choice>
      <mc:Fallback>
        <oleObject progId="Origin95.Graph" shapeId="1033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topLeftCell="D1" workbookViewId="0">
      <selection activeCell="H6" sqref="H6"/>
    </sheetView>
  </sheetViews>
  <sheetFormatPr defaultRowHeight="14.5"/>
  <cols>
    <col min="2" max="2" width="15.7265625" style="21" customWidth="1"/>
    <col min="3" max="3" width="9.1796875" style="4"/>
    <col min="18" max="18" width="9.1796875" style="3"/>
  </cols>
  <sheetData>
    <row r="1" spans="2:18">
      <c r="B1" t="s">
        <v>16</v>
      </c>
      <c r="E1" t="s">
        <v>17</v>
      </c>
    </row>
    <row r="2" spans="2:18">
      <c r="C2" s="50" t="s">
        <v>75</v>
      </c>
      <c r="K2" s="72" t="s">
        <v>82</v>
      </c>
      <c r="R2" s="3" t="s">
        <v>84</v>
      </c>
    </row>
    <row r="3" spans="2:18">
      <c r="K3" s="52" t="s">
        <v>19</v>
      </c>
      <c r="L3" s="53"/>
      <c r="M3" s="53"/>
      <c r="N3" s="53"/>
      <c r="O3" s="54"/>
      <c r="Q3" t="s">
        <v>76</v>
      </c>
      <c r="R3" s="3" t="s">
        <v>77</v>
      </c>
    </row>
    <row r="4" spans="2:18">
      <c r="B4" s="21" t="s">
        <v>79</v>
      </c>
      <c r="C4" s="4" t="s">
        <v>18</v>
      </c>
      <c r="K4" s="55" t="s">
        <v>20</v>
      </c>
      <c r="L4" s="4" t="s">
        <v>21</v>
      </c>
      <c r="M4" s="4"/>
      <c r="N4" s="4"/>
      <c r="O4" s="56"/>
      <c r="Q4">
        <v>0</v>
      </c>
      <c r="R4" s="3">
        <f>1+0.00954*Q4-0.0001618*Q4*Q4+0.000001425*Q4*Q4*Q4</f>
        <v>1</v>
      </c>
    </row>
    <row r="5" spans="2:18">
      <c r="B5" s="21">
        <v>0</v>
      </c>
      <c r="C5" s="5">
        <v>1</v>
      </c>
      <c r="K5" s="55" t="s">
        <v>22</v>
      </c>
      <c r="L5" s="4" t="s">
        <v>23</v>
      </c>
      <c r="M5" s="4"/>
      <c r="N5" s="4"/>
      <c r="O5" s="56"/>
      <c r="Q5">
        <f>1+Q4</f>
        <v>1</v>
      </c>
      <c r="R5" s="3">
        <f>1+0.00954*Q5-0.0001618*Q5*Q5+0.000001425*Q5*Q5*Q5</f>
        <v>1.009379625</v>
      </c>
    </row>
    <row r="6" spans="2:18">
      <c r="B6" s="21">
        <v>5</v>
      </c>
      <c r="C6" s="5">
        <v>1.0460756025236071</v>
      </c>
      <c r="K6" s="55" t="s">
        <v>24</v>
      </c>
      <c r="L6" s="4" t="s">
        <v>25</v>
      </c>
      <c r="M6" s="4"/>
      <c r="N6" s="4"/>
      <c r="O6" s="56"/>
      <c r="Q6">
        <f t="shared" ref="Q6:Q49" si="0">1+Q5</f>
        <v>2</v>
      </c>
      <c r="R6" s="3">
        <f t="shared" ref="R6:R49" si="1">1+0.00954*Q6-0.0001618*Q6*Q6+0.000001425*Q6*Q6*Q6</f>
        <v>1.0184442</v>
      </c>
    </row>
    <row r="7" spans="2:18">
      <c r="B7" s="21">
        <v>10</v>
      </c>
      <c r="C7" s="5">
        <v>1.0809842271786949</v>
      </c>
      <c r="K7" s="55" t="s">
        <v>26</v>
      </c>
      <c r="L7" s="4" t="s">
        <v>27</v>
      </c>
      <c r="M7" s="4"/>
      <c r="N7" s="4"/>
      <c r="O7" s="56"/>
      <c r="Q7">
        <f t="shared" si="0"/>
        <v>3</v>
      </c>
      <c r="R7" s="3">
        <f t="shared" si="1"/>
        <v>1.0272022750000001</v>
      </c>
    </row>
    <row r="8" spans="2:18">
      <c r="B8" s="60">
        <v>20</v>
      </c>
      <c r="C8" s="61">
        <v>1.1369951768010496</v>
      </c>
      <c r="K8" s="55" t="s">
        <v>28</v>
      </c>
      <c r="L8" s="4" t="s">
        <v>29</v>
      </c>
      <c r="M8" s="4"/>
      <c r="N8" s="4"/>
      <c r="O8" s="56"/>
      <c r="Q8">
        <f t="shared" si="0"/>
        <v>4</v>
      </c>
      <c r="R8" s="3">
        <f t="shared" si="1"/>
        <v>1.0356623999999999</v>
      </c>
    </row>
    <row r="9" spans="2:18">
      <c r="B9" s="21">
        <v>30</v>
      </c>
      <c r="C9" s="5">
        <v>1.1806170026246305</v>
      </c>
      <c r="K9" s="55" t="s">
        <v>30</v>
      </c>
      <c r="L9" s="4" t="s">
        <v>31</v>
      </c>
      <c r="M9" s="4"/>
      <c r="N9" s="4"/>
      <c r="O9" s="56"/>
      <c r="Q9">
        <f t="shared" si="0"/>
        <v>5</v>
      </c>
      <c r="R9" s="3">
        <f t="shared" si="1"/>
        <v>1.0438331249999999</v>
      </c>
    </row>
    <row r="10" spans="2:18">
      <c r="B10" s="21">
        <v>40</v>
      </c>
      <c r="C10" s="5">
        <v>1.2141752011902702</v>
      </c>
      <c r="K10" s="55" t="s">
        <v>32</v>
      </c>
      <c r="L10" s="4" t="s">
        <v>33</v>
      </c>
      <c r="M10" s="4"/>
      <c r="N10" s="4"/>
      <c r="O10" s="56"/>
      <c r="Q10">
        <f t="shared" si="0"/>
        <v>6</v>
      </c>
      <c r="R10" s="3">
        <f t="shared" si="1"/>
        <v>1.051723</v>
      </c>
    </row>
    <row r="11" spans="2:18">
      <c r="B11" s="21">
        <v>60</v>
      </c>
      <c r="C11" s="5">
        <v>1.2614855212238971</v>
      </c>
      <c r="K11" s="55" t="s">
        <v>34</v>
      </c>
      <c r="L11" s="10">
        <v>5.29455E-6</v>
      </c>
      <c r="M11" s="4"/>
      <c r="N11" s="4"/>
      <c r="O11" s="56"/>
      <c r="Q11">
        <f t="shared" si="0"/>
        <v>7</v>
      </c>
      <c r="R11" s="3">
        <f>1+0.00954*Q11-0.0001618*Q11*Q11+0.000001425*Q11*Q11*Q11</f>
        <v>1.059340575</v>
      </c>
    </row>
    <row r="12" spans="2:18">
      <c r="B12" s="21">
        <v>80</v>
      </c>
      <c r="C12" s="5">
        <v>1.2871988743940417</v>
      </c>
      <c r="K12" s="55" t="s">
        <v>35</v>
      </c>
      <c r="L12" s="4">
        <v>0.99983999999999995</v>
      </c>
      <c r="M12" s="4"/>
      <c r="N12" s="4"/>
      <c r="O12" s="56"/>
      <c r="Q12">
        <f t="shared" si="0"/>
        <v>8</v>
      </c>
      <c r="R12" s="3">
        <f t="shared" si="1"/>
        <v>1.0666944</v>
      </c>
    </row>
    <row r="13" spans="2:18">
      <c r="B13" s="21">
        <v>90</v>
      </c>
      <c r="C13" s="5">
        <v>1.2935340425631499</v>
      </c>
      <c r="K13" s="57" t="s">
        <v>36</v>
      </c>
      <c r="L13" s="58">
        <v>0.99961</v>
      </c>
      <c r="M13" s="58"/>
      <c r="N13" s="58"/>
      <c r="O13" s="59"/>
      <c r="Q13">
        <f t="shared" si="0"/>
        <v>9</v>
      </c>
      <c r="R13" s="3">
        <f t="shared" si="1"/>
        <v>1.0737930250000001</v>
      </c>
    </row>
    <row r="14" spans="2:18">
      <c r="B14" s="21">
        <v>97</v>
      </c>
      <c r="C14" s="5">
        <v>1.2956051114853513</v>
      </c>
      <c r="Q14">
        <f t="shared" si="0"/>
        <v>10</v>
      </c>
      <c r="R14" s="3">
        <f t="shared" si="1"/>
        <v>1.0806449999999999</v>
      </c>
    </row>
    <row r="15" spans="2:18">
      <c r="B15" s="21">
        <v>99</v>
      </c>
      <c r="C15" s="5">
        <v>1.2956051114853513</v>
      </c>
      <c r="Q15">
        <f t="shared" si="0"/>
        <v>11</v>
      </c>
      <c r="R15" s="3">
        <f t="shared" si="1"/>
        <v>1.0872588750000001</v>
      </c>
    </row>
    <row r="16" spans="2:18">
      <c r="Q16">
        <f t="shared" si="0"/>
        <v>12</v>
      </c>
      <c r="R16" s="3">
        <f t="shared" si="1"/>
        <v>1.0936431999999998</v>
      </c>
    </row>
    <row r="17" spans="2:18">
      <c r="B17" s="35" t="s">
        <v>78</v>
      </c>
      <c r="Q17">
        <f t="shared" si="0"/>
        <v>13</v>
      </c>
      <c r="R17" s="3">
        <f t="shared" si="1"/>
        <v>1.099806525</v>
      </c>
    </row>
    <row r="18" spans="2:18">
      <c r="Q18">
        <f t="shared" si="0"/>
        <v>14</v>
      </c>
      <c r="R18" s="3">
        <f t="shared" si="1"/>
        <v>1.1057574000000001</v>
      </c>
    </row>
    <row r="19" spans="2:18">
      <c r="Q19">
        <f t="shared" si="0"/>
        <v>15</v>
      </c>
      <c r="R19" s="3">
        <f t="shared" si="1"/>
        <v>1.111504375</v>
      </c>
    </row>
    <row r="20" spans="2:18">
      <c r="Q20">
        <f t="shared" si="0"/>
        <v>16</v>
      </c>
      <c r="R20" s="3">
        <f t="shared" si="1"/>
        <v>1.1170559999999998</v>
      </c>
    </row>
    <row r="21" spans="2:18">
      <c r="Q21">
        <f t="shared" si="0"/>
        <v>17</v>
      </c>
      <c r="R21" s="3">
        <f t="shared" si="1"/>
        <v>1.1224208250000001</v>
      </c>
    </row>
    <row r="22" spans="2:18">
      <c r="Q22">
        <f t="shared" si="0"/>
        <v>18</v>
      </c>
      <c r="R22" s="3">
        <f t="shared" si="1"/>
        <v>1.1276074</v>
      </c>
    </row>
    <row r="23" spans="2:18">
      <c r="Q23">
        <f t="shared" si="0"/>
        <v>19</v>
      </c>
      <c r="R23" s="3">
        <f t="shared" si="1"/>
        <v>1.132624275</v>
      </c>
    </row>
    <row r="24" spans="2:18">
      <c r="Q24">
        <f t="shared" si="0"/>
        <v>20</v>
      </c>
      <c r="R24" s="3">
        <f t="shared" si="1"/>
        <v>1.13748</v>
      </c>
    </row>
    <row r="25" spans="2:18">
      <c r="Q25">
        <f t="shared" si="0"/>
        <v>21</v>
      </c>
      <c r="R25" s="3">
        <f t="shared" si="1"/>
        <v>1.1421831249999999</v>
      </c>
    </row>
    <row r="26" spans="2:18">
      <c r="Q26">
        <f t="shared" si="0"/>
        <v>22</v>
      </c>
      <c r="R26" s="3">
        <f t="shared" si="1"/>
        <v>1.1467422</v>
      </c>
    </row>
    <row r="27" spans="2:18">
      <c r="Q27">
        <f t="shared" si="0"/>
        <v>23</v>
      </c>
      <c r="R27" s="3">
        <f t="shared" si="1"/>
        <v>1.1511657749999999</v>
      </c>
    </row>
    <row r="28" spans="2:18">
      <c r="Q28">
        <f t="shared" si="0"/>
        <v>24</v>
      </c>
      <c r="R28" s="3">
        <f t="shared" si="1"/>
        <v>1.1554624</v>
      </c>
    </row>
    <row r="29" spans="2:18">
      <c r="Q29">
        <f t="shared" si="0"/>
        <v>25</v>
      </c>
      <c r="R29" s="3">
        <f t="shared" si="1"/>
        <v>1.159640625</v>
      </c>
    </row>
    <row r="30" spans="2:18">
      <c r="Q30">
        <f t="shared" si="0"/>
        <v>26</v>
      </c>
      <c r="R30" s="3">
        <f t="shared" si="1"/>
        <v>1.1637090000000001</v>
      </c>
    </row>
    <row r="31" spans="2:18">
      <c r="Q31">
        <f t="shared" si="0"/>
        <v>27</v>
      </c>
      <c r="R31" s="3">
        <f t="shared" si="1"/>
        <v>1.1676760749999999</v>
      </c>
    </row>
    <row r="32" spans="2:18">
      <c r="Q32">
        <f t="shared" si="0"/>
        <v>28</v>
      </c>
      <c r="R32" s="3">
        <f t="shared" si="1"/>
        <v>1.1715504000000001</v>
      </c>
    </row>
    <row r="33" spans="17:18">
      <c r="Q33">
        <f t="shared" si="0"/>
        <v>29</v>
      </c>
      <c r="R33" s="3">
        <f t="shared" si="1"/>
        <v>1.1753405250000002</v>
      </c>
    </row>
    <row r="34" spans="17:18">
      <c r="Q34">
        <f t="shared" si="0"/>
        <v>30</v>
      </c>
      <c r="R34" s="3">
        <f t="shared" si="1"/>
        <v>1.179055</v>
      </c>
    </row>
    <row r="35" spans="17:18">
      <c r="Q35">
        <f t="shared" si="0"/>
        <v>31</v>
      </c>
      <c r="R35" s="3">
        <f t="shared" si="1"/>
        <v>1.1827023749999999</v>
      </c>
    </row>
    <row r="36" spans="17:18">
      <c r="Q36">
        <f t="shared" si="0"/>
        <v>32</v>
      </c>
      <c r="R36" s="3">
        <f t="shared" si="1"/>
        <v>1.1862912000000001</v>
      </c>
    </row>
    <row r="37" spans="17:18">
      <c r="Q37">
        <f t="shared" si="0"/>
        <v>33</v>
      </c>
      <c r="R37" s="3">
        <f t="shared" si="1"/>
        <v>1.189830025</v>
      </c>
    </row>
    <row r="38" spans="17:18">
      <c r="Q38">
        <f t="shared" si="0"/>
        <v>34</v>
      </c>
      <c r="R38" s="3">
        <f t="shared" si="1"/>
        <v>1.1933273999999998</v>
      </c>
    </row>
    <row r="39" spans="17:18">
      <c r="Q39">
        <f t="shared" si="0"/>
        <v>35</v>
      </c>
      <c r="R39" s="3">
        <f t="shared" si="1"/>
        <v>1.1967918749999999</v>
      </c>
    </row>
    <row r="40" spans="17:18">
      <c r="Q40">
        <f t="shared" si="0"/>
        <v>36</v>
      </c>
      <c r="R40" s="3">
        <f t="shared" si="1"/>
        <v>1.200232</v>
      </c>
    </row>
    <row r="41" spans="17:18">
      <c r="Q41">
        <f t="shared" si="0"/>
        <v>37</v>
      </c>
      <c r="R41" s="3">
        <f t="shared" si="1"/>
        <v>1.2036563250000001</v>
      </c>
    </row>
    <row r="42" spans="17:18">
      <c r="Q42">
        <f t="shared" si="0"/>
        <v>38</v>
      </c>
      <c r="R42" s="3">
        <f t="shared" si="1"/>
        <v>1.2070733999999999</v>
      </c>
    </row>
    <row r="43" spans="17:18">
      <c r="Q43">
        <f t="shared" si="0"/>
        <v>39</v>
      </c>
      <c r="R43" s="3">
        <f t="shared" si="1"/>
        <v>1.2104917749999999</v>
      </c>
    </row>
    <row r="44" spans="17:18">
      <c r="Q44">
        <f t="shared" si="0"/>
        <v>40</v>
      </c>
      <c r="R44" s="3">
        <f t="shared" si="1"/>
        <v>1.2139199999999999</v>
      </c>
    </row>
    <row r="45" spans="17:18">
      <c r="Q45">
        <f t="shared" si="0"/>
        <v>41</v>
      </c>
      <c r="R45" s="3">
        <f t="shared" si="1"/>
        <v>1.2173666250000001</v>
      </c>
    </row>
    <row r="46" spans="17:18">
      <c r="Q46">
        <f t="shared" si="0"/>
        <v>42</v>
      </c>
      <c r="R46" s="3">
        <f t="shared" si="1"/>
        <v>1.2208401999999998</v>
      </c>
    </row>
    <row r="47" spans="17:18">
      <c r="Q47">
        <f t="shared" si="0"/>
        <v>43</v>
      </c>
      <c r="R47" s="3">
        <f t="shared" si="1"/>
        <v>1.224349275</v>
      </c>
    </row>
    <row r="48" spans="17:18">
      <c r="Q48">
        <f t="shared" si="0"/>
        <v>44</v>
      </c>
      <c r="R48" s="3">
        <f t="shared" si="1"/>
        <v>1.2279024000000001</v>
      </c>
    </row>
    <row r="49" spans="17:18">
      <c r="Q49">
        <f t="shared" si="0"/>
        <v>45</v>
      </c>
      <c r="R49" s="3">
        <f t="shared" si="1"/>
        <v>1.231508125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Guerin2012</vt:lpstr>
      <vt:lpstr>etch.factor_from_DRAC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2025-06-16T23:50:44Z</dcterms:modified>
</cp:coreProperties>
</file>