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15" tabRatio="833" activeTab="1"/>
  </bookViews>
  <sheets>
    <sheet name="Yeast SNARE only" sheetId="1" r:id="rId1"/>
    <sheet name="Neg" sheetId="13" r:id="rId2"/>
    <sheet name="Yeast SNARE+VPS33" sheetId="2" r:id="rId3"/>
    <sheet name="Yeast SNARE+3proteins" sheetId="3" r:id="rId4"/>
    <sheet name="Yeast SNARE+only Qb Qc" sheetId="4" r:id="rId5"/>
    <sheet name="Yeast SNARE + deltaVPS33+Qb+Qc" sheetId="5" r:id="rId6"/>
    <sheet name="YeastSNARE+VPS33+Vti1" sheetId="7" r:id="rId7"/>
    <sheet name="VSNARE+Vti1" sheetId="9" r:id="rId8"/>
    <sheet name="YeastSNARE+VPS33+Vam7" sheetId="8" r:id="rId9"/>
    <sheet name="ccdx" sheetId="12" r:id="rId10"/>
  </sheets>
  <calcPr calcId="152511"/>
</workbook>
</file>

<file path=xl/calcChain.xml><?xml version="1.0" encoding="utf-8"?>
<calcChain xmlns="http://schemas.openxmlformats.org/spreadsheetml/2006/main">
  <c r="I24" i="4" l="1"/>
  <c r="H24" i="4"/>
  <c r="K167" i="1" l="1"/>
  <c r="J167" i="1"/>
  <c r="M167" i="1" l="1"/>
  <c r="M89" i="3" l="1"/>
  <c r="L89" i="3"/>
  <c r="L90" i="3" s="1"/>
  <c r="N89" i="3" l="1"/>
  <c r="F206" i="1"/>
  <c r="D206" i="1"/>
  <c r="G46" i="2"/>
  <c r="F46" i="2"/>
  <c r="G45" i="2"/>
  <c r="F45" i="2"/>
  <c r="G19" i="2"/>
  <c r="G20" i="2"/>
  <c r="G21" i="2"/>
  <c r="G22" i="2"/>
  <c r="G23" i="2"/>
  <c r="G25" i="2"/>
  <c r="G26" i="2"/>
  <c r="G27" i="2"/>
  <c r="G30" i="2"/>
  <c r="G18" i="2"/>
  <c r="M230" i="3" l="1"/>
  <c r="L230" i="3"/>
  <c r="N230" i="3" s="1"/>
  <c r="M184" i="3" l="1"/>
  <c r="L184" i="3"/>
  <c r="N184" i="3" l="1"/>
  <c r="G155" i="3"/>
  <c r="E155" i="3"/>
  <c r="B155" i="3" s="1"/>
  <c r="I155" i="3" l="1"/>
  <c r="H87" i="3"/>
  <c r="F87" i="3"/>
  <c r="J87" i="3" s="1"/>
  <c r="H206" i="1"/>
  <c r="L14" i="5"/>
  <c r="G107" i="3"/>
  <c r="E107" i="3"/>
  <c r="G104" i="3"/>
  <c r="E104" i="3"/>
  <c r="G101" i="3"/>
  <c r="E101" i="3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76" i="3"/>
  <c r="D76" i="3" s="1"/>
  <c r="C77" i="3"/>
  <c r="D77" i="3" s="1"/>
  <c r="C78" i="3"/>
  <c r="D78" i="3" s="1"/>
  <c r="C79" i="3"/>
  <c r="D79" i="3" s="1"/>
  <c r="C80" i="3"/>
  <c r="D80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81" i="3"/>
  <c r="C82" i="3"/>
  <c r="D82" i="3" s="1"/>
  <c r="C83" i="3"/>
  <c r="D83" i="3" s="1"/>
  <c r="C84" i="3"/>
  <c r="D84" i="3" s="1"/>
  <c r="C85" i="3"/>
  <c r="D85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3" i="3"/>
  <c r="D3" i="3" s="1"/>
  <c r="G95" i="3"/>
  <c r="E95" i="3"/>
  <c r="B107" i="3" l="1"/>
  <c r="B95" i="3"/>
  <c r="I104" i="3"/>
  <c r="B106" i="3"/>
  <c r="D81" i="3"/>
  <c r="E100" i="3" s="1"/>
  <c r="B104" i="3"/>
  <c r="I107" i="3"/>
  <c r="B101" i="3"/>
  <c r="E103" i="3"/>
  <c r="B103" i="3"/>
  <c r="E94" i="3"/>
  <c r="B100" i="3"/>
  <c r="B94" i="3"/>
  <c r="I101" i="3"/>
  <c r="J14" i="5"/>
  <c r="I14" i="5"/>
  <c r="E106" i="3" l="1"/>
  <c r="I106" i="3"/>
  <c r="G106" i="3"/>
  <c r="G100" i="3"/>
  <c r="G103" i="3"/>
  <c r="I103" i="3"/>
  <c r="G94" i="3"/>
  <c r="G161" i="3" s="1"/>
  <c r="I100" i="3"/>
  <c r="E161" i="3"/>
  <c r="B161" i="3"/>
  <c r="I154" i="3"/>
  <c r="E98" i="3"/>
  <c r="E97" i="3"/>
  <c r="B98" i="3"/>
  <c r="B97" i="3"/>
  <c r="I94" i="3"/>
  <c r="I135" i="2"/>
  <c r="I134" i="2"/>
  <c r="I145" i="2"/>
  <c r="D146" i="2"/>
  <c r="C146" i="2"/>
  <c r="B146" i="2"/>
  <c r="H146" i="2"/>
  <c r="E146" i="2"/>
  <c r="H121" i="2"/>
  <c r="E121" i="2"/>
  <c r="C121" i="2"/>
  <c r="D121" i="2"/>
  <c r="I120" i="2"/>
  <c r="I172" i="1"/>
  <c r="I171" i="1"/>
  <c r="H172" i="1"/>
  <c r="H171" i="1"/>
  <c r="K170" i="1"/>
  <c r="J170" i="1"/>
  <c r="K168" i="1"/>
  <c r="J168" i="1"/>
  <c r="B162" i="3" l="1"/>
  <c r="E162" i="3"/>
  <c r="G162" i="3"/>
  <c r="I161" i="3"/>
  <c r="I95" i="3"/>
  <c r="I162" i="3"/>
  <c r="I146" i="2"/>
  <c r="B121" i="2"/>
  <c r="I121" i="2" s="1"/>
</calcChain>
</file>

<file path=xl/sharedStrings.xml><?xml version="1.0" encoding="utf-8"?>
<sst xmlns="http://schemas.openxmlformats.org/spreadsheetml/2006/main" count="1488" uniqueCount="918">
  <si>
    <t>VPS33</t>
  </si>
  <si>
    <t>"1"/"7"</t>
  </si>
  <si>
    <t>Filename</t>
  </si>
  <si>
    <t>F_hop(pN)</t>
  </si>
  <si>
    <t>E_hop(nm)</t>
  </si>
  <si>
    <t>F_rip(pN)</t>
  </si>
  <si>
    <t>E_rip(nm)</t>
  </si>
  <si>
    <t xml:space="preserve"># Refold </t>
  </si>
  <si>
    <t>#Non refold</t>
  </si>
  <si>
    <t>Other</t>
  </si>
  <si>
    <t>JUN1616_E0</t>
  </si>
  <si>
    <t>JUN1616_F10</t>
  </si>
  <si>
    <t>JUN1616_J10</t>
  </si>
  <si>
    <t>Add from protein channel, large unfolding force (&gt;20pN) after adding protein</t>
  </si>
  <si>
    <t>JUN1616_R0</t>
  </si>
  <si>
    <t>JUN1616_S0</t>
  </si>
  <si>
    <t>JUN1616_U0</t>
  </si>
  <si>
    <t>JUN1616_V0</t>
  </si>
  <si>
    <t>JUN1716_A]0</t>
  </si>
  <si>
    <t>0.36 uM</t>
  </si>
  <si>
    <t>0.88 uM</t>
  </si>
  <si>
    <t>JUN1716_B20</t>
  </si>
  <si>
    <t>1 uM</t>
  </si>
  <si>
    <t>JUN1716_J20</t>
  </si>
  <si>
    <t>JUN1716_L0</t>
  </si>
  <si>
    <t>refold at high force with 2 rips(&gt;5pN)</t>
  </si>
  <si>
    <t>JUN1716_M0</t>
  </si>
  <si>
    <t>JUN1716_M10</t>
  </si>
  <si>
    <t>JUN1716_N10</t>
  </si>
  <si>
    <t>JUN1716_R10</t>
  </si>
  <si>
    <t>9.6+20.9</t>
  </si>
  <si>
    <t>JUN1716_X0</t>
  </si>
  <si>
    <t>JUN1916_D0</t>
  </si>
  <si>
    <t>JUN1916_J0</t>
  </si>
  <si>
    <t>JUN2016_C10</t>
  </si>
  <si>
    <t>JUN2016_F0</t>
  </si>
  <si>
    <t>JUN2016_I10</t>
  </si>
  <si>
    <t>JUN2016_J0</t>
  </si>
  <si>
    <t>JUN2016_N0</t>
  </si>
  <si>
    <t>partially</t>
  </si>
  <si>
    <t>JUN2016_U0</t>
  </si>
  <si>
    <t>JUN2016_Y0</t>
  </si>
  <si>
    <t>JUN2016_Z0</t>
  </si>
  <si>
    <t>JUN2116_L10</t>
  </si>
  <si>
    <t>JUN2116_O10</t>
  </si>
  <si>
    <t>0.6 uM</t>
  </si>
  <si>
    <t>JUN2216_A0</t>
  </si>
  <si>
    <t>JUN2216_E0</t>
  </si>
  <si>
    <t>JUN2216_E10</t>
  </si>
  <si>
    <t>wait</t>
  </si>
  <si>
    <t>JUN2216_G10</t>
  </si>
  <si>
    <t>JUN2216_K0</t>
  </si>
  <si>
    <t>JUN2216_X0</t>
  </si>
  <si>
    <t>JUN2316_B0</t>
  </si>
  <si>
    <t>sometimes partially refold</t>
  </si>
  <si>
    <t>JUN2316_B10</t>
  </si>
  <si>
    <t>JUN2316_E0</t>
  </si>
  <si>
    <t>JUN2316_K0</t>
  </si>
  <si>
    <t>JUN2316_V0</t>
  </si>
  <si>
    <t>JUN2316_X0</t>
  </si>
  <si>
    <t>JUN2316_Z0</t>
  </si>
  <si>
    <t>JUN2916_C0</t>
  </si>
  <si>
    <t>JUN2916_D0</t>
  </si>
  <si>
    <t>JUN3016_D0</t>
  </si>
  <si>
    <t>protein channel</t>
  </si>
  <si>
    <t>Jul0416_G0</t>
  </si>
  <si>
    <t>Jul0416_H0</t>
  </si>
  <si>
    <t>Jul0416_P0</t>
  </si>
  <si>
    <t>Jul0416_J10</t>
  </si>
  <si>
    <t>Jul0416_R0</t>
  </si>
  <si>
    <t>Jul0516_B2</t>
  </si>
  <si>
    <t>Jul0516_O10</t>
  </si>
  <si>
    <t>Jul0516_Y0</t>
  </si>
  <si>
    <t>refold ratio</t>
  </si>
  <si>
    <t>refolding ratio</t>
  </si>
  <si>
    <t>JUN2916_U0</t>
  </si>
  <si>
    <t>JUN2916_Y0</t>
  </si>
  <si>
    <t>Dec1115_E0</t>
  </si>
  <si>
    <t>Dec1115_Q0</t>
  </si>
  <si>
    <t>Dec1415_I0</t>
  </si>
  <si>
    <t>Dec1415_d0</t>
  </si>
  <si>
    <t>Dec1815_c0</t>
  </si>
  <si>
    <t>Dec1815_e0</t>
  </si>
  <si>
    <t>Dec2015_d0</t>
  </si>
  <si>
    <t>Dec1615_k0</t>
  </si>
  <si>
    <t>Dec1715_k0</t>
  </si>
  <si>
    <t>step mode</t>
  </si>
  <si>
    <t>Dec2115_s0</t>
  </si>
  <si>
    <t>Dec2215_d0</t>
  </si>
  <si>
    <t>Feb0116_v-snare_B0</t>
  </si>
  <si>
    <t>Feb0116_v-snare_G0</t>
  </si>
  <si>
    <t>Feb0116_v-snare_i0</t>
  </si>
  <si>
    <t>Feb0116_v-snare_L0</t>
  </si>
  <si>
    <t>Feb0116_v-snare_z0</t>
  </si>
  <si>
    <t>add from protein channel</t>
  </si>
  <si>
    <t>Feb0116_v-snare_Z10</t>
  </si>
  <si>
    <t>Feb0216_v-snare_H0</t>
  </si>
  <si>
    <t>Feb1016_v-snare_A0</t>
  </si>
  <si>
    <t>Feb1016_v-snare_N0</t>
  </si>
  <si>
    <t>Feb1016_v-snare_o0</t>
  </si>
  <si>
    <t>Feb1016_v-snare_p0</t>
  </si>
  <si>
    <t>Feb1516_v-snare_F0</t>
  </si>
  <si>
    <t>Feb1516_v-snare_O0</t>
  </si>
  <si>
    <t>Feb1516_v-snare_P0</t>
  </si>
  <si>
    <t>Feb1516_v-snare_Q0</t>
  </si>
  <si>
    <t>help partially refold</t>
  </si>
  <si>
    <t>Mar1716_V-snare_S0</t>
  </si>
  <si>
    <t>Jan1816_A0</t>
  </si>
  <si>
    <t>Jan1816_C0</t>
  </si>
  <si>
    <t>Jan2016_A0</t>
  </si>
  <si>
    <t>Jan2016_J0</t>
  </si>
  <si>
    <t>Jan2016_K0</t>
  </si>
  <si>
    <t>Jan2016_N0</t>
  </si>
  <si>
    <t>Jan2016_O0</t>
  </si>
  <si>
    <t>Jan2016_h0</t>
  </si>
  <si>
    <t>Jan2215_O0</t>
  </si>
  <si>
    <t>Jan2215_U0</t>
  </si>
  <si>
    <t>Jan2215_V0</t>
  </si>
  <si>
    <t>Jan2215_W0</t>
  </si>
  <si>
    <t>Jan2215_X0</t>
  </si>
  <si>
    <t>Jan2215_d0</t>
  </si>
  <si>
    <t>Jan2516_K0</t>
  </si>
  <si>
    <t>Jan2516_L0</t>
  </si>
  <si>
    <t>Jan2516_N0</t>
  </si>
  <si>
    <t>Jan2516_O0</t>
  </si>
  <si>
    <t>Jan2516_Q0</t>
  </si>
  <si>
    <t>Jan2616_D0</t>
  </si>
  <si>
    <t>Apr1816_V-snare_S0</t>
  </si>
  <si>
    <t>Apr1816_V-snare_X0</t>
  </si>
  <si>
    <t>2 uM</t>
  </si>
  <si>
    <t>Apr1816_V-snare_Z90</t>
  </si>
  <si>
    <t>Apr1816_V-snare_Z160</t>
  </si>
  <si>
    <t>Apr1816_V-snare_Z190</t>
  </si>
  <si>
    <t>Apr1916_V-snare_B0</t>
  </si>
  <si>
    <t>Qb and Qc in main channel, add VPS33 from protein channel</t>
  </si>
  <si>
    <t>Apr1916_V-snare_G0</t>
  </si>
  <si>
    <t>Apr1916_V-snare_N0</t>
  </si>
  <si>
    <t>Apr2116_V-snare_T0</t>
  </si>
  <si>
    <t>Apr2116_V-snare_V0</t>
  </si>
  <si>
    <t>Apr2516_V-snare_M0</t>
  </si>
  <si>
    <t>Apr2516_V-snare_Z3</t>
  </si>
  <si>
    <t>Add three proteins from protein channel</t>
  </si>
  <si>
    <t>Apr2616_V-snare_N0</t>
  </si>
  <si>
    <t>Apr2616_V-snare_S0</t>
  </si>
  <si>
    <t>partially refold</t>
  </si>
  <si>
    <t>Apr2616_V-snare_U0</t>
  </si>
  <si>
    <t>Feb1116_V-snare_D0</t>
  </si>
  <si>
    <t>Feb1116_V-snare_G0</t>
  </si>
  <si>
    <t>Feb1116_V-snare_H0</t>
  </si>
  <si>
    <t>Feb1116_V-snare_N0</t>
  </si>
  <si>
    <t>Feb1116_V-snare_P0</t>
  </si>
  <si>
    <t>10 uM</t>
  </si>
  <si>
    <t>Feb1116_V-snare_R0</t>
  </si>
  <si>
    <t>Feb1616_V-snare_C0</t>
  </si>
  <si>
    <t>Feb1816_V-snare_D0</t>
  </si>
  <si>
    <t>Feb1816_V-snare_P0</t>
  </si>
  <si>
    <t>Feb1816_V-snare_R0</t>
  </si>
  <si>
    <t>Feb1816_V-snare_S0</t>
  </si>
  <si>
    <t>Add VPS33 from protein channel</t>
  </si>
  <si>
    <t>Feb1816_V-snare_T0</t>
  </si>
  <si>
    <t>Feb1816_V-snare_X0</t>
  </si>
  <si>
    <t>Feb1816_V-snare_Y0</t>
  </si>
  <si>
    <t>step mode*****</t>
  </si>
  <si>
    <t>Feb1916_H0</t>
  </si>
  <si>
    <t>Feb1916_Y0</t>
  </si>
  <si>
    <t>Feb1916_Z0</t>
  </si>
  <si>
    <t>Feb1916_Z30</t>
  </si>
  <si>
    <t>Mar0716_V-snare_A0</t>
  </si>
  <si>
    <t>Mar1716_V-snare_C0</t>
  </si>
  <si>
    <t>Mar1716_V-snare_D0</t>
  </si>
  <si>
    <t>Mar1716_V-snare_O0</t>
  </si>
  <si>
    <t>Mar1716_V-snare_R0</t>
  </si>
  <si>
    <t>0.2 uM</t>
  </si>
  <si>
    <t>Mar1716_V-snare_V0</t>
  </si>
  <si>
    <t>Mar1716_V-snare_Z140</t>
  </si>
  <si>
    <t>Mar1716_V-snare_Z260</t>
  </si>
  <si>
    <t>help partially refold (hopping)</t>
  </si>
  <si>
    <t>Mar2316_V-snare_H0</t>
  </si>
  <si>
    <t>No effect</t>
  </si>
  <si>
    <t>0.2 uM G321</t>
  </si>
  <si>
    <t>Mar2316_V-snare_X0</t>
  </si>
  <si>
    <t>17.7+6</t>
  </si>
  <si>
    <t>Mar2316_V-snare_Z1</t>
  </si>
  <si>
    <t>0.2 uM G322</t>
  </si>
  <si>
    <t>0.2 uM G323</t>
  </si>
  <si>
    <t>Mar2316_V-snare_Z19</t>
  </si>
  <si>
    <t>hard to judge due to self refold at 1st round</t>
  </si>
  <si>
    <t>Mar1716_V-snare_Z160</t>
  </si>
  <si>
    <t>Mar2816_V-snare_Q0</t>
  </si>
  <si>
    <t>help total refold, maybe Qb Qc still around</t>
  </si>
  <si>
    <t>Mar2816_V-snare_z360</t>
  </si>
  <si>
    <t>Mar2116_V-snare_C0</t>
  </si>
  <si>
    <t>totally refold maybe Qb Qc still around: 1</t>
  </si>
  <si>
    <t>Mar2116_V-snare_Z20</t>
  </si>
  <si>
    <t>partially refold hopping: 2</t>
  </si>
  <si>
    <t>Mar2216_V-snare_G0</t>
  </si>
  <si>
    <t>no effect:0</t>
  </si>
  <si>
    <t>Mar2216_V-snare_Z8</t>
  </si>
  <si>
    <t>partially refold hopping:  rip at 6 pN: 1</t>
  </si>
  <si>
    <t>0.2 uM G324</t>
  </si>
  <si>
    <t>Jan1716_H0</t>
  </si>
  <si>
    <t>Jul0616_B0</t>
  </si>
  <si>
    <t>Jul0616_F0</t>
  </si>
  <si>
    <t>Jul0616_L1</t>
  </si>
  <si>
    <t>Mar2916_Vsnare_U0</t>
  </si>
  <si>
    <t>Mar2916_Vsnare_Z5</t>
  </si>
  <si>
    <t>Mar2916_Vsnare_d0</t>
  </si>
  <si>
    <t>help total refold, maybe Qb Qc still around:6</t>
  </si>
  <si>
    <t>Mar2916_Vsnare_k0</t>
  </si>
  <si>
    <t>help total refold, maybe Qb Qc still around:7</t>
  </si>
  <si>
    <t>Mar2916_Vsnare_L0</t>
  </si>
  <si>
    <t>May2616_z240</t>
  </si>
  <si>
    <t>sum</t>
  </si>
  <si>
    <t>avg</t>
  </si>
  <si>
    <t>std</t>
  </si>
  <si>
    <t>sum (events)</t>
  </si>
  <si>
    <t>Refolding ratio(events)</t>
  </si>
  <si>
    <t>sum(molecule)</t>
  </si>
  <si>
    <t>Refolding ratio(mol)</t>
  </si>
  <si>
    <t>protin channel</t>
  </si>
  <si>
    <t>Summary</t>
  </si>
  <si>
    <t>#Molecules</t>
  </si>
  <si>
    <t>#Has certain effect</t>
  </si>
  <si>
    <t>#No effect</t>
  </si>
  <si>
    <t>#Partially refold</t>
  </si>
  <si>
    <t>#Total refold</t>
  </si>
  <si>
    <t>#Events</t>
  </si>
  <si>
    <t>Effect ratio</t>
  </si>
  <si>
    <t>help total refold, Maybe Qb or Qc still around:5</t>
  </si>
  <si>
    <t>help partially refold: 4</t>
  </si>
  <si>
    <t>help partially refold, reverse by flushing main channel:5</t>
  </si>
  <si>
    <t>?help total refold: 1</t>
  </si>
  <si>
    <t>help total refold, Maybe Qb or Qc not dissociate:1</t>
  </si>
  <si>
    <t>help partially refold:1</t>
  </si>
  <si>
    <t>help partially refold:2</t>
  </si>
  <si>
    <t>help partially refold, reverse by flushing main channel:4</t>
  </si>
  <si>
    <t># Refold description</t>
  </si>
  <si>
    <t># Partially Refold</t>
  </si>
  <si>
    <t>0.2 uM Δ</t>
  </si>
  <si>
    <t>Add VPS33 through protein channel</t>
  </si>
  <si>
    <r>
      <t>Add VPS33</t>
    </r>
    <r>
      <rPr>
        <sz val="11"/>
        <color theme="1"/>
        <rFont val="Calibri"/>
        <family val="2"/>
      </rPr>
      <t>Δ from protein channel</t>
    </r>
  </si>
  <si>
    <t>Add VPS33 G321 from protein channel</t>
  </si>
  <si>
    <t>Add Three proteins from main channel</t>
  </si>
  <si>
    <t>#Molecule</t>
  </si>
  <si>
    <t>Refold</t>
  </si>
  <si>
    <t>Nonrefold</t>
  </si>
  <si>
    <t>Refold ratio</t>
  </si>
  <si>
    <t>Mean</t>
  </si>
  <si>
    <t>STD</t>
  </si>
  <si>
    <t>Rip_Force</t>
  </si>
  <si>
    <t>Rip_Extension</t>
  </si>
  <si>
    <t>Add Three proteins from protein channel</t>
  </si>
  <si>
    <t>Jul0416_W0</t>
  </si>
  <si>
    <t>summary</t>
  </si>
  <si>
    <t>Include both main channel data and protein channel data</t>
  </si>
  <si>
    <t># Molecule</t>
  </si>
  <si>
    <t># Events</t>
  </si>
  <si>
    <t>Jul1516_M0</t>
  </si>
  <si>
    <t>stepmode</t>
  </si>
  <si>
    <t>Jul1516_U0</t>
  </si>
  <si>
    <t>Jul1516_V0</t>
  </si>
  <si>
    <t>Jul1516_Y0</t>
  </si>
  <si>
    <t>Jul1816_F10</t>
  </si>
  <si>
    <t>Jul1816_H0</t>
  </si>
  <si>
    <t>Jul1816_L10</t>
  </si>
  <si>
    <t>Jul1816_P0</t>
  </si>
  <si>
    <t>Jul1816_R0</t>
  </si>
  <si>
    <t>Jul1816_S0</t>
  </si>
  <si>
    <t>Jul1816_U10</t>
  </si>
  <si>
    <t>Jul1916_E10</t>
  </si>
  <si>
    <t>2.7 uM</t>
  </si>
  <si>
    <t>Jul1316_J0</t>
  </si>
  <si>
    <t>several rounds</t>
  </si>
  <si>
    <t>help total refold, maybe Qb Qc still around? Reverse by flusing main channel</t>
  </si>
  <si>
    <t>protien channel</t>
  </si>
  <si>
    <t>Jul1316_R0</t>
  </si>
  <si>
    <t>help total refold</t>
  </si>
  <si>
    <t>Jul1416_A10</t>
  </si>
  <si>
    <t>help total refold, reverse by flush main channel</t>
  </si>
  <si>
    <t>Jul1516_F0</t>
  </si>
  <si>
    <t>Jul1516_R0</t>
  </si>
  <si>
    <t>Jul1516_T0</t>
  </si>
  <si>
    <t>Jul1816_D0*****</t>
  </si>
  <si>
    <t>14.4, several round</t>
  </si>
  <si>
    <t>16.5, several rounds</t>
  </si>
  <si>
    <t>Jul1816_M10</t>
  </si>
  <si>
    <t>Jul1816_Q10</t>
  </si>
  <si>
    <t>Jul1816_V0</t>
  </si>
  <si>
    <t>partially refold like VPS33 binding only</t>
  </si>
  <si>
    <t>Jul1816_Z0</t>
  </si>
  <si>
    <t>VPS33-delta</t>
  </si>
  <si>
    <t>Jul1916_B0</t>
  </si>
  <si>
    <t>Jul1916_D0</t>
  </si>
  <si>
    <t>Jul1916_P0</t>
  </si>
  <si>
    <t>Jul1916_R0</t>
  </si>
  <si>
    <t>Jul2016_B0</t>
  </si>
  <si>
    <t>Jul2016_C0</t>
  </si>
  <si>
    <t>Jul2016_C10</t>
  </si>
  <si>
    <t>Jul2016_H10</t>
  </si>
  <si>
    <t>Jul2116_C0</t>
  </si>
  <si>
    <t>Jul2116_E0</t>
  </si>
  <si>
    <t>Jul2116_F0</t>
  </si>
  <si>
    <t>Jul2116_G0</t>
  </si>
  <si>
    <t>Jul2116_O0</t>
  </si>
  <si>
    <t>Jul2116_V0</t>
  </si>
  <si>
    <t>Jul2216_E0</t>
  </si>
  <si>
    <t>Jul2216_E10</t>
  </si>
  <si>
    <t>Jul2216_H0</t>
  </si>
  <si>
    <t>Jul2216_L0</t>
  </si>
  <si>
    <t>*****</t>
  </si>
  <si>
    <t>protein channel, gap before add protein and disappears after add protein</t>
  </si>
  <si>
    <t>Jul2516_Y0</t>
  </si>
  <si>
    <t>Jul2516_Z0</t>
  </si>
  <si>
    <t>1.5 uM</t>
  </si>
  <si>
    <t>Jul1116_A20</t>
  </si>
  <si>
    <t>Jul1116_C20</t>
  </si>
  <si>
    <t>Jul1816_X10</t>
  </si>
  <si>
    <t>Jul1116_P10</t>
  </si>
  <si>
    <t>partially?</t>
  </si>
  <si>
    <t>Jul1116_Q10</t>
  </si>
  <si>
    <t>Jul1116_R10</t>
  </si>
  <si>
    <t>Jul1116_S0</t>
  </si>
  <si>
    <t>Jul1216_C10</t>
  </si>
  <si>
    <t>help partially refold, but break early</t>
  </si>
  <si>
    <t>Jul1216_I10</t>
  </si>
  <si>
    <t>Jul1216_M0</t>
  </si>
  <si>
    <t>Jul1216_Q10</t>
  </si>
  <si>
    <t>Jul0416_D0</t>
  </si>
  <si>
    <t>Jul0516_I0</t>
  </si>
  <si>
    <t>protein channel, revered by main channel</t>
  </si>
  <si>
    <t>Jul0616_F10</t>
  </si>
  <si>
    <t>Jul0616_D0</t>
  </si>
  <si>
    <t>Jul0616_R0</t>
  </si>
  <si>
    <t>Jul0616_Q10</t>
  </si>
  <si>
    <t>Is_mol</t>
  </si>
  <si>
    <t>Refold_mod</t>
  </si>
  <si>
    <t>["1""7"]&lt;1 uM</t>
  </si>
  <si>
    <t>["1""7"]=[0~0.4 uM]</t>
  </si>
  <si>
    <t>["1""7"]=[0.4~1 uM]</t>
  </si>
  <si>
    <t>["1""7"]=[1~1.5 uM]</t>
  </si>
  <si>
    <t>Is_Mol</t>
  </si>
  <si>
    <t>Is_hop_gap</t>
  </si>
  <si>
    <t>short hopping time, hard to determine</t>
  </si>
  <si>
    <t>stop hopping after a while</t>
  </si>
  <si>
    <t>*</t>
  </si>
  <si>
    <t>slow hopping</t>
  </si>
  <si>
    <t>2 hopping regions</t>
  </si>
  <si>
    <t>#Stepmode</t>
  </si>
  <si>
    <t>#Gapshows</t>
  </si>
  <si>
    <t>#GapRatio</t>
  </si>
  <si>
    <t>hopping stops</t>
  </si>
  <si>
    <t>?</t>
  </si>
  <si>
    <t>#stepmode</t>
  </si>
  <si>
    <t>#showgap</t>
  </si>
  <si>
    <t>#gapratio</t>
  </si>
  <si>
    <t>Jul2516_M</t>
  </si>
  <si>
    <t>Aug0216_A0</t>
  </si>
  <si>
    <t>Aug0216_AB0</t>
  </si>
  <si>
    <t>1.5 uM~7+0.25~1</t>
  </si>
  <si>
    <t>main channel</t>
  </si>
  <si>
    <t>Aug0216_AE0</t>
  </si>
  <si>
    <t>main channel, suspicious signal</t>
  </si>
  <si>
    <t>Aug0216_AF0</t>
  </si>
  <si>
    <t>Aug0216_AG0</t>
  </si>
  <si>
    <t>partially refold:6,main channel</t>
  </si>
  <si>
    <t>Aug0216_K0</t>
  </si>
  <si>
    <t>Aug0216_O0</t>
  </si>
  <si>
    <t>1.3 uM</t>
  </si>
  <si>
    <t>Aug0216_X0</t>
  </si>
  <si>
    <t>partially refold like VPS33's effect</t>
  </si>
  <si>
    <t>Aug0216_Z0</t>
  </si>
  <si>
    <t>Jul2816_N0</t>
  </si>
  <si>
    <t>over-refold</t>
  </si>
  <si>
    <t>1 uM~1+0.25 uM~7</t>
  </si>
  <si>
    <t>1 .3uM~1+0.25 uM~7</t>
  </si>
  <si>
    <t>Jul2816_Y0</t>
  </si>
  <si>
    <t>Jul2916_E0</t>
  </si>
  <si>
    <t>Jul2916_G0</t>
  </si>
  <si>
    <t>Jul2916_L0</t>
  </si>
  <si>
    <t>Jul2916_P0</t>
  </si>
  <si>
    <t>Aug0316_B0</t>
  </si>
  <si>
    <t>1.5 uM~7+0.1~1</t>
  </si>
  <si>
    <t>Aug0316_E0</t>
  </si>
  <si>
    <t>Aug0316_L0</t>
  </si>
  <si>
    <t>Aug0516_D0</t>
  </si>
  <si>
    <t>Aug0516_J0</t>
  </si>
  <si>
    <t>Aug0516_M0</t>
  </si>
  <si>
    <t>protein channel, over-refold?</t>
  </si>
  <si>
    <t>Aug0816_A</t>
  </si>
  <si>
    <t>1.5 uM~1+0.25 uM~7</t>
  </si>
  <si>
    <t>Aug0816_K</t>
  </si>
  <si>
    <t>Aug1116_A</t>
  </si>
  <si>
    <t>Aug1116_E0</t>
  </si>
  <si>
    <t>overrefold</t>
  </si>
  <si>
    <t>Aug1116_F0</t>
  </si>
  <si>
    <t>sometimes partially refold, not count</t>
  </si>
  <si>
    <t>Aug1116_G0</t>
  </si>
  <si>
    <t>overrefold, not count</t>
  </si>
  <si>
    <t>Aug1116_H0</t>
  </si>
  <si>
    <t>Aug1116_L0</t>
  </si>
  <si>
    <t>wait for long time, no refold</t>
  </si>
  <si>
    <t>Aug1116_M0</t>
  </si>
  <si>
    <t>sometime partially</t>
  </si>
  <si>
    <t>Aug1116_N0</t>
  </si>
  <si>
    <t>short time, break then</t>
  </si>
  <si>
    <t>Aug1216_B0</t>
  </si>
  <si>
    <t xml:space="preserve"> wait for long</t>
  </si>
  <si>
    <t>Aug1216_H0</t>
  </si>
  <si>
    <t>Aug1216_N0</t>
  </si>
  <si>
    <t>Aug1216_O0</t>
  </si>
  <si>
    <t>Aug1216_S0</t>
  </si>
  <si>
    <t>Aug1216_Y0</t>
  </si>
  <si>
    <t>Aug1516_A20</t>
  </si>
  <si>
    <t>Aug1516_R0</t>
  </si>
  <si>
    <t>Aug1516_U10</t>
  </si>
  <si>
    <t>Aug1516_F0</t>
  </si>
  <si>
    <t>Aug1616_G0</t>
  </si>
  <si>
    <t>Aug1616_M0</t>
  </si>
  <si>
    <t>Aug1616_q0</t>
  </si>
  <si>
    <t>Aug0216_C0</t>
  </si>
  <si>
    <t>Aug0216_I0</t>
  </si>
  <si>
    <t>Aug0216_Y0</t>
  </si>
  <si>
    <t>over refolding?</t>
  </si>
  <si>
    <t>refold rate</t>
  </si>
  <si>
    <t>2 refolding rip?</t>
  </si>
  <si>
    <t>low force hopping after unfold</t>
  </si>
  <si>
    <t>protein channel,overrefold</t>
  </si>
  <si>
    <t>flush away everything after refolding*****</t>
  </si>
  <si>
    <t>over refold?</t>
  </si>
  <si>
    <t>1 refold rip and high force hop</t>
  </si>
  <si>
    <t>kind of</t>
  </si>
  <si>
    <t>over refold</t>
  </si>
  <si>
    <t>only 1 rip</t>
  </si>
  <si>
    <t>hysteresis?</t>
  </si>
  <si>
    <t>1 large refold rip</t>
  </si>
  <si>
    <t>stabilize unfolded state</t>
  </si>
  <si>
    <t>partially refold,like VPS33 only</t>
  </si>
  <si>
    <t>partially refold, like VPS33 only</t>
  </si>
  <si>
    <t>partially refold sometimes</t>
  </si>
  <si>
    <t>1, not clear</t>
  </si>
  <si>
    <t>main channel, over refold</t>
  </si>
  <si>
    <t>main channel, partially refold</t>
  </si>
  <si>
    <t>Refolding rip</t>
  </si>
  <si>
    <t>low force hopping after unfolding</t>
  </si>
  <si>
    <t>1 rip at higher force</t>
  </si>
  <si>
    <t>1 rip</t>
  </si>
  <si>
    <t>rip at higher force</t>
  </si>
  <si>
    <t>Aug3116_C10</t>
  </si>
  <si>
    <t xml:space="preserve"> Aug3116_D0</t>
  </si>
  <si>
    <t>help total refold, overrefold</t>
  </si>
  <si>
    <t>1.4 uM</t>
  </si>
  <si>
    <t xml:space="preserve"> Aug3116_E0</t>
  </si>
  <si>
    <t>help partial refold</t>
  </si>
  <si>
    <t xml:space="preserve"> Aug3116_H0</t>
  </si>
  <si>
    <t>Aug3116_J10</t>
  </si>
  <si>
    <t>Aug3116_M10</t>
  </si>
  <si>
    <t>Aug3116_O0</t>
  </si>
  <si>
    <t>Aug3116_RR0</t>
  </si>
  <si>
    <t>Aug3116_Z0</t>
  </si>
  <si>
    <t>Sep0116_H10</t>
  </si>
  <si>
    <t>Sep0116_J10</t>
  </si>
  <si>
    <t>Sep0116_K10</t>
  </si>
  <si>
    <t>Sep0116_L10</t>
  </si>
  <si>
    <t>protein channel, prohibit gap in hopping region</t>
  </si>
  <si>
    <t>Sep0116_U0</t>
  </si>
  <si>
    <t>Sep0216_M0</t>
  </si>
  <si>
    <t>protein channel, over-refold</t>
  </si>
  <si>
    <t>Sep0216_S0</t>
  </si>
  <si>
    <t>protein channel, partial refold</t>
  </si>
  <si>
    <t>Sep0616_E0</t>
  </si>
  <si>
    <t>Sep0616_L0</t>
  </si>
  <si>
    <t>Sep0616_N0</t>
  </si>
  <si>
    <t>0.63 uM</t>
  </si>
  <si>
    <t>Sep0716_C0</t>
  </si>
  <si>
    <t>Hop_gap</t>
  </si>
  <si>
    <t>Sep0716_R0</t>
  </si>
  <si>
    <t>Sep0716_S0</t>
  </si>
  <si>
    <t>Sep0816_C0</t>
  </si>
  <si>
    <t>Sep0816_D0</t>
  </si>
  <si>
    <t>Sep0916_A0</t>
  </si>
  <si>
    <t>11pN-14pN</t>
  </si>
  <si>
    <t>Sep0916_G0</t>
  </si>
  <si>
    <t>Sep0916_H0</t>
  </si>
  <si>
    <t>Sep0916_M0</t>
  </si>
  <si>
    <t>Sep0916_N0</t>
  </si>
  <si>
    <t>Sep0916_P0</t>
  </si>
  <si>
    <t>Sep1016_F0</t>
  </si>
  <si>
    <t>Sep1016_O0</t>
  </si>
  <si>
    <t>Hop_nogap</t>
  </si>
  <si>
    <t>Sep1016_Q0</t>
  </si>
  <si>
    <t>Sep1016_R0</t>
  </si>
  <si>
    <t>ratio</t>
  </si>
  <si>
    <t>Sep1316_C0</t>
  </si>
  <si>
    <t>Sep1316_H0</t>
  </si>
  <si>
    <t>Sep1316_R0</t>
  </si>
  <si>
    <t>Sep1316_S0</t>
  </si>
  <si>
    <t>Sep1416_L0</t>
  </si>
  <si>
    <t>stabilize half zippered state?</t>
  </si>
  <si>
    <t>Sep1416_M0</t>
  </si>
  <si>
    <t>Sep1416_N0</t>
  </si>
  <si>
    <t>1?</t>
  </si>
  <si>
    <t>0?</t>
  </si>
  <si>
    <t>Sep1416_P0</t>
  </si>
  <si>
    <t>Sep1416_V0</t>
  </si>
  <si>
    <t>Sep1516_E0</t>
  </si>
  <si>
    <t>Sep1516_I0</t>
  </si>
  <si>
    <t>Sep1516_T0</t>
  </si>
  <si>
    <t>overrefold?</t>
  </si>
  <si>
    <t>is this a signal?</t>
  </si>
  <si>
    <t xml:space="preserve"> Sep1516_Y0</t>
  </si>
  <si>
    <t>Sep2216_E0</t>
  </si>
  <si>
    <t>overfold</t>
  </si>
  <si>
    <t>Sep2416_C0</t>
  </si>
  <si>
    <t>Sep2416_G0</t>
  </si>
  <si>
    <t>Sep2416_J0</t>
  </si>
  <si>
    <t>Sep2416_S0</t>
  </si>
  <si>
    <t>Sep2416_Y0</t>
  </si>
  <si>
    <t>Sep2616_V0</t>
  </si>
  <si>
    <t>Sep2716_I0</t>
  </si>
  <si>
    <t>Sep2716_O0</t>
  </si>
  <si>
    <t>partially and ovefold</t>
  </si>
  <si>
    <t>Sep2716_S0</t>
  </si>
  <si>
    <t>partially and overfold</t>
  </si>
  <si>
    <t>Sep2716_V0</t>
  </si>
  <si>
    <t>Sep2716_ZC0</t>
  </si>
  <si>
    <t>Sep2716_ZG0</t>
  </si>
  <si>
    <t>Sep2716_ZO0</t>
  </si>
  <si>
    <t>Sep2716_ZP0</t>
  </si>
  <si>
    <t>stepmode****</t>
  </si>
  <si>
    <t>stepmode***</t>
  </si>
  <si>
    <t>stepmode*****</t>
  </si>
  <si>
    <t>suspecious signal</t>
  </si>
  <si>
    <t>unstable</t>
  </si>
  <si>
    <t>Mar2316_V-snare_Z10</t>
  </si>
  <si>
    <t>JUN2216_k10</t>
  </si>
  <si>
    <t>Oct0516_B</t>
  </si>
  <si>
    <t>Oct0516_C</t>
  </si>
  <si>
    <t>Oct0516_D</t>
  </si>
  <si>
    <t>Oct0516_E</t>
  </si>
  <si>
    <t>Oct0516_F</t>
  </si>
  <si>
    <t>Oct0516_G</t>
  </si>
  <si>
    <t>Oct0516_H</t>
  </si>
  <si>
    <t>Oct0516_I</t>
  </si>
  <si>
    <t>Oct0516_J</t>
  </si>
  <si>
    <t>Oct0516_K</t>
  </si>
  <si>
    <t>Oct0516_L</t>
  </si>
  <si>
    <t>Oct0516_M</t>
  </si>
  <si>
    <t>quality</t>
  </si>
  <si>
    <t>***</t>
  </si>
  <si>
    <t>hopping after refold</t>
  </si>
  <si>
    <t>fast hopping</t>
  </si>
  <si>
    <t>Oct0616_A</t>
  </si>
  <si>
    <t>Oct0616_B</t>
  </si>
  <si>
    <t>Oct0616_C</t>
  </si>
  <si>
    <t>Oct0616_D</t>
  </si>
  <si>
    <t>Oct0616_E</t>
  </si>
  <si>
    <t>Oct0616_F</t>
  </si>
  <si>
    <t>Oct0616_G</t>
  </si>
  <si>
    <t>Oct0616_H</t>
  </si>
  <si>
    <t>Oct0616_I</t>
  </si>
  <si>
    <t>Oct0616_J</t>
  </si>
  <si>
    <t>Oct0616_K</t>
  </si>
  <si>
    <t>Oct0616_L</t>
  </si>
  <si>
    <t>Oct0616_M</t>
  </si>
  <si>
    <t>Oct0616_N</t>
  </si>
  <si>
    <t>Oct0616_O</t>
  </si>
  <si>
    <t>Oct0616_Q</t>
  </si>
  <si>
    <t>Oct0616_R</t>
  </si>
  <si>
    <t>Oct0616_S</t>
  </si>
  <si>
    <t>Oct0616_T</t>
  </si>
  <si>
    <t>Oct0616_U</t>
  </si>
  <si>
    <t>Oct0616_V</t>
  </si>
  <si>
    <t>Oct0616_W</t>
  </si>
  <si>
    <t>Oct0616_X</t>
  </si>
  <si>
    <t>Oct0616_Y</t>
  </si>
  <si>
    <t>Oct0616_Z</t>
  </si>
  <si>
    <t>Oct0616_ZA</t>
  </si>
  <si>
    <t>Oct0616_ZB</t>
  </si>
  <si>
    <t>Oct0616_ZC</t>
  </si>
  <si>
    <t>Oct0616_ZD</t>
  </si>
  <si>
    <t>Oct0616_ZE</t>
  </si>
  <si>
    <t>Oct0616_ZF</t>
  </si>
  <si>
    <t>Oct0616_ZG</t>
  </si>
  <si>
    <t>Oct0616_ZH</t>
  </si>
  <si>
    <t>Oct0616_ZI</t>
  </si>
  <si>
    <t>Oct0616_ZJ</t>
  </si>
  <si>
    <t>Oct0616_ZK</t>
  </si>
  <si>
    <t>Oct0616_ZL</t>
  </si>
  <si>
    <t>#low force Hopping occur</t>
  </si>
  <si>
    <t>#No hopping</t>
  </si>
  <si>
    <t>*m</t>
  </si>
  <si>
    <t>****</t>
  </si>
  <si>
    <t>slow</t>
  </si>
  <si>
    <t>fast</t>
  </si>
  <si>
    <t>Oct0716_A</t>
  </si>
  <si>
    <t>Oct0716_B</t>
  </si>
  <si>
    <t>Oct0716_C</t>
  </si>
  <si>
    <t>Oct0716_D</t>
  </si>
  <si>
    <t>Oct0716_E</t>
  </si>
  <si>
    <t>Oct0716_F</t>
  </si>
  <si>
    <t>Oct0716_G</t>
  </si>
  <si>
    <t>Oct0716_H</t>
  </si>
  <si>
    <t>Oct0716_I</t>
  </si>
  <si>
    <t>Oct0716_J</t>
  </si>
  <si>
    <t>Oct0716_K</t>
  </si>
  <si>
    <t>Oct0716_L</t>
  </si>
  <si>
    <t>Oct0716_M</t>
  </si>
  <si>
    <t>Oct0716_N</t>
  </si>
  <si>
    <t>Oct0716_O</t>
  </si>
  <si>
    <t>Oct0716_P</t>
  </si>
  <si>
    <t>Oct0716_Q</t>
  </si>
  <si>
    <t>Oct0716_R</t>
  </si>
  <si>
    <t>Oct0916_A</t>
  </si>
  <si>
    <t>Oct0916_B</t>
  </si>
  <si>
    <t>Oct0916_C</t>
  </si>
  <si>
    <t>Oct0916_D</t>
  </si>
  <si>
    <t>Oct0916_E</t>
  </si>
  <si>
    <t>Oct0916_F</t>
  </si>
  <si>
    <t>Oct0916_G</t>
  </si>
  <si>
    <t>Oct0916_H</t>
  </si>
  <si>
    <t>Oct0916_I</t>
  </si>
  <si>
    <t>Oct1016_A</t>
  </si>
  <si>
    <t>Oct1016_B</t>
  </si>
  <si>
    <t>Oct1016_C</t>
  </si>
  <si>
    <t>Oct1016_D</t>
  </si>
  <si>
    <t>Oct1016_E</t>
  </si>
  <si>
    <t>Oct1016_F</t>
  </si>
  <si>
    <t>Oct1016_G</t>
  </si>
  <si>
    <t>Oct1016_H</t>
  </si>
  <si>
    <t>Oct1016_I</t>
  </si>
  <si>
    <t>Oct1016_J</t>
  </si>
  <si>
    <t>Oct1016_K</t>
  </si>
  <si>
    <t>Oct1016_L</t>
  </si>
  <si>
    <t>Oct1016_M</t>
  </si>
  <si>
    <t>Oct1016_N</t>
  </si>
  <si>
    <t>Oct1016_O</t>
  </si>
  <si>
    <t>Oct1016_P</t>
  </si>
  <si>
    <t>Oct1016_Q</t>
  </si>
  <si>
    <t>Oct1016_R</t>
  </si>
  <si>
    <t>Oct1016_S</t>
  </si>
  <si>
    <t>Oct1016_T</t>
  </si>
  <si>
    <t>Oct1016_U</t>
  </si>
  <si>
    <t>Oct1016_V</t>
  </si>
  <si>
    <t>Oct1016_W</t>
  </si>
  <si>
    <t>Oct1016_X</t>
  </si>
  <si>
    <t>Oct1016_Y</t>
  </si>
  <si>
    <t>Oct1016_Z</t>
  </si>
  <si>
    <t>Oct1016_ZA</t>
  </si>
  <si>
    <t>Oct1016_ZB</t>
  </si>
  <si>
    <t>Oct1016_ZC</t>
  </si>
  <si>
    <t>Oct1016_ZD</t>
  </si>
  <si>
    <t>Oct1016_ZE</t>
  </si>
  <si>
    <t>Oct1016_ZF</t>
  </si>
  <si>
    <t>Oct1016_ZG</t>
  </si>
  <si>
    <t>Oct1016_ZH</t>
  </si>
  <si>
    <t>Oct1016_ZI</t>
  </si>
  <si>
    <t>Oct1016_ZJ</t>
  </si>
  <si>
    <t>Oct1016_ZK</t>
  </si>
  <si>
    <t>Oct1016_ZL</t>
  </si>
  <si>
    <t>Oct1016_ZM</t>
  </si>
  <si>
    <t>Oct1016_ZN</t>
  </si>
  <si>
    <t>Oct1016_ZO</t>
  </si>
  <si>
    <t>Oct1016_ZP</t>
  </si>
  <si>
    <t>Oct1016_ZQ</t>
  </si>
  <si>
    <t>Oct1016_ZR</t>
  </si>
  <si>
    <t>Oct1016_ZS</t>
  </si>
  <si>
    <t>Oct1016_ZT</t>
  </si>
  <si>
    <t>Oct1016_ZU</t>
  </si>
  <si>
    <t>Oct1016_ZV</t>
  </si>
  <si>
    <t>Oct1016_ZW</t>
  </si>
  <si>
    <t>Oct1016_ZX</t>
  </si>
  <si>
    <t>Oct1116_A</t>
  </si>
  <si>
    <t>Oct1116_B</t>
  </si>
  <si>
    <t>Oct1116_C</t>
  </si>
  <si>
    <t>Oct1116_D</t>
  </si>
  <si>
    <t>Oct1116_E</t>
  </si>
  <si>
    <t>Oct1116_F</t>
  </si>
  <si>
    <t>Oct1116_G</t>
  </si>
  <si>
    <t>Oct1116_H</t>
  </si>
  <si>
    <t>Oct1116_I</t>
  </si>
  <si>
    <t>Oct1116_J</t>
  </si>
  <si>
    <t>Oct1116_K</t>
  </si>
  <si>
    <t>Oct1116_L</t>
  </si>
  <si>
    <t>Oct1116_M</t>
  </si>
  <si>
    <t>Oct1116_N</t>
  </si>
  <si>
    <t>Oct1116_O</t>
  </si>
  <si>
    <t>Oct1116_Q</t>
  </si>
  <si>
    <t>Oct1116_R</t>
  </si>
  <si>
    <t>Oct1116_S</t>
  </si>
  <si>
    <t>Oct1116_T</t>
  </si>
  <si>
    <t>Oct1116_U</t>
  </si>
  <si>
    <t>Oct1116_V</t>
  </si>
  <si>
    <t>**</t>
  </si>
  <si>
    <t>******</t>
  </si>
  <si>
    <t>Sep2916_L0</t>
  </si>
  <si>
    <t>Sep2916_Q0</t>
  </si>
  <si>
    <t>Sep2916_ZJ0</t>
  </si>
  <si>
    <t>Sep2916_ZW0</t>
  </si>
  <si>
    <t>t-SNARE unfolding</t>
  </si>
  <si>
    <t>15.3pN-3.5nm</t>
  </si>
  <si>
    <t>Oct1316_ G0</t>
  </si>
  <si>
    <t>Oct1316_ I0</t>
  </si>
  <si>
    <t>**break early</t>
  </si>
  <si>
    <t>Oct1316_ N0</t>
  </si>
  <si>
    <t>Oct1316_B0</t>
  </si>
  <si>
    <t>Oct1316_S0</t>
  </si>
  <si>
    <t>18-5nm</t>
  </si>
  <si>
    <t>18.7pN-2.8nm</t>
  </si>
  <si>
    <t>24.2pN-7.25nm</t>
  </si>
  <si>
    <t>Oct1316_X0</t>
  </si>
  <si>
    <t>Unfolding probability changes little with force</t>
  </si>
  <si>
    <t>Oct1316_ZA0</t>
  </si>
  <si>
    <t>Oct1316_ZP0</t>
  </si>
  <si>
    <t>16.5pN-3.09nm</t>
  </si>
  <si>
    <t>Oct1316_ZQ0</t>
  </si>
  <si>
    <t>21.4pN-2.6nm</t>
  </si>
  <si>
    <t>22.6-3.66 nm Hopping</t>
  </si>
  <si>
    <t>Oct1316_ZT0</t>
  </si>
  <si>
    <t>Oct1316_ZU0</t>
  </si>
  <si>
    <t>Oct1416_C0</t>
  </si>
  <si>
    <t>Oct1416_G0</t>
  </si>
  <si>
    <t>14.9pN-3.57nm</t>
  </si>
  <si>
    <t>Oct1416_L0</t>
  </si>
  <si>
    <t>Oct1416_X0</t>
  </si>
  <si>
    <t>17-3.3</t>
  </si>
  <si>
    <t>Oct1416_ZQ0</t>
  </si>
  <si>
    <t>Oct1416_ZT0</t>
  </si>
  <si>
    <t>small structure:16.7pN-6nm</t>
  </si>
  <si>
    <t>sometimes small structure or overfold</t>
  </si>
  <si>
    <t>Oct1416_ZZT0</t>
  </si>
  <si>
    <t>#Non refold properly</t>
  </si>
  <si>
    <t>Oct1416_ZZW0</t>
  </si>
  <si>
    <t>small rip after unfold</t>
  </si>
  <si>
    <t>None before 20pN</t>
  </si>
  <si>
    <t>None before 40 Pn</t>
  </si>
  <si>
    <t>None before 45 pN</t>
  </si>
  <si>
    <t>27pN-5.3nm</t>
  </si>
  <si>
    <t>None until 40 pN</t>
  </si>
  <si>
    <t>None before 32 pN</t>
  </si>
  <si>
    <t>None until 18 pN</t>
  </si>
  <si>
    <t>50 pN-6.4 nm</t>
  </si>
  <si>
    <t>15pN-3nm?</t>
  </si>
  <si>
    <t>None until 60 Pn</t>
  </si>
  <si>
    <t>None until 25 pn</t>
  </si>
  <si>
    <t>None until 45 pn</t>
  </si>
  <si>
    <t>None until 55 pN</t>
  </si>
  <si>
    <t>None until 50 pn</t>
  </si>
  <si>
    <t>24.8-7.71nm</t>
  </si>
  <si>
    <t>None until 55 pn</t>
  </si>
  <si>
    <t>20.8pN-3nm</t>
  </si>
  <si>
    <t>Oct1716_D0</t>
  </si>
  <si>
    <t>break early</t>
  </si>
  <si>
    <t>Oct1716_O0</t>
  </si>
  <si>
    <t>Oct1716_Q0</t>
  </si>
  <si>
    <t>*****modified figure</t>
  </si>
  <si>
    <t>Oct1716_X0</t>
  </si>
  <si>
    <t>Nonspecific?</t>
  </si>
  <si>
    <t>Oct1716_ZC0</t>
  </si>
  <si>
    <t>1.5 uM~1+0.5 uM 7</t>
  </si>
  <si>
    <t>Oct2416_X0</t>
  </si>
  <si>
    <t>Oct2416_L0</t>
  </si>
  <si>
    <t>Oct2416_ZE0</t>
  </si>
  <si>
    <t>nonsequential refold</t>
  </si>
  <si>
    <t>Oct2416_ZH0</t>
  </si>
  <si>
    <t>Oct2816_B0</t>
  </si>
  <si>
    <t>Oct3016_E0</t>
  </si>
  <si>
    <t>Oct3016_T0</t>
  </si>
  <si>
    <t>Oct3116_A0</t>
  </si>
  <si>
    <t>Oct3116_M0</t>
  </si>
  <si>
    <t>Oct3116_S0</t>
  </si>
  <si>
    <t>Oct3116_T0</t>
  </si>
  <si>
    <t>protein channel: buffer only to flush away protein(with oxygen scavenging system)</t>
  </si>
  <si>
    <t>Nov0116_D0</t>
  </si>
  <si>
    <t>refold after flush</t>
  </si>
  <si>
    <t>Nov0116_M0</t>
  </si>
  <si>
    <t>Nov0116_B0</t>
  </si>
  <si>
    <t>Nov0116_T0</t>
  </si>
  <si>
    <t>Nov0116_U0</t>
  </si>
  <si>
    <t>Nov0116_ZC0</t>
  </si>
  <si>
    <t>Nov0116_ZH0</t>
  </si>
  <si>
    <t>Nov0116_ZW0</t>
  </si>
  <si>
    <t>Nov0316_T0</t>
  </si>
  <si>
    <t>noisy</t>
  </si>
  <si>
    <t>Nov0416_A0</t>
  </si>
  <si>
    <t>hard to say</t>
  </si>
  <si>
    <t>Nov0416_B0</t>
  </si>
  <si>
    <t>Nov0416_C0</t>
  </si>
  <si>
    <t>help partial refold but noisy</t>
  </si>
  <si>
    <t>Nov0416_F0</t>
  </si>
  <si>
    <t>Nov0416_R0</t>
  </si>
  <si>
    <t>help partial refold 3 times</t>
  </si>
  <si>
    <t>Nov0416_T0</t>
  </si>
  <si>
    <t>help partial refold several times</t>
  </si>
  <si>
    <t>Nov0416_Y0</t>
  </si>
  <si>
    <t>did not add</t>
  </si>
  <si>
    <t>Nov0416_D0</t>
  </si>
  <si>
    <t>Nov0416_G0</t>
  </si>
  <si>
    <t>Nov0416_M0</t>
  </si>
  <si>
    <t>Munc18</t>
  </si>
  <si>
    <t>SN25</t>
  </si>
  <si>
    <t>Nov0816_A0</t>
  </si>
  <si>
    <t>help refold</t>
  </si>
  <si>
    <t>Nov0816_B0</t>
  </si>
  <si>
    <t>not sure</t>
  </si>
  <si>
    <t>Nov0816_C0</t>
  </si>
  <si>
    <t>not complete refold</t>
  </si>
  <si>
    <t>Nov0816_H0</t>
  </si>
  <si>
    <t>disrupt signal</t>
  </si>
  <si>
    <t>Nov0716_ccdx_A0</t>
  </si>
  <si>
    <t>vps33(2.88uM)</t>
  </si>
  <si>
    <t>help refold?</t>
  </si>
  <si>
    <t>Nov0316_E0</t>
  </si>
  <si>
    <t>Nov0316_F0</t>
  </si>
  <si>
    <t>only refold once</t>
  </si>
  <si>
    <t>Nov0316_Q0</t>
  </si>
  <si>
    <t>Aug3116_H0</t>
  </si>
  <si>
    <t>Jan2516_H0</t>
  </si>
  <si>
    <t>Apr2516_V-snare_Z30</t>
  </si>
  <si>
    <t>JUL0416_C0</t>
  </si>
  <si>
    <t>JUL0416_D10</t>
  </si>
  <si>
    <t>JUL0416_F0</t>
  </si>
  <si>
    <t>Jul0416_F10</t>
  </si>
  <si>
    <t>Jul0416_G10</t>
  </si>
  <si>
    <t>JUL0416_I0</t>
  </si>
  <si>
    <t>JUN3016_A0</t>
  </si>
  <si>
    <t>JUN3016_B0</t>
  </si>
  <si>
    <t>JUN3016_F0</t>
  </si>
  <si>
    <t>JUN3016_G0</t>
  </si>
  <si>
    <t>JUN3016_I0</t>
  </si>
  <si>
    <t>JUN3016_K0</t>
  </si>
  <si>
    <t>JUN3016_L0</t>
  </si>
  <si>
    <t>JUN3016_N0</t>
  </si>
  <si>
    <t>JUN3016_P0</t>
  </si>
  <si>
    <t>Aug0816_E0</t>
  </si>
  <si>
    <t>Aug0816_G0</t>
  </si>
  <si>
    <t>Aug0816_H0</t>
  </si>
  <si>
    <t>Aug1516_D0</t>
  </si>
  <si>
    <t>Aug1516_E0</t>
  </si>
  <si>
    <t>JUN2616_B0</t>
  </si>
  <si>
    <t>JUN2616_C0</t>
  </si>
  <si>
    <t>JUN2916_A0</t>
  </si>
  <si>
    <t>JUN2916_B0</t>
  </si>
  <si>
    <t>JUN2916_G0</t>
  </si>
  <si>
    <t>JUN1616_B10</t>
  </si>
  <si>
    <t>JUN1616_D0</t>
  </si>
  <si>
    <t>JUN1616_D20</t>
  </si>
  <si>
    <t>JUN1616_F0</t>
  </si>
  <si>
    <t>JUN1616_H0</t>
  </si>
  <si>
    <t>JUN1616_I0</t>
  </si>
  <si>
    <t>JUN1616_L0</t>
  </si>
  <si>
    <t>JUN1616_M0</t>
  </si>
  <si>
    <t>JUN1616_M10</t>
  </si>
  <si>
    <t>JUN1616_O0</t>
  </si>
  <si>
    <t>JUN1616_Q0</t>
  </si>
  <si>
    <t>JUN1616_R10</t>
  </si>
  <si>
    <t>JUN1616_T0</t>
  </si>
  <si>
    <t>JUN1616_U10</t>
  </si>
  <si>
    <t>JUN1616_w0</t>
  </si>
  <si>
    <t>JUN1616_X0</t>
  </si>
  <si>
    <t>JUN1616_z0</t>
  </si>
  <si>
    <t>JUN1716_B0</t>
  </si>
  <si>
    <t>JUN1716_C10</t>
  </si>
  <si>
    <t>JUN1716_D0</t>
  </si>
  <si>
    <t>JUN1716_E0</t>
  </si>
  <si>
    <t>JUN1716_F20</t>
  </si>
  <si>
    <t>JUN1716_H20</t>
  </si>
  <si>
    <t>JUN1716_I0</t>
  </si>
  <si>
    <t>JUN1716_N0</t>
  </si>
  <si>
    <t>JUN1716_P0</t>
  </si>
  <si>
    <t>JUN1716_Q0</t>
  </si>
  <si>
    <t>JUN1716_V10</t>
  </si>
  <si>
    <t>JUN2016_A0</t>
  </si>
  <si>
    <t>JUN2016_B0</t>
  </si>
  <si>
    <t>JUN2016_D0</t>
  </si>
  <si>
    <t>JUN2016_H0</t>
  </si>
  <si>
    <t>JUN2016_K10</t>
  </si>
  <si>
    <t>JUN2016_L0</t>
  </si>
  <si>
    <t>JUN2016_M0</t>
  </si>
  <si>
    <t>JUN2016_S0</t>
  </si>
  <si>
    <t>JUN2016_W0</t>
  </si>
  <si>
    <t>JUN2016_X0</t>
  </si>
  <si>
    <t>JUN2116_D0</t>
  </si>
  <si>
    <t>JUN2116_G0</t>
  </si>
  <si>
    <t>JUN2116_I10</t>
  </si>
  <si>
    <t>JUN2116_J0</t>
  </si>
  <si>
    <t>JUN2116_K0</t>
  </si>
  <si>
    <t>JUN2116_L0</t>
  </si>
  <si>
    <t>JUN2116_M10</t>
  </si>
  <si>
    <t>JUN2216_C0</t>
  </si>
  <si>
    <t>JUN2216_C10</t>
  </si>
  <si>
    <t>JUN2216_D0</t>
  </si>
  <si>
    <t>JUN2216_G0</t>
  </si>
  <si>
    <t>JUN2216_I10</t>
  </si>
  <si>
    <t>JUN2216_J0</t>
  </si>
  <si>
    <t>JUN2216_M10</t>
  </si>
  <si>
    <t>JUN2216_N0</t>
  </si>
  <si>
    <t>JUN2216_Q0</t>
  </si>
  <si>
    <t>JUN2316_C10</t>
  </si>
  <si>
    <t>JUN2316_G0</t>
  </si>
  <si>
    <t>JUN2316_L0</t>
  </si>
  <si>
    <t>JUN2316_N0</t>
  </si>
  <si>
    <t>JUN2316_Q0</t>
  </si>
  <si>
    <t>JUL1116_B0</t>
  </si>
  <si>
    <t>JUL1116_B10</t>
  </si>
  <si>
    <t>JUL1116_C0</t>
  </si>
  <si>
    <t>JUL1116_D0</t>
  </si>
  <si>
    <t>JUL1116_F0</t>
  </si>
  <si>
    <t>JUL1116_G0</t>
  </si>
  <si>
    <t>JUL1116_G20</t>
  </si>
  <si>
    <t>JUL1116_H0</t>
  </si>
  <si>
    <t>JUL1116_I0</t>
  </si>
  <si>
    <t>JUL1116_K0</t>
  </si>
  <si>
    <t>JUL1116_Q0</t>
  </si>
  <si>
    <t>JUL1116_N10</t>
  </si>
  <si>
    <t>JUL1116_U0</t>
  </si>
  <si>
    <t>JUL1116_V10</t>
  </si>
  <si>
    <t>JUL1116_W0</t>
  </si>
  <si>
    <t>JUL1116_X0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</si>
</sst>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/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/>
      <diagonal/>
    </border>
  </borders>
  <cellStyleXfs count="8">
    <xf numFmtId="0" fontId="0" fillId="0" borderId="0"/>
    <xf numFmtId="0" fontId="3" fillId="2" borderId="1" applyNumberFormat="0" applyFon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</cellStyleXfs>
  <cellXfs count="77">
    <xf numFmtId="0" fontId="0" fillId="0" borderId="0" xfId="0"/>
    <xf numFmtId="0" fontId="0" fillId="2" borderId="1" xfId="1" applyFont="1"/>
    <xf numFmtId="0" fontId="3" fillId="4" borderId="4" xfId="3" applyBorder="1"/>
    <xf numFmtId="0" fontId="0" fillId="4" borderId="4" xfId="3" applyFont="1" applyBorder="1"/>
    <xf numFmtId="0" fontId="0" fillId="9" borderId="4" xfId="3" applyFont="1" applyFill="1" applyBorder="1"/>
    <xf numFmtId="0" fontId="3" fillId="9" borderId="0" xfId="3" applyFill="1"/>
    <xf numFmtId="0" fontId="3" fillId="9" borderId="4" xfId="3" applyFill="1" applyBorder="1"/>
    <xf numFmtId="0" fontId="3" fillId="3" borderId="5" xfId="2" applyBorder="1"/>
    <xf numFmtId="0" fontId="3" fillId="3" borderId="0" xfId="2" applyBorder="1"/>
    <xf numFmtId="0" fontId="0" fillId="3" borderId="5" xfId="2" applyFont="1" applyBorder="1"/>
    <xf numFmtId="0" fontId="0" fillId="10" borderId="4" xfId="3" applyFont="1" applyFill="1" applyBorder="1"/>
    <xf numFmtId="0" fontId="3" fillId="10" borderId="0" xfId="3" applyFill="1"/>
    <xf numFmtId="0" fontId="3" fillId="10" borderId="4" xfId="3" applyFill="1" applyBorder="1"/>
    <xf numFmtId="0" fontId="3" fillId="3" borderId="7" xfId="2" applyBorder="1"/>
    <xf numFmtId="0" fontId="0" fillId="11" borderId="5" xfId="3" applyFont="1" applyFill="1" applyBorder="1"/>
    <xf numFmtId="0" fontId="3" fillId="11" borderId="5" xfId="3" applyFill="1" applyBorder="1"/>
    <xf numFmtId="0" fontId="3" fillId="5" borderId="5" xfId="4" applyBorder="1"/>
    <xf numFmtId="0" fontId="1" fillId="9" borderId="4" xfId="3" applyFont="1" applyFill="1" applyBorder="1"/>
    <xf numFmtId="0" fontId="1" fillId="11" borderId="5" xfId="3" applyFont="1" applyFill="1" applyBorder="1"/>
    <xf numFmtId="0" fontId="1" fillId="10" borderId="4" xfId="3" applyFont="1" applyFill="1" applyBorder="1"/>
    <xf numFmtId="0" fontId="0" fillId="9" borderId="8" xfId="3" applyFont="1" applyFill="1" applyBorder="1"/>
    <xf numFmtId="0" fontId="3" fillId="9" borderId="8" xfId="3" applyFill="1" applyBorder="1"/>
    <xf numFmtId="0" fontId="3" fillId="4" borderId="9" xfId="3" applyBorder="1"/>
    <xf numFmtId="0" fontId="3" fillId="4" borderId="6" xfId="3" applyBorder="1"/>
    <xf numFmtId="0" fontId="0" fillId="4" borderId="6" xfId="3" applyFont="1" applyBorder="1"/>
    <xf numFmtId="0" fontId="3" fillId="4" borderId="14" xfId="3" applyBorder="1"/>
    <xf numFmtId="0" fontId="3" fillId="4" borderId="15" xfId="3" applyBorder="1"/>
    <xf numFmtId="0" fontId="1" fillId="9" borderId="16" xfId="3" applyFont="1" applyFill="1" applyBorder="1"/>
    <xf numFmtId="0" fontId="0" fillId="9" borderId="16" xfId="3" applyFont="1" applyFill="1" applyBorder="1"/>
    <xf numFmtId="0" fontId="3" fillId="9" borderId="16" xfId="3" applyFill="1" applyBorder="1"/>
    <xf numFmtId="0" fontId="3" fillId="7" borderId="17" xfId="6" applyBorder="1"/>
    <xf numFmtId="0" fontId="0" fillId="7" borderId="17" xfId="6" applyFont="1" applyBorder="1"/>
    <xf numFmtId="0" fontId="3" fillId="7" borderId="18" xfId="6" applyBorder="1"/>
    <xf numFmtId="0" fontId="3" fillId="7" borderId="19" xfId="6" applyBorder="1"/>
    <xf numFmtId="0" fontId="3" fillId="7" borderId="20" xfId="6" applyBorder="1"/>
    <xf numFmtId="0" fontId="3" fillId="8" borderId="17" xfId="7" applyFont="1" applyBorder="1"/>
    <xf numFmtId="0" fontId="3" fillId="6" borderId="21" xfId="5" applyBorder="1"/>
    <xf numFmtId="0" fontId="0" fillId="6" borderId="21" xfId="5" applyFont="1" applyBorder="1"/>
    <xf numFmtId="0" fontId="0" fillId="4" borderId="14" xfId="3" applyFont="1" applyBorder="1"/>
    <xf numFmtId="0" fontId="0" fillId="4" borderId="9" xfId="3" applyFont="1" applyBorder="1"/>
    <xf numFmtId="0" fontId="3" fillId="4" borderId="8" xfId="3" applyBorder="1"/>
    <xf numFmtId="0" fontId="0" fillId="4" borderId="8" xfId="3" applyFont="1" applyBorder="1"/>
    <xf numFmtId="0" fontId="0" fillId="4" borderId="23" xfId="3" applyFont="1" applyBorder="1"/>
    <xf numFmtId="0" fontId="3" fillId="4" borderId="22" xfId="3" applyBorder="1"/>
    <xf numFmtId="0" fontId="0" fillId="4" borderId="22" xfId="3" applyFont="1" applyBorder="1"/>
    <xf numFmtId="0" fontId="0" fillId="3" borderId="7" xfId="2" applyFont="1" applyBorder="1"/>
    <xf numFmtId="0" fontId="0" fillId="3" borderId="0" xfId="2" applyFont="1" applyBorder="1"/>
    <xf numFmtId="0" fontId="0" fillId="9" borderId="0" xfId="0" applyFill="1"/>
    <xf numFmtId="0" fontId="0" fillId="9" borderId="24" xfId="3" applyFont="1" applyFill="1" applyBorder="1"/>
    <xf numFmtId="0" fontId="3" fillId="9" borderId="24" xfId="3" applyFill="1" applyBorder="1"/>
    <xf numFmtId="0" fontId="3" fillId="4" borderId="25" xfId="3" applyBorder="1"/>
    <xf numFmtId="0" fontId="3" fillId="4" borderId="26" xfId="3" applyBorder="1"/>
    <xf numFmtId="0" fontId="3" fillId="9" borderId="22" xfId="3" applyFill="1" applyBorder="1"/>
    <xf numFmtId="0" fontId="1" fillId="9" borderId="0" xfId="0" applyFont="1" applyFill="1"/>
    <xf numFmtId="0" fontId="0" fillId="9" borderId="0" xfId="3" applyFont="1" applyFill="1" applyBorder="1"/>
    <xf numFmtId="0" fontId="0" fillId="4" borderId="27" xfId="3" applyFont="1" applyBorder="1"/>
    <xf numFmtId="0" fontId="3" fillId="4" borderId="27" xfId="3" applyBorder="1"/>
    <xf numFmtId="0" fontId="5" fillId="0" borderId="0" xfId="0" applyFont="1"/>
    <xf numFmtId="0" fontId="3" fillId="7" borderId="28" xfId="6" applyBorder="1"/>
    <xf numFmtId="0" fontId="3" fillId="7" borderId="29" xfId="6" applyBorder="1"/>
    <xf numFmtId="0" fontId="3" fillId="4" borderId="30" xfId="3" applyBorder="1"/>
    <xf numFmtId="0" fontId="3" fillId="4" borderId="31" xfId="3" applyBorder="1"/>
    <xf numFmtId="16" fontId="0" fillId="0" borderId="0" xfId="0" applyNumberFormat="1"/>
    <xf numFmtId="0" fontId="0" fillId="5" borderId="5" xfId="4" applyFont="1" applyBorder="1"/>
    <xf numFmtId="0" fontId="0" fillId="12" borderId="10" xfId="3" applyFont="1" applyFill="1" applyBorder="1" applyAlignment="1">
      <alignment horizontal="center"/>
    </xf>
    <xf numFmtId="0" fontId="3" fillId="12" borderId="11" xfId="3" applyFill="1" applyBorder="1" applyAlignment="1">
      <alignment horizontal="center"/>
    </xf>
    <xf numFmtId="0" fontId="3" fillId="12" borderId="12" xfId="3" applyFill="1" applyBorder="1" applyAlignment="1">
      <alignment horizontal="center"/>
    </xf>
    <xf numFmtId="0" fontId="0" fillId="3" borderId="13" xfId="2" applyFont="1" applyBorder="1" applyAlignment="1">
      <alignment horizontal="center"/>
    </xf>
    <xf numFmtId="0" fontId="3" fillId="3" borderId="13" xfId="2" applyBorder="1" applyAlignment="1">
      <alignment horizontal="center"/>
    </xf>
    <xf numFmtId="0" fontId="0" fillId="5" borderId="13" xfId="4" applyFont="1" applyBorder="1" applyAlignment="1">
      <alignment horizontal="center"/>
    </xf>
    <xf numFmtId="0" fontId="3" fillId="5" borderId="13" xfId="4" applyBorder="1" applyAlignment="1">
      <alignment horizontal="center"/>
    </xf>
    <xf numFmtId="0" fontId="0" fillId="4" borderId="2" xfId="3" applyFont="1" applyBorder="1" applyAlignment="1">
      <alignment horizontal="center"/>
    </xf>
    <xf numFmtId="0" fontId="3" fillId="4" borderId="3" xfId="3" applyBorder="1" applyAlignment="1">
      <alignment horizontal="center"/>
    </xf>
    <xf numFmtId="0" fontId="3" fillId="4" borderId="15" xfId="3" applyBorder="1" applyAlignment="1">
      <alignment horizontal="center"/>
    </xf>
    <xf numFmtId="0" fontId="0" fillId="7" borderId="17" xfId="6" applyFont="1" applyBorder="1" applyAlignment="1">
      <alignment horizontal="center"/>
    </xf>
    <xf numFmtId="0" fontId="3" fillId="7" borderId="17" xfId="6" applyBorder="1" applyAlignment="1">
      <alignment horizontal="center"/>
    </xf>
    <xf numFmtId="0" fontId="0" fillId="0" borderId="0" xfId="0" applyAlignment="1">
      <alignment horizontal="center"/>
    </xf>
  </cellXfs>
  <cellStyles count="8">
    <cellStyle name="20% - Accent1" xfId="2" builtinId="30"/>
    <cellStyle name="20% - Accent3" xfId="3" builtinId="38"/>
    <cellStyle name="20% - Accent4" xfId="4" builtinId="42"/>
    <cellStyle name="20% - Accent5" xfId="5" builtinId="46"/>
    <cellStyle name="20% - Accent6" xfId="6" builtinId="50"/>
    <cellStyle name="60% - Accent6" xfId="7" builtinId="52"/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workbookViewId="0">
      <pane ySplit="1" topLeftCell="A128" activePane="bottomLeft" state="frozen"/>
      <selection pane="bottomLeft" activeCell="C18" sqref="C18"/>
    </sheetView>
  </sheetViews>
  <sheetFormatPr defaultRowHeight="15" x14ac:dyDescent="0.25"/>
  <cols>
    <col min="1" max="1" width="9.28515625" customWidth="1"/>
    <col min="2" max="2" width="9.140625" customWidth="1"/>
    <col min="3" max="3" width="21" customWidth="1"/>
    <col min="4" max="4" width="14.7109375" customWidth="1"/>
    <col min="5" max="6" width="12.140625" customWidth="1"/>
    <col min="7" max="7" width="12" customWidth="1"/>
    <col min="8" max="8" width="13.5703125" customWidth="1"/>
    <col min="9" max="9" width="10.42578125" customWidth="1"/>
    <col min="10" max="10" width="12" customWidth="1"/>
    <col min="11" max="11" width="15.85546875" customWidth="1"/>
    <col min="12" max="12" width="9.140625" hidden="1" customWidth="1"/>
    <col min="13" max="13" width="11.85546875" customWidth="1"/>
    <col min="14" max="14" width="17.5703125" customWidth="1"/>
    <col min="15" max="15" width="31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258</v>
      </c>
      <c r="E1" t="s">
        <v>3</v>
      </c>
      <c r="F1" t="s">
        <v>341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442</v>
      </c>
      <c r="O1" t="s">
        <v>443</v>
      </c>
    </row>
    <row r="2" spans="1:15" x14ac:dyDescent="0.25">
      <c r="A2">
        <v>0</v>
      </c>
      <c r="B2">
        <v>0</v>
      </c>
      <c r="C2" t="s">
        <v>10</v>
      </c>
      <c r="H2">
        <v>13.8</v>
      </c>
      <c r="I2">
        <v>20.6</v>
      </c>
      <c r="J2">
        <v>0</v>
      </c>
      <c r="K2">
        <v>1</v>
      </c>
    </row>
    <row r="3" spans="1:15" x14ac:dyDescent="0.25">
      <c r="A3">
        <v>0</v>
      </c>
      <c r="B3">
        <v>0</v>
      </c>
      <c r="C3" t="s">
        <v>11</v>
      </c>
      <c r="E3">
        <v>12.5</v>
      </c>
      <c r="G3">
        <v>5.33</v>
      </c>
      <c r="H3">
        <v>14.3</v>
      </c>
      <c r="I3">
        <v>21.8</v>
      </c>
      <c r="J3">
        <v>0</v>
      </c>
      <c r="K3">
        <v>1</v>
      </c>
    </row>
    <row r="4" spans="1:15" x14ac:dyDescent="0.25">
      <c r="A4">
        <v>0</v>
      </c>
      <c r="B4">
        <v>0</v>
      </c>
      <c r="C4" t="s">
        <v>14</v>
      </c>
      <c r="E4">
        <v>12.9</v>
      </c>
      <c r="G4">
        <v>4</v>
      </c>
      <c r="H4">
        <v>14.5</v>
      </c>
      <c r="I4">
        <v>22.5</v>
      </c>
      <c r="J4">
        <v>0</v>
      </c>
      <c r="K4">
        <v>1</v>
      </c>
    </row>
    <row r="5" spans="1:15" x14ac:dyDescent="0.25">
      <c r="A5">
        <v>0</v>
      </c>
      <c r="B5">
        <v>0</v>
      </c>
      <c r="C5" t="s">
        <v>15</v>
      </c>
      <c r="E5">
        <v>13</v>
      </c>
      <c r="G5">
        <v>5.95</v>
      </c>
      <c r="H5">
        <v>14.8</v>
      </c>
      <c r="I5">
        <v>22</v>
      </c>
      <c r="J5">
        <v>0</v>
      </c>
      <c r="K5">
        <v>1</v>
      </c>
    </row>
    <row r="6" spans="1:15" x14ac:dyDescent="0.25">
      <c r="C6" t="s">
        <v>12</v>
      </c>
      <c r="E6">
        <v>11.9</v>
      </c>
      <c r="G6">
        <v>4.4800000000000004</v>
      </c>
      <c r="H6">
        <v>14</v>
      </c>
      <c r="I6">
        <v>20.2</v>
      </c>
      <c r="J6">
        <v>0</v>
      </c>
      <c r="K6">
        <v>1</v>
      </c>
    </row>
    <row r="7" spans="1:15" x14ac:dyDescent="0.25">
      <c r="C7" t="s">
        <v>16</v>
      </c>
      <c r="E7">
        <v>12</v>
      </c>
      <c r="G7">
        <v>4</v>
      </c>
      <c r="H7">
        <v>14.3</v>
      </c>
      <c r="I7">
        <v>23.2</v>
      </c>
      <c r="J7">
        <v>0</v>
      </c>
      <c r="K7">
        <v>1</v>
      </c>
    </row>
    <row r="8" spans="1:15" x14ac:dyDescent="0.25">
      <c r="H8">
        <v>13.6</v>
      </c>
      <c r="I8">
        <v>24</v>
      </c>
      <c r="J8">
        <v>0</v>
      </c>
      <c r="K8">
        <v>1</v>
      </c>
    </row>
    <row r="9" spans="1:15" x14ac:dyDescent="0.25">
      <c r="C9" t="s">
        <v>65</v>
      </c>
      <c r="E9">
        <v>16</v>
      </c>
      <c r="G9">
        <v>7</v>
      </c>
      <c r="J9">
        <v>0</v>
      </c>
      <c r="K9">
        <v>1</v>
      </c>
    </row>
    <row r="10" spans="1:15" x14ac:dyDescent="0.25">
      <c r="C10" t="s">
        <v>66</v>
      </c>
      <c r="E10">
        <v>10</v>
      </c>
    </row>
    <row r="11" spans="1:15" x14ac:dyDescent="0.25">
      <c r="C11" t="s">
        <v>67</v>
      </c>
      <c r="E11">
        <v>15</v>
      </c>
      <c r="G11">
        <v>7</v>
      </c>
    </row>
    <row r="12" spans="1:15" x14ac:dyDescent="0.25">
      <c r="C12" t="s">
        <v>68</v>
      </c>
      <c r="J12">
        <v>0</v>
      </c>
      <c r="K12">
        <v>1</v>
      </c>
    </row>
    <row r="13" spans="1:15" x14ac:dyDescent="0.25">
      <c r="C13" t="s">
        <v>69</v>
      </c>
      <c r="J13">
        <v>0</v>
      </c>
      <c r="K13">
        <v>1</v>
      </c>
    </row>
    <row r="14" spans="1:15" x14ac:dyDescent="0.25">
      <c r="C14" t="s">
        <v>252</v>
      </c>
      <c r="J14">
        <v>0</v>
      </c>
      <c r="K14">
        <v>1</v>
      </c>
    </row>
    <row r="15" spans="1:15" x14ac:dyDescent="0.25">
      <c r="C15" t="s">
        <v>70</v>
      </c>
      <c r="J15">
        <v>1</v>
      </c>
      <c r="K15">
        <v>0</v>
      </c>
    </row>
    <row r="16" spans="1:15" x14ac:dyDescent="0.25">
      <c r="C16" t="s">
        <v>71</v>
      </c>
      <c r="J16">
        <v>1</v>
      </c>
      <c r="K16">
        <v>0</v>
      </c>
    </row>
    <row r="17" spans="3:15" x14ac:dyDescent="0.25">
      <c r="C17" t="s">
        <v>332</v>
      </c>
      <c r="J17">
        <v>0</v>
      </c>
      <c r="K17">
        <v>1</v>
      </c>
    </row>
    <row r="18" spans="3:15" x14ac:dyDescent="0.25">
      <c r="C18" t="s">
        <v>333</v>
      </c>
      <c r="J18">
        <v>0</v>
      </c>
      <c r="K18">
        <v>1</v>
      </c>
    </row>
    <row r="19" spans="3:15" x14ac:dyDescent="0.25">
      <c r="C19" s="45" t="s">
        <v>321</v>
      </c>
      <c r="J19">
        <v>0</v>
      </c>
      <c r="K19">
        <v>1</v>
      </c>
    </row>
    <row r="20" spans="3:15" x14ac:dyDescent="0.25">
      <c r="C20" t="s">
        <v>817</v>
      </c>
      <c r="J20">
        <v>0</v>
      </c>
      <c r="K20">
        <v>1</v>
      </c>
    </row>
    <row r="21" spans="3:15" x14ac:dyDescent="0.25">
      <c r="C21" t="s">
        <v>211</v>
      </c>
      <c r="J21">
        <v>0</v>
      </c>
      <c r="K21">
        <v>1</v>
      </c>
    </row>
    <row r="22" spans="3:15" x14ac:dyDescent="0.25">
      <c r="C22" t="s">
        <v>308</v>
      </c>
      <c r="J22">
        <v>0</v>
      </c>
      <c r="K22">
        <v>2</v>
      </c>
    </row>
    <row r="25" spans="3:15" x14ac:dyDescent="0.25">
      <c r="C25" t="s">
        <v>77</v>
      </c>
      <c r="H25">
        <v>15.1</v>
      </c>
      <c r="I25">
        <v>22.1</v>
      </c>
      <c r="J25">
        <v>0</v>
      </c>
      <c r="K25">
        <v>1</v>
      </c>
    </row>
    <row r="26" spans="3:15" x14ac:dyDescent="0.25">
      <c r="C26" t="s">
        <v>78</v>
      </c>
      <c r="D26">
        <v>1</v>
      </c>
      <c r="E26" t="s">
        <v>86</v>
      </c>
      <c r="F26">
        <v>1</v>
      </c>
      <c r="H26">
        <v>15.4</v>
      </c>
      <c r="I26">
        <v>31.3</v>
      </c>
      <c r="J26">
        <v>1</v>
      </c>
      <c r="K26">
        <v>0</v>
      </c>
      <c r="N26" t="s">
        <v>444</v>
      </c>
      <c r="O26">
        <v>0</v>
      </c>
    </row>
    <row r="27" spans="3:15" x14ac:dyDescent="0.25">
      <c r="H27">
        <v>14.2</v>
      </c>
      <c r="I27">
        <v>26</v>
      </c>
      <c r="J27">
        <v>1</v>
      </c>
      <c r="K27">
        <v>0</v>
      </c>
    </row>
    <row r="28" spans="3:15" x14ac:dyDescent="0.25">
      <c r="H28">
        <v>14.8</v>
      </c>
      <c r="I28">
        <v>31.3</v>
      </c>
      <c r="J28">
        <v>1</v>
      </c>
      <c r="K28">
        <v>0</v>
      </c>
    </row>
    <row r="29" spans="3:15" x14ac:dyDescent="0.25">
      <c r="H29">
        <v>14.6</v>
      </c>
      <c r="I29">
        <v>31.8</v>
      </c>
      <c r="J29">
        <v>1</v>
      </c>
      <c r="K29">
        <v>0</v>
      </c>
    </row>
    <row r="30" spans="3:15" x14ac:dyDescent="0.25">
      <c r="H30">
        <v>12.7</v>
      </c>
      <c r="I30">
        <v>27.9</v>
      </c>
      <c r="J30">
        <v>1</v>
      </c>
      <c r="K30">
        <v>0</v>
      </c>
    </row>
    <row r="31" spans="3:15" x14ac:dyDescent="0.25">
      <c r="H31">
        <v>14.9</v>
      </c>
      <c r="I31">
        <v>31.8</v>
      </c>
      <c r="J31">
        <v>1</v>
      </c>
      <c r="K31">
        <v>0</v>
      </c>
    </row>
    <row r="32" spans="3:15" x14ac:dyDescent="0.25">
      <c r="C32" t="s">
        <v>80</v>
      </c>
      <c r="H32">
        <v>14.6</v>
      </c>
      <c r="I32">
        <v>25.1</v>
      </c>
      <c r="J32">
        <v>0</v>
      </c>
      <c r="K32">
        <v>1</v>
      </c>
    </row>
    <row r="33" spans="3:15" x14ac:dyDescent="0.25">
      <c r="C33" t="s">
        <v>79</v>
      </c>
      <c r="H33">
        <v>14.6</v>
      </c>
      <c r="I33">
        <v>21.5</v>
      </c>
      <c r="J33">
        <v>0</v>
      </c>
      <c r="K33">
        <v>1</v>
      </c>
    </row>
    <row r="34" spans="3:15" x14ac:dyDescent="0.25">
      <c r="C34" t="s">
        <v>84</v>
      </c>
      <c r="H34">
        <v>14.2</v>
      </c>
      <c r="I34">
        <v>23.1</v>
      </c>
      <c r="J34">
        <v>0</v>
      </c>
      <c r="K34">
        <v>1</v>
      </c>
    </row>
    <row r="35" spans="3:15" x14ac:dyDescent="0.25">
      <c r="C35" t="s">
        <v>85</v>
      </c>
      <c r="D35">
        <v>1</v>
      </c>
      <c r="E35" t="s">
        <v>86</v>
      </c>
      <c r="F35">
        <v>1</v>
      </c>
      <c r="M35" t="s">
        <v>345</v>
      </c>
    </row>
    <row r="36" spans="3:15" x14ac:dyDescent="0.25">
      <c r="C36" t="s">
        <v>81</v>
      </c>
      <c r="H36">
        <v>13.4</v>
      </c>
      <c r="I36">
        <v>28.5</v>
      </c>
      <c r="J36">
        <v>0</v>
      </c>
      <c r="K36">
        <v>1</v>
      </c>
    </row>
    <row r="37" spans="3:15" x14ac:dyDescent="0.25">
      <c r="C37" t="s">
        <v>82</v>
      </c>
      <c r="H37">
        <v>14.7</v>
      </c>
      <c r="I37">
        <v>22.1</v>
      </c>
      <c r="J37" t="s">
        <v>39</v>
      </c>
    </row>
    <row r="38" spans="3:15" x14ac:dyDescent="0.25">
      <c r="D38">
        <v>1</v>
      </c>
      <c r="E38" t="s">
        <v>86</v>
      </c>
      <c r="F38">
        <v>0</v>
      </c>
    </row>
    <row r="39" spans="3:15" x14ac:dyDescent="0.25">
      <c r="C39" t="s">
        <v>83</v>
      </c>
      <c r="H39">
        <v>14.5</v>
      </c>
      <c r="I39">
        <v>30.5</v>
      </c>
      <c r="J39">
        <v>1</v>
      </c>
      <c r="K39">
        <v>1</v>
      </c>
      <c r="N39">
        <v>0</v>
      </c>
      <c r="O39">
        <v>0</v>
      </c>
    </row>
    <row r="40" spans="3:15" x14ac:dyDescent="0.25">
      <c r="H40">
        <v>11.1</v>
      </c>
      <c r="I40">
        <v>28.6</v>
      </c>
      <c r="J40">
        <v>0</v>
      </c>
      <c r="K40">
        <v>1</v>
      </c>
    </row>
    <row r="44" spans="3:15" x14ac:dyDescent="0.25">
      <c r="C44" t="s">
        <v>87</v>
      </c>
      <c r="H44">
        <v>15</v>
      </c>
      <c r="I44">
        <v>20.399999999999999</v>
      </c>
      <c r="J44">
        <v>1</v>
      </c>
      <c r="K44">
        <v>0</v>
      </c>
      <c r="N44" t="s">
        <v>445</v>
      </c>
      <c r="O44">
        <v>0</v>
      </c>
    </row>
    <row r="45" spans="3:15" x14ac:dyDescent="0.25">
      <c r="H45">
        <v>11.5</v>
      </c>
      <c r="I45">
        <v>18.8</v>
      </c>
      <c r="J45">
        <v>0</v>
      </c>
      <c r="K45">
        <v>1</v>
      </c>
    </row>
    <row r="46" spans="3:15" x14ac:dyDescent="0.25">
      <c r="C46" t="s">
        <v>88</v>
      </c>
      <c r="D46">
        <v>1</v>
      </c>
      <c r="E46" t="s">
        <v>86</v>
      </c>
      <c r="F46">
        <v>1</v>
      </c>
    </row>
    <row r="47" spans="3:15" x14ac:dyDescent="0.25">
      <c r="C47" t="s">
        <v>89</v>
      </c>
    </row>
    <row r="48" spans="3:15" x14ac:dyDescent="0.25">
      <c r="C48" t="s">
        <v>90</v>
      </c>
      <c r="H48">
        <v>15.4</v>
      </c>
      <c r="I48">
        <v>20.399999999999999</v>
      </c>
      <c r="J48">
        <v>0</v>
      </c>
      <c r="K48">
        <v>0</v>
      </c>
    </row>
    <row r="49" spans="3:13" x14ac:dyDescent="0.25">
      <c r="C49" t="s">
        <v>91</v>
      </c>
      <c r="H49">
        <v>16.100000000000001</v>
      </c>
      <c r="I49">
        <v>20.7</v>
      </c>
      <c r="J49">
        <v>0</v>
      </c>
      <c r="K49">
        <v>0</v>
      </c>
    </row>
    <row r="50" spans="3:13" x14ac:dyDescent="0.25">
      <c r="C50" t="s">
        <v>92</v>
      </c>
      <c r="H50">
        <v>14.5</v>
      </c>
      <c r="I50">
        <v>21.1</v>
      </c>
      <c r="J50">
        <v>0</v>
      </c>
      <c r="K50">
        <v>0</v>
      </c>
    </row>
    <row r="51" spans="3:13" x14ac:dyDescent="0.25">
      <c r="C51" t="s">
        <v>104</v>
      </c>
      <c r="J51">
        <v>0</v>
      </c>
      <c r="K51">
        <v>1</v>
      </c>
    </row>
    <row r="52" spans="3:13" x14ac:dyDescent="0.25">
      <c r="C52" t="s">
        <v>95</v>
      </c>
      <c r="H52">
        <v>14.3</v>
      </c>
      <c r="I52">
        <v>19.5</v>
      </c>
      <c r="J52">
        <v>0</v>
      </c>
      <c r="K52">
        <v>0</v>
      </c>
    </row>
    <row r="53" spans="3:13" x14ac:dyDescent="0.25">
      <c r="C53" t="s">
        <v>97</v>
      </c>
      <c r="H53">
        <v>14.7</v>
      </c>
      <c r="I53">
        <v>20.7</v>
      </c>
      <c r="J53">
        <v>0</v>
      </c>
      <c r="K53">
        <v>0</v>
      </c>
    </row>
    <row r="54" spans="3:13" x14ac:dyDescent="0.25">
      <c r="C54" t="s">
        <v>98</v>
      </c>
      <c r="H54">
        <v>14.6</v>
      </c>
      <c r="I54">
        <v>25.6</v>
      </c>
      <c r="J54">
        <v>0</v>
      </c>
      <c r="K54">
        <v>0</v>
      </c>
    </row>
    <row r="55" spans="3:13" x14ac:dyDescent="0.25">
      <c r="C55" t="s">
        <v>99</v>
      </c>
      <c r="D55">
        <v>1</v>
      </c>
      <c r="E55" t="s">
        <v>86</v>
      </c>
      <c r="F55">
        <v>1</v>
      </c>
    </row>
    <row r="56" spans="3:13" x14ac:dyDescent="0.25">
      <c r="C56" t="s">
        <v>100</v>
      </c>
      <c r="D56">
        <v>1</v>
      </c>
      <c r="E56" t="s">
        <v>86</v>
      </c>
      <c r="F56">
        <v>1</v>
      </c>
      <c r="H56">
        <v>14.9</v>
      </c>
      <c r="I56">
        <v>25.9</v>
      </c>
      <c r="J56">
        <v>0</v>
      </c>
      <c r="K56">
        <v>1</v>
      </c>
      <c r="M56" t="s">
        <v>346</v>
      </c>
    </row>
    <row r="57" spans="3:13" x14ac:dyDescent="0.25">
      <c r="F57">
        <v>0</v>
      </c>
    </row>
    <row r="58" spans="3:13" x14ac:dyDescent="0.25">
      <c r="C58" t="s">
        <v>101</v>
      </c>
      <c r="H58">
        <v>14.7</v>
      </c>
      <c r="I58">
        <v>25.4</v>
      </c>
      <c r="J58">
        <v>0</v>
      </c>
      <c r="K58">
        <v>1</v>
      </c>
    </row>
    <row r="59" spans="3:13" x14ac:dyDescent="0.25">
      <c r="C59" t="s">
        <v>102</v>
      </c>
      <c r="H59">
        <v>14.1</v>
      </c>
      <c r="I59">
        <v>20</v>
      </c>
      <c r="J59">
        <v>0</v>
      </c>
      <c r="K59">
        <v>1</v>
      </c>
    </row>
    <row r="60" spans="3:13" x14ac:dyDescent="0.25">
      <c r="C60" t="s">
        <v>103</v>
      </c>
      <c r="H60">
        <v>14.8</v>
      </c>
      <c r="I60">
        <v>21.9</v>
      </c>
      <c r="J60">
        <v>0</v>
      </c>
      <c r="K60">
        <v>1</v>
      </c>
    </row>
    <row r="61" spans="3:13" x14ac:dyDescent="0.25">
      <c r="C61" t="s">
        <v>104</v>
      </c>
      <c r="H61">
        <v>14.6</v>
      </c>
      <c r="I61">
        <v>22.2</v>
      </c>
      <c r="J61">
        <v>0</v>
      </c>
      <c r="K61">
        <v>1</v>
      </c>
    </row>
    <row r="62" spans="3:13" x14ac:dyDescent="0.25">
      <c r="C62" t="s">
        <v>163</v>
      </c>
      <c r="J62">
        <v>0</v>
      </c>
      <c r="K62">
        <v>1</v>
      </c>
    </row>
    <row r="63" spans="3:13" x14ac:dyDescent="0.25">
      <c r="C63" t="s">
        <v>164</v>
      </c>
      <c r="J63">
        <v>0</v>
      </c>
      <c r="K63">
        <v>1</v>
      </c>
    </row>
    <row r="64" spans="3:13" x14ac:dyDescent="0.25">
      <c r="C64" t="s">
        <v>107</v>
      </c>
      <c r="H64">
        <v>14.2</v>
      </c>
      <c r="I64">
        <v>22.2</v>
      </c>
      <c r="J64">
        <v>0</v>
      </c>
      <c r="K64">
        <v>1</v>
      </c>
    </row>
    <row r="65" spans="3:15" x14ac:dyDescent="0.25">
      <c r="C65" t="s">
        <v>108</v>
      </c>
      <c r="H65">
        <v>15</v>
      </c>
      <c r="I65">
        <v>27.2</v>
      </c>
      <c r="J65">
        <v>0</v>
      </c>
      <c r="K65">
        <v>1</v>
      </c>
    </row>
    <row r="66" spans="3:15" x14ac:dyDescent="0.25">
      <c r="C66" t="s">
        <v>109</v>
      </c>
      <c r="D66">
        <v>1</v>
      </c>
      <c r="E66" t="s">
        <v>86</v>
      </c>
      <c r="F66">
        <v>0</v>
      </c>
      <c r="H66">
        <v>14.1</v>
      </c>
      <c r="I66">
        <v>19.8</v>
      </c>
      <c r="J66">
        <v>0</v>
      </c>
      <c r="K66">
        <v>1</v>
      </c>
    </row>
    <row r="67" spans="3:15" x14ac:dyDescent="0.25">
      <c r="C67" t="s">
        <v>110</v>
      </c>
      <c r="H67">
        <v>13.8</v>
      </c>
      <c r="I67">
        <v>19.8</v>
      </c>
      <c r="J67">
        <v>0</v>
      </c>
      <c r="K67">
        <v>1</v>
      </c>
    </row>
    <row r="68" spans="3:15" x14ac:dyDescent="0.25">
      <c r="C68" t="s">
        <v>111</v>
      </c>
      <c r="H68">
        <v>15</v>
      </c>
      <c r="I68">
        <v>21.5</v>
      </c>
      <c r="J68">
        <v>0</v>
      </c>
      <c r="K68">
        <v>1</v>
      </c>
    </row>
    <row r="69" spans="3:15" x14ac:dyDescent="0.25">
      <c r="C69" t="s">
        <v>112</v>
      </c>
      <c r="H69">
        <v>15</v>
      </c>
      <c r="I69">
        <v>21.5</v>
      </c>
      <c r="J69">
        <v>0</v>
      </c>
      <c r="K69">
        <v>1</v>
      </c>
    </row>
    <row r="70" spans="3:15" x14ac:dyDescent="0.25">
      <c r="C70" t="s">
        <v>113</v>
      </c>
      <c r="H70">
        <v>15</v>
      </c>
      <c r="I70">
        <v>23.4</v>
      </c>
    </row>
    <row r="71" spans="3:15" x14ac:dyDescent="0.25">
      <c r="C71" t="s">
        <v>114</v>
      </c>
    </row>
    <row r="72" spans="3:15" x14ac:dyDescent="0.25">
      <c r="C72" t="s">
        <v>115</v>
      </c>
      <c r="H72">
        <v>13.3</v>
      </c>
      <c r="I72">
        <v>19.8</v>
      </c>
      <c r="J72">
        <v>0</v>
      </c>
      <c r="K72">
        <v>1</v>
      </c>
    </row>
    <row r="73" spans="3:15" x14ac:dyDescent="0.25">
      <c r="C73" t="s">
        <v>116</v>
      </c>
      <c r="D73">
        <v>1</v>
      </c>
      <c r="E73" t="s">
        <v>86</v>
      </c>
      <c r="F73">
        <v>1</v>
      </c>
      <c r="H73">
        <v>13.9</v>
      </c>
      <c r="I73">
        <v>21</v>
      </c>
      <c r="J73">
        <v>0</v>
      </c>
      <c r="K73">
        <v>1</v>
      </c>
      <c r="M73" t="s">
        <v>345</v>
      </c>
    </row>
    <row r="74" spans="3:15" x14ac:dyDescent="0.25">
      <c r="C74" t="s">
        <v>117</v>
      </c>
      <c r="H74">
        <v>14.5</v>
      </c>
      <c r="I74">
        <v>21.8</v>
      </c>
      <c r="J74">
        <v>0</v>
      </c>
      <c r="K74">
        <v>1</v>
      </c>
    </row>
    <row r="75" spans="3:15" x14ac:dyDescent="0.25">
      <c r="C75" t="s">
        <v>118</v>
      </c>
      <c r="H75">
        <v>15.1</v>
      </c>
      <c r="I75">
        <v>22.6</v>
      </c>
      <c r="J75">
        <v>1</v>
      </c>
      <c r="K75">
        <v>0</v>
      </c>
      <c r="N75">
        <v>0</v>
      </c>
      <c r="O75">
        <v>0</v>
      </c>
    </row>
    <row r="76" spans="3:15" x14ac:dyDescent="0.25">
      <c r="C76" t="s">
        <v>119</v>
      </c>
      <c r="D76">
        <v>1</v>
      </c>
      <c r="E76" t="s">
        <v>86</v>
      </c>
      <c r="F76">
        <v>1</v>
      </c>
    </row>
    <row r="77" spans="3:15" x14ac:dyDescent="0.25">
      <c r="C77" t="s">
        <v>120</v>
      </c>
      <c r="D77">
        <v>1</v>
      </c>
      <c r="E77" t="s">
        <v>86</v>
      </c>
      <c r="F77">
        <v>1</v>
      </c>
    </row>
    <row r="79" spans="3:15" x14ac:dyDescent="0.25">
      <c r="C79" t="s">
        <v>816</v>
      </c>
      <c r="D79">
        <v>1</v>
      </c>
      <c r="E79" t="s">
        <v>86</v>
      </c>
      <c r="F79">
        <v>1</v>
      </c>
      <c r="H79">
        <v>15.5</v>
      </c>
      <c r="I79">
        <v>18.7</v>
      </c>
      <c r="J79">
        <v>0</v>
      </c>
      <c r="K79">
        <v>1</v>
      </c>
    </row>
    <row r="80" spans="3:15" x14ac:dyDescent="0.25">
      <c r="C80" t="s">
        <v>121</v>
      </c>
      <c r="D80">
        <v>1</v>
      </c>
      <c r="E80" t="s">
        <v>86</v>
      </c>
      <c r="F80">
        <v>1</v>
      </c>
      <c r="H80">
        <v>13.9</v>
      </c>
      <c r="I80">
        <v>19.2</v>
      </c>
    </row>
    <row r="81" spans="3:15" x14ac:dyDescent="0.25">
      <c r="C81" t="s">
        <v>122</v>
      </c>
      <c r="D81">
        <v>1</v>
      </c>
      <c r="E81" t="s">
        <v>86</v>
      </c>
      <c r="F81">
        <v>1</v>
      </c>
    </row>
    <row r="82" spans="3:15" x14ac:dyDescent="0.25">
      <c r="C82" t="s">
        <v>123</v>
      </c>
      <c r="H82">
        <v>15.7</v>
      </c>
      <c r="I82">
        <v>20</v>
      </c>
      <c r="J82">
        <v>0</v>
      </c>
      <c r="K82">
        <v>1</v>
      </c>
    </row>
    <row r="83" spans="3:15" x14ac:dyDescent="0.25">
      <c r="C83" t="s">
        <v>124</v>
      </c>
      <c r="H83">
        <v>15.2</v>
      </c>
      <c r="I83">
        <v>22</v>
      </c>
      <c r="J83">
        <v>1</v>
      </c>
    </row>
    <row r="84" spans="3:15" x14ac:dyDescent="0.25">
      <c r="C84" t="s">
        <v>125</v>
      </c>
      <c r="D84">
        <v>1</v>
      </c>
      <c r="E84" t="s">
        <v>86</v>
      </c>
      <c r="F84">
        <v>1</v>
      </c>
      <c r="H84">
        <v>13.8</v>
      </c>
      <c r="I84">
        <v>20.100000000000001</v>
      </c>
      <c r="J84">
        <v>5</v>
      </c>
      <c r="K84">
        <v>0</v>
      </c>
      <c r="N84" t="s">
        <v>446</v>
      </c>
      <c r="O84">
        <v>0</v>
      </c>
    </row>
    <row r="85" spans="3:15" x14ac:dyDescent="0.25">
      <c r="H85">
        <v>10.8</v>
      </c>
      <c r="I85">
        <v>15.4</v>
      </c>
    </row>
    <row r="86" spans="3:15" x14ac:dyDescent="0.25">
      <c r="H86">
        <v>13.2</v>
      </c>
      <c r="I86">
        <v>21.4</v>
      </c>
    </row>
    <row r="87" spans="3:15" x14ac:dyDescent="0.25">
      <c r="C87" t="s">
        <v>126</v>
      </c>
      <c r="H87">
        <v>16.3</v>
      </c>
      <c r="I87">
        <v>28.4</v>
      </c>
      <c r="J87">
        <v>2</v>
      </c>
      <c r="K87">
        <v>0</v>
      </c>
    </row>
    <row r="88" spans="3:15" x14ac:dyDescent="0.25">
      <c r="C88" t="s">
        <v>127</v>
      </c>
      <c r="H88">
        <v>15</v>
      </c>
      <c r="I88">
        <v>20</v>
      </c>
      <c r="J88">
        <v>0</v>
      </c>
      <c r="K88">
        <v>1</v>
      </c>
    </row>
    <row r="89" spans="3:15" x14ac:dyDescent="0.25">
      <c r="C89" t="s">
        <v>128</v>
      </c>
      <c r="H89">
        <v>15.3</v>
      </c>
      <c r="I89">
        <v>22.5</v>
      </c>
      <c r="J89">
        <v>0</v>
      </c>
      <c r="K89">
        <v>1</v>
      </c>
    </row>
    <row r="90" spans="3:15" x14ac:dyDescent="0.25">
      <c r="C90" t="s">
        <v>137</v>
      </c>
      <c r="H90">
        <v>13.4</v>
      </c>
      <c r="I90">
        <v>18.7</v>
      </c>
      <c r="J90">
        <v>0</v>
      </c>
      <c r="K90">
        <v>1</v>
      </c>
    </row>
    <row r="91" spans="3:15" x14ac:dyDescent="0.25">
      <c r="C91" t="s">
        <v>138</v>
      </c>
      <c r="H91">
        <v>15</v>
      </c>
      <c r="I91">
        <v>21.1</v>
      </c>
      <c r="J91">
        <v>0</v>
      </c>
      <c r="K91">
        <v>1</v>
      </c>
    </row>
    <row r="92" spans="3:15" x14ac:dyDescent="0.25">
      <c r="C92" t="s">
        <v>139</v>
      </c>
      <c r="H92">
        <v>15.4</v>
      </c>
      <c r="I92">
        <v>22.6</v>
      </c>
      <c r="J92">
        <v>0</v>
      </c>
      <c r="K92">
        <v>1</v>
      </c>
    </row>
    <row r="93" spans="3:15" x14ac:dyDescent="0.25">
      <c r="C93" t="s">
        <v>146</v>
      </c>
      <c r="H93">
        <v>18.5</v>
      </c>
      <c r="I93">
        <v>22.6</v>
      </c>
      <c r="J93">
        <v>0</v>
      </c>
      <c r="K93">
        <v>1</v>
      </c>
    </row>
    <row r="94" spans="3:15" x14ac:dyDescent="0.25">
      <c r="C94" t="s">
        <v>147</v>
      </c>
      <c r="H94">
        <v>14.2</v>
      </c>
      <c r="I94">
        <v>23.5</v>
      </c>
    </row>
    <row r="95" spans="3:15" x14ac:dyDescent="0.25">
      <c r="C95" t="s">
        <v>148</v>
      </c>
      <c r="H95">
        <v>14.8</v>
      </c>
      <c r="I95">
        <v>20.399999999999999</v>
      </c>
      <c r="J95">
        <v>0</v>
      </c>
      <c r="K95">
        <v>1</v>
      </c>
    </row>
    <row r="96" spans="3:15" x14ac:dyDescent="0.25">
      <c r="C96" t="s">
        <v>149</v>
      </c>
      <c r="H96">
        <v>15.8</v>
      </c>
      <c r="I96">
        <v>22</v>
      </c>
      <c r="J96">
        <v>1</v>
      </c>
      <c r="K96">
        <v>0</v>
      </c>
      <c r="N96" t="s">
        <v>446</v>
      </c>
      <c r="O96">
        <v>0</v>
      </c>
    </row>
    <row r="97" spans="3:11" x14ac:dyDescent="0.25">
      <c r="C97" t="s">
        <v>150</v>
      </c>
      <c r="H97">
        <v>14.9</v>
      </c>
      <c r="I97">
        <v>21.9</v>
      </c>
      <c r="J97">
        <v>0</v>
      </c>
      <c r="K97">
        <v>1</v>
      </c>
    </row>
    <row r="98" spans="3:11" x14ac:dyDescent="0.25">
      <c r="C98" t="s">
        <v>152</v>
      </c>
      <c r="H98">
        <v>13.2</v>
      </c>
      <c r="I98">
        <v>20.399999999999999</v>
      </c>
      <c r="J98">
        <v>0</v>
      </c>
      <c r="K98">
        <v>1</v>
      </c>
    </row>
    <row r="99" spans="3:11" x14ac:dyDescent="0.25">
      <c r="C99" t="s">
        <v>153</v>
      </c>
      <c r="H99">
        <v>14.5</v>
      </c>
      <c r="I99">
        <v>24.8</v>
      </c>
      <c r="J99">
        <v>0</v>
      </c>
      <c r="K99">
        <v>1</v>
      </c>
    </row>
    <row r="100" spans="3:11" x14ac:dyDescent="0.25">
      <c r="C100" t="s">
        <v>154</v>
      </c>
      <c r="H100">
        <v>13.8</v>
      </c>
      <c r="I100">
        <v>22</v>
      </c>
      <c r="J100">
        <v>0</v>
      </c>
      <c r="K100">
        <v>1</v>
      </c>
    </row>
    <row r="101" spans="3:11" x14ac:dyDescent="0.25">
      <c r="C101" t="s">
        <v>155</v>
      </c>
      <c r="H101">
        <v>14.2</v>
      </c>
      <c r="I101">
        <v>20.5</v>
      </c>
      <c r="J101">
        <v>0</v>
      </c>
      <c r="K101">
        <v>1</v>
      </c>
    </row>
    <row r="102" spans="3:11" x14ac:dyDescent="0.25">
      <c r="J102">
        <v>0</v>
      </c>
      <c r="K102">
        <v>1</v>
      </c>
    </row>
    <row r="103" spans="3:11" x14ac:dyDescent="0.25">
      <c r="C103" t="s">
        <v>155</v>
      </c>
      <c r="H103">
        <v>12.2</v>
      </c>
      <c r="I103">
        <v>19.399999999999999</v>
      </c>
      <c r="J103">
        <v>0</v>
      </c>
      <c r="K103">
        <v>1</v>
      </c>
    </row>
    <row r="104" spans="3:11" x14ac:dyDescent="0.25">
      <c r="C104" t="s">
        <v>156</v>
      </c>
      <c r="D104">
        <v>1</v>
      </c>
      <c r="E104" t="s">
        <v>162</v>
      </c>
      <c r="F104">
        <v>1</v>
      </c>
      <c r="H104">
        <v>14.8</v>
      </c>
      <c r="I104">
        <v>22.4</v>
      </c>
      <c r="J104">
        <v>0</v>
      </c>
      <c r="K104">
        <v>1</v>
      </c>
    </row>
    <row r="105" spans="3:11" x14ac:dyDescent="0.25">
      <c r="C105" t="s">
        <v>157</v>
      </c>
      <c r="H105">
        <v>14.6</v>
      </c>
      <c r="I105">
        <v>22.5</v>
      </c>
      <c r="J105">
        <v>0</v>
      </c>
      <c r="K105">
        <v>1</v>
      </c>
    </row>
    <row r="106" spans="3:11" x14ac:dyDescent="0.25">
      <c r="C106" t="s">
        <v>159</v>
      </c>
      <c r="H106">
        <v>14.6</v>
      </c>
      <c r="I106">
        <v>21.3</v>
      </c>
      <c r="J106">
        <v>0</v>
      </c>
      <c r="K106">
        <v>1</v>
      </c>
    </row>
    <row r="107" spans="3:11" x14ac:dyDescent="0.25">
      <c r="C107" t="s">
        <v>160</v>
      </c>
      <c r="H107">
        <v>13.6</v>
      </c>
      <c r="I107">
        <v>19.899999999999999</v>
      </c>
      <c r="J107">
        <v>0</v>
      </c>
      <c r="K107">
        <v>1</v>
      </c>
    </row>
    <row r="108" spans="3:11" x14ac:dyDescent="0.25">
      <c r="C108" t="s">
        <v>161</v>
      </c>
      <c r="D108">
        <v>1</v>
      </c>
      <c r="E108" t="s">
        <v>86</v>
      </c>
      <c r="F108">
        <v>1</v>
      </c>
    </row>
    <row r="109" spans="3:11" x14ac:dyDescent="0.25">
      <c r="C109" t="s">
        <v>163</v>
      </c>
      <c r="H109">
        <v>14.7</v>
      </c>
      <c r="I109">
        <v>23</v>
      </c>
      <c r="J109">
        <v>0</v>
      </c>
      <c r="K109">
        <v>1</v>
      </c>
    </row>
    <row r="110" spans="3:11" x14ac:dyDescent="0.25">
      <c r="C110" t="s">
        <v>164</v>
      </c>
      <c r="H110">
        <v>14.3</v>
      </c>
      <c r="I110">
        <v>18.899999999999999</v>
      </c>
      <c r="J110">
        <v>0</v>
      </c>
      <c r="K110">
        <v>1</v>
      </c>
    </row>
    <row r="111" spans="3:11" x14ac:dyDescent="0.25">
      <c r="C111" t="s">
        <v>165</v>
      </c>
      <c r="D111">
        <v>1</v>
      </c>
      <c r="E111" t="s">
        <v>86</v>
      </c>
      <c r="F111">
        <v>1</v>
      </c>
    </row>
    <row r="112" spans="3:11" x14ac:dyDescent="0.25">
      <c r="C112" t="s">
        <v>166</v>
      </c>
      <c r="H112">
        <v>14.2</v>
      </c>
      <c r="I112">
        <v>18.7</v>
      </c>
      <c r="J112">
        <v>0</v>
      </c>
      <c r="K112">
        <v>1</v>
      </c>
    </row>
    <row r="113" spans="3:15" x14ac:dyDescent="0.25">
      <c r="C113" t="s">
        <v>167</v>
      </c>
      <c r="H113">
        <v>15</v>
      </c>
      <c r="I113">
        <v>20.5</v>
      </c>
      <c r="J113">
        <v>0</v>
      </c>
      <c r="K113">
        <v>1</v>
      </c>
    </row>
    <row r="114" spans="3:15" x14ac:dyDescent="0.25">
      <c r="C114" t="s">
        <v>168</v>
      </c>
      <c r="H114">
        <v>16.100000000000001</v>
      </c>
      <c r="I114">
        <v>23.9</v>
      </c>
      <c r="J114">
        <v>0</v>
      </c>
      <c r="K114">
        <v>1</v>
      </c>
    </row>
    <row r="115" spans="3:15" x14ac:dyDescent="0.25">
      <c r="C115" t="s">
        <v>169</v>
      </c>
      <c r="H115">
        <v>13.8</v>
      </c>
      <c r="I115">
        <v>20.7</v>
      </c>
      <c r="J115">
        <v>0</v>
      </c>
      <c r="K115">
        <v>0</v>
      </c>
      <c r="M115" t="s">
        <v>431</v>
      </c>
      <c r="N115" t="s">
        <v>445</v>
      </c>
      <c r="O115">
        <v>0</v>
      </c>
    </row>
    <row r="116" spans="3:15" x14ac:dyDescent="0.25">
      <c r="J116">
        <v>0</v>
      </c>
      <c r="K116">
        <v>1</v>
      </c>
    </row>
    <row r="117" spans="3:15" x14ac:dyDescent="0.25">
      <c r="C117" t="s">
        <v>170</v>
      </c>
      <c r="H117">
        <v>13.6</v>
      </c>
      <c r="I117">
        <v>19.7</v>
      </c>
      <c r="J117">
        <v>0</v>
      </c>
      <c r="K117">
        <v>1</v>
      </c>
    </row>
    <row r="118" spans="3:15" x14ac:dyDescent="0.25">
      <c r="C118" t="s">
        <v>171</v>
      </c>
      <c r="H118">
        <v>15.3</v>
      </c>
      <c r="I118">
        <v>26.6</v>
      </c>
      <c r="J118">
        <v>0</v>
      </c>
      <c r="K118">
        <v>1</v>
      </c>
    </row>
    <row r="119" spans="3:15" x14ac:dyDescent="0.25">
      <c r="C119" t="s">
        <v>106</v>
      </c>
      <c r="H119">
        <v>14.9</v>
      </c>
      <c r="I119">
        <v>21.2</v>
      </c>
      <c r="J119">
        <v>0</v>
      </c>
      <c r="K119">
        <v>1</v>
      </c>
    </row>
    <row r="120" spans="3:15" x14ac:dyDescent="0.25">
      <c r="C120" t="s">
        <v>173</v>
      </c>
      <c r="J120">
        <v>0</v>
      </c>
      <c r="K120">
        <v>1</v>
      </c>
    </row>
    <row r="121" spans="3:15" x14ac:dyDescent="0.25">
      <c r="C121" t="s">
        <v>174</v>
      </c>
      <c r="J121">
        <v>0</v>
      </c>
      <c r="K121">
        <v>1</v>
      </c>
    </row>
    <row r="122" spans="3:15" x14ac:dyDescent="0.25">
      <c r="C122" t="s">
        <v>187</v>
      </c>
      <c r="J122">
        <v>0</v>
      </c>
      <c r="K122">
        <v>1</v>
      </c>
    </row>
    <row r="123" spans="3:15" x14ac:dyDescent="0.25">
      <c r="C123" t="s">
        <v>175</v>
      </c>
      <c r="J123">
        <v>0</v>
      </c>
      <c r="K123">
        <v>1</v>
      </c>
    </row>
    <row r="124" spans="3:15" x14ac:dyDescent="0.25">
      <c r="C124" s="63" t="s">
        <v>191</v>
      </c>
      <c r="J124">
        <v>0</v>
      </c>
      <c r="K124">
        <v>1</v>
      </c>
    </row>
    <row r="125" spans="3:15" x14ac:dyDescent="0.25">
      <c r="C125" s="63" t="s">
        <v>193</v>
      </c>
      <c r="J125">
        <v>0</v>
      </c>
      <c r="K125">
        <v>1</v>
      </c>
    </row>
    <row r="126" spans="3:15" x14ac:dyDescent="0.25">
      <c r="C126" t="s">
        <v>195</v>
      </c>
      <c r="J126">
        <v>0</v>
      </c>
      <c r="K126">
        <v>1</v>
      </c>
    </row>
    <row r="127" spans="3:15" x14ac:dyDescent="0.25">
      <c r="J127">
        <v>0</v>
      </c>
      <c r="K127">
        <v>1</v>
      </c>
    </row>
    <row r="128" spans="3:15" x14ac:dyDescent="0.25">
      <c r="C128" t="s">
        <v>188</v>
      </c>
      <c r="H128">
        <v>14.8</v>
      </c>
      <c r="I128">
        <v>22.4</v>
      </c>
      <c r="J128">
        <v>0</v>
      </c>
      <c r="K128">
        <v>1</v>
      </c>
    </row>
    <row r="129" spans="3:11" x14ac:dyDescent="0.25">
      <c r="C129" t="s">
        <v>190</v>
      </c>
      <c r="J129">
        <v>0</v>
      </c>
      <c r="K129">
        <v>1</v>
      </c>
    </row>
    <row r="130" spans="3:11" x14ac:dyDescent="0.25">
      <c r="C130" t="s">
        <v>205</v>
      </c>
      <c r="J130">
        <v>0</v>
      </c>
      <c r="K130">
        <v>1</v>
      </c>
    </row>
    <row r="131" spans="3:11" x14ac:dyDescent="0.25">
      <c r="C131" t="s">
        <v>177</v>
      </c>
      <c r="J131">
        <v>0</v>
      </c>
      <c r="K131">
        <v>1</v>
      </c>
    </row>
    <row r="132" spans="3:11" x14ac:dyDescent="0.25">
      <c r="C132" t="s">
        <v>180</v>
      </c>
      <c r="J132">
        <v>0</v>
      </c>
      <c r="K132">
        <v>1</v>
      </c>
    </row>
    <row r="133" spans="3:11" x14ac:dyDescent="0.25">
      <c r="C133" t="s">
        <v>533</v>
      </c>
      <c r="J133">
        <v>0</v>
      </c>
      <c r="K133">
        <v>1</v>
      </c>
    </row>
    <row r="134" spans="3:11" x14ac:dyDescent="0.25">
      <c r="C134" t="s">
        <v>200</v>
      </c>
      <c r="J134">
        <v>0</v>
      </c>
      <c r="K134">
        <v>1</v>
      </c>
    </row>
    <row r="135" spans="3:11" x14ac:dyDescent="0.25">
      <c r="C135" t="s">
        <v>201</v>
      </c>
      <c r="H135">
        <v>11.9</v>
      </c>
      <c r="I135">
        <v>19.399999999999999</v>
      </c>
      <c r="J135">
        <v>0</v>
      </c>
      <c r="K135">
        <v>1</v>
      </c>
    </row>
    <row r="136" spans="3:11" x14ac:dyDescent="0.25">
      <c r="C136" t="s">
        <v>202</v>
      </c>
      <c r="J136">
        <v>0</v>
      </c>
      <c r="K136">
        <v>1</v>
      </c>
    </row>
    <row r="137" spans="3:11" x14ac:dyDescent="0.25">
      <c r="J137">
        <v>0</v>
      </c>
      <c r="K137">
        <v>1</v>
      </c>
    </row>
    <row r="138" spans="3:11" x14ac:dyDescent="0.25">
      <c r="J138">
        <v>0</v>
      </c>
      <c r="K138">
        <v>1</v>
      </c>
    </row>
    <row r="139" spans="3:11" x14ac:dyDescent="0.25">
      <c r="C139" t="s">
        <v>271</v>
      </c>
      <c r="J139">
        <v>0</v>
      </c>
      <c r="K139">
        <v>1</v>
      </c>
    </row>
    <row r="140" spans="3:11" x14ac:dyDescent="0.25">
      <c r="C140" t="s">
        <v>275</v>
      </c>
      <c r="J140">
        <v>0</v>
      </c>
      <c r="K140">
        <v>1</v>
      </c>
    </row>
    <row r="141" spans="3:11" x14ac:dyDescent="0.25">
      <c r="C141" t="s">
        <v>322</v>
      </c>
      <c r="J141">
        <v>0</v>
      </c>
      <c r="K141">
        <v>1</v>
      </c>
    </row>
    <row r="142" spans="3:11" x14ac:dyDescent="0.25">
      <c r="C142" t="s">
        <v>324</v>
      </c>
      <c r="J142">
        <v>0</v>
      </c>
      <c r="K142">
        <v>1</v>
      </c>
    </row>
    <row r="143" spans="3:11" x14ac:dyDescent="0.25">
      <c r="C143" t="s">
        <v>325</v>
      </c>
      <c r="J143">
        <v>0</v>
      </c>
      <c r="K143">
        <v>1</v>
      </c>
    </row>
    <row r="145" spans="3:12" x14ac:dyDescent="0.25">
      <c r="C145" t="s">
        <v>204</v>
      </c>
      <c r="H145">
        <v>15</v>
      </c>
      <c r="I145">
        <v>20.399999999999999</v>
      </c>
      <c r="J145">
        <v>0</v>
      </c>
      <c r="K145">
        <v>1</v>
      </c>
    </row>
    <row r="146" spans="3:12" x14ac:dyDescent="0.25">
      <c r="C146" t="s">
        <v>384</v>
      </c>
      <c r="J146">
        <v>1</v>
      </c>
      <c r="K146">
        <v>5</v>
      </c>
    </row>
    <row r="147" spans="3:12" x14ac:dyDescent="0.25">
      <c r="C147" t="s">
        <v>385</v>
      </c>
      <c r="J147">
        <v>0</v>
      </c>
      <c r="K147">
        <v>3</v>
      </c>
    </row>
    <row r="148" spans="3:12" x14ac:dyDescent="0.25">
      <c r="C148" t="s">
        <v>366</v>
      </c>
      <c r="J148">
        <v>0</v>
      </c>
      <c r="K148">
        <v>1</v>
      </c>
    </row>
    <row r="149" spans="3:12" x14ac:dyDescent="0.25">
      <c r="J149">
        <v>0</v>
      </c>
      <c r="K149">
        <v>1</v>
      </c>
    </row>
    <row r="150" spans="3:12" x14ac:dyDescent="0.25">
      <c r="C150" t="s">
        <v>815</v>
      </c>
      <c r="J150">
        <v>0</v>
      </c>
      <c r="K150">
        <v>1</v>
      </c>
    </row>
    <row r="151" spans="3:12" x14ac:dyDescent="0.25">
      <c r="C151" t="s">
        <v>456</v>
      </c>
      <c r="J151">
        <v>0</v>
      </c>
      <c r="K151">
        <v>1</v>
      </c>
    </row>
    <row r="152" spans="3:12" x14ac:dyDescent="0.25">
      <c r="C152" t="s">
        <v>459</v>
      </c>
      <c r="J152">
        <v>0</v>
      </c>
      <c r="K152">
        <v>1</v>
      </c>
    </row>
    <row r="153" spans="3:12" x14ac:dyDescent="0.25">
      <c r="C153" t="s">
        <v>460</v>
      </c>
      <c r="J153">
        <v>0</v>
      </c>
      <c r="K153">
        <v>1</v>
      </c>
    </row>
    <row r="154" spans="3:12" x14ac:dyDescent="0.25">
      <c r="C154" t="s">
        <v>467</v>
      </c>
      <c r="J154">
        <v>0</v>
      </c>
      <c r="K154">
        <v>1</v>
      </c>
    </row>
    <row r="155" spans="3:12" x14ac:dyDescent="0.25">
      <c r="C155" t="s">
        <v>492</v>
      </c>
      <c r="J155">
        <v>0</v>
      </c>
      <c r="K155">
        <v>1</v>
      </c>
    </row>
    <row r="156" spans="3:12" x14ac:dyDescent="0.25">
      <c r="C156" t="s">
        <v>493</v>
      </c>
      <c r="J156">
        <v>0</v>
      </c>
      <c r="K156">
        <v>1</v>
      </c>
    </row>
    <row r="157" spans="3:12" x14ac:dyDescent="0.25">
      <c r="C157" t="s">
        <v>494</v>
      </c>
      <c r="J157">
        <v>0</v>
      </c>
      <c r="K157">
        <v>2</v>
      </c>
    </row>
    <row r="158" spans="3:12" x14ac:dyDescent="0.25">
      <c r="C158" t="s">
        <v>495</v>
      </c>
      <c r="J158">
        <v>0</v>
      </c>
      <c r="K158">
        <v>0</v>
      </c>
    </row>
    <row r="159" spans="3:12" x14ac:dyDescent="0.25">
      <c r="C159" t="s">
        <v>510</v>
      </c>
      <c r="D159">
        <v>0</v>
      </c>
      <c r="E159">
        <v>19</v>
      </c>
      <c r="F159">
        <v>1</v>
      </c>
      <c r="H159">
        <v>18.399999999999999</v>
      </c>
      <c r="I159">
        <v>22.8</v>
      </c>
      <c r="J159">
        <v>0</v>
      </c>
      <c r="K159">
        <v>0</v>
      </c>
      <c r="L159" t="s">
        <v>511</v>
      </c>
    </row>
    <row r="160" spans="3:12" x14ac:dyDescent="0.25">
      <c r="C160" t="s">
        <v>512</v>
      </c>
      <c r="E160">
        <v>18.2</v>
      </c>
      <c r="F160">
        <v>0</v>
      </c>
      <c r="H160">
        <v>16.899999999999999</v>
      </c>
      <c r="I160">
        <v>23.7</v>
      </c>
      <c r="J160">
        <v>0</v>
      </c>
      <c r="K160">
        <v>2</v>
      </c>
    </row>
    <row r="161" spans="1:13" x14ac:dyDescent="0.25">
      <c r="C161" t="s">
        <v>513</v>
      </c>
      <c r="E161">
        <v>12.7</v>
      </c>
      <c r="F161">
        <v>1</v>
      </c>
      <c r="G161">
        <v>3.5</v>
      </c>
    </row>
    <row r="162" spans="1:13" x14ac:dyDescent="0.25">
      <c r="C162" t="s">
        <v>514</v>
      </c>
      <c r="E162">
        <v>14.9</v>
      </c>
      <c r="F162">
        <v>1</v>
      </c>
      <c r="G162">
        <v>4.5999999999999996</v>
      </c>
      <c r="H162">
        <v>14.9</v>
      </c>
      <c r="I162">
        <v>20.6</v>
      </c>
    </row>
    <row r="163" spans="1:13" x14ac:dyDescent="0.25">
      <c r="E163">
        <v>13.7</v>
      </c>
      <c r="F163">
        <v>1</v>
      </c>
      <c r="G163">
        <v>7.6</v>
      </c>
      <c r="H163">
        <v>15.1</v>
      </c>
      <c r="I163">
        <v>24.4</v>
      </c>
      <c r="J163">
        <v>0</v>
      </c>
      <c r="K163">
        <v>2</v>
      </c>
    </row>
    <row r="167" spans="1:13" s="1" customFormat="1" x14ac:dyDescent="0.25">
      <c r="A167"/>
      <c r="J167" s="1">
        <f>SUM(J2:J163)</f>
        <v>21</v>
      </c>
      <c r="K167" s="1">
        <f>SUM(K2:K163)</f>
        <v>120</v>
      </c>
      <c r="M167" s="1">
        <f>SUM(J167:K167)</f>
        <v>141</v>
      </c>
    </row>
    <row r="168" spans="1:13" s="1" customFormat="1" x14ac:dyDescent="0.25">
      <c r="A168" s="1" t="s">
        <v>215</v>
      </c>
      <c r="J168" s="1">
        <f>J167/(J167+K167)</f>
        <v>0.14893617021276595</v>
      </c>
      <c r="K168" s="1">
        <f>K167/(J167+K167)</f>
        <v>0.85106382978723405</v>
      </c>
    </row>
    <row r="169" spans="1:13" s="1" customFormat="1" x14ac:dyDescent="0.25">
      <c r="A169" s="1" t="s">
        <v>216</v>
      </c>
      <c r="J169" s="1">
        <v>7</v>
      </c>
      <c r="K169" s="1">
        <v>63</v>
      </c>
    </row>
    <row r="170" spans="1:13" s="1" customFormat="1" x14ac:dyDescent="0.25">
      <c r="A170" s="1" t="s">
        <v>217</v>
      </c>
      <c r="J170" s="1">
        <f>J169/(J169+K169)</f>
        <v>0.1</v>
      </c>
      <c r="K170" s="1">
        <f>K169/(J169+K169)</f>
        <v>0.9</v>
      </c>
    </row>
    <row r="171" spans="1:13" x14ac:dyDescent="0.25">
      <c r="A171" s="1" t="s">
        <v>218</v>
      </c>
      <c r="H171">
        <f>AVERAGE(H2:H145)</f>
        <v>14.428571428571423</v>
      </c>
      <c r="I171">
        <f>AVERAGE(I2:I145)</f>
        <v>22.478571428571438</v>
      </c>
    </row>
    <row r="172" spans="1:13" x14ac:dyDescent="0.25">
      <c r="A172" t="s">
        <v>213</v>
      </c>
      <c r="H172">
        <f>STDEV(H2:H145)</f>
        <v>1.099240858372726</v>
      </c>
      <c r="I172">
        <f>STDEV(I2:I145)</f>
        <v>3.3198951728468153</v>
      </c>
    </row>
    <row r="173" spans="1:13" x14ac:dyDescent="0.25">
      <c r="A173" t="s">
        <v>214</v>
      </c>
    </row>
    <row r="175" spans="1:13" x14ac:dyDescent="0.25">
      <c r="C175" t="s">
        <v>305</v>
      </c>
      <c r="D175">
        <v>1</v>
      </c>
      <c r="E175" t="s">
        <v>258</v>
      </c>
      <c r="F175">
        <v>0</v>
      </c>
    </row>
    <row r="176" spans="1:13" x14ac:dyDescent="0.25">
      <c r="C176" t="s">
        <v>306</v>
      </c>
      <c r="D176">
        <v>1</v>
      </c>
      <c r="E176" t="s">
        <v>258</v>
      </c>
      <c r="F176" t="s">
        <v>344</v>
      </c>
      <c r="M176" t="s">
        <v>342</v>
      </c>
    </row>
    <row r="177" spans="3:13" x14ac:dyDescent="0.25">
      <c r="C177" t="s">
        <v>311</v>
      </c>
      <c r="D177">
        <v>1</v>
      </c>
      <c r="E177" t="s">
        <v>258</v>
      </c>
      <c r="F177">
        <v>1</v>
      </c>
      <c r="M177" t="s">
        <v>343</v>
      </c>
    </row>
    <row r="178" spans="3:13" x14ac:dyDescent="0.25">
      <c r="C178" t="s">
        <v>312</v>
      </c>
      <c r="D178">
        <v>1</v>
      </c>
      <c r="E178" t="s">
        <v>258</v>
      </c>
      <c r="F178">
        <v>0</v>
      </c>
    </row>
    <row r="179" spans="3:13" x14ac:dyDescent="0.25">
      <c r="C179" t="s">
        <v>355</v>
      </c>
      <c r="D179">
        <v>1</v>
      </c>
      <c r="F179">
        <v>1</v>
      </c>
      <c r="M179" t="s">
        <v>343</v>
      </c>
    </row>
    <row r="180" spans="3:13" x14ac:dyDescent="0.25">
      <c r="C180" t="s">
        <v>388</v>
      </c>
      <c r="F180">
        <v>1</v>
      </c>
    </row>
    <row r="181" spans="3:13" x14ac:dyDescent="0.25">
      <c r="C181" t="s">
        <v>390</v>
      </c>
      <c r="J181">
        <v>0</v>
      </c>
      <c r="K181">
        <v>1</v>
      </c>
    </row>
    <row r="182" spans="3:13" x14ac:dyDescent="0.25">
      <c r="C182" t="s">
        <v>391</v>
      </c>
      <c r="J182">
        <v>0</v>
      </c>
      <c r="K182">
        <v>1</v>
      </c>
    </row>
    <row r="183" spans="3:13" x14ac:dyDescent="0.25">
      <c r="C183" t="s">
        <v>405</v>
      </c>
      <c r="J183">
        <v>0</v>
      </c>
      <c r="K183">
        <v>1</v>
      </c>
    </row>
    <row r="184" spans="3:13" x14ac:dyDescent="0.25">
      <c r="C184" t="s">
        <v>447</v>
      </c>
      <c r="D184">
        <v>1</v>
      </c>
      <c r="E184" t="s">
        <v>258</v>
      </c>
      <c r="F184">
        <v>0</v>
      </c>
      <c r="J184">
        <v>0</v>
      </c>
      <c r="K184">
        <v>1</v>
      </c>
    </row>
    <row r="185" spans="3:13" x14ac:dyDescent="0.25">
      <c r="C185" t="s">
        <v>454</v>
      </c>
      <c r="D185">
        <v>1</v>
      </c>
      <c r="F185">
        <v>1</v>
      </c>
      <c r="J185">
        <v>0</v>
      </c>
      <c r="K185">
        <v>1</v>
      </c>
    </row>
    <row r="186" spans="3:13" x14ac:dyDescent="0.25">
      <c r="C186" t="s">
        <v>455</v>
      </c>
      <c r="D186">
        <v>1</v>
      </c>
      <c r="F186">
        <v>1</v>
      </c>
      <c r="J186">
        <v>0</v>
      </c>
      <c r="K186">
        <v>1</v>
      </c>
    </row>
    <row r="187" spans="3:13" x14ac:dyDescent="0.25">
      <c r="C187" t="s">
        <v>456</v>
      </c>
      <c r="D187">
        <v>0</v>
      </c>
      <c r="F187">
        <v>0</v>
      </c>
      <c r="J187">
        <v>0</v>
      </c>
      <c r="K187">
        <v>1</v>
      </c>
    </row>
    <row r="188" spans="3:13" x14ac:dyDescent="0.25">
      <c r="C188" t="s">
        <v>458</v>
      </c>
      <c r="J188">
        <v>0</v>
      </c>
      <c r="K188">
        <v>1</v>
      </c>
    </row>
    <row r="189" spans="3:13" x14ac:dyDescent="0.25">
      <c r="C189" t="s">
        <v>461</v>
      </c>
      <c r="D189">
        <v>1</v>
      </c>
      <c r="F189">
        <v>1</v>
      </c>
      <c r="J189">
        <v>0</v>
      </c>
      <c r="K189">
        <v>1</v>
      </c>
    </row>
    <row r="190" spans="3:13" x14ac:dyDescent="0.25">
      <c r="C190" t="s">
        <v>464</v>
      </c>
      <c r="D190">
        <v>1</v>
      </c>
      <c r="F190">
        <v>1</v>
      </c>
    </row>
    <row r="191" spans="3:13" x14ac:dyDescent="0.25">
      <c r="C191" t="s">
        <v>469</v>
      </c>
      <c r="D191">
        <v>1</v>
      </c>
      <c r="F191">
        <v>1</v>
      </c>
    </row>
    <row r="192" spans="3:13" x14ac:dyDescent="0.25">
      <c r="C192" t="s">
        <v>470</v>
      </c>
      <c r="D192">
        <v>1</v>
      </c>
      <c r="F192">
        <v>1</v>
      </c>
    </row>
    <row r="193" spans="3:8" x14ac:dyDescent="0.25">
      <c r="C193" t="s">
        <v>471</v>
      </c>
      <c r="D193">
        <v>1</v>
      </c>
      <c r="F193">
        <v>1</v>
      </c>
    </row>
    <row r="194" spans="3:8" x14ac:dyDescent="0.25">
      <c r="C194" t="s">
        <v>764</v>
      </c>
    </row>
    <row r="206" spans="3:8" x14ac:dyDescent="0.25">
      <c r="C206" t="s">
        <v>347</v>
      </c>
      <c r="D206">
        <f>SUM(D2:D193)</f>
        <v>30</v>
      </c>
      <c r="E206" t="s">
        <v>348</v>
      </c>
      <c r="F206">
        <f>SUM(F2:F193)</f>
        <v>29</v>
      </c>
      <c r="G206" t="s">
        <v>349</v>
      </c>
      <c r="H206">
        <f>F206/D206</f>
        <v>0.96666666666666667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'Yeast SNARE only'!C199:C199</xm:f>
              <xm:sqref>B199</xm:sqref>
            </x14:sparkline>
            <x14:sparkline>
              <xm:f>'Yeast SNARE only'!C200:C200</xm:f>
              <xm:sqref>B200</xm:sqref>
            </x14:sparkline>
          </x14:sparklines>
        </x14:sparklineGroup>
        <x14:sparklineGroup manualMax="0" manualMin="0"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'Yeast SNARE only'!C211:C211</xm:f>
              <xm:sqref>B211</xm:sqref>
            </x14:sparkline>
            <x14:sparkline>
              <xm:f>'Yeast SNARE only'!C212:C212</xm:f>
              <xm:sqref>B212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L6" sqref="L6"/>
    </sheetView>
  </sheetViews>
  <sheetFormatPr defaultRowHeight="15" x14ac:dyDescent="0.25"/>
  <cols>
    <col min="3" max="3" width="18" customWidth="1"/>
  </cols>
  <sheetData>
    <row r="1" spans="1:16" x14ac:dyDescent="0.25">
      <c r="A1" t="s">
        <v>798</v>
      </c>
      <c r="B1" t="s">
        <v>799</v>
      </c>
      <c r="C1" t="s">
        <v>2</v>
      </c>
      <c r="D1" t="s">
        <v>3</v>
      </c>
      <c r="E1" t="s">
        <v>4</v>
      </c>
      <c r="F1" t="s">
        <v>474</v>
      </c>
      <c r="G1" t="s">
        <v>488</v>
      </c>
      <c r="H1" t="s">
        <v>5</v>
      </c>
      <c r="I1" t="s">
        <v>6</v>
      </c>
      <c r="J1" t="s">
        <v>236</v>
      </c>
      <c r="K1" t="s">
        <v>237</v>
      </c>
      <c r="L1" t="s">
        <v>225</v>
      </c>
      <c r="M1" t="s">
        <v>8</v>
      </c>
      <c r="N1" t="s">
        <v>9</v>
      </c>
      <c r="O1" t="s">
        <v>424</v>
      </c>
      <c r="P1" t="s">
        <v>425</v>
      </c>
    </row>
    <row r="2" spans="1:16" x14ac:dyDescent="0.25">
      <c r="A2">
        <v>1.5</v>
      </c>
      <c r="B2">
        <v>4</v>
      </c>
      <c r="C2" t="s">
        <v>800</v>
      </c>
      <c r="L2" t="s">
        <v>801</v>
      </c>
      <c r="N2" t="s">
        <v>94</v>
      </c>
    </row>
    <row r="3" spans="1:16" x14ac:dyDescent="0.25">
      <c r="C3" t="s">
        <v>802</v>
      </c>
      <c r="L3" t="s">
        <v>803</v>
      </c>
    </row>
    <row r="4" spans="1:16" x14ac:dyDescent="0.25">
      <c r="C4" t="s">
        <v>804</v>
      </c>
      <c r="L4" t="s">
        <v>805</v>
      </c>
    </row>
    <row r="5" spans="1:16" x14ac:dyDescent="0.25">
      <c r="C5" t="s">
        <v>806</v>
      </c>
      <c r="L5" t="s">
        <v>807</v>
      </c>
    </row>
    <row r="6" spans="1:16" x14ac:dyDescent="0.25">
      <c r="A6" t="s">
        <v>809</v>
      </c>
      <c r="C6" t="s">
        <v>808</v>
      </c>
      <c r="L6" t="s">
        <v>810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97" workbookViewId="0">
      <selection activeCell="C30" sqref="C30"/>
    </sheetView>
  </sheetViews>
  <sheetFormatPr defaultRowHeight="15" x14ac:dyDescent="0.25"/>
  <cols>
    <col min="3" max="3" width="14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258</v>
      </c>
      <c r="E1" t="s">
        <v>3</v>
      </c>
      <c r="F1" t="s">
        <v>341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442</v>
      </c>
      <c r="O1" t="s">
        <v>443</v>
      </c>
    </row>
    <row r="2" spans="1:15" x14ac:dyDescent="0.25">
      <c r="C2" t="s">
        <v>843</v>
      </c>
    </row>
    <row r="3" spans="1:15" x14ac:dyDescent="0.25">
      <c r="C3" t="s">
        <v>844</v>
      </c>
    </row>
    <row r="4" spans="1:15" x14ac:dyDescent="0.25">
      <c r="C4" t="s">
        <v>845</v>
      </c>
    </row>
    <row r="5" spans="1:15" x14ac:dyDescent="0.25">
      <c r="C5" t="s">
        <v>846</v>
      </c>
    </row>
    <row r="6" spans="1:15" x14ac:dyDescent="0.25">
      <c r="C6" t="s">
        <v>847</v>
      </c>
    </row>
    <row r="7" spans="1:15" x14ac:dyDescent="0.25">
      <c r="C7" t="s">
        <v>848</v>
      </c>
    </row>
    <row r="8" spans="1:15" x14ac:dyDescent="0.25">
      <c r="C8" t="s">
        <v>849</v>
      </c>
    </row>
    <row r="9" spans="1:15" x14ac:dyDescent="0.25">
      <c r="C9" t="s">
        <v>850</v>
      </c>
    </row>
    <row r="10" spans="1:15" x14ac:dyDescent="0.25">
      <c r="C10" t="s">
        <v>851</v>
      </c>
    </row>
    <row r="11" spans="1:15" x14ac:dyDescent="0.25">
      <c r="C11" t="s">
        <v>852</v>
      </c>
    </row>
    <row r="12" spans="1:15" x14ac:dyDescent="0.25">
      <c r="C12" t="s">
        <v>853</v>
      </c>
    </row>
    <row r="13" spans="1:15" x14ac:dyDescent="0.25">
      <c r="C13" t="s">
        <v>854</v>
      </c>
    </row>
    <row r="14" spans="1:15" x14ac:dyDescent="0.25">
      <c r="C14" t="s">
        <v>855</v>
      </c>
    </row>
    <row r="15" spans="1:15" x14ac:dyDescent="0.25">
      <c r="C15" t="s">
        <v>856</v>
      </c>
    </row>
    <row r="16" spans="1:15" x14ac:dyDescent="0.25">
      <c r="C16" t="s">
        <v>857</v>
      </c>
    </row>
    <row r="17" spans="3:3" x14ac:dyDescent="0.25">
      <c r="C17" t="s">
        <v>858</v>
      </c>
    </row>
    <row r="18" spans="3:3" x14ac:dyDescent="0.25">
      <c r="C18" t="s">
        <v>859</v>
      </c>
    </row>
    <row r="19" spans="3:3" x14ac:dyDescent="0.25">
      <c r="C19" t="s">
        <v>860</v>
      </c>
    </row>
    <row r="20" spans="3:3" x14ac:dyDescent="0.25">
      <c r="C20" t="s">
        <v>861</v>
      </c>
    </row>
    <row r="21" spans="3:3" x14ac:dyDescent="0.25">
      <c r="C21" t="s">
        <v>862</v>
      </c>
    </row>
    <row r="22" spans="3:3" x14ac:dyDescent="0.25">
      <c r="C22" t="s">
        <v>863</v>
      </c>
    </row>
    <row r="23" spans="3:3" x14ac:dyDescent="0.25">
      <c r="C23" t="s">
        <v>864</v>
      </c>
    </row>
    <row r="24" spans="3:3" x14ac:dyDescent="0.25">
      <c r="C24" t="s">
        <v>865</v>
      </c>
    </row>
    <row r="25" spans="3:3" x14ac:dyDescent="0.25">
      <c r="C25" t="s">
        <v>866</v>
      </c>
    </row>
    <row r="26" spans="3:3" x14ac:dyDescent="0.25">
      <c r="C26" t="s">
        <v>867</v>
      </c>
    </row>
    <row r="27" spans="3:3" x14ac:dyDescent="0.25">
      <c r="C27" t="s">
        <v>868</v>
      </c>
    </row>
    <row r="28" spans="3:3" x14ac:dyDescent="0.25">
      <c r="C28" t="s">
        <v>869</v>
      </c>
    </row>
    <row r="29" spans="3:3" x14ac:dyDescent="0.25">
      <c r="C29" t="s">
        <v>870</v>
      </c>
    </row>
    <row r="30" spans="3:3" x14ac:dyDescent="0.25">
      <c r="C30" t="s">
        <v>871</v>
      </c>
    </row>
    <row r="31" spans="3:3" x14ac:dyDescent="0.25">
      <c r="C31" t="s">
        <v>872</v>
      </c>
    </row>
    <row r="32" spans="3:3" x14ac:dyDescent="0.25">
      <c r="C32" t="s">
        <v>873</v>
      </c>
    </row>
    <row r="33" spans="3:3" x14ac:dyDescent="0.25">
      <c r="C33" t="s">
        <v>874</v>
      </c>
    </row>
    <row r="34" spans="3:3" x14ac:dyDescent="0.25">
      <c r="C34" t="s">
        <v>875</v>
      </c>
    </row>
    <row r="35" spans="3:3" x14ac:dyDescent="0.25">
      <c r="C35" t="s">
        <v>876</v>
      </c>
    </row>
    <row r="36" spans="3:3" x14ac:dyDescent="0.25">
      <c r="C36" t="s">
        <v>877</v>
      </c>
    </row>
    <row r="37" spans="3:3" x14ac:dyDescent="0.25">
      <c r="C37" t="s">
        <v>878</v>
      </c>
    </row>
    <row r="38" spans="3:3" x14ac:dyDescent="0.25">
      <c r="C38" t="s">
        <v>879</v>
      </c>
    </row>
    <row r="39" spans="3:3" x14ac:dyDescent="0.25">
      <c r="C39" t="s">
        <v>880</v>
      </c>
    </row>
    <row r="40" spans="3:3" x14ac:dyDescent="0.25">
      <c r="C40" t="s">
        <v>881</v>
      </c>
    </row>
    <row r="41" spans="3:3" x14ac:dyDescent="0.25">
      <c r="C41" t="s">
        <v>882</v>
      </c>
    </row>
    <row r="42" spans="3:3" x14ac:dyDescent="0.25">
      <c r="C42" t="s">
        <v>883</v>
      </c>
    </row>
    <row r="43" spans="3:3" x14ac:dyDescent="0.25">
      <c r="C43" t="s">
        <v>884</v>
      </c>
    </row>
    <row r="44" spans="3:3" x14ac:dyDescent="0.25">
      <c r="C44" t="s">
        <v>885</v>
      </c>
    </row>
    <row r="45" spans="3:3" x14ac:dyDescent="0.25">
      <c r="C45" t="s">
        <v>886</v>
      </c>
    </row>
    <row r="46" spans="3:3" x14ac:dyDescent="0.25">
      <c r="C46" t="s">
        <v>887</v>
      </c>
    </row>
    <row r="47" spans="3:3" x14ac:dyDescent="0.25">
      <c r="C47" t="s">
        <v>888</v>
      </c>
    </row>
    <row r="48" spans="3:3" x14ac:dyDescent="0.25">
      <c r="C48" t="s">
        <v>889</v>
      </c>
    </row>
    <row r="49" spans="3:3" x14ac:dyDescent="0.25">
      <c r="C49" t="s">
        <v>890</v>
      </c>
    </row>
    <row r="50" spans="3:3" x14ac:dyDescent="0.25">
      <c r="C50" t="s">
        <v>891</v>
      </c>
    </row>
    <row r="51" spans="3:3" x14ac:dyDescent="0.25">
      <c r="C51" t="s">
        <v>892</v>
      </c>
    </row>
    <row r="52" spans="3:3" x14ac:dyDescent="0.25">
      <c r="C52" t="s">
        <v>893</v>
      </c>
    </row>
    <row r="53" spans="3:3" x14ac:dyDescent="0.25">
      <c r="C53" t="s">
        <v>894</v>
      </c>
    </row>
    <row r="54" spans="3:3" x14ac:dyDescent="0.25">
      <c r="C54" t="s">
        <v>895</v>
      </c>
    </row>
    <row r="55" spans="3:3" x14ac:dyDescent="0.25">
      <c r="C55" t="s">
        <v>896</v>
      </c>
    </row>
    <row r="56" spans="3:3" x14ac:dyDescent="0.25">
      <c r="C56" t="s">
        <v>897</v>
      </c>
    </row>
    <row r="57" spans="3:3" x14ac:dyDescent="0.25">
      <c r="C57" t="s">
        <v>898</v>
      </c>
    </row>
    <row r="58" spans="3:3" x14ac:dyDescent="0.25">
      <c r="C58" t="s">
        <v>899</v>
      </c>
    </row>
    <row r="59" spans="3:3" x14ac:dyDescent="0.25">
      <c r="C59" t="s">
        <v>900</v>
      </c>
    </row>
    <row r="60" spans="3:3" x14ac:dyDescent="0.25">
      <c r="C60" t="s">
        <v>901</v>
      </c>
    </row>
    <row r="61" spans="3:3" x14ac:dyDescent="0.25">
      <c r="C61" t="s">
        <v>838</v>
      </c>
    </row>
    <row r="62" spans="3:3" x14ac:dyDescent="0.25">
      <c r="C62" t="s">
        <v>839</v>
      </c>
    </row>
    <row r="63" spans="3:3" x14ac:dyDescent="0.25">
      <c r="C63" t="s">
        <v>840</v>
      </c>
    </row>
    <row r="64" spans="3:3" x14ac:dyDescent="0.25">
      <c r="C64" t="s">
        <v>841</v>
      </c>
    </row>
    <row r="65" spans="3:3" x14ac:dyDescent="0.25">
      <c r="C65" t="s">
        <v>842</v>
      </c>
    </row>
    <row r="66" spans="3:3" x14ac:dyDescent="0.25">
      <c r="C66" t="s">
        <v>824</v>
      </c>
    </row>
    <row r="67" spans="3:3" x14ac:dyDescent="0.25">
      <c r="C67" t="s">
        <v>825</v>
      </c>
    </row>
    <row r="68" spans="3:3" x14ac:dyDescent="0.25">
      <c r="C68" t="s">
        <v>826</v>
      </c>
    </row>
    <row r="69" spans="3:3" x14ac:dyDescent="0.25">
      <c r="C69" t="s">
        <v>827</v>
      </c>
    </row>
    <row r="70" spans="3:3" x14ac:dyDescent="0.25">
      <c r="C70" t="s">
        <v>828</v>
      </c>
    </row>
    <row r="71" spans="3:3" x14ac:dyDescent="0.25">
      <c r="C71" t="s">
        <v>829</v>
      </c>
    </row>
    <row r="72" spans="3:3" x14ac:dyDescent="0.25">
      <c r="C72" t="s">
        <v>830</v>
      </c>
    </row>
    <row r="73" spans="3:3" x14ac:dyDescent="0.25">
      <c r="C73" t="s">
        <v>831</v>
      </c>
    </row>
    <row r="74" spans="3:3" x14ac:dyDescent="0.25">
      <c r="C74" t="s">
        <v>818</v>
      </c>
    </row>
    <row r="75" spans="3:3" x14ac:dyDescent="0.25">
      <c r="C75" t="s">
        <v>819</v>
      </c>
    </row>
    <row r="76" spans="3:3" x14ac:dyDescent="0.25">
      <c r="C76" t="s">
        <v>820</v>
      </c>
    </row>
    <row r="77" spans="3:3" x14ac:dyDescent="0.25">
      <c r="C77" t="s">
        <v>821</v>
      </c>
    </row>
    <row r="78" spans="3:3" x14ac:dyDescent="0.25">
      <c r="C78" t="s">
        <v>822</v>
      </c>
    </row>
    <row r="79" spans="3:3" x14ac:dyDescent="0.25">
      <c r="C79" t="s">
        <v>823</v>
      </c>
    </row>
    <row r="80" spans="3:3" x14ac:dyDescent="0.25">
      <c r="C80" t="s">
        <v>902</v>
      </c>
    </row>
    <row r="81" spans="3:3" x14ac:dyDescent="0.25">
      <c r="C81" t="s">
        <v>903</v>
      </c>
    </row>
    <row r="82" spans="3:3" x14ac:dyDescent="0.25">
      <c r="C82" t="s">
        <v>904</v>
      </c>
    </row>
    <row r="83" spans="3:3" x14ac:dyDescent="0.25">
      <c r="C83" t="s">
        <v>905</v>
      </c>
    </row>
    <row r="84" spans="3:3" x14ac:dyDescent="0.25">
      <c r="C84" t="s">
        <v>906</v>
      </c>
    </row>
    <row r="85" spans="3:3" x14ac:dyDescent="0.25">
      <c r="C85" t="s">
        <v>907</v>
      </c>
    </row>
    <row r="86" spans="3:3" x14ac:dyDescent="0.25">
      <c r="C86" t="s">
        <v>908</v>
      </c>
    </row>
    <row r="87" spans="3:3" x14ac:dyDescent="0.25">
      <c r="C87" t="s">
        <v>909</v>
      </c>
    </row>
    <row r="88" spans="3:3" x14ac:dyDescent="0.25">
      <c r="C88" t="s">
        <v>910</v>
      </c>
    </row>
    <row r="89" spans="3:3" x14ac:dyDescent="0.25">
      <c r="C89" t="s">
        <v>911</v>
      </c>
    </row>
    <row r="90" spans="3:3" x14ac:dyDescent="0.25">
      <c r="C90" t="s">
        <v>913</v>
      </c>
    </row>
    <row r="91" spans="3:3" x14ac:dyDescent="0.25">
      <c r="C91" t="s">
        <v>912</v>
      </c>
    </row>
    <row r="92" spans="3:3" x14ac:dyDescent="0.25">
      <c r="C92" t="s">
        <v>914</v>
      </c>
    </row>
    <row r="93" spans="3:3" x14ac:dyDescent="0.25">
      <c r="C93" t="s">
        <v>915</v>
      </c>
    </row>
    <row r="94" spans="3:3" x14ac:dyDescent="0.25">
      <c r="C94" t="s">
        <v>916</v>
      </c>
    </row>
    <row r="95" spans="3:3" x14ac:dyDescent="0.25">
      <c r="C95" t="s">
        <v>917</v>
      </c>
    </row>
    <row r="96" spans="3:3" x14ac:dyDescent="0.25">
      <c r="C96" t="s">
        <v>832</v>
      </c>
    </row>
    <row r="97" spans="3:3" x14ac:dyDescent="0.25">
      <c r="C97" t="s">
        <v>833</v>
      </c>
    </row>
    <row r="98" spans="3:3" x14ac:dyDescent="0.25">
      <c r="C98" t="s">
        <v>834</v>
      </c>
    </row>
    <row r="99" spans="3:3" x14ac:dyDescent="0.25">
      <c r="C99" t="s">
        <v>835</v>
      </c>
    </row>
    <row r="100" spans="3:3" x14ac:dyDescent="0.25">
      <c r="C100" t="s">
        <v>836</v>
      </c>
    </row>
    <row r="101" spans="3:3" x14ac:dyDescent="0.25">
      <c r="C101" t="s">
        <v>837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2.140625" customWidth="1"/>
    <col min="2" max="2" width="11.42578125" customWidth="1"/>
    <col min="3" max="3" width="20.7109375" customWidth="1"/>
    <col min="4" max="4" width="10.5703125" customWidth="1"/>
    <col min="5" max="7" width="15.7109375" customWidth="1"/>
    <col min="8" max="8" width="13.140625" customWidth="1"/>
    <col min="9" max="9" width="12.28515625" customWidth="1"/>
    <col min="10" max="10" width="19.42578125" customWidth="1"/>
    <col min="11" max="11" width="9.28515625" customWidth="1"/>
    <col min="12" max="12" width="12.28515625" customWidth="1"/>
    <col min="13" max="13" width="12.140625" customWidth="1"/>
    <col min="14" max="14" width="7.5703125" customWidth="1"/>
    <col min="15" max="15" width="17.140625" customWidth="1"/>
    <col min="16" max="16" width="29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474</v>
      </c>
      <c r="G1" t="s">
        <v>488</v>
      </c>
      <c r="H1" t="s">
        <v>5</v>
      </c>
      <c r="I1" t="s">
        <v>6</v>
      </c>
      <c r="J1" t="s">
        <v>236</v>
      </c>
      <c r="K1" t="s">
        <v>237</v>
      </c>
      <c r="L1" t="s">
        <v>225</v>
      </c>
      <c r="M1" t="s">
        <v>8</v>
      </c>
      <c r="N1" t="s">
        <v>9</v>
      </c>
      <c r="O1" t="s">
        <v>424</v>
      </c>
      <c r="P1" t="s">
        <v>425</v>
      </c>
    </row>
    <row r="2" spans="1:16" x14ac:dyDescent="0.25">
      <c r="A2" t="s">
        <v>19</v>
      </c>
      <c r="B2">
        <v>0</v>
      </c>
      <c r="C2" t="s">
        <v>32</v>
      </c>
      <c r="H2">
        <v>25</v>
      </c>
      <c r="I2">
        <v>17</v>
      </c>
      <c r="J2">
        <v>3</v>
      </c>
      <c r="M2">
        <v>0</v>
      </c>
      <c r="O2">
        <v>0</v>
      </c>
      <c r="P2">
        <v>0</v>
      </c>
    </row>
    <row r="3" spans="1:16" x14ac:dyDescent="0.25">
      <c r="H3">
        <v>28</v>
      </c>
      <c r="I3">
        <v>32</v>
      </c>
    </row>
    <row r="4" spans="1:16" x14ac:dyDescent="0.25">
      <c r="H4">
        <v>19</v>
      </c>
      <c r="I4">
        <v>23</v>
      </c>
    </row>
    <row r="5" spans="1:16" x14ac:dyDescent="0.25">
      <c r="C5" t="s">
        <v>33</v>
      </c>
      <c r="H5">
        <v>21</v>
      </c>
      <c r="I5">
        <v>17</v>
      </c>
      <c r="J5">
        <v>2</v>
      </c>
      <c r="M5">
        <v>0</v>
      </c>
      <c r="O5" t="s">
        <v>445</v>
      </c>
      <c r="P5">
        <v>0</v>
      </c>
    </row>
    <row r="6" spans="1:16" x14ac:dyDescent="0.25">
      <c r="H6">
        <v>20</v>
      </c>
      <c r="I6">
        <v>28.7</v>
      </c>
    </row>
    <row r="7" spans="1:16" x14ac:dyDescent="0.25">
      <c r="C7" t="s">
        <v>34</v>
      </c>
      <c r="D7">
        <v>15</v>
      </c>
      <c r="E7">
        <v>7</v>
      </c>
      <c r="H7">
        <v>15.1</v>
      </c>
      <c r="I7">
        <v>19.8</v>
      </c>
      <c r="J7">
        <v>0</v>
      </c>
      <c r="M7">
        <v>1</v>
      </c>
      <c r="O7">
        <v>0</v>
      </c>
      <c r="P7">
        <v>0</v>
      </c>
    </row>
    <row r="8" spans="1:16" x14ac:dyDescent="0.25">
      <c r="C8" t="s">
        <v>35</v>
      </c>
      <c r="H8">
        <v>17.2</v>
      </c>
      <c r="I8">
        <v>35</v>
      </c>
      <c r="J8">
        <v>2</v>
      </c>
      <c r="M8">
        <v>1</v>
      </c>
      <c r="O8">
        <v>0</v>
      </c>
      <c r="P8">
        <v>0</v>
      </c>
    </row>
    <row r="9" spans="1:16" x14ac:dyDescent="0.25">
      <c r="C9" t="s">
        <v>36</v>
      </c>
      <c r="H9">
        <v>16.5</v>
      </c>
      <c r="I9">
        <v>17</v>
      </c>
    </row>
    <row r="10" spans="1:16" x14ac:dyDescent="0.25">
      <c r="C10" t="s">
        <v>37</v>
      </c>
      <c r="H10">
        <v>14.9</v>
      </c>
      <c r="I10">
        <v>18.2</v>
      </c>
    </row>
    <row r="11" spans="1:16" x14ac:dyDescent="0.25">
      <c r="C11" t="s">
        <v>38</v>
      </c>
      <c r="H11">
        <v>18.100000000000001</v>
      </c>
      <c r="I11">
        <v>16.5</v>
      </c>
      <c r="J11">
        <v>0</v>
      </c>
      <c r="M11">
        <v>3</v>
      </c>
      <c r="N11" t="s">
        <v>39</v>
      </c>
    </row>
    <row r="12" spans="1:16" x14ac:dyDescent="0.25">
      <c r="H12">
        <v>14</v>
      </c>
      <c r="I12">
        <v>12.3</v>
      </c>
    </row>
    <row r="13" spans="1:16" x14ac:dyDescent="0.25">
      <c r="H13">
        <v>24</v>
      </c>
      <c r="I13">
        <v>14.2</v>
      </c>
    </row>
    <row r="14" spans="1:16" x14ac:dyDescent="0.25">
      <c r="C14" t="s">
        <v>38</v>
      </c>
      <c r="D14">
        <v>8</v>
      </c>
      <c r="H14">
        <v>14.8</v>
      </c>
      <c r="I14">
        <v>18.5</v>
      </c>
      <c r="J14">
        <v>2</v>
      </c>
      <c r="M14">
        <v>1</v>
      </c>
      <c r="N14" t="s">
        <v>39</v>
      </c>
      <c r="O14">
        <v>0</v>
      </c>
      <c r="P14">
        <v>0</v>
      </c>
    </row>
    <row r="15" spans="1:16" x14ac:dyDescent="0.25">
      <c r="C15" t="s">
        <v>40</v>
      </c>
      <c r="H15">
        <v>15.5</v>
      </c>
      <c r="I15">
        <v>21.5</v>
      </c>
      <c r="J15">
        <v>1</v>
      </c>
      <c r="M15">
        <v>2</v>
      </c>
      <c r="N15" t="s">
        <v>39</v>
      </c>
      <c r="O15">
        <v>0</v>
      </c>
      <c r="P15">
        <v>0</v>
      </c>
    </row>
    <row r="16" spans="1:16" x14ac:dyDescent="0.25">
      <c r="C16" t="s">
        <v>41</v>
      </c>
      <c r="H16">
        <v>15</v>
      </c>
      <c r="I16">
        <v>19.8</v>
      </c>
      <c r="J16">
        <v>0</v>
      </c>
      <c r="M16">
        <v>1</v>
      </c>
    </row>
    <row r="17" spans="1:13" x14ac:dyDescent="0.25">
      <c r="C17" t="s">
        <v>42</v>
      </c>
      <c r="H17">
        <v>15.5</v>
      </c>
      <c r="I17">
        <v>19.8</v>
      </c>
      <c r="J17">
        <v>0</v>
      </c>
      <c r="M17">
        <v>1</v>
      </c>
    </row>
    <row r="18" spans="1:13" x14ac:dyDescent="0.25">
      <c r="A18" t="s">
        <v>472</v>
      </c>
      <c r="C18" t="s">
        <v>473</v>
      </c>
      <c r="D18">
        <v>12.8</v>
      </c>
      <c r="F18">
        <v>1</v>
      </c>
      <c r="G18">
        <f>1-F18</f>
        <v>0</v>
      </c>
    </row>
    <row r="19" spans="1:13" x14ac:dyDescent="0.25">
      <c r="C19" t="s">
        <v>475</v>
      </c>
      <c r="D19">
        <v>15.1</v>
      </c>
      <c r="F19">
        <v>1</v>
      </c>
      <c r="G19">
        <f t="shared" ref="G19:G30" si="0">1-F19</f>
        <v>0</v>
      </c>
    </row>
    <row r="20" spans="1:13" x14ac:dyDescent="0.25">
      <c r="C20" t="s">
        <v>476</v>
      </c>
      <c r="D20">
        <v>15.9</v>
      </c>
      <c r="F20">
        <v>0</v>
      </c>
      <c r="G20">
        <f t="shared" si="0"/>
        <v>1</v>
      </c>
    </row>
    <row r="21" spans="1:13" x14ac:dyDescent="0.25">
      <c r="A21" t="s">
        <v>19</v>
      </c>
      <c r="C21" t="s">
        <v>477</v>
      </c>
      <c r="D21">
        <v>12.4</v>
      </c>
      <c r="F21">
        <v>1</v>
      </c>
      <c r="G21">
        <f t="shared" si="0"/>
        <v>0</v>
      </c>
      <c r="H21">
        <v>12.5</v>
      </c>
      <c r="I21">
        <v>17.600000000000001</v>
      </c>
      <c r="J21">
        <v>0</v>
      </c>
      <c r="M21">
        <v>1</v>
      </c>
    </row>
    <row r="22" spans="1:13" x14ac:dyDescent="0.25">
      <c r="C22" t="s">
        <v>478</v>
      </c>
      <c r="D22">
        <v>14.8</v>
      </c>
      <c r="F22">
        <v>0</v>
      </c>
      <c r="G22">
        <f t="shared" si="0"/>
        <v>1</v>
      </c>
    </row>
    <row r="23" spans="1:13" x14ac:dyDescent="0.25">
      <c r="C23" t="s">
        <v>479</v>
      </c>
      <c r="D23" s="62" t="s">
        <v>480</v>
      </c>
      <c r="F23">
        <v>1</v>
      </c>
      <c r="G23">
        <f t="shared" si="0"/>
        <v>0</v>
      </c>
      <c r="H23">
        <v>14.2</v>
      </c>
      <c r="I23">
        <v>24.8</v>
      </c>
      <c r="K23">
        <v>1</v>
      </c>
      <c r="M23">
        <v>0</v>
      </c>
    </row>
    <row r="24" spans="1:13" x14ac:dyDescent="0.25">
      <c r="C24" t="s">
        <v>481</v>
      </c>
      <c r="H24">
        <v>15.4</v>
      </c>
      <c r="I24">
        <v>25.4</v>
      </c>
      <c r="J24">
        <v>0</v>
      </c>
      <c r="M24">
        <v>1</v>
      </c>
    </row>
    <row r="25" spans="1:13" x14ac:dyDescent="0.25">
      <c r="C25" t="s">
        <v>482</v>
      </c>
      <c r="D25">
        <v>12.4</v>
      </c>
      <c r="F25">
        <v>1</v>
      </c>
      <c r="G25">
        <f t="shared" si="0"/>
        <v>0</v>
      </c>
    </row>
    <row r="26" spans="1:13" x14ac:dyDescent="0.25">
      <c r="C26" t="s">
        <v>483</v>
      </c>
      <c r="G26">
        <f t="shared" si="0"/>
        <v>1</v>
      </c>
      <c r="H26">
        <v>16.5</v>
      </c>
      <c r="I26">
        <v>22</v>
      </c>
      <c r="K26">
        <v>2</v>
      </c>
      <c r="M26">
        <v>0</v>
      </c>
    </row>
    <row r="27" spans="1:13" x14ac:dyDescent="0.25">
      <c r="C27" t="s">
        <v>484</v>
      </c>
      <c r="D27">
        <v>12.5</v>
      </c>
      <c r="F27">
        <v>1</v>
      </c>
      <c r="G27">
        <f t="shared" si="0"/>
        <v>0</v>
      </c>
    </row>
    <row r="28" spans="1:13" x14ac:dyDescent="0.25">
      <c r="C28" t="s">
        <v>485</v>
      </c>
      <c r="D28">
        <v>14.9</v>
      </c>
      <c r="H28">
        <v>16.7</v>
      </c>
      <c r="I28">
        <v>33</v>
      </c>
    </row>
    <row r="29" spans="1:13" x14ac:dyDescent="0.25">
      <c r="C29" t="s">
        <v>486</v>
      </c>
      <c r="H29">
        <v>14.9</v>
      </c>
      <c r="I29">
        <v>25.1</v>
      </c>
      <c r="J29">
        <v>0</v>
      </c>
      <c r="M29">
        <v>1</v>
      </c>
    </row>
    <row r="30" spans="1:13" x14ac:dyDescent="0.25">
      <c r="C30" t="s">
        <v>487</v>
      </c>
      <c r="D30">
        <v>15.5</v>
      </c>
      <c r="F30">
        <v>1</v>
      </c>
      <c r="G30">
        <f t="shared" si="0"/>
        <v>0</v>
      </c>
      <c r="H30">
        <v>14.2</v>
      </c>
      <c r="I30">
        <v>24.7</v>
      </c>
      <c r="J30">
        <v>0</v>
      </c>
      <c r="M30">
        <v>1</v>
      </c>
    </row>
    <row r="31" spans="1:13" x14ac:dyDescent="0.25">
      <c r="C31" t="s">
        <v>489</v>
      </c>
      <c r="D31">
        <v>12.8</v>
      </c>
      <c r="F31">
        <v>0</v>
      </c>
      <c r="G31">
        <v>1</v>
      </c>
    </row>
    <row r="32" spans="1:13" x14ac:dyDescent="0.25">
      <c r="C32" t="s">
        <v>490</v>
      </c>
      <c r="D32">
        <v>15.7</v>
      </c>
      <c r="F32">
        <v>0</v>
      </c>
      <c r="G32">
        <v>1</v>
      </c>
      <c r="H32">
        <v>15.8</v>
      </c>
      <c r="I32">
        <v>23</v>
      </c>
      <c r="K32">
        <v>4</v>
      </c>
      <c r="M32">
        <v>0</v>
      </c>
    </row>
    <row r="33" spans="2:14" x14ac:dyDescent="0.25">
      <c r="C33" t="s">
        <v>496</v>
      </c>
      <c r="F33" t="s">
        <v>351</v>
      </c>
      <c r="G33" t="s">
        <v>351</v>
      </c>
      <c r="N33" t="s">
        <v>497</v>
      </c>
    </row>
    <row r="34" spans="2:14" x14ac:dyDescent="0.25">
      <c r="C34" t="s">
        <v>498</v>
      </c>
      <c r="K34">
        <v>0</v>
      </c>
      <c r="L34">
        <v>0</v>
      </c>
      <c r="M34">
        <v>1</v>
      </c>
    </row>
    <row r="35" spans="2:14" x14ac:dyDescent="0.25">
      <c r="C35" t="s">
        <v>499</v>
      </c>
      <c r="K35" t="s">
        <v>500</v>
      </c>
      <c r="L35">
        <v>0</v>
      </c>
      <c r="M35" t="s">
        <v>501</v>
      </c>
    </row>
    <row r="36" spans="2:14" x14ac:dyDescent="0.25">
      <c r="C36" t="s">
        <v>502</v>
      </c>
      <c r="F36">
        <v>1</v>
      </c>
      <c r="G36">
        <v>0</v>
      </c>
      <c r="K36">
        <v>0</v>
      </c>
      <c r="L36">
        <v>1</v>
      </c>
      <c r="M36">
        <v>2</v>
      </c>
      <c r="N36" t="s">
        <v>497</v>
      </c>
    </row>
    <row r="37" spans="2:14" x14ac:dyDescent="0.25">
      <c r="C37" t="s">
        <v>503</v>
      </c>
      <c r="F37">
        <v>1</v>
      </c>
      <c r="G37">
        <v>0</v>
      </c>
      <c r="K37">
        <v>1</v>
      </c>
      <c r="L37">
        <v>1</v>
      </c>
      <c r="M37">
        <v>0</v>
      </c>
    </row>
    <row r="38" spans="2:14" x14ac:dyDescent="0.25">
      <c r="C38" t="s">
        <v>504</v>
      </c>
      <c r="K38">
        <v>0</v>
      </c>
      <c r="L38">
        <v>0</v>
      </c>
      <c r="M38">
        <v>1</v>
      </c>
    </row>
    <row r="39" spans="2:14" x14ac:dyDescent="0.25">
      <c r="C39" t="s">
        <v>505</v>
      </c>
      <c r="F39">
        <v>0</v>
      </c>
      <c r="G39">
        <v>1</v>
      </c>
      <c r="K39">
        <v>0</v>
      </c>
      <c r="L39">
        <v>0</v>
      </c>
      <c r="M39">
        <v>1</v>
      </c>
    </row>
    <row r="40" spans="2:14" x14ac:dyDescent="0.25">
      <c r="C40" t="s">
        <v>506</v>
      </c>
      <c r="K40">
        <v>0</v>
      </c>
      <c r="L40" t="s">
        <v>507</v>
      </c>
      <c r="N40" t="s">
        <v>508</v>
      </c>
    </row>
    <row r="45" spans="2:14" x14ac:dyDescent="0.25">
      <c r="B45" t="s">
        <v>212</v>
      </c>
      <c r="F45">
        <f>SUM(F18:F32)</f>
        <v>7</v>
      </c>
      <c r="G45">
        <f>SUM(G18:G32)</f>
        <v>5</v>
      </c>
    </row>
    <row r="46" spans="2:14" x14ac:dyDescent="0.25">
      <c r="B46" t="s">
        <v>491</v>
      </c>
      <c r="F46">
        <f>F45/(F45+G45)</f>
        <v>0.58333333333333337</v>
      </c>
      <c r="G46">
        <f>1-F46</f>
        <v>0.41666666666666663</v>
      </c>
    </row>
    <row r="71" spans="1:14" x14ac:dyDescent="0.25">
      <c r="A71" s="64" t="s">
        <v>239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6"/>
    </row>
    <row r="72" spans="1:14" x14ac:dyDescent="0.25">
      <c r="A72" s="23" t="s">
        <v>151</v>
      </c>
      <c r="B72" s="23"/>
      <c r="C72" s="24" t="s">
        <v>93</v>
      </c>
      <c r="D72" s="23"/>
      <c r="E72" s="23"/>
      <c r="F72" s="23"/>
      <c r="G72" s="23"/>
      <c r="H72" s="23"/>
      <c r="I72" s="23"/>
      <c r="J72" s="24" t="s">
        <v>228</v>
      </c>
      <c r="K72" s="24">
        <v>0</v>
      </c>
      <c r="L72" s="24">
        <v>5</v>
      </c>
      <c r="M72" s="23">
        <v>0</v>
      </c>
      <c r="N72" s="23" t="s">
        <v>94</v>
      </c>
    </row>
    <row r="73" spans="1:14" x14ac:dyDescent="0.25">
      <c r="A73" s="2"/>
      <c r="B73" s="2"/>
      <c r="C73" s="3" t="s">
        <v>96</v>
      </c>
      <c r="D73" s="2"/>
      <c r="E73" s="2"/>
      <c r="F73" s="2"/>
      <c r="G73" s="2"/>
      <c r="H73" s="2"/>
      <c r="I73" s="2"/>
      <c r="J73" s="3" t="s">
        <v>229</v>
      </c>
      <c r="K73" s="3">
        <v>4</v>
      </c>
      <c r="L73" s="3"/>
      <c r="M73" s="2">
        <v>0</v>
      </c>
      <c r="N73" s="2" t="s">
        <v>94</v>
      </c>
    </row>
    <row r="74" spans="1:14" x14ac:dyDescent="0.25">
      <c r="A74" s="2"/>
      <c r="B74" s="2"/>
      <c r="C74" s="3" t="s">
        <v>104</v>
      </c>
      <c r="D74" s="2"/>
      <c r="E74" s="2"/>
      <c r="F74" s="2"/>
      <c r="G74" s="2"/>
      <c r="H74" s="2"/>
      <c r="I74" s="2"/>
      <c r="J74" s="3" t="s">
        <v>230</v>
      </c>
      <c r="K74" s="3">
        <v>5</v>
      </c>
      <c r="L74" s="3"/>
      <c r="M74" s="2">
        <v>0</v>
      </c>
      <c r="N74" s="2" t="s">
        <v>94</v>
      </c>
    </row>
    <row r="75" spans="1:14" x14ac:dyDescent="0.25">
      <c r="A75" s="2" t="s">
        <v>151</v>
      </c>
      <c r="B75" s="2"/>
      <c r="C75" s="3" t="s">
        <v>150</v>
      </c>
      <c r="D75" s="2"/>
      <c r="E75" s="2"/>
      <c r="F75" s="2"/>
      <c r="G75" s="2"/>
      <c r="H75" s="2">
        <v>29.3</v>
      </c>
      <c r="I75" s="2">
        <v>47.8</v>
      </c>
      <c r="J75" s="3" t="s">
        <v>231</v>
      </c>
      <c r="K75" s="3">
        <v>0</v>
      </c>
      <c r="L75" s="3">
        <v>1</v>
      </c>
      <c r="M75" s="2">
        <v>0</v>
      </c>
      <c r="N75" s="2" t="s">
        <v>219</v>
      </c>
    </row>
    <row r="76" spans="1:14" x14ac:dyDescent="0.25">
      <c r="A76" s="2"/>
      <c r="B76" s="2"/>
      <c r="C76" s="3" t="s">
        <v>163</v>
      </c>
      <c r="D76" s="2"/>
      <c r="E76" s="2"/>
      <c r="F76" s="2"/>
      <c r="G76" s="2"/>
      <c r="H76" s="2"/>
      <c r="I76" s="2"/>
      <c r="J76" s="3" t="s">
        <v>232</v>
      </c>
      <c r="K76" s="3">
        <v>0</v>
      </c>
      <c r="L76" s="3">
        <v>1</v>
      </c>
      <c r="M76" s="2">
        <v>0</v>
      </c>
      <c r="N76" s="2" t="s">
        <v>64</v>
      </c>
    </row>
    <row r="77" spans="1:14" x14ac:dyDescent="0.25">
      <c r="A77" s="2" t="s">
        <v>129</v>
      </c>
      <c r="B77" s="2"/>
      <c r="C77" s="3" t="s">
        <v>164</v>
      </c>
      <c r="D77" s="2"/>
      <c r="E77" s="2"/>
      <c r="F77" s="2"/>
      <c r="G77" s="2"/>
      <c r="H77" s="2">
        <v>14.3</v>
      </c>
      <c r="I77" s="2">
        <v>18.899999999999999</v>
      </c>
      <c r="J77" s="3" t="s">
        <v>233</v>
      </c>
      <c r="K77" s="3">
        <v>1</v>
      </c>
      <c r="L77" s="3"/>
      <c r="M77" s="2">
        <v>0</v>
      </c>
      <c r="N77" s="2" t="s">
        <v>94</v>
      </c>
    </row>
    <row r="78" spans="1:14" x14ac:dyDescent="0.25">
      <c r="A78" s="2"/>
      <c r="B78" s="2"/>
      <c r="C78" s="3" t="s">
        <v>166</v>
      </c>
      <c r="D78" s="2"/>
      <c r="E78" s="2"/>
      <c r="F78" s="2"/>
      <c r="G78" s="2"/>
      <c r="H78" s="2"/>
      <c r="I78" s="2"/>
      <c r="J78" s="3" t="s">
        <v>234</v>
      </c>
      <c r="K78" s="3">
        <v>2</v>
      </c>
      <c r="L78" s="3"/>
      <c r="M78" s="2">
        <v>0</v>
      </c>
      <c r="N78" s="2" t="s">
        <v>94</v>
      </c>
    </row>
    <row r="79" spans="1:14" x14ac:dyDescent="0.25">
      <c r="A79" s="2" t="s">
        <v>172</v>
      </c>
      <c r="B79" s="2"/>
      <c r="C79" s="3" t="s">
        <v>106</v>
      </c>
      <c r="D79" s="2"/>
      <c r="E79" s="2"/>
      <c r="F79" s="2"/>
      <c r="G79" s="2"/>
      <c r="H79" s="2"/>
      <c r="I79" s="2"/>
      <c r="J79" s="3" t="s">
        <v>235</v>
      </c>
      <c r="K79" s="3">
        <v>4</v>
      </c>
      <c r="L79" s="3"/>
      <c r="M79" s="2">
        <v>0</v>
      </c>
      <c r="N79" s="2" t="s">
        <v>94</v>
      </c>
    </row>
    <row r="80" spans="1:14" x14ac:dyDescent="0.25">
      <c r="A80" s="2"/>
      <c r="B80" s="2"/>
      <c r="C80" s="3" t="s">
        <v>173</v>
      </c>
      <c r="D80" s="2"/>
      <c r="E80" s="2"/>
      <c r="F80" s="2"/>
      <c r="G80" s="2"/>
      <c r="H80" s="2"/>
      <c r="I80" s="2"/>
      <c r="J80" s="3" t="s">
        <v>233</v>
      </c>
      <c r="K80" s="3">
        <v>2</v>
      </c>
      <c r="L80" s="3"/>
      <c r="M80" s="2">
        <v>1</v>
      </c>
      <c r="N80" s="2" t="s">
        <v>94</v>
      </c>
    </row>
    <row r="81" spans="1:14" x14ac:dyDescent="0.25">
      <c r="A81" s="2"/>
      <c r="B81" s="2"/>
      <c r="C81" s="3" t="s">
        <v>174</v>
      </c>
      <c r="D81" s="2"/>
      <c r="E81" s="2"/>
      <c r="F81" s="2"/>
      <c r="G81" s="2"/>
      <c r="H81" s="2"/>
      <c r="I81" s="2"/>
      <c r="J81" s="2" t="s">
        <v>105</v>
      </c>
      <c r="K81" s="2">
        <v>1</v>
      </c>
      <c r="L81" s="2"/>
      <c r="M81" s="2">
        <v>2</v>
      </c>
      <c r="N81" s="2" t="s">
        <v>94</v>
      </c>
    </row>
    <row r="82" spans="1:14" x14ac:dyDescent="0.25">
      <c r="A82" s="2"/>
      <c r="B82" s="2"/>
      <c r="C82" s="3" t="s">
        <v>175</v>
      </c>
      <c r="D82" s="2"/>
      <c r="E82" s="2"/>
      <c r="F82" s="2"/>
      <c r="G82" s="2"/>
      <c r="H82" s="2"/>
      <c r="I82" s="2"/>
      <c r="J82" s="2" t="s">
        <v>176</v>
      </c>
      <c r="K82" s="2">
        <v>3</v>
      </c>
      <c r="L82" s="2"/>
      <c r="M82" s="2">
        <v>0</v>
      </c>
      <c r="N82" s="2" t="s">
        <v>94</v>
      </c>
    </row>
    <row r="83" spans="1:14" x14ac:dyDescent="0.25">
      <c r="A83" s="2"/>
      <c r="B83" s="2"/>
      <c r="C83" s="2" t="s">
        <v>187</v>
      </c>
      <c r="D83" s="2"/>
      <c r="E83" s="2"/>
      <c r="F83" s="2"/>
      <c r="G83" s="2"/>
      <c r="H83" s="2"/>
      <c r="I83" s="2"/>
      <c r="J83" s="2" t="s">
        <v>178</v>
      </c>
      <c r="K83" s="2">
        <v>0</v>
      </c>
      <c r="L83" s="2"/>
      <c r="M83" s="2">
        <v>2</v>
      </c>
      <c r="N83" s="2" t="s">
        <v>64</v>
      </c>
    </row>
    <row r="84" spans="1:14" x14ac:dyDescent="0.25">
      <c r="A84" s="2"/>
      <c r="B84" s="2"/>
      <c r="C84" s="3" t="s">
        <v>188</v>
      </c>
      <c r="D84" s="2"/>
      <c r="E84" s="2"/>
      <c r="F84" s="2"/>
      <c r="G84" s="2"/>
      <c r="H84" s="2">
        <v>26.5</v>
      </c>
      <c r="I84" s="2">
        <v>29</v>
      </c>
      <c r="J84" s="2" t="s">
        <v>189</v>
      </c>
      <c r="K84" s="2">
        <v>0</v>
      </c>
      <c r="L84" s="2">
        <v>1</v>
      </c>
      <c r="M84" s="2">
        <v>0</v>
      </c>
      <c r="N84" s="2" t="s">
        <v>64</v>
      </c>
    </row>
    <row r="85" spans="1:14" x14ac:dyDescent="0.25">
      <c r="A85" s="2"/>
      <c r="B85" s="2"/>
      <c r="C85" s="3" t="s">
        <v>190</v>
      </c>
      <c r="D85" s="2"/>
      <c r="E85" s="2"/>
      <c r="F85" s="2"/>
      <c r="G85" s="2"/>
      <c r="H85" s="2"/>
      <c r="I85" s="2"/>
      <c r="J85" s="2" t="s">
        <v>105</v>
      </c>
      <c r="K85" s="2">
        <v>1</v>
      </c>
      <c r="L85" s="2"/>
      <c r="M85" s="2">
        <v>0</v>
      </c>
      <c r="N85" s="2" t="s">
        <v>64</v>
      </c>
    </row>
    <row r="86" spans="1:14" x14ac:dyDescent="0.25">
      <c r="A86" s="2"/>
      <c r="B86" s="2"/>
      <c r="C86" s="3" t="s">
        <v>205</v>
      </c>
      <c r="D86" s="2"/>
      <c r="E86" s="2"/>
      <c r="F86" s="2"/>
      <c r="G86" s="2"/>
      <c r="H86" s="2"/>
      <c r="I86" s="2"/>
      <c r="J86" s="2" t="s">
        <v>178</v>
      </c>
      <c r="K86" s="2">
        <v>0</v>
      </c>
      <c r="L86" s="2"/>
      <c r="M86" s="2">
        <v>2</v>
      </c>
      <c r="N86" s="2" t="s">
        <v>64</v>
      </c>
    </row>
    <row r="87" spans="1:14" x14ac:dyDescent="0.25">
      <c r="A87" s="2"/>
      <c r="B87" s="2"/>
      <c r="C87" s="3" t="s">
        <v>206</v>
      </c>
      <c r="D87" s="2"/>
      <c r="E87" s="2"/>
      <c r="F87" s="2"/>
      <c r="G87" s="2"/>
      <c r="H87" s="2">
        <v>14.3</v>
      </c>
      <c r="I87" s="2">
        <v>18.600000000000001</v>
      </c>
      <c r="J87" s="2" t="s">
        <v>207</v>
      </c>
      <c r="K87" s="2">
        <v>0</v>
      </c>
      <c r="L87" s="2">
        <v>6</v>
      </c>
      <c r="M87" s="2">
        <v>0</v>
      </c>
      <c r="N87" s="2" t="s">
        <v>64</v>
      </c>
    </row>
    <row r="88" spans="1:14" x14ac:dyDescent="0.25">
      <c r="A88" s="2"/>
      <c r="B88" s="2"/>
      <c r="C88" s="3" t="s">
        <v>208</v>
      </c>
      <c r="D88" s="2"/>
      <c r="E88" s="2"/>
      <c r="F88" s="2"/>
      <c r="G88" s="2"/>
      <c r="H88" s="2">
        <v>15.9</v>
      </c>
      <c r="I88" s="2">
        <v>22.5</v>
      </c>
      <c r="J88" s="2" t="s">
        <v>209</v>
      </c>
      <c r="K88" s="2">
        <v>0</v>
      </c>
      <c r="L88" s="2">
        <v>7</v>
      </c>
      <c r="M88" s="2">
        <v>0</v>
      </c>
      <c r="N88" s="2" t="s">
        <v>64</v>
      </c>
    </row>
    <row r="89" spans="1:14" x14ac:dyDescent="0.25">
      <c r="A89" s="2"/>
      <c r="B89" s="22"/>
      <c r="C89" s="3" t="s">
        <v>210</v>
      </c>
      <c r="D89" s="2"/>
      <c r="E89" s="2"/>
      <c r="F89" s="2"/>
      <c r="G89" s="2"/>
      <c r="H89" s="2">
        <v>15.4</v>
      </c>
      <c r="I89" s="2">
        <v>20</v>
      </c>
      <c r="J89" s="2" t="s">
        <v>189</v>
      </c>
      <c r="K89" s="2">
        <v>0</v>
      </c>
      <c r="L89" s="2">
        <v>3</v>
      </c>
      <c r="M89" s="2">
        <v>2</v>
      </c>
      <c r="N89" s="3" t="s">
        <v>64</v>
      </c>
    </row>
    <row r="90" spans="1:14" x14ac:dyDescent="0.25">
      <c r="A90" s="41" t="s">
        <v>270</v>
      </c>
      <c r="B90" s="43"/>
      <c r="C90" s="42" t="s">
        <v>271</v>
      </c>
      <c r="D90" s="2"/>
      <c r="E90" s="2"/>
      <c r="F90" s="2"/>
      <c r="G90" s="2"/>
      <c r="H90" s="3" t="s">
        <v>272</v>
      </c>
      <c r="I90" s="2"/>
      <c r="J90" s="39" t="s">
        <v>273</v>
      </c>
      <c r="K90" s="22">
        <v>0</v>
      </c>
      <c r="L90" s="22">
        <v>5</v>
      </c>
      <c r="M90" s="22">
        <v>0</v>
      </c>
      <c r="N90" s="39" t="s">
        <v>274</v>
      </c>
    </row>
    <row r="91" spans="1:14" x14ac:dyDescent="0.25">
      <c r="A91" s="41" t="s">
        <v>270</v>
      </c>
      <c r="B91" s="43"/>
      <c r="C91" s="42" t="s">
        <v>275</v>
      </c>
      <c r="D91" s="2"/>
      <c r="E91" s="2"/>
      <c r="F91" s="2"/>
      <c r="G91" s="2"/>
      <c r="H91" s="2"/>
      <c r="I91" s="2"/>
      <c r="J91" s="39" t="s">
        <v>276</v>
      </c>
      <c r="K91" s="22">
        <v>0</v>
      </c>
      <c r="L91" s="22">
        <v>1</v>
      </c>
      <c r="M91" s="22">
        <v>3</v>
      </c>
      <c r="N91" s="39" t="s">
        <v>64</v>
      </c>
    </row>
    <row r="92" spans="1:14" x14ac:dyDescent="0.25">
      <c r="A92" s="41" t="s">
        <v>270</v>
      </c>
      <c r="B92" s="43"/>
      <c r="C92" s="42" t="s">
        <v>277</v>
      </c>
      <c r="D92" s="2"/>
      <c r="E92" s="2"/>
      <c r="F92" s="2"/>
      <c r="G92" s="2"/>
      <c r="H92" s="2"/>
      <c r="I92" s="40"/>
      <c r="J92" s="44" t="s">
        <v>278</v>
      </c>
      <c r="K92" s="43">
        <v>0</v>
      </c>
      <c r="L92" s="43">
        <v>2</v>
      </c>
      <c r="M92" s="43">
        <v>0</v>
      </c>
      <c r="N92" s="44" t="s">
        <v>64</v>
      </c>
    </row>
    <row r="93" spans="1:14" x14ac:dyDescent="0.25">
      <c r="A93" s="41">
        <v>0.45</v>
      </c>
      <c r="B93" s="43"/>
      <c r="C93" s="42" t="s">
        <v>322</v>
      </c>
      <c r="D93" s="2"/>
      <c r="E93" s="2"/>
      <c r="F93" s="2"/>
      <c r="G93" s="2"/>
      <c r="H93" s="2"/>
      <c r="I93" s="40"/>
      <c r="J93" s="44" t="s">
        <v>323</v>
      </c>
      <c r="K93" s="43">
        <v>1</v>
      </c>
      <c r="L93" s="43">
        <v>0</v>
      </c>
      <c r="M93" s="43">
        <v>0</v>
      </c>
      <c r="N93" s="44" t="s">
        <v>64</v>
      </c>
    </row>
    <row r="94" spans="1:14" x14ac:dyDescent="0.25">
      <c r="A94" s="41"/>
      <c r="B94" s="43"/>
      <c r="C94" s="42" t="s">
        <v>324</v>
      </c>
      <c r="D94" s="2"/>
      <c r="E94" s="2"/>
      <c r="F94" s="2"/>
      <c r="G94" s="2"/>
      <c r="H94" s="2"/>
      <c r="I94" s="40"/>
      <c r="J94" s="44" t="s">
        <v>178</v>
      </c>
      <c r="K94" s="43">
        <v>0</v>
      </c>
      <c r="L94" s="43">
        <v>0</v>
      </c>
      <c r="M94" s="43">
        <v>2</v>
      </c>
      <c r="N94" s="44" t="s">
        <v>64</v>
      </c>
    </row>
    <row r="95" spans="1:14" x14ac:dyDescent="0.25">
      <c r="A95" s="41"/>
      <c r="B95" s="43"/>
      <c r="C95" s="42" t="s">
        <v>325</v>
      </c>
      <c r="D95" s="2"/>
      <c r="E95" s="2"/>
      <c r="F95" s="2"/>
      <c r="G95" s="2"/>
      <c r="H95" s="2"/>
      <c r="I95" s="40"/>
      <c r="J95" s="44" t="s">
        <v>276</v>
      </c>
      <c r="K95" s="43">
        <v>0</v>
      </c>
      <c r="L95" s="43">
        <v>2</v>
      </c>
      <c r="M95" s="43">
        <v>0</v>
      </c>
      <c r="N95" s="44" t="s">
        <v>64</v>
      </c>
    </row>
    <row r="96" spans="1:14" x14ac:dyDescent="0.25">
      <c r="A96" s="41"/>
      <c r="B96" s="43"/>
      <c r="C96" s="42" t="s">
        <v>326</v>
      </c>
      <c r="D96" s="2"/>
      <c r="E96" s="2"/>
      <c r="F96" s="2"/>
      <c r="G96" s="2"/>
      <c r="H96" s="2"/>
      <c r="I96" s="40"/>
      <c r="J96" s="44"/>
      <c r="K96" s="43"/>
      <c r="L96" s="43"/>
      <c r="M96" s="43"/>
      <c r="N96" s="44"/>
    </row>
    <row r="97" spans="1:14" x14ac:dyDescent="0.25">
      <c r="A97" s="41" t="s">
        <v>270</v>
      </c>
      <c r="B97" s="43"/>
      <c r="C97" s="42" t="s">
        <v>356</v>
      </c>
      <c r="D97" s="2"/>
      <c r="E97" s="2"/>
      <c r="F97" s="2"/>
      <c r="G97" s="2"/>
      <c r="H97" s="2"/>
      <c r="I97" s="40"/>
      <c r="J97" s="44" t="s">
        <v>105</v>
      </c>
      <c r="K97" s="43">
        <v>3</v>
      </c>
      <c r="L97" s="43">
        <v>0</v>
      </c>
      <c r="M97" s="43">
        <v>0</v>
      </c>
      <c r="N97" s="44" t="s">
        <v>64</v>
      </c>
    </row>
    <row r="98" spans="1:14" x14ac:dyDescent="0.25">
      <c r="A98" t="s">
        <v>367</v>
      </c>
      <c r="C98" s="42" t="s">
        <v>365</v>
      </c>
      <c r="J98" s="55" t="s">
        <v>105</v>
      </c>
      <c r="K98" s="56">
        <v>1</v>
      </c>
      <c r="L98" s="56">
        <v>0</v>
      </c>
      <c r="M98" s="56">
        <v>0</v>
      </c>
      <c r="N98" s="55" t="s">
        <v>64</v>
      </c>
    </row>
    <row r="99" spans="1:14" x14ac:dyDescent="0.25">
      <c r="A99" s="41" t="s">
        <v>367</v>
      </c>
      <c r="B99" s="43"/>
      <c r="C99" s="42" t="s">
        <v>366</v>
      </c>
      <c r="D99" s="2"/>
      <c r="E99" s="2"/>
      <c r="F99" s="2"/>
      <c r="G99" s="2"/>
      <c r="H99" s="2"/>
      <c r="I99" s="40"/>
      <c r="J99" s="44" t="s">
        <v>105</v>
      </c>
      <c r="K99" s="43">
        <v>1</v>
      </c>
      <c r="L99" s="43">
        <v>0</v>
      </c>
      <c r="M99" s="43">
        <v>0</v>
      </c>
      <c r="N99" s="44" t="s">
        <v>64</v>
      </c>
    </row>
    <row r="100" spans="1:14" x14ac:dyDescent="0.25">
      <c r="A100" s="41" t="s">
        <v>450</v>
      </c>
      <c r="B100" s="43"/>
      <c r="C100" s="42" t="s">
        <v>448</v>
      </c>
      <c r="D100" s="2"/>
      <c r="E100" s="2"/>
      <c r="F100" s="2"/>
      <c r="G100" s="2"/>
      <c r="H100" s="2"/>
      <c r="I100" s="40"/>
      <c r="J100" s="44" t="s">
        <v>449</v>
      </c>
      <c r="K100" s="43">
        <v>0</v>
      </c>
      <c r="L100" s="43">
        <v>4</v>
      </c>
      <c r="M100" s="43">
        <v>2</v>
      </c>
      <c r="N100" s="44" t="s">
        <v>64</v>
      </c>
    </row>
    <row r="101" spans="1:14" x14ac:dyDescent="0.25">
      <c r="A101" s="41" t="s">
        <v>450</v>
      </c>
      <c r="B101" s="43"/>
      <c r="C101" s="42" t="s">
        <v>451</v>
      </c>
      <c r="D101" s="2"/>
      <c r="E101" s="2"/>
      <c r="F101" s="2"/>
      <c r="G101" s="2"/>
      <c r="H101" s="2"/>
      <c r="I101" s="40"/>
      <c r="J101" s="44" t="s">
        <v>452</v>
      </c>
      <c r="K101" s="43">
        <v>1</v>
      </c>
      <c r="L101" s="43">
        <v>0</v>
      </c>
      <c r="M101" s="43">
        <v>0</v>
      </c>
      <c r="N101" s="44" t="s">
        <v>64</v>
      </c>
    </row>
    <row r="102" spans="1:14" x14ac:dyDescent="0.25">
      <c r="A102" s="41" t="s">
        <v>450</v>
      </c>
      <c r="B102" s="43"/>
      <c r="C102" s="42" t="s">
        <v>453</v>
      </c>
      <c r="D102" s="2"/>
      <c r="E102" s="2"/>
      <c r="F102" s="2"/>
      <c r="G102" s="2"/>
      <c r="H102" s="2"/>
      <c r="I102" s="40"/>
      <c r="J102" s="44" t="s">
        <v>452</v>
      </c>
      <c r="K102" s="43">
        <v>1</v>
      </c>
      <c r="L102" s="43">
        <v>0</v>
      </c>
      <c r="M102" s="43">
        <v>0</v>
      </c>
      <c r="N102" s="44" t="s">
        <v>64</v>
      </c>
    </row>
    <row r="103" spans="1:14" x14ac:dyDescent="0.25">
      <c r="A103" s="41" t="s">
        <v>450</v>
      </c>
      <c r="B103" s="43"/>
      <c r="C103" s="42" t="s">
        <v>456</v>
      </c>
      <c r="D103" s="2"/>
      <c r="E103" s="2"/>
      <c r="F103" s="2"/>
      <c r="G103" s="2"/>
      <c r="H103" s="2"/>
      <c r="I103" s="40"/>
      <c r="J103" s="44" t="s">
        <v>452</v>
      </c>
      <c r="K103" s="43">
        <v>1</v>
      </c>
      <c r="L103" s="43">
        <v>0</v>
      </c>
      <c r="M103" s="43">
        <v>0</v>
      </c>
      <c r="N103" s="44" t="s">
        <v>64</v>
      </c>
    </row>
    <row r="104" spans="1:14" x14ac:dyDescent="0.25">
      <c r="A104" s="2">
        <v>2.88</v>
      </c>
      <c r="B104" s="2"/>
      <c r="C104" s="3" t="s">
        <v>780</v>
      </c>
      <c r="D104" s="2"/>
      <c r="E104" s="2"/>
      <c r="F104" s="2"/>
      <c r="G104" s="2"/>
      <c r="H104" s="2"/>
      <c r="I104" s="2"/>
      <c r="J104" s="3" t="s">
        <v>452</v>
      </c>
      <c r="K104" s="2">
        <v>1</v>
      </c>
      <c r="L104" s="2">
        <v>0</v>
      </c>
      <c r="M104" s="2">
        <v>0</v>
      </c>
      <c r="N104" s="44" t="s">
        <v>64</v>
      </c>
    </row>
    <row r="105" spans="1:14" x14ac:dyDescent="0.25">
      <c r="A105" s="2">
        <v>3.6</v>
      </c>
      <c r="B105" s="2"/>
      <c r="C105" s="3" t="s">
        <v>781</v>
      </c>
      <c r="D105" s="2"/>
      <c r="E105" s="2"/>
      <c r="F105" s="2"/>
      <c r="G105" s="2"/>
      <c r="H105" s="2"/>
      <c r="I105" s="2"/>
      <c r="J105" s="3" t="s">
        <v>782</v>
      </c>
      <c r="K105" s="2"/>
      <c r="L105" s="2"/>
      <c r="M105" s="2"/>
      <c r="N105" s="44" t="s">
        <v>64</v>
      </c>
    </row>
    <row r="106" spans="1:14" x14ac:dyDescent="0.25">
      <c r="A106" s="2">
        <v>2.88</v>
      </c>
      <c r="B106" s="2"/>
      <c r="C106" s="3" t="s">
        <v>783</v>
      </c>
      <c r="D106" s="2"/>
      <c r="E106" s="2"/>
      <c r="F106" s="2"/>
      <c r="G106" s="2"/>
      <c r="H106" s="2"/>
      <c r="I106" s="2"/>
      <c r="J106" s="3" t="s">
        <v>784</v>
      </c>
      <c r="K106" s="2"/>
      <c r="L106" s="2"/>
      <c r="M106" s="2"/>
      <c r="N106" s="44" t="s">
        <v>64</v>
      </c>
    </row>
    <row r="107" spans="1:14" x14ac:dyDescent="0.25">
      <c r="A107" s="2"/>
      <c r="B107" s="22"/>
      <c r="C107" s="3" t="s">
        <v>785</v>
      </c>
      <c r="D107" s="2"/>
      <c r="E107" s="2"/>
      <c r="F107" s="2"/>
      <c r="G107" s="2"/>
      <c r="H107" s="2"/>
      <c r="I107" s="2"/>
      <c r="J107" s="3" t="s">
        <v>452</v>
      </c>
      <c r="K107" s="2">
        <v>1</v>
      </c>
      <c r="L107" s="2"/>
      <c r="M107" s="2"/>
      <c r="N107" s="44" t="s">
        <v>64</v>
      </c>
    </row>
    <row r="108" spans="1:14" x14ac:dyDescent="0.25">
      <c r="A108" s="41"/>
      <c r="B108" s="43"/>
      <c r="C108" s="42" t="s">
        <v>786</v>
      </c>
      <c r="D108" s="2"/>
      <c r="E108" s="2"/>
      <c r="F108" s="2"/>
      <c r="G108" s="2"/>
      <c r="H108" s="3"/>
      <c r="I108" s="2"/>
      <c r="J108" s="39" t="s">
        <v>787</v>
      </c>
      <c r="K108" s="22"/>
      <c r="L108" s="22"/>
      <c r="M108" s="22"/>
      <c r="N108" s="44" t="s">
        <v>64</v>
      </c>
    </row>
    <row r="109" spans="1:14" x14ac:dyDescent="0.25">
      <c r="A109" s="41"/>
      <c r="B109" s="43"/>
      <c r="C109" s="42" t="s">
        <v>788</v>
      </c>
      <c r="D109" s="2"/>
      <c r="E109" s="2"/>
      <c r="F109" s="2"/>
      <c r="G109" s="2"/>
      <c r="H109" s="2"/>
      <c r="I109" s="2"/>
      <c r="J109" s="39" t="s">
        <v>452</v>
      </c>
      <c r="K109" s="22"/>
      <c r="L109" s="22"/>
      <c r="M109" s="22"/>
      <c r="N109" s="44" t="s">
        <v>64</v>
      </c>
    </row>
    <row r="110" spans="1:14" x14ac:dyDescent="0.25">
      <c r="A110" s="41"/>
      <c r="B110" s="43"/>
      <c r="C110" s="42" t="s">
        <v>789</v>
      </c>
      <c r="D110" s="2"/>
      <c r="E110" s="2"/>
      <c r="F110" s="2"/>
      <c r="G110" s="2"/>
      <c r="H110" s="2"/>
      <c r="I110" s="40"/>
      <c r="J110" s="44" t="s">
        <v>790</v>
      </c>
      <c r="K110" s="43"/>
      <c r="L110" s="43"/>
      <c r="M110" s="43"/>
      <c r="N110" s="44" t="s">
        <v>64</v>
      </c>
    </row>
    <row r="111" spans="1:14" x14ac:dyDescent="0.25">
      <c r="A111" s="41"/>
      <c r="B111" s="43"/>
      <c r="C111" s="42" t="s">
        <v>791</v>
      </c>
      <c r="D111" s="2"/>
      <c r="E111" s="2"/>
      <c r="F111" s="2"/>
      <c r="G111" s="2"/>
      <c r="H111" s="2"/>
      <c r="I111" s="40"/>
      <c r="J111" s="44" t="s">
        <v>792</v>
      </c>
      <c r="K111" s="43"/>
      <c r="L111" s="43"/>
      <c r="M111" s="43"/>
      <c r="N111" s="44" t="s">
        <v>64</v>
      </c>
    </row>
    <row r="112" spans="1:14" x14ac:dyDescent="0.25">
      <c r="A112" s="41"/>
      <c r="B112" s="43"/>
      <c r="C112" s="42" t="s">
        <v>793</v>
      </c>
      <c r="D112" s="2"/>
      <c r="E112" s="2"/>
      <c r="F112" s="2"/>
      <c r="G112" s="2"/>
      <c r="H112" s="2"/>
      <c r="I112" s="40"/>
      <c r="J112" s="44" t="s">
        <v>178</v>
      </c>
      <c r="K112" s="43"/>
      <c r="L112" s="43"/>
      <c r="M112" s="43"/>
      <c r="N112" s="44" t="s">
        <v>64</v>
      </c>
    </row>
    <row r="113" spans="1:14" x14ac:dyDescent="0.25">
      <c r="A113" s="41">
        <v>3.6</v>
      </c>
      <c r="B113" s="43"/>
      <c r="C113" s="42" t="s">
        <v>786</v>
      </c>
      <c r="D113" s="2"/>
      <c r="E113" s="2"/>
      <c r="F113" s="2"/>
      <c r="G113" s="2"/>
      <c r="H113" s="2"/>
      <c r="I113" s="40"/>
      <c r="J113" s="44" t="s">
        <v>794</v>
      </c>
      <c r="K113" s="43"/>
      <c r="L113" s="43"/>
      <c r="M113" s="43"/>
      <c r="N113" s="44" t="s">
        <v>64</v>
      </c>
    </row>
    <row r="114" spans="1:14" x14ac:dyDescent="0.25">
      <c r="A114" s="41"/>
      <c r="B114" s="43"/>
      <c r="C114" s="42" t="s">
        <v>795</v>
      </c>
      <c r="D114" s="2"/>
      <c r="E114" s="2"/>
      <c r="F114" s="2"/>
      <c r="G114" s="2"/>
      <c r="H114" s="2"/>
      <c r="I114" s="40"/>
      <c r="J114" s="44" t="s">
        <v>782</v>
      </c>
      <c r="K114" s="43"/>
      <c r="L114" s="43"/>
      <c r="M114" s="43"/>
      <c r="N114" s="44"/>
    </row>
    <row r="115" spans="1:14" x14ac:dyDescent="0.25">
      <c r="A115" s="41"/>
      <c r="B115" s="43"/>
      <c r="C115" s="42" t="s">
        <v>796</v>
      </c>
      <c r="D115" s="2"/>
      <c r="E115" s="2"/>
      <c r="F115" s="2"/>
      <c r="G115" s="2"/>
      <c r="H115" s="2"/>
      <c r="I115" s="40"/>
      <c r="J115" s="44" t="s">
        <v>782</v>
      </c>
      <c r="K115" s="43"/>
      <c r="L115" s="43"/>
      <c r="M115" s="43"/>
      <c r="N115" s="44"/>
    </row>
    <row r="116" spans="1:14" x14ac:dyDescent="0.25">
      <c r="A116" s="41"/>
      <c r="B116" s="43"/>
      <c r="C116" s="42" t="s">
        <v>797</v>
      </c>
      <c r="D116" s="2"/>
      <c r="E116" s="2"/>
      <c r="F116" s="2"/>
      <c r="G116" s="2"/>
      <c r="H116" s="2"/>
      <c r="I116" s="40"/>
      <c r="J116" s="44" t="s">
        <v>511</v>
      </c>
      <c r="K116" s="43"/>
      <c r="L116" s="43"/>
      <c r="M116" s="43"/>
      <c r="N116" s="44"/>
    </row>
    <row r="117" spans="1:14" x14ac:dyDescent="0.25">
      <c r="A117" s="41"/>
      <c r="B117" s="43"/>
      <c r="C117" s="42"/>
      <c r="D117" s="2"/>
      <c r="E117" s="2"/>
      <c r="F117" s="2"/>
      <c r="G117" s="2"/>
      <c r="H117" s="2"/>
      <c r="I117" s="40"/>
      <c r="J117" s="44"/>
      <c r="K117" s="43"/>
      <c r="L117" s="43"/>
      <c r="M117" s="43"/>
      <c r="N117" s="44"/>
    </row>
    <row r="118" spans="1:14" x14ac:dyDescent="0.25">
      <c r="A118" s="41"/>
      <c r="B118" s="43"/>
      <c r="C118" s="42"/>
      <c r="D118" s="2"/>
      <c r="E118" s="2"/>
      <c r="F118" s="2"/>
      <c r="G118" s="2"/>
      <c r="H118" s="2"/>
      <c r="I118" s="40"/>
      <c r="J118" s="44"/>
      <c r="K118" s="43"/>
      <c r="L118" s="43"/>
      <c r="M118" s="43"/>
      <c r="N118" s="44"/>
    </row>
    <row r="119" spans="1:14" x14ac:dyDescent="0.25">
      <c r="A119" s="17" t="s">
        <v>220</v>
      </c>
      <c r="B119" s="5"/>
      <c r="C119" s="4" t="s">
        <v>222</v>
      </c>
      <c r="D119" s="4" t="s">
        <v>223</v>
      </c>
      <c r="E119" s="4" t="s">
        <v>224</v>
      </c>
      <c r="F119" s="4"/>
      <c r="G119" s="4"/>
      <c r="H119" s="4" t="s">
        <v>225</v>
      </c>
      <c r="I119" s="20" t="s">
        <v>227</v>
      </c>
      <c r="J119" s="43"/>
      <c r="K119" s="43"/>
      <c r="L119" s="43"/>
      <c r="M119" s="43"/>
      <c r="N119" s="43"/>
    </row>
    <row r="120" spans="1:14" x14ac:dyDescent="0.25">
      <c r="A120" s="4" t="s">
        <v>221</v>
      </c>
      <c r="B120" s="6">
        <v>18</v>
      </c>
      <c r="C120" s="6">
        <v>16</v>
      </c>
      <c r="D120" s="6">
        <v>2</v>
      </c>
      <c r="E120" s="6">
        <v>9</v>
      </c>
      <c r="F120" s="6"/>
      <c r="G120" s="6"/>
      <c r="H120" s="6">
        <v>7</v>
      </c>
      <c r="I120" s="21">
        <f>C120/18</f>
        <v>0.88888888888888884</v>
      </c>
      <c r="J120" s="43"/>
      <c r="K120" s="43"/>
      <c r="L120" s="43"/>
      <c r="M120" s="43"/>
      <c r="N120" s="43"/>
    </row>
    <row r="121" spans="1:14" x14ac:dyDescent="0.25">
      <c r="A121" s="4" t="s">
        <v>226</v>
      </c>
      <c r="B121" s="6">
        <f>SUM(C121:D121)</f>
        <v>56</v>
      </c>
      <c r="C121" s="6">
        <f>SUM(K72:L89)</f>
        <v>47</v>
      </c>
      <c r="D121" s="6">
        <f>SUM(M72:M89)</f>
        <v>9</v>
      </c>
      <c r="E121" s="6">
        <f>SUM(K72:K89)</f>
        <v>23</v>
      </c>
      <c r="F121" s="6"/>
      <c r="G121" s="6"/>
      <c r="H121" s="6">
        <f>SUM(L72:L89)</f>
        <v>24</v>
      </c>
      <c r="I121" s="21">
        <f>C121/B121</f>
        <v>0.8392857142857143</v>
      </c>
      <c r="J121" s="43"/>
      <c r="K121" s="43"/>
      <c r="L121" s="43"/>
      <c r="M121" s="43"/>
      <c r="N121" s="43"/>
    </row>
    <row r="122" spans="1:14" x14ac:dyDescent="0.25">
      <c r="A122" s="2"/>
      <c r="B122" s="2"/>
      <c r="C122" s="2"/>
      <c r="D122" s="2"/>
      <c r="E122" s="2"/>
      <c r="F122" s="2"/>
      <c r="G122" s="2"/>
      <c r="H122" s="2"/>
      <c r="I122" s="40"/>
      <c r="J122" s="43"/>
      <c r="K122" s="43"/>
      <c r="L122" s="43"/>
      <c r="M122" s="43"/>
      <c r="N122" s="43"/>
    </row>
    <row r="125" spans="1:14" x14ac:dyDescent="0.25">
      <c r="A125" s="67" t="s">
        <v>240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</row>
    <row r="126" spans="1:14" x14ac:dyDescent="0.25">
      <c r="A126" s="7" t="s">
        <v>238</v>
      </c>
      <c r="B126" s="7"/>
      <c r="C126" s="9" t="s">
        <v>177</v>
      </c>
      <c r="D126" s="7"/>
      <c r="E126" s="7"/>
      <c r="F126" s="7"/>
      <c r="G126" s="7"/>
      <c r="H126" s="7">
        <v>17.600000000000001</v>
      </c>
      <c r="I126" s="7">
        <v>29.6</v>
      </c>
      <c r="J126" s="7" t="s">
        <v>178</v>
      </c>
      <c r="K126" s="7"/>
      <c r="L126" s="7"/>
      <c r="M126" s="7">
        <v>2</v>
      </c>
      <c r="N126" s="7" t="s">
        <v>64</v>
      </c>
    </row>
    <row r="127" spans="1:14" x14ac:dyDescent="0.25">
      <c r="A127" s="7" t="s">
        <v>238</v>
      </c>
      <c r="B127" s="7"/>
      <c r="C127" s="7" t="s">
        <v>180</v>
      </c>
      <c r="D127" s="7"/>
      <c r="E127" s="7"/>
      <c r="F127" s="7"/>
      <c r="G127" s="7"/>
      <c r="H127" s="7">
        <v>16.100000000000001</v>
      </c>
      <c r="I127" s="7" t="s">
        <v>181</v>
      </c>
      <c r="J127" s="7" t="s">
        <v>178</v>
      </c>
      <c r="K127" s="7"/>
      <c r="L127" s="7"/>
      <c r="M127" s="7">
        <v>2</v>
      </c>
      <c r="N127" s="7" t="s">
        <v>64</v>
      </c>
    </row>
    <row r="128" spans="1:14" x14ac:dyDescent="0.25">
      <c r="A128" s="7" t="s">
        <v>238</v>
      </c>
      <c r="B128" s="7"/>
      <c r="C128" s="9" t="s">
        <v>182</v>
      </c>
      <c r="D128" s="7"/>
      <c r="E128" s="7"/>
      <c r="F128" s="7"/>
      <c r="G128" s="7"/>
      <c r="H128" s="7">
        <v>16.100000000000001</v>
      </c>
      <c r="I128" s="7">
        <v>22.1</v>
      </c>
      <c r="J128" s="7" t="s">
        <v>178</v>
      </c>
      <c r="K128" s="7"/>
      <c r="L128" s="7"/>
      <c r="M128" s="7">
        <v>2</v>
      </c>
      <c r="N128" s="7" t="s">
        <v>64</v>
      </c>
    </row>
    <row r="129" spans="1:14" x14ac:dyDescent="0.25">
      <c r="A129" s="13" t="s">
        <v>238</v>
      </c>
      <c r="B129" s="13"/>
      <c r="C129" s="13" t="s">
        <v>185</v>
      </c>
      <c r="D129" s="13"/>
      <c r="E129" s="13"/>
      <c r="F129" s="13"/>
      <c r="G129" s="13"/>
      <c r="H129" s="13"/>
      <c r="I129" s="13"/>
      <c r="J129" s="7" t="s">
        <v>186</v>
      </c>
      <c r="K129" s="7"/>
      <c r="L129" s="7"/>
      <c r="M129" s="7"/>
      <c r="N129" s="7" t="s">
        <v>64</v>
      </c>
    </row>
    <row r="130" spans="1:14" x14ac:dyDescent="0.25">
      <c r="A130" s="45" t="s">
        <v>313</v>
      </c>
      <c r="B130" s="13"/>
      <c r="C130" s="45" t="s">
        <v>321</v>
      </c>
      <c r="D130" s="13"/>
      <c r="E130" s="13"/>
      <c r="F130" s="13"/>
      <c r="G130" s="13"/>
      <c r="H130" s="13"/>
      <c r="I130" s="13"/>
      <c r="J130" s="46" t="s">
        <v>178</v>
      </c>
      <c r="K130" s="8"/>
      <c r="L130" s="8"/>
      <c r="M130" s="8"/>
      <c r="N130" s="8"/>
    </row>
    <row r="131" spans="1:14" x14ac:dyDescent="0.25">
      <c r="A131" s="45"/>
      <c r="B131" s="13"/>
      <c r="C131" s="45"/>
      <c r="D131" s="13"/>
      <c r="E131" s="13"/>
      <c r="F131" s="13"/>
      <c r="G131" s="13"/>
      <c r="H131" s="13"/>
      <c r="I131" s="13"/>
      <c r="J131" s="46"/>
      <c r="K131" s="8"/>
      <c r="L131" s="8"/>
      <c r="M131" s="8"/>
      <c r="N131" s="8"/>
    </row>
    <row r="132" spans="1:14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8"/>
      <c r="K132" s="8"/>
      <c r="L132" s="8"/>
      <c r="M132" s="8"/>
      <c r="N132" s="8"/>
    </row>
    <row r="133" spans="1:14" x14ac:dyDescent="0.25">
      <c r="A133" s="18" t="s">
        <v>220</v>
      </c>
      <c r="B133" s="15"/>
      <c r="C133" s="14" t="s">
        <v>222</v>
      </c>
      <c r="D133" s="14" t="s">
        <v>223</v>
      </c>
      <c r="E133" s="14" t="s">
        <v>224</v>
      </c>
      <c r="F133" s="14"/>
      <c r="G133" s="14"/>
      <c r="H133" s="14" t="s">
        <v>225</v>
      </c>
      <c r="I133" s="14" t="s">
        <v>227</v>
      </c>
      <c r="J133" s="8"/>
      <c r="K133" s="8"/>
      <c r="L133" s="8"/>
      <c r="M133" s="8"/>
      <c r="N133" s="8"/>
    </row>
    <row r="134" spans="1:14" x14ac:dyDescent="0.25">
      <c r="A134" s="14" t="s">
        <v>221</v>
      </c>
      <c r="B134" s="15">
        <v>3</v>
      </c>
      <c r="C134" s="15">
        <v>0</v>
      </c>
      <c r="D134" s="15">
        <v>3</v>
      </c>
      <c r="E134" s="15"/>
      <c r="F134" s="15"/>
      <c r="G134" s="15"/>
      <c r="H134" s="15"/>
      <c r="I134" s="15">
        <f>C134/B134</f>
        <v>0</v>
      </c>
      <c r="J134" s="8"/>
      <c r="K134" s="8"/>
      <c r="L134" s="8"/>
      <c r="M134" s="8"/>
      <c r="N134" s="8"/>
    </row>
    <row r="135" spans="1:14" x14ac:dyDescent="0.25">
      <c r="A135" s="14" t="s">
        <v>226</v>
      </c>
      <c r="B135" s="15">
        <v>6</v>
      </c>
      <c r="C135" s="15">
        <v>0</v>
      </c>
      <c r="D135" s="15">
        <v>6</v>
      </c>
      <c r="E135" s="15"/>
      <c r="F135" s="15"/>
      <c r="G135" s="15"/>
      <c r="H135" s="15"/>
      <c r="I135" s="15">
        <f>C135/B135</f>
        <v>0</v>
      </c>
      <c r="J135" s="8"/>
      <c r="K135" s="8"/>
      <c r="L135" s="8"/>
      <c r="M135" s="8"/>
      <c r="N135" s="8"/>
    </row>
    <row r="138" spans="1:14" x14ac:dyDescent="0.25">
      <c r="A138" s="69" t="s">
        <v>241</v>
      </c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</row>
    <row r="139" spans="1:14" x14ac:dyDescent="0.25">
      <c r="A139" s="16" t="s">
        <v>179</v>
      </c>
      <c r="B139" s="16"/>
      <c r="C139" s="63" t="s">
        <v>191</v>
      </c>
      <c r="D139" s="16"/>
      <c r="E139" s="16"/>
      <c r="F139" s="16"/>
      <c r="G139" s="16"/>
      <c r="H139" s="16"/>
      <c r="I139" s="16"/>
      <c r="J139" s="16" t="s">
        <v>192</v>
      </c>
      <c r="K139" s="16">
        <v>0</v>
      </c>
      <c r="L139" s="16">
        <v>1</v>
      </c>
      <c r="M139" s="16">
        <v>1</v>
      </c>
      <c r="N139" s="16" t="s">
        <v>64</v>
      </c>
    </row>
    <row r="140" spans="1:14" x14ac:dyDescent="0.25">
      <c r="A140" s="16" t="s">
        <v>183</v>
      </c>
      <c r="B140" s="16"/>
      <c r="C140" s="63" t="s">
        <v>193</v>
      </c>
      <c r="D140" s="16"/>
      <c r="E140" s="16"/>
      <c r="F140" s="16"/>
      <c r="G140" s="16"/>
      <c r="H140" s="16"/>
      <c r="I140" s="16"/>
      <c r="J140" s="16" t="s">
        <v>194</v>
      </c>
      <c r="K140" s="16">
        <v>2</v>
      </c>
      <c r="L140" s="16">
        <v>0</v>
      </c>
      <c r="M140" s="16">
        <v>1</v>
      </c>
      <c r="N140" s="16" t="s">
        <v>64</v>
      </c>
    </row>
    <row r="141" spans="1:14" x14ac:dyDescent="0.25">
      <c r="A141" s="16" t="s">
        <v>184</v>
      </c>
      <c r="B141" s="16"/>
      <c r="C141" s="63" t="s">
        <v>195</v>
      </c>
      <c r="D141" s="16"/>
      <c r="E141" s="16"/>
      <c r="F141" s="16"/>
      <c r="G141" s="16"/>
      <c r="H141" s="16"/>
      <c r="I141" s="16"/>
      <c r="J141" s="16" t="s">
        <v>196</v>
      </c>
      <c r="K141" s="16">
        <v>0</v>
      </c>
      <c r="L141" s="16">
        <v>0</v>
      </c>
      <c r="M141" s="16">
        <v>1</v>
      </c>
      <c r="N141" s="16" t="s">
        <v>64</v>
      </c>
    </row>
    <row r="142" spans="1:14" x14ac:dyDescent="0.25">
      <c r="A142" s="16" t="s">
        <v>199</v>
      </c>
      <c r="B142" s="16"/>
      <c r="C142" s="63" t="s">
        <v>197</v>
      </c>
      <c r="D142" s="16"/>
      <c r="E142" s="16"/>
      <c r="F142" s="16"/>
      <c r="G142" s="16"/>
      <c r="H142" s="16"/>
      <c r="I142" s="16"/>
      <c r="J142" s="16" t="s">
        <v>198</v>
      </c>
      <c r="K142" s="16">
        <v>1</v>
      </c>
      <c r="L142" s="16">
        <v>0</v>
      </c>
      <c r="M142" s="16">
        <v>0</v>
      </c>
      <c r="N142" s="16" t="s">
        <v>64</v>
      </c>
    </row>
    <row r="143" spans="1:14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1:14" x14ac:dyDescent="0.25">
      <c r="A144" s="19" t="s">
        <v>220</v>
      </c>
      <c r="B144" s="11"/>
      <c r="C144" s="10" t="s">
        <v>222</v>
      </c>
      <c r="D144" s="10" t="s">
        <v>223</v>
      </c>
      <c r="E144" s="10" t="s">
        <v>224</v>
      </c>
      <c r="F144" s="10"/>
      <c r="G144" s="10"/>
      <c r="H144" s="10" t="s">
        <v>225</v>
      </c>
      <c r="I144" s="10" t="s">
        <v>227</v>
      </c>
      <c r="J144" s="16"/>
      <c r="K144" s="16"/>
      <c r="L144" s="16"/>
      <c r="M144" s="16"/>
      <c r="N144" s="16"/>
    </row>
    <row r="145" spans="1:14" x14ac:dyDescent="0.25">
      <c r="A145" s="10" t="s">
        <v>221</v>
      </c>
      <c r="B145" s="12">
        <v>4</v>
      </c>
      <c r="C145" s="12">
        <v>3</v>
      </c>
      <c r="D145" s="12">
        <v>1</v>
      </c>
      <c r="E145" s="12">
        <v>9</v>
      </c>
      <c r="F145" s="12"/>
      <c r="G145" s="12"/>
      <c r="H145" s="12">
        <v>7</v>
      </c>
      <c r="I145" s="12">
        <f>C145/B145</f>
        <v>0.75</v>
      </c>
      <c r="J145" s="16"/>
      <c r="K145" s="16"/>
      <c r="L145" s="16"/>
      <c r="M145" s="16"/>
      <c r="N145" s="16"/>
    </row>
    <row r="146" spans="1:14" x14ac:dyDescent="0.25">
      <c r="A146" s="10" t="s">
        <v>226</v>
      </c>
      <c r="B146" s="12">
        <f>SUM(K139:M142)</f>
        <v>7</v>
      </c>
      <c r="C146" s="12">
        <f>SUM(K139:L142)</f>
        <v>4</v>
      </c>
      <c r="D146" s="12">
        <f>SUM(M139:M142)</f>
        <v>3</v>
      </c>
      <c r="E146" s="12">
        <f>SUM(K119:K142)</f>
        <v>3</v>
      </c>
      <c r="F146" s="12"/>
      <c r="G146" s="12"/>
      <c r="H146" s="12">
        <f>SUM(L119:L142)</f>
        <v>1</v>
      </c>
      <c r="I146" s="12">
        <f>C146/B146</f>
        <v>0.5714285714285714</v>
      </c>
      <c r="J146" s="16"/>
      <c r="K146" s="16"/>
      <c r="L146" s="16"/>
      <c r="M146" s="16"/>
      <c r="N146" s="16"/>
    </row>
    <row r="147" spans="1:14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</sheetData>
  <mergeCells count="3">
    <mergeCell ref="A71:N71"/>
    <mergeCell ref="A125:N125"/>
    <mergeCell ref="A138:N1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"/>
  <sheetViews>
    <sheetView zoomScaleNormal="100" workbookViewId="0">
      <pane ySplit="1" topLeftCell="A50" activePane="bottomLeft" state="frozen"/>
      <selection pane="bottomLeft" activeCell="E58" sqref="E58"/>
    </sheetView>
  </sheetViews>
  <sheetFormatPr defaultRowHeight="15" x14ac:dyDescent="0.25"/>
  <cols>
    <col min="1" max="1" width="4.28515625" customWidth="1"/>
    <col min="2" max="2" width="8.7109375" customWidth="1"/>
    <col min="3" max="3" width="7.28515625" customWidth="1"/>
    <col min="4" max="4" width="10.42578125" customWidth="1"/>
    <col min="5" max="5" width="13.140625" customWidth="1"/>
    <col min="6" max="6" width="22.42578125" customWidth="1"/>
    <col min="7" max="8" width="12.140625" customWidth="1"/>
    <col min="9" max="9" width="13.140625" customWidth="1"/>
    <col min="13" max="13" width="13.5703125" customWidth="1"/>
    <col min="14" max="14" width="21.85546875" customWidth="1"/>
    <col min="15" max="15" width="15" customWidth="1"/>
    <col min="16" max="16" width="15.42578125" customWidth="1"/>
    <col min="17" max="17" width="21.28515625" customWidth="1"/>
  </cols>
  <sheetData>
    <row r="1" spans="1:17" x14ac:dyDescent="0.25">
      <c r="A1" t="s">
        <v>0</v>
      </c>
      <c r="B1" t="s">
        <v>1</v>
      </c>
      <c r="C1" t="s">
        <v>334</v>
      </c>
      <c r="D1" t="s">
        <v>335</v>
      </c>
      <c r="E1" t="s">
        <v>2</v>
      </c>
      <c r="F1" t="s">
        <v>258</v>
      </c>
      <c r="G1" t="s">
        <v>3</v>
      </c>
      <c r="H1" t="s">
        <v>341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74</v>
      </c>
      <c r="P1" t="s">
        <v>424</v>
      </c>
      <c r="Q1" t="s">
        <v>425</v>
      </c>
    </row>
    <row r="2" spans="1:17" x14ac:dyDescent="0.25">
      <c r="A2" s="71" t="s">
        <v>242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7" x14ac:dyDescent="0.25">
      <c r="A3" s="25"/>
      <c r="B3" s="25"/>
      <c r="C3" s="25">
        <f>IF(E3&lt;&gt;0,1,0)</f>
        <v>1</v>
      </c>
      <c r="D3" s="25">
        <f>IF(AND(C3=1,L3&gt;0),1,0)</f>
        <v>1</v>
      </c>
      <c r="E3" s="38" t="s">
        <v>12</v>
      </c>
      <c r="F3" s="25"/>
      <c r="G3" s="25"/>
      <c r="H3" s="25"/>
      <c r="I3" s="25"/>
      <c r="J3" s="25">
        <v>24</v>
      </c>
      <c r="K3" s="25">
        <v>45.9</v>
      </c>
      <c r="L3" s="25">
        <v>1</v>
      </c>
      <c r="M3" s="25">
        <v>0</v>
      </c>
      <c r="N3" s="25" t="s">
        <v>13</v>
      </c>
      <c r="O3" s="25"/>
      <c r="P3">
        <v>0</v>
      </c>
      <c r="Q3">
        <v>1</v>
      </c>
    </row>
    <row r="4" spans="1:17" x14ac:dyDescent="0.25">
      <c r="A4" s="25"/>
      <c r="B4" s="25"/>
      <c r="C4" s="25">
        <f t="shared" ref="C4:C61" si="0">IF(E4&lt;&gt;0,1,0)</f>
        <v>1</v>
      </c>
      <c r="D4" s="25">
        <f t="shared" ref="D4:D61" si="1">IF(AND(C4=1,L4&gt;0),1,0)</f>
        <v>1</v>
      </c>
      <c r="E4" s="25" t="s">
        <v>16</v>
      </c>
      <c r="F4" s="25"/>
      <c r="G4" s="25"/>
      <c r="H4" s="25"/>
      <c r="I4" s="25"/>
      <c r="J4" s="25">
        <v>21.2</v>
      </c>
      <c r="K4" s="25">
        <v>48</v>
      </c>
      <c r="L4" s="25">
        <v>1</v>
      </c>
      <c r="M4" s="25">
        <v>0</v>
      </c>
      <c r="N4" s="25" t="s">
        <v>13</v>
      </c>
      <c r="O4" s="25"/>
      <c r="P4">
        <v>1</v>
      </c>
      <c r="Q4">
        <v>0</v>
      </c>
    </row>
    <row r="5" spans="1:17" x14ac:dyDescent="0.25">
      <c r="A5" s="25"/>
      <c r="B5" s="25"/>
      <c r="C5" s="25">
        <f t="shared" si="0"/>
        <v>1</v>
      </c>
      <c r="D5" s="25">
        <f t="shared" si="1"/>
        <v>1</v>
      </c>
      <c r="E5" s="38" t="s">
        <v>17</v>
      </c>
      <c r="F5" s="38"/>
      <c r="G5" s="25"/>
      <c r="H5" s="25"/>
      <c r="I5" s="25"/>
      <c r="J5" s="25">
        <v>27.9</v>
      </c>
      <c r="K5" s="25">
        <v>33.9</v>
      </c>
      <c r="L5" s="25">
        <v>1</v>
      </c>
      <c r="M5" s="25">
        <v>0</v>
      </c>
      <c r="N5" s="25"/>
      <c r="O5" s="25"/>
      <c r="P5">
        <v>0</v>
      </c>
      <c r="Q5">
        <v>0</v>
      </c>
    </row>
    <row r="6" spans="1:17" x14ac:dyDescent="0.25">
      <c r="A6" s="25">
        <v>0.36</v>
      </c>
      <c r="B6" s="25">
        <v>1</v>
      </c>
      <c r="C6" s="25">
        <f t="shared" si="0"/>
        <v>1</v>
      </c>
      <c r="D6" s="25">
        <f t="shared" si="1"/>
        <v>1</v>
      </c>
      <c r="E6" s="38" t="s">
        <v>18</v>
      </c>
      <c r="F6" s="38"/>
      <c r="G6" s="25">
        <v>12.8</v>
      </c>
      <c r="H6" s="25"/>
      <c r="I6" s="25">
        <v>4</v>
      </c>
      <c r="J6" s="25">
        <v>14.3</v>
      </c>
      <c r="K6" s="25">
        <v>19.899999999999999</v>
      </c>
      <c r="L6" s="25">
        <v>6</v>
      </c>
      <c r="M6" s="25">
        <v>3</v>
      </c>
      <c r="N6" s="25"/>
      <c r="O6" s="25"/>
      <c r="P6">
        <v>1</v>
      </c>
      <c r="Q6">
        <v>0</v>
      </c>
    </row>
    <row r="7" spans="1:17" x14ac:dyDescent="0.25">
      <c r="A7" s="25"/>
      <c r="B7" s="25"/>
      <c r="C7" s="25">
        <f t="shared" si="0"/>
        <v>0</v>
      </c>
      <c r="D7" s="25">
        <f t="shared" si="1"/>
        <v>0</v>
      </c>
      <c r="E7" s="25"/>
      <c r="F7" s="25"/>
      <c r="G7" s="25"/>
      <c r="H7" s="25"/>
      <c r="I7" s="25"/>
      <c r="J7" s="25">
        <v>15.4</v>
      </c>
      <c r="K7" s="25">
        <v>19.5</v>
      </c>
      <c r="L7" s="25"/>
      <c r="M7" s="25"/>
      <c r="N7" s="25"/>
      <c r="O7" s="25"/>
    </row>
    <row r="8" spans="1:17" x14ac:dyDescent="0.25">
      <c r="A8" s="25"/>
      <c r="B8" s="25"/>
      <c r="C8" s="25">
        <f t="shared" si="0"/>
        <v>0</v>
      </c>
      <c r="D8" s="25">
        <f t="shared" si="1"/>
        <v>0</v>
      </c>
      <c r="E8" s="25"/>
      <c r="F8" s="25"/>
      <c r="G8" s="25"/>
      <c r="H8" s="25"/>
      <c r="I8" s="25"/>
      <c r="J8" s="25">
        <v>12.5</v>
      </c>
      <c r="K8" s="25">
        <v>16.600000000000001</v>
      </c>
      <c r="L8" s="25"/>
      <c r="M8" s="25"/>
      <c r="N8" s="25"/>
      <c r="O8" s="25"/>
    </row>
    <row r="9" spans="1:17" x14ac:dyDescent="0.25">
      <c r="A9" s="25"/>
      <c r="B9" s="25"/>
      <c r="C9" s="25">
        <f t="shared" si="0"/>
        <v>0</v>
      </c>
      <c r="D9" s="25">
        <f t="shared" si="1"/>
        <v>0</v>
      </c>
      <c r="E9" s="25"/>
      <c r="F9" s="25"/>
      <c r="G9" s="25"/>
      <c r="H9" s="25"/>
      <c r="I9" s="25"/>
      <c r="J9" s="25">
        <v>15.2</v>
      </c>
      <c r="K9" s="25">
        <v>21</v>
      </c>
      <c r="L9" s="25"/>
      <c r="M9" s="25"/>
      <c r="N9" s="25"/>
      <c r="O9" s="25"/>
    </row>
    <row r="10" spans="1:17" x14ac:dyDescent="0.25">
      <c r="A10" s="25"/>
      <c r="B10" s="25"/>
      <c r="C10" s="25">
        <f t="shared" si="0"/>
        <v>0</v>
      </c>
      <c r="D10" s="25">
        <f t="shared" si="1"/>
        <v>0</v>
      </c>
      <c r="E10" s="25"/>
      <c r="F10" s="25"/>
      <c r="G10" s="25"/>
      <c r="H10" s="25"/>
      <c r="I10" s="25"/>
      <c r="J10" s="25">
        <v>15.5</v>
      </c>
      <c r="K10" s="25">
        <v>20.7</v>
      </c>
      <c r="L10" s="25"/>
      <c r="M10" s="25"/>
      <c r="N10" s="25"/>
      <c r="O10" s="25"/>
    </row>
    <row r="11" spans="1:17" x14ac:dyDescent="0.25">
      <c r="A11" s="25"/>
      <c r="B11" s="25"/>
      <c r="C11" s="25">
        <f t="shared" si="0"/>
        <v>0</v>
      </c>
      <c r="D11" s="25">
        <f t="shared" si="1"/>
        <v>0</v>
      </c>
      <c r="E11" s="25"/>
      <c r="F11" s="25"/>
      <c r="G11" s="25"/>
      <c r="H11" s="25"/>
      <c r="I11" s="25"/>
      <c r="J11" s="25">
        <v>15.4</v>
      </c>
      <c r="K11" s="25">
        <v>20.3</v>
      </c>
      <c r="L11" s="25"/>
      <c r="M11" s="25"/>
      <c r="N11" s="25"/>
      <c r="O11" s="25"/>
    </row>
    <row r="12" spans="1:17" x14ac:dyDescent="0.25">
      <c r="A12" s="25"/>
      <c r="B12" s="25"/>
      <c r="C12" s="25">
        <f t="shared" si="0"/>
        <v>1</v>
      </c>
      <c r="D12" s="25">
        <f t="shared" si="1"/>
        <v>1</v>
      </c>
      <c r="E12" s="38" t="s">
        <v>24</v>
      </c>
      <c r="F12" s="25"/>
      <c r="G12" s="25">
        <v>12.7</v>
      </c>
      <c r="H12" s="25"/>
      <c r="I12" s="25">
        <v>3.5</v>
      </c>
      <c r="J12" s="25">
        <v>14.6</v>
      </c>
      <c r="K12" s="25">
        <v>18</v>
      </c>
      <c r="L12" s="25">
        <v>1</v>
      </c>
      <c r="M12" s="25">
        <v>0</v>
      </c>
      <c r="N12" s="25" t="s">
        <v>25</v>
      </c>
      <c r="O12" s="25"/>
      <c r="P12">
        <v>1</v>
      </c>
      <c r="Q12">
        <v>0</v>
      </c>
    </row>
    <row r="13" spans="1:17" x14ac:dyDescent="0.25">
      <c r="A13" s="25"/>
      <c r="B13" s="25"/>
      <c r="C13" s="25">
        <f t="shared" si="0"/>
        <v>1</v>
      </c>
      <c r="D13" s="25">
        <f t="shared" si="1"/>
        <v>0</v>
      </c>
      <c r="E13" s="38" t="s">
        <v>26</v>
      </c>
      <c r="F13" s="25"/>
      <c r="G13" s="25">
        <v>12</v>
      </c>
      <c r="H13" s="25"/>
      <c r="I13" s="25">
        <v>3</v>
      </c>
      <c r="J13" s="25">
        <v>13</v>
      </c>
      <c r="K13" s="25">
        <v>20.100000000000001</v>
      </c>
      <c r="L13" s="25">
        <v>0</v>
      </c>
      <c r="M13" s="25">
        <v>2</v>
      </c>
      <c r="N13" s="38" t="s">
        <v>436</v>
      </c>
      <c r="O13" s="25"/>
    </row>
    <row r="14" spans="1:17" x14ac:dyDescent="0.25">
      <c r="A14" s="25"/>
      <c r="B14" s="25"/>
      <c r="C14" s="25">
        <f t="shared" si="0"/>
        <v>1</v>
      </c>
      <c r="D14" s="25">
        <f t="shared" si="1"/>
        <v>1</v>
      </c>
      <c r="E14" s="38" t="s">
        <v>31</v>
      </c>
      <c r="F14" s="25"/>
      <c r="G14" s="25">
        <v>8</v>
      </c>
      <c r="H14" s="25"/>
      <c r="I14" s="25"/>
      <c r="J14" s="25">
        <v>14.1</v>
      </c>
      <c r="K14" s="25">
        <v>18</v>
      </c>
      <c r="L14" s="25">
        <v>2</v>
      </c>
      <c r="M14" s="25">
        <v>0</v>
      </c>
      <c r="N14" s="38" t="s">
        <v>435</v>
      </c>
      <c r="O14" s="25"/>
      <c r="P14">
        <v>0</v>
      </c>
      <c r="Q14">
        <v>0</v>
      </c>
    </row>
    <row r="15" spans="1:17" x14ac:dyDescent="0.25">
      <c r="A15" s="25"/>
      <c r="B15" s="25"/>
      <c r="C15" s="25">
        <f t="shared" si="0"/>
        <v>0</v>
      </c>
      <c r="D15" s="25">
        <f t="shared" si="1"/>
        <v>0</v>
      </c>
      <c r="E15" s="25"/>
      <c r="F15" s="25"/>
      <c r="G15" s="25"/>
      <c r="H15" s="25"/>
      <c r="I15" s="25"/>
      <c r="J15" s="25">
        <v>16.3</v>
      </c>
      <c r="K15" s="25">
        <v>19.3</v>
      </c>
      <c r="L15" s="25"/>
      <c r="M15" s="25"/>
      <c r="N15" s="25"/>
      <c r="O15" s="25"/>
    </row>
    <row r="16" spans="1:17" x14ac:dyDescent="0.25">
      <c r="A16" s="25">
        <v>0.36</v>
      </c>
      <c r="B16" s="25">
        <v>1</v>
      </c>
      <c r="C16" s="25">
        <f t="shared" si="0"/>
        <v>1</v>
      </c>
      <c r="D16" s="25">
        <f t="shared" si="1"/>
        <v>1</v>
      </c>
      <c r="E16" s="38" t="s">
        <v>43</v>
      </c>
      <c r="F16" s="25"/>
      <c r="G16" s="25">
        <v>13.4</v>
      </c>
      <c r="H16" s="25"/>
      <c r="I16" s="25">
        <v>4.3</v>
      </c>
      <c r="J16" s="25">
        <v>15.9</v>
      </c>
      <c r="K16" s="25">
        <v>22.5</v>
      </c>
      <c r="L16" s="25">
        <v>2</v>
      </c>
      <c r="M16" s="25">
        <v>1</v>
      </c>
      <c r="N16" s="25"/>
      <c r="P16" s="25">
        <v>0</v>
      </c>
      <c r="Q16" s="61">
        <v>0</v>
      </c>
    </row>
    <row r="17" spans="1:17" x14ac:dyDescent="0.25">
      <c r="A17" s="25"/>
      <c r="B17" s="25"/>
      <c r="C17" s="25">
        <f t="shared" si="0"/>
        <v>1</v>
      </c>
      <c r="D17" s="25">
        <f t="shared" si="1"/>
        <v>1</v>
      </c>
      <c r="E17" s="38" t="s">
        <v>44</v>
      </c>
      <c r="F17" s="25"/>
      <c r="G17" s="25"/>
      <c r="H17" s="25"/>
      <c r="I17" s="25"/>
      <c r="J17" s="25">
        <v>14.9</v>
      </c>
      <c r="K17" s="25">
        <v>20</v>
      </c>
      <c r="L17" s="25">
        <v>1</v>
      </c>
      <c r="M17" s="25">
        <v>0</v>
      </c>
      <c r="N17" s="25"/>
      <c r="P17" s="25">
        <v>0</v>
      </c>
      <c r="Q17" s="61">
        <v>0</v>
      </c>
    </row>
    <row r="18" spans="1:17" x14ac:dyDescent="0.25">
      <c r="A18" s="25"/>
      <c r="B18" s="25"/>
      <c r="C18" s="25">
        <f t="shared" si="0"/>
        <v>0</v>
      </c>
      <c r="D18" s="25">
        <f t="shared" si="1"/>
        <v>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P18" s="25"/>
    </row>
    <row r="19" spans="1:17" x14ac:dyDescent="0.25">
      <c r="A19" s="25">
        <v>0.36</v>
      </c>
      <c r="B19" s="25">
        <v>1</v>
      </c>
      <c r="C19" s="25">
        <f t="shared" si="0"/>
        <v>1</v>
      </c>
      <c r="D19" s="25">
        <f t="shared" si="1"/>
        <v>1</v>
      </c>
      <c r="E19" s="38" t="s">
        <v>53</v>
      </c>
      <c r="F19" s="25"/>
      <c r="G19" s="25">
        <v>13.9</v>
      </c>
      <c r="H19" s="25"/>
      <c r="I19" s="25">
        <v>4</v>
      </c>
      <c r="J19" s="25">
        <v>15.8</v>
      </c>
      <c r="K19" s="25">
        <v>19.7</v>
      </c>
      <c r="L19" s="25">
        <v>4</v>
      </c>
      <c r="M19" s="25">
        <v>2</v>
      </c>
      <c r="N19" s="25" t="s">
        <v>54</v>
      </c>
      <c r="P19" s="25">
        <v>0</v>
      </c>
      <c r="Q19" s="61">
        <v>1</v>
      </c>
    </row>
    <row r="20" spans="1:17" x14ac:dyDescent="0.25">
      <c r="A20" s="25"/>
      <c r="B20" s="25"/>
      <c r="C20" s="25">
        <f t="shared" si="0"/>
        <v>1</v>
      </c>
      <c r="D20" s="25">
        <f t="shared" si="1"/>
        <v>1</v>
      </c>
      <c r="E20" s="38" t="s">
        <v>56</v>
      </c>
      <c r="F20" s="25"/>
      <c r="G20" s="25"/>
      <c r="H20" s="25"/>
      <c r="I20" s="25"/>
      <c r="J20" s="25">
        <v>15.5</v>
      </c>
      <c r="K20" s="25">
        <v>21.5</v>
      </c>
      <c r="L20" s="25">
        <v>4</v>
      </c>
      <c r="M20" s="25">
        <v>0</v>
      </c>
      <c r="N20" s="25"/>
      <c r="P20" s="25">
        <v>0</v>
      </c>
      <c r="Q20" s="61">
        <v>0</v>
      </c>
    </row>
    <row r="21" spans="1:17" x14ac:dyDescent="0.25">
      <c r="A21" s="25"/>
      <c r="B21" s="25"/>
      <c r="C21" s="25">
        <f>IF(E21&lt;&gt;0,1,0)</f>
        <v>0</v>
      </c>
      <c r="D21" s="25">
        <f t="shared" si="1"/>
        <v>0</v>
      </c>
      <c r="E21" s="25"/>
      <c r="F21" s="25"/>
      <c r="G21" s="25"/>
      <c r="H21" s="25"/>
      <c r="I21" s="25"/>
      <c r="J21" s="25">
        <v>15.7</v>
      </c>
      <c r="K21" s="25">
        <v>23.4</v>
      </c>
      <c r="L21" s="25"/>
      <c r="M21" s="25"/>
      <c r="N21" s="25"/>
      <c r="P21" s="25"/>
    </row>
    <row r="22" spans="1:17" x14ac:dyDescent="0.25">
      <c r="A22" s="25"/>
      <c r="B22" s="25"/>
      <c r="C22" s="25">
        <f t="shared" si="0"/>
        <v>1</v>
      </c>
      <c r="D22" s="25">
        <f t="shared" si="1"/>
        <v>0</v>
      </c>
      <c r="E22" s="38" t="s">
        <v>57</v>
      </c>
      <c r="F22" s="25"/>
      <c r="G22" s="25"/>
      <c r="H22" s="25"/>
      <c r="I22" s="25"/>
      <c r="J22" s="25">
        <v>13.9</v>
      </c>
      <c r="K22" s="25">
        <v>20.2</v>
      </c>
      <c r="L22" s="25">
        <v>0</v>
      </c>
      <c r="M22" s="25">
        <v>1</v>
      </c>
      <c r="N22" s="25"/>
      <c r="P22" s="25">
        <v>0</v>
      </c>
      <c r="Q22" s="61">
        <v>0</v>
      </c>
    </row>
    <row r="23" spans="1:17" x14ac:dyDescent="0.25">
      <c r="A23" s="25"/>
      <c r="B23" s="25"/>
      <c r="C23" s="25">
        <f t="shared" si="0"/>
        <v>1</v>
      </c>
      <c r="D23" s="25">
        <f t="shared" si="1"/>
        <v>1</v>
      </c>
      <c r="E23" s="38" t="s">
        <v>58</v>
      </c>
      <c r="F23" s="25"/>
      <c r="G23" s="25">
        <v>13</v>
      </c>
      <c r="H23" s="25"/>
      <c r="I23" s="25"/>
      <c r="J23" s="25">
        <v>16.5</v>
      </c>
      <c r="K23" s="25">
        <v>19.8</v>
      </c>
      <c r="L23" s="25">
        <v>2</v>
      </c>
      <c r="M23" s="25">
        <v>4</v>
      </c>
      <c r="N23" s="25"/>
      <c r="P23" s="25">
        <v>0</v>
      </c>
      <c r="Q23" s="61">
        <v>1</v>
      </c>
    </row>
    <row r="24" spans="1:17" x14ac:dyDescent="0.25">
      <c r="A24" s="25"/>
      <c r="B24" s="25"/>
      <c r="C24" s="25">
        <f t="shared" si="0"/>
        <v>1</v>
      </c>
      <c r="D24" s="25">
        <f t="shared" si="1"/>
        <v>0</v>
      </c>
      <c r="E24" s="38" t="s">
        <v>59</v>
      </c>
      <c r="F24" s="25"/>
      <c r="G24" s="25"/>
      <c r="H24" s="25"/>
      <c r="I24" s="25"/>
      <c r="J24" s="25">
        <v>15.8</v>
      </c>
      <c r="K24" s="25">
        <v>18.8</v>
      </c>
      <c r="L24" s="25">
        <v>0</v>
      </c>
      <c r="M24" s="25">
        <v>0</v>
      </c>
      <c r="N24" s="38" t="s">
        <v>531</v>
      </c>
      <c r="P24" s="25">
        <v>0</v>
      </c>
      <c r="Q24" s="61">
        <v>0</v>
      </c>
    </row>
    <row r="25" spans="1:17" x14ac:dyDescent="0.25">
      <c r="A25" s="25"/>
      <c r="B25" s="25"/>
      <c r="C25" s="25">
        <f t="shared" si="0"/>
        <v>1</v>
      </c>
      <c r="D25" s="25">
        <f t="shared" si="1"/>
        <v>0</v>
      </c>
      <c r="E25" s="38" t="s">
        <v>60</v>
      </c>
      <c r="F25" s="25"/>
      <c r="G25" s="25"/>
      <c r="H25" s="25"/>
      <c r="I25" s="25"/>
      <c r="J25" s="25">
        <v>15.2</v>
      </c>
      <c r="K25" s="25">
        <v>20.5</v>
      </c>
      <c r="L25" s="25">
        <v>0</v>
      </c>
      <c r="M25" s="25">
        <v>1</v>
      </c>
      <c r="N25" s="25"/>
      <c r="P25" s="25">
        <v>0</v>
      </c>
      <c r="Q25" s="61">
        <v>0</v>
      </c>
    </row>
    <row r="26" spans="1:17" x14ac:dyDescent="0.25">
      <c r="A26" s="25">
        <v>0.4</v>
      </c>
      <c r="B26" s="25">
        <v>1</v>
      </c>
      <c r="C26" s="25">
        <f t="shared" si="0"/>
        <v>1</v>
      </c>
      <c r="D26" s="25">
        <f t="shared" si="1"/>
        <v>1</v>
      </c>
      <c r="E26" s="38" t="s">
        <v>61</v>
      </c>
      <c r="F26" s="25"/>
      <c r="G26" s="25"/>
      <c r="H26" s="25"/>
      <c r="I26" s="25"/>
      <c r="J26" s="25">
        <v>15.4</v>
      </c>
      <c r="K26" s="25">
        <v>21.4</v>
      </c>
      <c r="L26" s="25">
        <v>2</v>
      </c>
      <c r="M26" s="25">
        <v>1</v>
      </c>
      <c r="N26" s="25"/>
      <c r="P26" s="25">
        <v>0</v>
      </c>
      <c r="Q26" s="61">
        <v>0</v>
      </c>
    </row>
    <row r="27" spans="1:17" x14ac:dyDescent="0.25">
      <c r="A27" s="25"/>
      <c r="B27" s="25"/>
      <c r="C27" s="25">
        <f t="shared" si="0"/>
        <v>1</v>
      </c>
      <c r="D27" s="25">
        <f t="shared" si="1"/>
        <v>1</v>
      </c>
      <c r="E27" s="38" t="s">
        <v>62</v>
      </c>
      <c r="F27" s="38"/>
      <c r="G27" s="25"/>
      <c r="H27" s="25"/>
      <c r="I27" s="25"/>
      <c r="J27" s="25">
        <v>14.4</v>
      </c>
      <c r="K27" s="25">
        <v>22.1</v>
      </c>
      <c r="L27" s="25">
        <v>10</v>
      </c>
      <c r="M27" s="25">
        <v>2</v>
      </c>
      <c r="N27" s="25"/>
      <c r="P27" s="25">
        <v>0</v>
      </c>
      <c r="Q27" s="61">
        <v>1</v>
      </c>
    </row>
    <row r="28" spans="1:17" x14ac:dyDescent="0.25">
      <c r="A28" s="25"/>
      <c r="B28" s="25"/>
      <c r="C28" s="25">
        <f t="shared" si="0"/>
        <v>0</v>
      </c>
      <c r="D28" s="25">
        <f t="shared" si="1"/>
        <v>0</v>
      </c>
      <c r="E28" s="25"/>
      <c r="F28" s="25"/>
      <c r="G28" s="25"/>
      <c r="H28" s="25"/>
      <c r="I28" s="25"/>
      <c r="J28" s="25">
        <v>16.399999999999999</v>
      </c>
      <c r="K28" s="25">
        <v>24.7</v>
      </c>
      <c r="L28" s="25"/>
      <c r="M28" s="25"/>
      <c r="N28" s="25"/>
      <c r="O28" s="25"/>
    </row>
    <row r="29" spans="1:17" x14ac:dyDescent="0.25">
      <c r="A29" s="25"/>
      <c r="B29" s="25"/>
      <c r="C29" s="25">
        <f t="shared" si="0"/>
        <v>0</v>
      </c>
      <c r="D29" s="25">
        <f t="shared" si="1"/>
        <v>0</v>
      </c>
      <c r="E29" s="25"/>
      <c r="F29" s="25"/>
      <c r="G29" s="25"/>
      <c r="H29" s="25"/>
      <c r="I29" s="25"/>
      <c r="J29" s="25">
        <v>16.2</v>
      </c>
      <c r="K29" s="25">
        <v>22.1</v>
      </c>
      <c r="L29" s="25"/>
      <c r="M29" s="25"/>
      <c r="N29" s="25"/>
      <c r="O29" s="25"/>
    </row>
    <row r="30" spans="1:17" x14ac:dyDescent="0.25">
      <c r="A30" s="25"/>
      <c r="B30" s="25"/>
      <c r="C30" s="25">
        <f t="shared" si="0"/>
        <v>0</v>
      </c>
      <c r="D30" s="25">
        <f t="shared" si="1"/>
        <v>0</v>
      </c>
      <c r="E30" s="25"/>
      <c r="F30" s="25"/>
      <c r="G30" s="25"/>
      <c r="H30" s="25"/>
      <c r="I30" s="25"/>
      <c r="J30" s="25">
        <v>15.6</v>
      </c>
      <c r="K30" s="25">
        <v>23.2</v>
      </c>
      <c r="L30" s="25"/>
      <c r="M30" s="25"/>
      <c r="N30" s="25"/>
      <c r="O30" s="25"/>
    </row>
    <row r="31" spans="1:17" x14ac:dyDescent="0.25">
      <c r="A31" s="25"/>
      <c r="B31" s="25"/>
      <c r="C31" s="25">
        <f t="shared" si="0"/>
        <v>0</v>
      </c>
      <c r="D31" s="25">
        <f t="shared" si="1"/>
        <v>0</v>
      </c>
      <c r="E31" s="25"/>
      <c r="F31" s="25"/>
      <c r="G31" s="25"/>
      <c r="H31" s="25"/>
      <c r="I31" s="25"/>
      <c r="J31" s="25">
        <v>16.3</v>
      </c>
      <c r="K31" s="25">
        <v>25.4</v>
      </c>
      <c r="L31" s="25"/>
      <c r="M31" s="25"/>
      <c r="N31" s="25"/>
      <c r="O31" s="25"/>
    </row>
    <row r="32" spans="1:17" x14ac:dyDescent="0.25">
      <c r="A32" s="25"/>
      <c r="B32" s="25"/>
      <c r="C32" s="25">
        <f t="shared" si="0"/>
        <v>0</v>
      </c>
      <c r="D32" s="25">
        <f t="shared" si="1"/>
        <v>0</v>
      </c>
      <c r="E32" s="25"/>
      <c r="F32" s="25"/>
      <c r="G32" s="25"/>
      <c r="H32" s="25"/>
      <c r="I32" s="25"/>
      <c r="J32" s="25">
        <v>15.6</v>
      </c>
      <c r="K32" s="25">
        <v>24.7</v>
      </c>
      <c r="L32" s="25"/>
      <c r="M32" s="25"/>
      <c r="N32" s="25"/>
      <c r="O32" s="25"/>
    </row>
    <row r="33" spans="1:17" x14ac:dyDescent="0.25">
      <c r="A33" s="25"/>
      <c r="B33" s="25"/>
      <c r="C33" s="25">
        <f t="shared" si="0"/>
        <v>0</v>
      </c>
      <c r="D33" s="25">
        <f t="shared" si="1"/>
        <v>0</v>
      </c>
      <c r="E33" s="25"/>
      <c r="F33" s="25"/>
      <c r="G33" s="25"/>
      <c r="H33" s="25"/>
      <c r="I33" s="25"/>
      <c r="J33" s="25">
        <v>16.2</v>
      </c>
      <c r="K33" s="25">
        <v>23.6</v>
      </c>
      <c r="L33" s="25"/>
      <c r="M33" s="25"/>
      <c r="N33" s="25"/>
      <c r="O33" s="25"/>
    </row>
    <row r="34" spans="1:17" x14ac:dyDescent="0.25">
      <c r="A34" s="25"/>
      <c r="B34" s="25"/>
      <c r="C34" s="25">
        <f t="shared" si="0"/>
        <v>0</v>
      </c>
      <c r="D34" s="25">
        <f t="shared" si="1"/>
        <v>0</v>
      </c>
      <c r="E34" s="25"/>
      <c r="F34" s="25"/>
      <c r="G34" s="25"/>
      <c r="H34" s="25"/>
      <c r="I34" s="25"/>
      <c r="J34" s="25">
        <v>15.8</v>
      </c>
      <c r="K34" s="25">
        <v>23.9</v>
      </c>
      <c r="L34" s="25"/>
      <c r="M34" s="25"/>
      <c r="N34" s="25"/>
      <c r="O34" s="25"/>
    </row>
    <row r="35" spans="1:17" x14ac:dyDescent="0.25">
      <c r="A35" s="25"/>
      <c r="B35" s="25"/>
      <c r="C35" s="25">
        <f t="shared" si="0"/>
        <v>0</v>
      </c>
      <c r="D35" s="25">
        <f t="shared" si="1"/>
        <v>0</v>
      </c>
      <c r="E35" s="25"/>
      <c r="F35" s="25"/>
      <c r="G35" s="25"/>
      <c r="H35" s="25"/>
      <c r="I35" s="25"/>
      <c r="J35" s="25">
        <v>16.600000000000001</v>
      </c>
      <c r="K35" s="25">
        <v>24.7</v>
      </c>
      <c r="L35" s="25"/>
      <c r="M35" s="25"/>
      <c r="N35" s="25"/>
      <c r="O35" s="25"/>
    </row>
    <row r="36" spans="1:17" x14ac:dyDescent="0.25">
      <c r="A36" s="25"/>
      <c r="B36" s="25"/>
      <c r="C36" s="25">
        <f t="shared" si="0"/>
        <v>0</v>
      </c>
      <c r="D36" s="25">
        <f t="shared" si="1"/>
        <v>0</v>
      </c>
      <c r="E36" s="25"/>
      <c r="F36" s="25"/>
      <c r="G36" s="25"/>
      <c r="H36" s="25"/>
      <c r="I36" s="25"/>
      <c r="J36" s="25">
        <v>16.3</v>
      </c>
      <c r="K36" s="25">
        <v>24.7</v>
      </c>
      <c r="L36" s="25"/>
      <c r="M36" s="25"/>
      <c r="N36" s="25"/>
      <c r="O36" s="25"/>
    </row>
    <row r="37" spans="1:17" x14ac:dyDescent="0.25">
      <c r="A37" s="25"/>
      <c r="B37" s="25"/>
      <c r="C37" s="25">
        <f t="shared" si="0"/>
        <v>1</v>
      </c>
      <c r="D37" s="25">
        <f t="shared" si="1"/>
        <v>1</v>
      </c>
      <c r="E37" s="38" t="s">
        <v>75</v>
      </c>
      <c r="F37" s="25"/>
      <c r="G37" s="25"/>
      <c r="H37" s="25"/>
      <c r="I37" s="25"/>
      <c r="J37" s="25">
        <v>20.5</v>
      </c>
      <c r="K37" s="25">
        <v>47</v>
      </c>
      <c r="L37" s="25">
        <v>1</v>
      </c>
      <c r="M37" s="25">
        <v>2</v>
      </c>
      <c r="N37" s="25"/>
      <c r="O37" s="25">
        <v>0</v>
      </c>
      <c r="P37" s="60">
        <v>1</v>
      </c>
      <c r="Q37" s="60">
        <v>1</v>
      </c>
    </row>
    <row r="38" spans="1:17" x14ac:dyDescent="0.25">
      <c r="A38" s="25"/>
      <c r="B38" s="25"/>
      <c r="C38" s="25">
        <f t="shared" si="0"/>
        <v>1</v>
      </c>
      <c r="D38" s="25">
        <f t="shared" si="1"/>
        <v>1</v>
      </c>
      <c r="E38" s="38" t="s">
        <v>76</v>
      </c>
      <c r="F38" s="25"/>
      <c r="G38" s="25"/>
      <c r="H38" s="25"/>
      <c r="I38" s="25"/>
      <c r="J38" s="25">
        <v>16.3</v>
      </c>
      <c r="K38" s="25">
        <v>21.9</v>
      </c>
      <c r="L38" s="25">
        <v>4</v>
      </c>
      <c r="M38" s="25">
        <v>0</v>
      </c>
      <c r="N38" s="25" t="s">
        <v>39</v>
      </c>
      <c r="O38" s="25"/>
      <c r="P38" s="60">
        <v>0</v>
      </c>
      <c r="Q38" s="60">
        <v>1</v>
      </c>
    </row>
    <row r="39" spans="1:17" x14ac:dyDescent="0.25">
      <c r="A39" s="25"/>
      <c r="B39" s="25"/>
      <c r="C39" s="25">
        <f t="shared" si="0"/>
        <v>0</v>
      </c>
      <c r="D39" s="25">
        <f t="shared" si="1"/>
        <v>0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7" x14ac:dyDescent="0.25">
      <c r="A40" s="25"/>
      <c r="B40" s="25"/>
      <c r="C40" s="25">
        <f t="shared" si="0"/>
        <v>1</v>
      </c>
      <c r="D40" s="25">
        <f t="shared" si="1"/>
        <v>1</v>
      </c>
      <c r="E40" s="38" t="s">
        <v>63</v>
      </c>
      <c r="F40" s="25"/>
      <c r="G40" s="25"/>
      <c r="H40" s="25"/>
      <c r="I40" s="25"/>
      <c r="J40" s="25"/>
      <c r="K40" s="25"/>
      <c r="L40" s="25">
        <v>1</v>
      </c>
      <c r="M40" s="25">
        <v>0</v>
      </c>
      <c r="N40" s="25"/>
      <c r="O40" s="25"/>
      <c r="P40">
        <v>0</v>
      </c>
      <c r="Q40" s="61">
        <v>0</v>
      </c>
    </row>
    <row r="41" spans="1:17" x14ac:dyDescent="0.25">
      <c r="A41" s="25"/>
      <c r="B41" s="25"/>
      <c r="C41" s="25">
        <f t="shared" si="0"/>
        <v>1</v>
      </c>
      <c r="D41" s="25">
        <f t="shared" si="1"/>
        <v>1</v>
      </c>
      <c r="E41" s="38" t="s">
        <v>142</v>
      </c>
      <c r="F41" s="25"/>
      <c r="G41" s="25"/>
      <c r="H41" s="25"/>
      <c r="I41" s="25"/>
      <c r="J41" s="25">
        <v>18</v>
      </c>
      <c r="K41" s="25">
        <v>28.2</v>
      </c>
      <c r="L41" s="25">
        <v>4</v>
      </c>
      <c r="M41" s="25">
        <v>0</v>
      </c>
      <c r="N41" s="25"/>
      <c r="O41" s="25"/>
      <c r="P41" t="s">
        <v>434</v>
      </c>
      <c r="Q41">
        <v>0</v>
      </c>
    </row>
    <row r="42" spans="1:17" x14ac:dyDescent="0.25">
      <c r="A42" s="25"/>
      <c r="B42" s="25"/>
      <c r="C42" s="25">
        <f t="shared" si="0"/>
        <v>0</v>
      </c>
      <c r="D42" s="25">
        <f t="shared" si="1"/>
        <v>0</v>
      </c>
      <c r="E42" s="25"/>
      <c r="F42" s="25"/>
      <c r="G42" s="25"/>
      <c r="H42" s="25"/>
      <c r="I42" s="25"/>
      <c r="J42" s="25">
        <v>17.8</v>
      </c>
      <c r="K42" s="25">
        <v>30</v>
      </c>
      <c r="L42" s="25"/>
      <c r="M42" s="25"/>
      <c r="N42" s="25"/>
      <c r="O42" s="25"/>
    </row>
    <row r="43" spans="1:17" x14ac:dyDescent="0.25">
      <c r="A43" s="25"/>
      <c r="B43" s="25"/>
      <c r="C43" s="25">
        <f t="shared" si="0"/>
        <v>0</v>
      </c>
      <c r="D43" s="25">
        <f t="shared" si="1"/>
        <v>0</v>
      </c>
      <c r="E43" s="25"/>
      <c r="F43" s="25"/>
      <c r="G43" s="25"/>
      <c r="H43" s="25"/>
      <c r="I43" s="25"/>
      <c r="J43" s="25">
        <v>17.2</v>
      </c>
      <c r="K43" s="25">
        <v>27.4</v>
      </c>
      <c r="L43" s="25"/>
      <c r="M43" s="25"/>
      <c r="N43" s="25"/>
      <c r="O43" s="25"/>
    </row>
    <row r="44" spans="1:17" x14ac:dyDescent="0.25">
      <c r="A44" s="25"/>
      <c r="B44" s="25"/>
      <c r="C44" s="25">
        <f t="shared" si="0"/>
        <v>0</v>
      </c>
      <c r="D44" s="25">
        <f t="shared" si="1"/>
        <v>0</v>
      </c>
      <c r="E44" s="25"/>
      <c r="F44" s="25"/>
      <c r="G44" s="25"/>
      <c r="H44" s="25"/>
      <c r="I44" s="25"/>
      <c r="J44" s="25">
        <v>17.7</v>
      </c>
      <c r="K44" s="25">
        <v>29</v>
      </c>
      <c r="L44" s="25"/>
      <c r="M44" s="25"/>
      <c r="N44" s="25"/>
      <c r="O44" s="25"/>
    </row>
    <row r="45" spans="1:17" x14ac:dyDescent="0.25">
      <c r="A45" s="25"/>
      <c r="B45" s="25"/>
      <c r="C45" s="25">
        <f t="shared" si="0"/>
        <v>1</v>
      </c>
      <c r="D45" s="25">
        <f t="shared" si="1"/>
        <v>1</v>
      </c>
      <c r="E45" s="38" t="s">
        <v>143</v>
      </c>
      <c r="F45" s="25"/>
      <c r="G45" s="25"/>
      <c r="H45" s="25"/>
      <c r="I45" s="25"/>
      <c r="J45" s="25">
        <v>15.4</v>
      </c>
      <c r="K45" s="25">
        <v>24.7</v>
      </c>
      <c r="L45" s="25">
        <v>2</v>
      </c>
      <c r="M45" s="25">
        <v>0</v>
      </c>
      <c r="N45" s="25" t="s">
        <v>144</v>
      </c>
      <c r="O45" s="25"/>
      <c r="P45" t="s">
        <v>432</v>
      </c>
      <c r="Q45" t="s">
        <v>433</v>
      </c>
    </row>
    <row r="46" spans="1:17" x14ac:dyDescent="0.25">
      <c r="A46" s="25"/>
      <c r="B46" s="25"/>
      <c r="C46" s="25">
        <f t="shared" si="0"/>
        <v>1</v>
      </c>
      <c r="D46" s="25">
        <f t="shared" si="1"/>
        <v>1</v>
      </c>
      <c r="E46" s="38" t="s">
        <v>145</v>
      </c>
      <c r="F46" s="25"/>
      <c r="G46" s="25"/>
      <c r="H46" s="25"/>
      <c r="I46" s="25"/>
      <c r="J46" s="25">
        <v>15.8</v>
      </c>
      <c r="K46" s="25">
        <v>24.8</v>
      </c>
      <c r="L46" s="25">
        <v>2</v>
      </c>
      <c r="M46" s="25">
        <v>0</v>
      </c>
      <c r="N46" s="38" t="s">
        <v>532</v>
      </c>
      <c r="O46" s="25"/>
      <c r="P46" s="60">
        <v>1</v>
      </c>
      <c r="Q46" s="60">
        <v>1</v>
      </c>
    </row>
    <row r="47" spans="1:17" x14ac:dyDescent="0.25">
      <c r="C47" s="25">
        <f t="shared" si="0"/>
        <v>0</v>
      </c>
      <c r="D47" s="25">
        <f t="shared" si="1"/>
        <v>0</v>
      </c>
    </row>
    <row r="48" spans="1:17" x14ac:dyDescent="0.25">
      <c r="C48" s="25">
        <f t="shared" si="0"/>
        <v>1</v>
      </c>
      <c r="D48" s="25">
        <f t="shared" si="1"/>
        <v>0</v>
      </c>
      <c r="E48" t="s">
        <v>257</v>
      </c>
      <c r="F48">
        <v>1</v>
      </c>
      <c r="G48" t="s">
        <v>258</v>
      </c>
      <c r="H48">
        <v>0</v>
      </c>
      <c r="N48" t="s">
        <v>431</v>
      </c>
      <c r="P48">
        <v>1</v>
      </c>
      <c r="Q48">
        <v>0</v>
      </c>
    </row>
    <row r="49" spans="1:17" x14ac:dyDescent="0.25">
      <c r="C49" s="25">
        <f t="shared" si="0"/>
        <v>1</v>
      </c>
      <c r="D49" s="25">
        <f t="shared" si="1"/>
        <v>0</v>
      </c>
      <c r="E49" t="s">
        <v>259</v>
      </c>
      <c r="F49">
        <v>1</v>
      </c>
      <c r="G49" t="s">
        <v>258</v>
      </c>
      <c r="H49">
        <v>1</v>
      </c>
      <c r="N49" t="s">
        <v>350</v>
      </c>
      <c r="P49">
        <v>0</v>
      </c>
      <c r="Q49">
        <v>0</v>
      </c>
    </row>
    <row r="50" spans="1:17" x14ac:dyDescent="0.25">
      <c r="C50" s="25">
        <f t="shared" si="0"/>
        <v>1</v>
      </c>
      <c r="D50" s="25">
        <f t="shared" si="1"/>
        <v>0</v>
      </c>
      <c r="E50" t="s">
        <v>260</v>
      </c>
      <c r="F50">
        <v>1</v>
      </c>
      <c r="G50" t="s">
        <v>528</v>
      </c>
      <c r="H50">
        <v>0</v>
      </c>
      <c r="P50">
        <v>0</v>
      </c>
      <c r="Q50">
        <v>0</v>
      </c>
    </row>
    <row r="51" spans="1:17" x14ac:dyDescent="0.25">
      <c r="C51" s="25">
        <f t="shared" si="0"/>
        <v>1</v>
      </c>
      <c r="D51" s="25">
        <f t="shared" si="1"/>
        <v>0</v>
      </c>
      <c r="E51" t="s">
        <v>261</v>
      </c>
      <c r="F51">
        <v>1</v>
      </c>
      <c r="G51" t="s">
        <v>529</v>
      </c>
      <c r="H51">
        <v>0</v>
      </c>
      <c r="P51">
        <v>0</v>
      </c>
      <c r="Q51">
        <v>0</v>
      </c>
    </row>
    <row r="52" spans="1:17" x14ac:dyDescent="0.25">
      <c r="C52" s="25">
        <f t="shared" si="0"/>
        <v>1</v>
      </c>
      <c r="D52" s="25">
        <f t="shared" si="1"/>
        <v>0</v>
      </c>
      <c r="E52" t="s">
        <v>262</v>
      </c>
      <c r="F52">
        <v>1</v>
      </c>
      <c r="G52" t="s">
        <v>258</v>
      </c>
      <c r="H52">
        <v>0</v>
      </c>
      <c r="P52">
        <v>0</v>
      </c>
      <c r="Q52">
        <v>0</v>
      </c>
    </row>
    <row r="53" spans="1:17" x14ac:dyDescent="0.25">
      <c r="C53" s="25">
        <f t="shared" si="0"/>
        <v>1</v>
      </c>
      <c r="D53" s="25">
        <f t="shared" si="1"/>
        <v>0</v>
      </c>
      <c r="E53" t="s">
        <v>264</v>
      </c>
      <c r="F53">
        <v>1</v>
      </c>
      <c r="G53" t="s">
        <v>258</v>
      </c>
      <c r="H53">
        <v>0</v>
      </c>
      <c r="P53">
        <v>0</v>
      </c>
      <c r="Q53">
        <v>0</v>
      </c>
    </row>
    <row r="54" spans="1:17" x14ac:dyDescent="0.25">
      <c r="C54" s="25">
        <f t="shared" si="0"/>
        <v>1</v>
      </c>
      <c r="D54" s="25">
        <f t="shared" si="1"/>
        <v>0</v>
      </c>
      <c r="E54" t="s">
        <v>265</v>
      </c>
      <c r="F54">
        <v>1</v>
      </c>
      <c r="G54" t="s">
        <v>258</v>
      </c>
      <c r="H54">
        <v>0</v>
      </c>
      <c r="P54">
        <v>0</v>
      </c>
      <c r="Q54">
        <v>0</v>
      </c>
    </row>
    <row r="55" spans="1:17" x14ac:dyDescent="0.25">
      <c r="C55" s="25">
        <f t="shared" si="0"/>
        <v>1</v>
      </c>
      <c r="D55" s="25">
        <f t="shared" si="1"/>
        <v>0</v>
      </c>
      <c r="E55" t="s">
        <v>268</v>
      </c>
      <c r="G55" t="s">
        <v>351</v>
      </c>
      <c r="P55">
        <v>0</v>
      </c>
      <c r="Q55">
        <v>0</v>
      </c>
    </row>
    <row r="56" spans="1:17" x14ac:dyDescent="0.25">
      <c r="C56" s="25">
        <f t="shared" si="0"/>
        <v>1</v>
      </c>
      <c r="D56" s="25">
        <f t="shared" si="1"/>
        <v>0</v>
      </c>
      <c r="E56" t="s">
        <v>269</v>
      </c>
      <c r="L56">
        <v>0</v>
      </c>
      <c r="M56">
        <v>2</v>
      </c>
      <c r="P56">
        <v>0</v>
      </c>
      <c r="Q56">
        <v>0</v>
      </c>
    </row>
    <row r="57" spans="1:17" x14ac:dyDescent="0.25">
      <c r="C57" s="25">
        <f t="shared" si="0"/>
        <v>0</v>
      </c>
      <c r="D57" s="25">
        <f t="shared" si="1"/>
        <v>0</v>
      </c>
    </row>
    <row r="58" spans="1:17" x14ac:dyDescent="0.25">
      <c r="A58">
        <v>0.18</v>
      </c>
      <c r="B58">
        <v>0.5</v>
      </c>
      <c r="C58" s="25">
        <f t="shared" si="0"/>
        <v>1</v>
      </c>
      <c r="D58" s="25">
        <f t="shared" si="1"/>
        <v>0</v>
      </c>
      <c r="E58" t="s">
        <v>279</v>
      </c>
      <c r="G58">
        <v>14.8</v>
      </c>
      <c r="J58">
        <v>15.3</v>
      </c>
      <c r="K58">
        <v>23.5</v>
      </c>
      <c r="L58">
        <v>0</v>
      </c>
      <c r="M58">
        <v>2</v>
      </c>
      <c r="P58">
        <v>0</v>
      </c>
      <c r="Q58">
        <v>1</v>
      </c>
    </row>
    <row r="59" spans="1:17" x14ac:dyDescent="0.25">
      <c r="C59" s="25">
        <f t="shared" si="0"/>
        <v>1</v>
      </c>
      <c r="D59" s="25">
        <f t="shared" si="1"/>
        <v>1</v>
      </c>
      <c r="E59" t="s">
        <v>280</v>
      </c>
      <c r="G59">
        <v>14.5</v>
      </c>
      <c r="I59">
        <v>5.65</v>
      </c>
      <c r="J59">
        <v>15.3</v>
      </c>
      <c r="K59">
        <v>21.4</v>
      </c>
      <c r="L59">
        <v>1</v>
      </c>
      <c r="M59">
        <v>0</v>
      </c>
      <c r="P59" t="s">
        <v>430</v>
      </c>
      <c r="Q59">
        <v>0</v>
      </c>
    </row>
    <row r="60" spans="1:17" x14ac:dyDescent="0.25">
      <c r="C60" s="25">
        <f t="shared" si="0"/>
        <v>1</v>
      </c>
      <c r="D60" s="25">
        <f t="shared" si="1"/>
        <v>1</v>
      </c>
      <c r="E60" t="s">
        <v>281</v>
      </c>
      <c r="L60">
        <v>2</v>
      </c>
      <c r="M60">
        <v>0</v>
      </c>
      <c r="P60">
        <v>0</v>
      </c>
      <c r="Q60">
        <v>0</v>
      </c>
    </row>
    <row r="61" spans="1:17" x14ac:dyDescent="0.25">
      <c r="A61">
        <v>0.2</v>
      </c>
      <c r="B61">
        <v>0.4</v>
      </c>
      <c r="C61" s="25">
        <f t="shared" si="0"/>
        <v>1</v>
      </c>
      <c r="D61" s="25">
        <f t="shared" si="1"/>
        <v>1</v>
      </c>
      <c r="E61" t="s">
        <v>282</v>
      </c>
      <c r="F61">
        <v>1</v>
      </c>
      <c r="G61">
        <v>16.600000000000001</v>
      </c>
      <c r="I61">
        <v>6.9</v>
      </c>
      <c r="J61">
        <v>16.399999999999999</v>
      </c>
      <c r="K61">
        <v>14.3</v>
      </c>
      <c r="L61">
        <v>2</v>
      </c>
      <c r="M61">
        <v>2</v>
      </c>
      <c r="P61">
        <v>1</v>
      </c>
      <c r="Q61">
        <v>0</v>
      </c>
    </row>
    <row r="62" spans="1:17" x14ac:dyDescent="0.25">
      <c r="C62" s="25">
        <f t="shared" ref="C62:C85" si="2">IF(E62&lt;&gt;0,1,0)</f>
        <v>1</v>
      </c>
      <c r="D62" s="25">
        <f t="shared" ref="D62:D85" si="3">IF(AND(C62=1,L62&gt;0),1,0)</f>
        <v>1</v>
      </c>
      <c r="E62" t="s">
        <v>263</v>
      </c>
      <c r="F62">
        <v>1</v>
      </c>
      <c r="G62">
        <v>14.7</v>
      </c>
      <c r="I62">
        <v>8</v>
      </c>
      <c r="J62">
        <v>18</v>
      </c>
      <c r="K62">
        <v>22.6</v>
      </c>
      <c r="L62">
        <v>1</v>
      </c>
      <c r="M62">
        <v>1</v>
      </c>
      <c r="P62">
        <v>0</v>
      </c>
      <c r="Q62">
        <v>0</v>
      </c>
    </row>
    <row r="63" spans="1:17" x14ac:dyDescent="0.25">
      <c r="C63" s="25">
        <f t="shared" si="2"/>
        <v>1</v>
      </c>
      <c r="D63" s="25">
        <f t="shared" si="3"/>
        <v>1</v>
      </c>
      <c r="E63" t="s">
        <v>285</v>
      </c>
      <c r="G63" t="s">
        <v>283</v>
      </c>
      <c r="I63">
        <v>5</v>
      </c>
      <c r="J63" t="s">
        <v>284</v>
      </c>
      <c r="K63">
        <v>19.399999999999999</v>
      </c>
      <c r="L63">
        <v>6</v>
      </c>
      <c r="M63">
        <v>0</v>
      </c>
      <c r="P63" t="s">
        <v>429</v>
      </c>
      <c r="Q63">
        <v>0</v>
      </c>
    </row>
    <row r="64" spans="1:17" x14ac:dyDescent="0.25">
      <c r="C64" s="25">
        <f t="shared" si="2"/>
        <v>1</v>
      </c>
      <c r="D64" s="25">
        <f t="shared" si="3"/>
        <v>0</v>
      </c>
      <c r="E64" t="s">
        <v>286</v>
      </c>
      <c r="J64">
        <v>15.2</v>
      </c>
      <c r="K64">
        <v>24.9</v>
      </c>
      <c r="L64">
        <v>0</v>
      </c>
      <c r="M64">
        <v>1</v>
      </c>
      <c r="P64">
        <v>0</v>
      </c>
      <c r="Q64">
        <v>0</v>
      </c>
    </row>
    <row r="65" spans="1:17" x14ac:dyDescent="0.25">
      <c r="C65" s="25">
        <f t="shared" si="2"/>
        <v>1</v>
      </c>
      <c r="D65" s="25">
        <f t="shared" si="3"/>
        <v>1</v>
      </c>
      <c r="E65" t="s">
        <v>266</v>
      </c>
      <c r="F65">
        <v>1</v>
      </c>
      <c r="G65">
        <v>14.3</v>
      </c>
      <c r="J65">
        <v>14.7</v>
      </c>
      <c r="K65">
        <v>20.8</v>
      </c>
      <c r="L65">
        <v>2</v>
      </c>
      <c r="M65">
        <v>0</v>
      </c>
      <c r="N65" t="s">
        <v>428</v>
      </c>
      <c r="P65">
        <v>1</v>
      </c>
      <c r="Q65">
        <v>0</v>
      </c>
    </row>
    <row r="66" spans="1:17" x14ac:dyDescent="0.25">
      <c r="C66" s="25">
        <f t="shared" si="2"/>
        <v>1</v>
      </c>
      <c r="D66" s="25">
        <f t="shared" si="3"/>
        <v>1</v>
      </c>
      <c r="E66" t="s">
        <v>267</v>
      </c>
      <c r="F66">
        <v>1</v>
      </c>
      <c r="L66">
        <v>4</v>
      </c>
      <c r="M66">
        <v>0</v>
      </c>
      <c r="N66" t="s">
        <v>428</v>
      </c>
      <c r="P66">
        <v>1</v>
      </c>
      <c r="Q66">
        <v>0</v>
      </c>
    </row>
    <row r="67" spans="1:17" x14ac:dyDescent="0.25">
      <c r="C67" s="25">
        <f t="shared" si="2"/>
        <v>1</v>
      </c>
      <c r="D67" s="25">
        <f t="shared" si="3"/>
        <v>1</v>
      </c>
      <c r="E67" t="s">
        <v>287</v>
      </c>
      <c r="G67">
        <v>16.399999999999999</v>
      </c>
      <c r="I67">
        <v>5</v>
      </c>
      <c r="J67">
        <v>16</v>
      </c>
      <c r="K67">
        <v>24</v>
      </c>
      <c r="L67">
        <v>3</v>
      </c>
      <c r="M67">
        <v>0</v>
      </c>
      <c r="N67" t="s">
        <v>288</v>
      </c>
      <c r="P67">
        <v>0</v>
      </c>
      <c r="Q67">
        <v>1</v>
      </c>
    </row>
    <row r="68" spans="1:17" x14ac:dyDescent="0.25">
      <c r="C68" s="25">
        <f t="shared" si="2"/>
        <v>1</v>
      </c>
      <c r="D68" s="25">
        <f t="shared" si="3"/>
        <v>1</v>
      </c>
      <c r="E68" t="s">
        <v>289</v>
      </c>
      <c r="L68">
        <v>5</v>
      </c>
      <c r="M68">
        <v>0</v>
      </c>
      <c r="N68" t="s">
        <v>288</v>
      </c>
      <c r="P68">
        <v>0</v>
      </c>
      <c r="Q68">
        <v>1</v>
      </c>
    </row>
    <row r="69" spans="1:17" ht="14.25" customHeight="1" x14ac:dyDescent="0.25">
      <c r="A69">
        <v>0.2</v>
      </c>
      <c r="B69">
        <v>0.4</v>
      </c>
      <c r="C69" s="25">
        <f t="shared" ref="C69:C74" si="4">IF(E69&lt;&gt;0,1,0)</f>
        <v>1</v>
      </c>
      <c r="D69" s="25">
        <f t="shared" ref="D69:D74" si="5">IF(AND(C69=1,L69&gt;0),1,0)</f>
        <v>1</v>
      </c>
      <c r="E69" t="s">
        <v>299</v>
      </c>
      <c r="F69">
        <v>1</v>
      </c>
      <c r="G69" t="s">
        <v>258</v>
      </c>
      <c r="H69">
        <v>0</v>
      </c>
      <c r="J69">
        <v>16</v>
      </c>
      <c r="K69">
        <v>19.7</v>
      </c>
      <c r="L69">
        <v>4</v>
      </c>
      <c r="M69">
        <v>0</v>
      </c>
      <c r="P69">
        <v>0</v>
      </c>
      <c r="Q69">
        <v>0</v>
      </c>
    </row>
    <row r="70" spans="1:17" x14ac:dyDescent="0.25">
      <c r="C70" s="25">
        <f t="shared" si="4"/>
        <v>1</v>
      </c>
      <c r="D70" s="25">
        <f t="shared" si="5"/>
        <v>0</v>
      </c>
      <c r="E70" t="s">
        <v>300</v>
      </c>
      <c r="F70">
        <v>1</v>
      </c>
      <c r="G70" t="s">
        <v>258</v>
      </c>
      <c r="H70">
        <v>0</v>
      </c>
      <c r="L70">
        <v>0</v>
      </c>
      <c r="M70">
        <v>2</v>
      </c>
      <c r="P70">
        <v>0</v>
      </c>
      <c r="Q70">
        <v>0</v>
      </c>
    </row>
    <row r="71" spans="1:17" x14ac:dyDescent="0.25">
      <c r="C71" s="25">
        <f t="shared" si="4"/>
        <v>1</v>
      </c>
      <c r="D71" s="25">
        <f t="shared" si="5"/>
        <v>1</v>
      </c>
      <c r="E71" t="s">
        <v>301</v>
      </c>
      <c r="F71">
        <v>1</v>
      </c>
      <c r="G71" t="s">
        <v>258</v>
      </c>
      <c r="H71">
        <v>0</v>
      </c>
      <c r="J71">
        <v>15.3</v>
      </c>
      <c r="K71">
        <v>19.5</v>
      </c>
      <c r="L71">
        <v>3</v>
      </c>
      <c r="M71">
        <v>1</v>
      </c>
      <c r="N71" t="s">
        <v>427</v>
      </c>
      <c r="P71">
        <v>0</v>
      </c>
      <c r="Q71">
        <v>0</v>
      </c>
    </row>
    <row r="72" spans="1:17" x14ac:dyDescent="0.25">
      <c r="C72" s="25">
        <f t="shared" si="4"/>
        <v>1</v>
      </c>
      <c r="D72" s="25">
        <f t="shared" si="5"/>
        <v>1</v>
      </c>
      <c r="E72" t="s">
        <v>302</v>
      </c>
      <c r="F72">
        <v>1</v>
      </c>
      <c r="G72" t="s">
        <v>258</v>
      </c>
      <c r="H72">
        <v>0</v>
      </c>
      <c r="J72">
        <v>15.3</v>
      </c>
      <c r="K72">
        <v>21.9</v>
      </c>
      <c r="L72">
        <v>1</v>
      </c>
      <c r="M72">
        <v>2</v>
      </c>
      <c r="P72">
        <v>0</v>
      </c>
      <c r="Q72">
        <v>0</v>
      </c>
    </row>
    <row r="73" spans="1:17" x14ac:dyDescent="0.25">
      <c r="C73" s="25">
        <f t="shared" si="4"/>
        <v>1</v>
      </c>
      <c r="D73" s="25">
        <f t="shared" si="5"/>
        <v>0</v>
      </c>
      <c r="E73" t="s">
        <v>303</v>
      </c>
    </row>
    <row r="74" spans="1:17" x14ac:dyDescent="0.25">
      <c r="C74" s="25">
        <f t="shared" si="4"/>
        <v>1</v>
      </c>
      <c r="D74" s="25">
        <f t="shared" si="5"/>
        <v>0</v>
      </c>
      <c r="E74" t="s">
        <v>304</v>
      </c>
      <c r="L74">
        <v>0</v>
      </c>
      <c r="M74">
        <v>1</v>
      </c>
      <c r="P74">
        <v>0</v>
      </c>
      <c r="Q74">
        <v>0</v>
      </c>
    </row>
    <row r="75" spans="1:17" x14ac:dyDescent="0.25">
      <c r="C75" s="25"/>
      <c r="D75" s="25"/>
    </row>
    <row r="76" spans="1:17" x14ac:dyDescent="0.25">
      <c r="A76">
        <v>0.2</v>
      </c>
      <c r="B76">
        <v>0.3</v>
      </c>
      <c r="C76" s="25">
        <f t="shared" si="2"/>
        <v>1</v>
      </c>
      <c r="D76" s="25">
        <f t="shared" si="3"/>
        <v>0</v>
      </c>
      <c r="E76" t="s">
        <v>269</v>
      </c>
      <c r="G76">
        <v>16</v>
      </c>
      <c r="I76">
        <v>5</v>
      </c>
      <c r="J76">
        <v>15.5</v>
      </c>
      <c r="K76">
        <v>20.5</v>
      </c>
      <c r="L76">
        <v>0</v>
      </c>
      <c r="M76">
        <v>2</v>
      </c>
      <c r="P76">
        <v>0</v>
      </c>
      <c r="Q76">
        <v>0</v>
      </c>
    </row>
    <row r="77" spans="1:17" x14ac:dyDescent="0.25">
      <c r="A77">
        <v>0.2</v>
      </c>
      <c r="B77">
        <v>0.3</v>
      </c>
      <c r="C77" s="25">
        <f t="shared" si="2"/>
        <v>1</v>
      </c>
      <c r="D77" s="25">
        <f t="shared" si="3"/>
        <v>1</v>
      </c>
      <c r="E77" t="s">
        <v>295</v>
      </c>
      <c r="F77">
        <v>1</v>
      </c>
      <c r="G77">
        <v>14</v>
      </c>
      <c r="H77">
        <v>0</v>
      </c>
      <c r="J77">
        <v>22.2</v>
      </c>
      <c r="K77">
        <v>33.9</v>
      </c>
      <c r="L77">
        <v>1</v>
      </c>
      <c r="M77">
        <v>0</v>
      </c>
      <c r="P77" t="s">
        <v>351</v>
      </c>
      <c r="Q77">
        <v>0</v>
      </c>
    </row>
    <row r="78" spans="1:17" x14ac:dyDescent="0.25">
      <c r="C78" s="25">
        <f t="shared" si="2"/>
        <v>1</v>
      </c>
      <c r="D78" s="25">
        <f t="shared" si="3"/>
        <v>0</v>
      </c>
      <c r="E78" t="s">
        <v>296</v>
      </c>
      <c r="F78">
        <v>1</v>
      </c>
      <c r="G78" t="s">
        <v>258</v>
      </c>
      <c r="H78">
        <v>0</v>
      </c>
    </row>
    <row r="79" spans="1:17" x14ac:dyDescent="0.25">
      <c r="C79" s="25">
        <f t="shared" si="2"/>
        <v>1</v>
      </c>
      <c r="D79" s="25">
        <f t="shared" si="3"/>
        <v>1</v>
      </c>
      <c r="E79" t="s">
        <v>297</v>
      </c>
      <c r="F79">
        <v>1</v>
      </c>
      <c r="G79" t="s">
        <v>258</v>
      </c>
      <c r="H79">
        <v>0</v>
      </c>
      <c r="J79">
        <v>15.1</v>
      </c>
      <c r="K79">
        <v>23.9</v>
      </c>
      <c r="L79">
        <v>2</v>
      </c>
      <c r="M79">
        <v>0</v>
      </c>
      <c r="P79">
        <v>0</v>
      </c>
      <c r="Q79">
        <v>0</v>
      </c>
    </row>
    <row r="80" spans="1:17" x14ac:dyDescent="0.25">
      <c r="C80" s="25">
        <f t="shared" si="2"/>
        <v>1</v>
      </c>
      <c r="D80" s="25">
        <f t="shared" si="3"/>
        <v>0</v>
      </c>
      <c r="E80" t="s">
        <v>298</v>
      </c>
      <c r="F80">
        <v>1</v>
      </c>
      <c r="G80" t="s">
        <v>530</v>
      </c>
      <c r="H80">
        <v>0</v>
      </c>
      <c r="L80">
        <v>0</v>
      </c>
      <c r="M80">
        <v>1</v>
      </c>
      <c r="P80">
        <v>0</v>
      </c>
      <c r="Q80">
        <v>0</v>
      </c>
    </row>
    <row r="81" spans="1:17" x14ac:dyDescent="0.25">
      <c r="A81">
        <v>0.2</v>
      </c>
      <c r="B81">
        <v>0.25</v>
      </c>
      <c r="C81" s="25">
        <f t="shared" si="2"/>
        <v>1</v>
      </c>
      <c r="D81" s="25">
        <f t="shared" si="3"/>
        <v>1</v>
      </c>
      <c r="E81" t="s">
        <v>327</v>
      </c>
      <c r="L81">
        <v>2</v>
      </c>
      <c r="M81">
        <v>2</v>
      </c>
      <c r="P81">
        <v>0</v>
      </c>
      <c r="Q81">
        <v>0</v>
      </c>
    </row>
    <row r="82" spans="1:17" x14ac:dyDescent="0.25">
      <c r="C82" s="25">
        <f t="shared" si="2"/>
        <v>1</v>
      </c>
      <c r="D82" s="25">
        <f t="shared" si="3"/>
        <v>0</v>
      </c>
      <c r="E82" t="s">
        <v>65</v>
      </c>
      <c r="L82">
        <v>0</v>
      </c>
      <c r="M82">
        <v>1</v>
      </c>
      <c r="P82">
        <v>0</v>
      </c>
      <c r="Q82">
        <v>0</v>
      </c>
    </row>
    <row r="83" spans="1:17" x14ac:dyDescent="0.25">
      <c r="C83" s="25">
        <f t="shared" si="2"/>
        <v>1</v>
      </c>
      <c r="D83" s="25">
        <f t="shared" si="3"/>
        <v>1</v>
      </c>
      <c r="E83" t="s">
        <v>66</v>
      </c>
      <c r="L83">
        <v>1</v>
      </c>
      <c r="M83">
        <v>1</v>
      </c>
      <c r="P83">
        <v>0</v>
      </c>
      <c r="Q83">
        <v>0</v>
      </c>
    </row>
    <row r="84" spans="1:17" x14ac:dyDescent="0.25">
      <c r="C84" s="25">
        <f t="shared" si="2"/>
        <v>0</v>
      </c>
      <c r="D84" s="25">
        <f t="shared" si="3"/>
        <v>0</v>
      </c>
    </row>
    <row r="85" spans="1:17" x14ac:dyDescent="0.25">
      <c r="C85" s="25">
        <f t="shared" si="2"/>
        <v>1</v>
      </c>
      <c r="D85" s="25">
        <f t="shared" si="3"/>
        <v>0</v>
      </c>
      <c r="E85" t="s">
        <v>252</v>
      </c>
      <c r="L85">
        <v>0</v>
      </c>
      <c r="M85">
        <v>3</v>
      </c>
      <c r="P85">
        <v>0</v>
      </c>
      <c r="Q85">
        <v>0</v>
      </c>
    </row>
    <row r="86" spans="1:17" x14ac:dyDescent="0.25">
      <c r="A86">
        <v>0.36</v>
      </c>
      <c r="B86">
        <v>0.6</v>
      </c>
      <c r="E86" t="s">
        <v>509</v>
      </c>
      <c r="G86" t="s">
        <v>258</v>
      </c>
      <c r="H86">
        <v>0</v>
      </c>
      <c r="L86">
        <v>7</v>
      </c>
      <c r="M86">
        <v>0</v>
      </c>
    </row>
    <row r="87" spans="1:17" x14ac:dyDescent="0.25">
      <c r="E87" t="s">
        <v>352</v>
      </c>
      <c r="F87">
        <f>SUM(F2:F85)</f>
        <v>19</v>
      </c>
      <c r="G87" t="s">
        <v>353</v>
      </c>
      <c r="H87">
        <f>SUM(H2:H85)</f>
        <v>1</v>
      </c>
      <c r="I87" t="s">
        <v>354</v>
      </c>
      <c r="J87">
        <f>H87/F87</f>
        <v>5.2631578947368418E-2</v>
      </c>
    </row>
    <row r="89" spans="1:17" x14ac:dyDescent="0.25">
      <c r="A89" t="s">
        <v>423</v>
      </c>
      <c r="L89">
        <f>SUM(L3:L88)</f>
        <v>98</v>
      </c>
      <c r="M89">
        <f>SUM(M3:M88)</f>
        <v>43</v>
      </c>
      <c r="N89">
        <f>L89/(L89+M89)</f>
        <v>0.69503546099290781</v>
      </c>
    </row>
    <row r="90" spans="1:17" x14ac:dyDescent="0.25">
      <c r="L90">
        <f>L89+M89</f>
        <v>141</v>
      </c>
    </row>
    <row r="92" spans="1:17" x14ac:dyDescent="0.25">
      <c r="A92" s="53" t="s">
        <v>339</v>
      </c>
      <c r="B92" s="47"/>
      <c r="C92" s="47"/>
      <c r="D92" s="47"/>
      <c r="E92" s="47"/>
      <c r="F92" s="47"/>
      <c r="G92" s="47"/>
      <c r="H92" s="47"/>
      <c r="I92" s="47"/>
    </row>
    <row r="93" spans="1:17" x14ac:dyDescent="0.25">
      <c r="A93" s="27" t="s">
        <v>220</v>
      </c>
      <c r="B93" s="28" t="s">
        <v>212</v>
      </c>
      <c r="C93" s="28"/>
      <c r="D93" s="28"/>
      <c r="E93" s="28" t="s">
        <v>244</v>
      </c>
      <c r="F93" s="28"/>
      <c r="G93" s="28" t="s">
        <v>245</v>
      </c>
      <c r="H93" s="28"/>
      <c r="I93" s="28" t="s">
        <v>246</v>
      </c>
      <c r="J93" s="26"/>
      <c r="K93" s="25"/>
      <c r="L93" s="25"/>
      <c r="M93" s="25"/>
      <c r="N93" s="25"/>
      <c r="O93" s="25"/>
    </row>
    <row r="94" spans="1:17" x14ac:dyDescent="0.25">
      <c r="A94" s="28" t="s">
        <v>243</v>
      </c>
      <c r="B94" s="29">
        <f>SUM(C3:C46)</f>
        <v>23</v>
      </c>
      <c r="C94" s="29"/>
      <c r="D94" s="29"/>
      <c r="E94" s="29">
        <f>SUM(D3:D46)</f>
        <v>19</v>
      </c>
      <c r="F94" s="29"/>
      <c r="G94" s="29">
        <f>B94-E94</f>
        <v>4</v>
      </c>
      <c r="H94" s="29"/>
      <c r="I94" s="29">
        <f>E94/B94</f>
        <v>0.82608695652173914</v>
      </c>
      <c r="J94" s="26"/>
      <c r="K94" s="25"/>
      <c r="L94" s="25"/>
      <c r="M94" s="25"/>
      <c r="N94" s="25"/>
      <c r="O94" s="25"/>
    </row>
    <row r="95" spans="1:17" x14ac:dyDescent="0.25">
      <c r="A95" s="28" t="s">
        <v>226</v>
      </c>
      <c r="B95" s="29">
        <f>SUM(E95:G95)</f>
        <v>70</v>
      </c>
      <c r="C95" s="29"/>
      <c r="D95" s="29"/>
      <c r="E95" s="29">
        <f>SUM(L3:L46)</f>
        <v>51</v>
      </c>
      <c r="F95" s="29"/>
      <c r="G95" s="29">
        <f>SUM(M3:M46)</f>
        <v>19</v>
      </c>
      <c r="H95" s="29"/>
      <c r="I95" s="29">
        <f>E95/B95</f>
        <v>0.72857142857142854</v>
      </c>
      <c r="J95" s="26"/>
      <c r="K95" s="25"/>
      <c r="L95" s="25"/>
      <c r="M95" s="25"/>
      <c r="N95" s="25"/>
      <c r="O95" s="25"/>
    </row>
    <row r="96" spans="1:17" x14ac:dyDescent="0.25">
      <c r="A96" s="29"/>
      <c r="B96" s="28" t="s">
        <v>247</v>
      </c>
      <c r="C96" s="28"/>
      <c r="D96" s="28"/>
      <c r="E96" s="28" t="s">
        <v>248</v>
      </c>
      <c r="F96" s="28"/>
      <c r="G96" s="29"/>
      <c r="H96" s="29"/>
      <c r="I96" s="29"/>
      <c r="J96" s="26"/>
      <c r="K96" s="25"/>
      <c r="L96" s="25"/>
      <c r="M96" s="25"/>
      <c r="N96" s="25"/>
      <c r="O96" s="25"/>
    </row>
    <row r="97" spans="1:15" x14ac:dyDescent="0.25">
      <c r="A97" s="28" t="s">
        <v>249</v>
      </c>
      <c r="B97" s="29">
        <f>AVERAGE(J3:J46)</f>
        <v>16.392682926829263</v>
      </c>
      <c r="C97" s="29"/>
      <c r="D97" s="29"/>
      <c r="E97" s="29">
        <f>STDEV(J3:J46)</f>
        <v>2.7433911718804116</v>
      </c>
      <c r="F97" s="29"/>
      <c r="G97" s="29"/>
      <c r="H97" s="29"/>
      <c r="I97" s="29"/>
      <c r="J97" s="26"/>
      <c r="K97" s="25"/>
      <c r="L97" s="25"/>
      <c r="M97" s="25"/>
      <c r="N97" s="25"/>
      <c r="O97" s="25"/>
    </row>
    <row r="98" spans="1:15" x14ac:dyDescent="0.25">
      <c r="A98" s="48" t="s">
        <v>250</v>
      </c>
      <c r="B98" s="49">
        <f>AVERAGE(K3:K46)</f>
        <v>24.417073170731712</v>
      </c>
      <c r="C98" s="49"/>
      <c r="D98" s="49"/>
      <c r="E98" s="49">
        <f>STDEV(K3:K46)</f>
        <v>7.3132722648286448</v>
      </c>
      <c r="F98" s="49"/>
      <c r="G98" s="49"/>
      <c r="H98" s="49"/>
      <c r="I98" s="49"/>
      <c r="J98" s="26"/>
      <c r="K98" s="25"/>
      <c r="L98" s="25"/>
      <c r="M98" s="25"/>
      <c r="N98" s="25"/>
      <c r="O98" s="25"/>
    </row>
    <row r="99" spans="1:15" x14ac:dyDescent="0.25">
      <c r="A99" s="53" t="s">
        <v>336</v>
      </c>
      <c r="B99" s="52"/>
      <c r="C99" s="52"/>
      <c r="D99" s="52"/>
      <c r="E99" s="52"/>
      <c r="F99" s="52"/>
      <c r="G99" s="52"/>
      <c r="H99" s="52"/>
      <c r="I99" s="52"/>
      <c r="J99" s="26"/>
      <c r="K99" s="25"/>
      <c r="L99" s="25"/>
      <c r="M99" s="25"/>
      <c r="N99" s="25"/>
      <c r="O99" s="25"/>
    </row>
    <row r="100" spans="1:15" x14ac:dyDescent="0.25">
      <c r="A100" s="28" t="s">
        <v>243</v>
      </c>
      <c r="B100" s="52">
        <f>SUM(C47:C85)</f>
        <v>35</v>
      </c>
      <c r="C100" s="52"/>
      <c r="D100" s="52"/>
      <c r="E100" s="52">
        <f>SUM(D47:D85)</f>
        <v>16</v>
      </c>
      <c r="F100" s="52"/>
      <c r="G100" s="52">
        <f>B100-E100</f>
        <v>19</v>
      </c>
      <c r="H100" s="52"/>
      <c r="I100" s="52">
        <f>E100/B100</f>
        <v>0.45714285714285713</v>
      </c>
      <c r="J100" s="26"/>
      <c r="K100" s="25"/>
      <c r="L100" s="25"/>
      <c r="M100" s="25"/>
      <c r="N100" s="25"/>
      <c r="O100" s="25"/>
    </row>
    <row r="101" spans="1:15" x14ac:dyDescent="0.25">
      <c r="A101" s="28" t="s">
        <v>226</v>
      </c>
      <c r="B101" s="52">
        <f>SUM(E101:G101)</f>
        <v>64</v>
      </c>
      <c r="C101" s="52"/>
      <c r="D101" s="52"/>
      <c r="E101" s="52">
        <f>SUM(L47:L85)</f>
        <v>40</v>
      </c>
      <c r="F101" s="52"/>
      <c r="G101" s="52">
        <f>SUM(M47:M85)</f>
        <v>24</v>
      </c>
      <c r="H101" s="52"/>
      <c r="I101" s="52">
        <f>E101/SUM(E101:G101)</f>
        <v>0.625</v>
      </c>
      <c r="J101" s="26"/>
      <c r="K101" s="25"/>
      <c r="L101" s="25"/>
      <c r="M101" s="25"/>
      <c r="N101" s="25"/>
      <c r="O101" s="25"/>
    </row>
    <row r="102" spans="1:15" x14ac:dyDescent="0.25">
      <c r="A102" s="53" t="s">
        <v>338</v>
      </c>
      <c r="C102" s="52"/>
      <c r="D102" s="52"/>
      <c r="E102" s="52"/>
      <c r="F102" s="52"/>
      <c r="G102" s="52"/>
      <c r="H102" s="52"/>
      <c r="I102" s="52"/>
      <c r="J102" s="51"/>
      <c r="K102" s="25"/>
      <c r="L102" s="25"/>
      <c r="M102" s="25"/>
      <c r="N102" s="25"/>
      <c r="O102" s="25"/>
    </row>
    <row r="103" spans="1:15" x14ac:dyDescent="0.25">
      <c r="A103" s="28" t="s">
        <v>243</v>
      </c>
      <c r="B103" s="52">
        <f>SUM(C47:C75)</f>
        <v>26</v>
      </c>
      <c r="C103" s="52"/>
      <c r="D103" s="52"/>
      <c r="E103" s="52">
        <f>SUM(D47:D75)</f>
        <v>12</v>
      </c>
      <c r="F103" s="52"/>
      <c r="G103" s="52">
        <f>B103-E103</f>
        <v>14</v>
      </c>
      <c r="H103" s="52"/>
      <c r="I103" s="52">
        <f>E103/B103</f>
        <v>0.46153846153846156</v>
      </c>
      <c r="J103" s="50"/>
      <c r="K103" s="25"/>
      <c r="L103" s="25"/>
      <c r="M103" s="25"/>
      <c r="N103" s="25"/>
      <c r="O103" s="25"/>
    </row>
    <row r="104" spans="1:15" x14ac:dyDescent="0.25">
      <c r="A104" s="28" t="s">
        <v>226</v>
      </c>
      <c r="B104" s="52">
        <f>SUM(E104:G104)</f>
        <v>48</v>
      </c>
      <c r="C104" s="52"/>
      <c r="D104" s="52"/>
      <c r="E104" s="52">
        <f>SUM(L47:L75)</f>
        <v>34</v>
      </c>
      <c r="F104" s="52"/>
      <c r="G104" s="52">
        <f>SUM(M47:M75)</f>
        <v>14</v>
      </c>
      <c r="H104" s="52"/>
      <c r="I104" s="52">
        <f>E104/SUM(E104:G104)</f>
        <v>0.70833333333333337</v>
      </c>
      <c r="J104" s="26"/>
      <c r="K104" s="25"/>
      <c r="L104" s="25"/>
      <c r="M104" s="25"/>
      <c r="N104" s="25"/>
      <c r="O104" s="25"/>
    </row>
    <row r="105" spans="1:15" x14ac:dyDescent="0.25">
      <c r="A105" s="53" t="s">
        <v>337</v>
      </c>
      <c r="B105" s="52"/>
      <c r="C105" s="52"/>
      <c r="D105" s="52"/>
      <c r="E105" s="52"/>
      <c r="F105" s="52"/>
      <c r="G105" s="52"/>
      <c r="H105" s="52"/>
      <c r="I105" s="52"/>
      <c r="J105" s="26"/>
      <c r="K105" s="25"/>
      <c r="L105" s="25"/>
      <c r="M105" s="25"/>
      <c r="N105" s="25"/>
      <c r="O105" s="25"/>
    </row>
    <row r="106" spans="1:15" x14ac:dyDescent="0.25">
      <c r="A106" s="28" t="s">
        <v>243</v>
      </c>
      <c r="B106" s="52">
        <f>SUM(C75:C86)</f>
        <v>9</v>
      </c>
      <c r="C106" s="52"/>
      <c r="D106" s="52"/>
      <c r="E106" s="52">
        <f>SUM(D75:D86)</f>
        <v>4</v>
      </c>
      <c r="F106" s="52"/>
      <c r="G106" s="52">
        <f>B106-E106</f>
        <v>5</v>
      </c>
      <c r="H106" s="52"/>
      <c r="I106" s="52">
        <f>E106/B106</f>
        <v>0.44444444444444442</v>
      </c>
      <c r="J106" s="26"/>
      <c r="K106" s="25"/>
      <c r="L106" s="25"/>
      <c r="M106" s="25"/>
      <c r="N106" s="25"/>
      <c r="O106" s="25"/>
    </row>
    <row r="107" spans="1:15" x14ac:dyDescent="0.25">
      <c r="A107" s="28" t="s">
        <v>226</v>
      </c>
      <c r="B107" s="52">
        <f>SUM(E107:G107)</f>
        <v>23</v>
      </c>
      <c r="C107" s="52"/>
      <c r="D107" s="52"/>
      <c r="E107" s="52">
        <f>SUM(L75:L86)</f>
        <v>13</v>
      </c>
      <c r="F107" s="52"/>
      <c r="G107" s="52">
        <f>SUM(M75:M86)</f>
        <v>10</v>
      </c>
      <c r="H107" s="52"/>
      <c r="I107" s="52">
        <f>E107/B107</f>
        <v>0.56521739130434778</v>
      </c>
      <c r="J107" s="26"/>
      <c r="K107" s="25"/>
      <c r="L107" s="25"/>
      <c r="M107" s="25"/>
      <c r="N107" s="25"/>
      <c r="O107" s="25"/>
    </row>
    <row r="108" spans="1:15" x14ac:dyDescent="0.25">
      <c r="A108" s="54"/>
      <c r="B108" s="52"/>
      <c r="C108" s="52"/>
      <c r="D108" s="52"/>
      <c r="E108" s="52"/>
      <c r="F108" s="52"/>
      <c r="G108" s="52"/>
      <c r="H108" s="52"/>
      <c r="I108" s="52"/>
      <c r="J108" s="26"/>
      <c r="K108" s="25"/>
      <c r="L108" s="25"/>
      <c r="M108" s="25"/>
      <c r="N108" s="25"/>
      <c r="O108" s="25"/>
    </row>
    <row r="109" spans="1:15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26"/>
      <c r="K109" s="25"/>
      <c r="L109" s="25"/>
      <c r="M109" s="25"/>
      <c r="N109" s="25"/>
      <c r="O109" s="25"/>
    </row>
    <row r="112" spans="1:15" x14ac:dyDescent="0.25">
      <c r="A112" s="74" t="s">
        <v>251</v>
      </c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</row>
    <row r="113" spans="1:17" x14ac:dyDescent="0.25">
      <c r="A113" s="30">
        <v>0.45</v>
      </c>
      <c r="B113" s="30">
        <v>0.55000000000000004</v>
      </c>
      <c r="C113" s="30"/>
      <c r="D113" s="30"/>
      <c r="E113" s="31" t="s">
        <v>68</v>
      </c>
      <c r="F113" s="30"/>
      <c r="G113" s="30"/>
      <c r="H113" s="30"/>
      <c r="I113" s="30"/>
      <c r="J113" s="30"/>
      <c r="K113" s="30"/>
      <c r="L113" s="30">
        <v>1</v>
      </c>
      <c r="M113" s="30"/>
      <c r="N113" s="30" t="s">
        <v>64</v>
      </c>
      <c r="O113" s="30"/>
      <c r="P113">
        <v>0</v>
      </c>
      <c r="Q113">
        <v>0</v>
      </c>
    </row>
    <row r="114" spans="1:17" x14ac:dyDescent="0.25">
      <c r="A114" s="30"/>
      <c r="B114" s="30"/>
      <c r="C114" s="30"/>
      <c r="D114" s="30"/>
      <c r="E114" s="31" t="s">
        <v>69</v>
      </c>
      <c r="F114" s="30"/>
      <c r="G114" s="30"/>
      <c r="H114" s="30"/>
      <c r="I114" s="30"/>
      <c r="J114" s="30"/>
      <c r="K114" s="30"/>
      <c r="L114" s="30">
        <v>7</v>
      </c>
      <c r="M114" s="30">
        <v>2</v>
      </c>
      <c r="N114" s="31" t="s">
        <v>387</v>
      </c>
      <c r="O114" s="30"/>
      <c r="P114">
        <v>0</v>
      </c>
      <c r="Q114" s="59">
        <v>0</v>
      </c>
    </row>
    <row r="115" spans="1:17" x14ac:dyDescent="0.25">
      <c r="A115" s="30"/>
      <c r="B115" s="30"/>
      <c r="C115" s="30"/>
      <c r="D115" s="30"/>
      <c r="E115" s="31" t="s">
        <v>252</v>
      </c>
      <c r="F115" s="31"/>
      <c r="G115" s="30"/>
      <c r="H115" s="30"/>
      <c r="I115" s="30"/>
      <c r="J115" s="30"/>
      <c r="K115" s="30"/>
      <c r="L115" s="30">
        <v>0</v>
      </c>
      <c r="M115" s="30">
        <v>1</v>
      </c>
      <c r="N115" s="30" t="s">
        <v>64</v>
      </c>
      <c r="O115" s="30"/>
      <c r="P115">
        <v>0</v>
      </c>
      <c r="Q115" s="59">
        <v>0</v>
      </c>
    </row>
    <row r="116" spans="1:17" x14ac:dyDescent="0.25">
      <c r="A116" s="30"/>
      <c r="B116" s="30"/>
      <c r="C116" s="30"/>
      <c r="D116" s="30"/>
      <c r="E116" s="31" t="s">
        <v>70</v>
      </c>
      <c r="F116" s="30"/>
      <c r="G116" s="30"/>
      <c r="H116" s="30"/>
      <c r="I116" s="30"/>
      <c r="J116" s="30"/>
      <c r="K116" s="30"/>
      <c r="L116" s="30">
        <v>1</v>
      </c>
      <c r="M116" s="30">
        <v>0</v>
      </c>
      <c r="N116" s="30" t="s">
        <v>64</v>
      </c>
      <c r="O116" s="30"/>
      <c r="P116">
        <v>0</v>
      </c>
      <c r="Q116" s="59">
        <v>0</v>
      </c>
    </row>
    <row r="117" spans="1:17" x14ac:dyDescent="0.25">
      <c r="A117" s="30"/>
      <c r="B117" s="30"/>
      <c r="C117" s="30"/>
      <c r="D117" s="30"/>
      <c r="E117" s="31" t="s">
        <v>71</v>
      </c>
      <c r="F117" s="30"/>
      <c r="G117" s="30"/>
      <c r="H117" s="30"/>
      <c r="I117" s="30"/>
      <c r="J117" s="30"/>
      <c r="K117" s="30"/>
      <c r="L117" s="30">
        <v>6</v>
      </c>
      <c r="M117" s="30">
        <v>2</v>
      </c>
      <c r="N117" s="31" t="s">
        <v>426</v>
      </c>
      <c r="O117" s="30"/>
      <c r="P117">
        <v>0</v>
      </c>
      <c r="Q117" s="59">
        <v>0</v>
      </c>
    </row>
    <row r="118" spans="1:17" x14ac:dyDescent="0.25">
      <c r="A118" s="30"/>
      <c r="B118" s="30"/>
      <c r="C118" s="30"/>
      <c r="D118" s="30"/>
      <c r="E118" s="31" t="s">
        <v>72</v>
      </c>
      <c r="F118" s="30"/>
      <c r="G118" s="30"/>
      <c r="H118" s="30"/>
      <c r="I118" s="30"/>
      <c r="J118" s="30"/>
      <c r="K118" s="30"/>
      <c r="L118" s="30">
        <v>2</v>
      </c>
      <c r="M118" s="30">
        <v>0</v>
      </c>
      <c r="N118" s="30" t="s">
        <v>64</v>
      </c>
      <c r="O118" s="30"/>
      <c r="P118">
        <v>0</v>
      </c>
      <c r="Q118" s="59">
        <v>0</v>
      </c>
    </row>
    <row r="119" spans="1:17" x14ac:dyDescent="0.25">
      <c r="A119" s="30">
        <v>0.3</v>
      </c>
      <c r="B119" s="30">
        <v>2</v>
      </c>
      <c r="C119" s="30"/>
      <c r="D119" s="30"/>
      <c r="E119" s="31" t="s">
        <v>133</v>
      </c>
      <c r="F119" s="30"/>
      <c r="G119" s="30"/>
      <c r="H119" s="30"/>
      <c r="I119" s="30"/>
      <c r="J119" s="30">
        <v>31</v>
      </c>
      <c r="K119" s="30">
        <v>50.8</v>
      </c>
      <c r="L119" s="30">
        <v>1</v>
      </c>
      <c r="M119" s="30">
        <v>0</v>
      </c>
      <c r="N119" s="30" t="s">
        <v>134</v>
      </c>
      <c r="O119" s="30"/>
      <c r="P119" s="58">
        <v>0</v>
      </c>
      <c r="Q119" s="58">
        <v>0</v>
      </c>
    </row>
    <row r="120" spans="1:17" x14ac:dyDescent="0.25">
      <c r="A120" s="30">
        <v>0.3</v>
      </c>
      <c r="B120" s="30">
        <v>2</v>
      </c>
      <c r="C120" s="30"/>
      <c r="D120" s="30"/>
      <c r="E120" s="31" t="s">
        <v>136</v>
      </c>
      <c r="F120" s="31"/>
      <c r="G120" s="30"/>
      <c r="H120" s="30"/>
      <c r="I120" s="30"/>
      <c r="J120" s="30">
        <v>16.600000000000001</v>
      </c>
      <c r="K120" s="30">
        <v>22.8</v>
      </c>
      <c r="L120" s="30">
        <v>1</v>
      </c>
      <c r="M120" s="30">
        <v>0</v>
      </c>
      <c r="N120" s="30" t="s">
        <v>134</v>
      </c>
      <c r="O120" s="30"/>
      <c r="P120" s="58">
        <v>0</v>
      </c>
      <c r="Q120" s="58">
        <v>0</v>
      </c>
    </row>
    <row r="121" spans="1:17" x14ac:dyDescent="0.25">
      <c r="A121" s="30">
        <v>0.3</v>
      </c>
      <c r="B121" s="30">
        <v>2</v>
      </c>
      <c r="C121" s="30"/>
      <c r="D121" s="30"/>
      <c r="E121" s="31" t="s">
        <v>140</v>
      </c>
      <c r="F121" s="30"/>
      <c r="G121" s="30"/>
      <c r="H121" s="30"/>
      <c r="I121" s="30"/>
      <c r="J121" s="30">
        <v>16</v>
      </c>
      <c r="K121" s="30">
        <v>27.2</v>
      </c>
      <c r="L121" s="30">
        <v>1</v>
      </c>
      <c r="M121" s="30">
        <v>0</v>
      </c>
      <c r="N121" s="30" t="s">
        <v>141</v>
      </c>
      <c r="O121" s="30"/>
      <c r="P121" s="58">
        <v>0</v>
      </c>
      <c r="Q121" s="58">
        <v>0</v>
      </c>
    </row>
    <row r="122" spans="1:17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>
        <v>27.8</v>
      </c>
      <c r="K122" s="30">
        <v>41.7</v>
      </c>
      <c r="L122" s="30"/>
      <c r="M122" s="30"/>
      <c r="N122" s="30"/>
      <c r="O122" s="30"/>
      <c r="P122">
        <v>0</v>
      </c>
      <c r="Q122">
        <v>0</v>
      </c>
    </row>
    <row r="123" spans="1:17" x14ac:dyDescent="0.25">
      <c r="A123" s="30">
        <v>10</v>
      </c>
      <c r="B123" s="30">
        <v>1</v>
      </c>
      <c r="C123" s="30"/>
      <c r="D123" s="30"/>
      <c r="E123" s="31" t="s">
        <v>157</v>
      </c>
      <c r="F123" s="30"/>
      <c r="G123" s="30"/>
      <c r="H123" s="30"/>
      <c r="I123" s="30"/>
      <c r="J123" s="30">
        <v>17.600000000000001</v>
      </c>
      <c r="K123" s="30">
        <v>22.6</v>
      </c>
      <c r="L123" s="30">
        <v>5</v>
      </c>
      <c r="M123" s="30">
        <v>2</v>
      </c>
      <c r="N123" s="30" t="s">
        <v>158</v>
      </c>
      <c r="O123" s="30"/>
      <c r="P123" s="58">
        <v>0</v>
      </c>
      <c r="Q123" s="58">
        <v>0</v>
      </c>
    </row>
    <row r="124" spans="1:17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>
        <v>10.8</v>
      </c>
      <c r="K124" s="30">
        <v>21.9</v>
      </c>
      <c r="L124" s="30"/>
      <c r="M124" s="30"/>
      <c r="N124" s="30"/>
      <c r="O124" s="30"/>
    </row>
    <row r="125" spans="1:17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>
        <v>14.7</v>
      </c>
      <c r="K125" s="30">
        <v>26</v>
      </c>
      <c r="L125" s="30"/>
      <c r="M125" s="30"/>
      <c r="N125" s="30"/>
      <c r="O125" s="30"/>
    </row>
    <row r="126" spans="1:17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>
        <v>24.9</v>
      </c>
      <c r="K126" s="30">
        <v>30</v>
      </c>
      <c r="L126" s="30"/>
      <c r="M126" s="30"/>
      <c r="N126" s="30"/>
      <c r="O126" s="30"/>
    </row>
    <row r="127" spans="1:17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>
        <v>24</v>
      </c>
      <c r="K127" s="30">
        <v>28.4</v>
      </c>
      <c r="L127" s="30"/>
      <c r="M127" s="30"/>
      <c r="N127" s="30"/>
      <c r="O127" s="30"/>
    </row>
    <row r="128" spans="1:17" x14ac:dyDescent="0.25">
      <c r="A128" s="30">
        <v>2.7</v>
      </c>
      <c r="B128" s="30">
        <v>2.7</v>
      </c>
      <c r="C128" s="30"/>
      <c r="D128" s="30"/>
      <c r="E128" s="31" t="s">
        <v>203</v>
      </c>
      <c r="F128" s="31"/>
      <c r="G128" s="30"/>
      <c r="H128" s="30"/>
      <c r="I128" s="30"/>
      <c r="J128" s="30">
        <v>16.399999999999999</v>
      </c>
      <c r="K128" s="30">
        <v>20.3</v>
      </c>
      <c r="L128" s="30"/>
      <c r="M128" s="30"/>
      <c r="N128" s="31" t="s">
        <v>387</v>
      </c>
      <c r="O128" s="30"/>
      <c r="P128">
        <v>0</v>
      </c>
      <c r="Q128">
        <v>0</v>
      </c>
    </row>
    <row r="129" spans="1:17" x14ac:dyDescent="0.25">
      <c r="A129" s="30">
        <v>0.5</v>
      </c>
      <c r="B129" s="30" t="s">
        <v>20</v>
      </c>
      <c r="C129" s="30"/>
      <c r="D129" s="30"/>
      <c r="E129" s="31" t="s">
        <v>211</v>
      </c>
      <c r="F129" s="30"/>
      <c r="G129" s="30"/>
      <c r="H129" s="30"/>
      <c r="I129" s="30"/>
      <c r="J129" s="30"/>
      <c r="K129" s="30"/>
      <c r="L129" s="30">
        <v>1</v>
      </c>
      <c r="M129" s="30">
        <v>0</v>
      </c>
      <c r="N129" s="30" t="s">
        <v>64</v>
      </c>
      <c r="O129" s="30"/>
      <c r="P129">
        <v>0</v>
      </c>
      <c r="Q129" s="59">
        <v>0</v>
      </c>
    </row>
    <row r="130" spans="1:17" x14ac:dyDescent="0.25">
      <c r="A130">
        <v>2</v>
      </c>
      <c r="B130">
        <v>3</v>
      </c>
      <c r="E130" t="s">
        <v>307</v>
      </c>
      <c r="M130">
        <v>1</v>
      </c>
      <c r="N130" t="s">
        <v>64</v>
      </c>
      <c r="P130">
        <v>0</v>
      </c>
    </row>
    <row r="131" spans="1:17" x14ac:dyDescent="0.25">
      <c r="E131" t="s">
        <v>308</v>
      </c>
      <c r="G131" t="s">
        <v>258</v>
      </c>
      <c r="I131" t="s">
        <v>309</v>
      </c>
      <c r="L131">
        <v>2</v>
      </c>
      <c r="M131">
        <v>2</v>
      </c>
      <c r="N131" t="s">
        <v>310</v>
      </c>
      <c r="P131">
        <v>0</v>
      </c>
    </row>
    <row r="132" spans="1:17" x14ac:dyDescent="0.25">
      <c r="E132" t="s">
        <v>328</v>
      </c>
      <c r="L132">
        <v>4</v>
      </c>
      <c r="M132">
        <v>0</v>
      </c>
      <c r="N132" t="s">
        <v>329</v>
      </c>
      <c r="P132">
        <v>0</v>
      </c>
    </row>
    <row r="133" spans="1:17" x14ac:dyDescent="0.25">
      <c r="A133">
        <v>1.7</v>
      </c>
      <c r="B133">
        <v>3.2</v>
      </c>
      <c r="E133" t="s">
        <v>330</v>
      </c>
      <c r="L133">
        <v>3</v>
      </c>
      <c r="M133">
        <v>0</v>
      </c>
      <c r="N133" t="s">
        <v>64</v>
      </c>
      <c r="P133">
        <v>0</v>
      </c>
      <c r="Q133" t="s">
        <v>309</v>
      </c>
    </row>
    <row r="134" spans="1:17" x14ac:dyDescent="0.25">
      <c r="E134" t="s">
        <v>331</v>
      </c>
      <c r="L134">
        <v>1</v>
      </c>
      <c r="M134">
        <v>2</v>
      </c>
      <c r="N134" t="s">
        <v>64</v>
      </c>
      <c r="P134">
        <v>0</v>
      </c>
    </row>
    <row r="135" spans="1:17" x14ac:dyDescent="0.25">
      <c r="E135" t="s">
        <v>332</v>
      </c>
      <c r="N135" t="s">
        <v>64</v>
      </c>
      <c r="P135">
        <v>0</v>
      </c>
    </row>
    <row r="136" spans="1:17" x14ac:dyDescent="0.25">
      <c r="E136" t="s">
        <v>333</v>
      </c>
      <c r="L136">
        <v>0</v>
      </c>
      <c r="M136">
        <v>2</v>
      </c>
      <c r="N136" t="s">
        <v>64</v>
      </c>
      <c r="P136">
        <v>0</v>
      </c>
    </row>
    <row r="137" spans="1:17" x14ac:dyDescent="0.25">
      <c r="E137" t="s">
        <v>69</v>
      </c>
      <c r="N137" t="s">
        <v>64</v>
      </c>
      <c r="P137">
        <v>0</v>
      </c>
    </row>
    <row r="138" spans="1:17" x14ac:dyDescent="0.25">
      <c r="A138">
        <v>1.35</v>
      </c>
      <c r="B138">
        <v>3.1</v>
      </c>
      <c r="E138" t="s">
        <v>386</v>
      </c>
      <c r="L138">
        <v>2</v>
      </c>
      <c r="M138">
        <v>0</v>
      </c>
      <c r="N138" t="s">
        <v>387</v>
      </c>
      <c r="P138">
        <v>0</v>
      </c>
    </row>
    <row r="139" spans="1:17" x14ac:dyDescent="0.25">
      <c r="A139">
        <v>1.4</v>
      </c>
      <c r="B139">
        <v>3.2</v>
      </c>
      <c r="E139" t="s">
        <v>457</v>
      </c>
      <c r="L139">
        <v>4</v>
      </c>
      <c r="M139">
        <v>0</v>
      </c>
      <c r="N139" t="s">
        <v>387</v>
      </c>
    </row>
    <row r="141" spans="1:17" x14ac:dyDescent="0.25">
      <c r="A141">
        <v>0.7</v>
      </c>
      <c r="B141">
        <v>1.2</v>
      </c>
      <c r="E141" t="s">
        <v>459</v>
      </c>
      <c r="L141">
        <v>2</v>
      </c>
      <c r="M141">
        <v>0</v>
      </c>
      <c r="N141" t="s">
        <v>64</v>
      </c>
    </row>
    <row r="142" spans="1:17" x14ac:dyDescent="0.25">
      <c r="E142" t="s">
        <v>460</v>
      </c>
      <c r="L142">
        <v>2</v>
      </c>
      <c r="M142">
        <v>0</v>
      </c>
      <c r="N142" t="s">
        <v>64</v>
      </c>
    </row>
    <row r="143" spans="1:17" x14ac:dyDescent="0.25">
      <c r="E143" t="s">
        <v>461</v>
      </c>
      <c r="L143">
        <v>2</v>
      </c>
      <c r="M143">
        <v>0</v>
      </c>
      <c r="N143" t="s">
        <v>64</v>
      </c>
    </row>
    <row r="144" spans="1:17" x14ac:dyDescent="0.25">
      <c r="E144" t="s">
        <v>462</v>
      </c>
      <c r="N144" t="s">
        <v>463</v>
      </c>
    </row>
    <row r="145" spans="1:15" x14ac:dyDescent="0.25">
      <c r="A145">
        <v>1.4</v>
      </c>
      <c r="B145">
        <v>2.5</v>
      </c>
      <c r="E145" t="s">
        <v>465</v>
      </c>
      <c r="L145">
        <v>1</v>
      </c>
      <c r="M145">
        <v>1</v>
      </c>
      <c r="N145" t="s">
        <v>466</v>
      </c>
    </row>
    <row r="146" spans="1:15" x14ac:dyDescent="0.25">
      <c r="E146" t="s">
        <v>467</v>
      </c>
      <c r="L146">
        <v>2</v>
      </c>
      <c r="M146">
        <v>0</v>
      </c>
      <c r="N146" t="s">
        <v>468</v>
      </c>
    </row>
    <row r="152" spans="1:15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0"/>
      <c r="K152" s="30"/>
      <c r="L152" s="30"/>
      <c r="M152" s="30"/>
      <c r="N152" s="30"/>
      <c r="O152" s="30"/>
    </row>
    <row r="153" spans="1:15" x14ac:dyDescent="0.25">
      <c r="A153" s="35" t="s">
        <v>220</v>
      </c>
      <c r="B153" s="35" t="s">
        <v>212</v>
      </c>
      <c r="C153" s="35"/>
      <c r="D153" s="35"/>
      <c r="E153" s="35" t="s">
        <v>244</v>
      </c>
      <c r="F153" s="35"/>
      <c r="G153" s="35" t="s">
        <v>245</v>
      </c>
      <c r="H153" s="35"/>
      <c r="I153" s="35" t="s">
        <v>246</v>
      </c>
      <c r="J153" s="32"/>
      <c r="K153" s="30"/>
      <c r="L153" s="30"/>
      <c r="M153" s="30"/>
      <c r="N153" s="30"/>
      <c r="O153" s="30"/>
    </row>
    <row r="154" spans="1:15" x14ac:dyDescent="0.25">
      <c r="A154" s="35" t="s">
        <v>243</v>
      </c>
      <c r="B154" s="35">
        <v>13</v>
      </c>
      <c r="C154" s="35"/>
      <c r="D154" s="35"/>
      <c r="E154" s="35">
        <v>11</v>
      </c>
      <c r="F154" s="35"/>
      <c r="G154" s="35">
        <v>2</v>
      </c>
      <c r="H154" s="35"/>
      <c r="I154" s="35">
        <f>E154/B154</f>
        <v>0.84615384615384615</v>
      </c>
      <c r="J154" s="32"/>
      <c r="K154" s="30"/>
      <c r="L154" s="30"/>
      <c r="M154" s="30"/>
      <c r="N154" s="30"/>
      <c r="O154" s="30"/>
    </row>
    <row r="155" spans="1:15" x14ac:dyDescent="0.25">
      <c r="A155" s="35" t="s">
        <v>226</v>
      </c>
      <c r="B155" s="35">
        <f>SUM(E155:G155)</f>
        <v>50</v>
      </c>
      <c r="C155" s="35"/>
      <c r="D155" s="35"/>
      <c r="E155" s="35">
        <f>SUM(L113:L137)</f>
        <v>36</v>
      </c>
      <c r="F155" s="35"/>
      <c r="G155" s="35">
        <f>SUM(M114:M137)</f>
        <v>14</v>
      </c>
      <c r="H155" s="35"/>
      <c r="I155" s="35">
        <f>E155/B155</f>
        <v>0.72</v>
      </c>
      <c r="J155" s="32"/>
      <c r="K155" s="30"/>
      <c r="L155" s="30"/>
      <c r="M155" s="30"/>
      <c r="N155" s="30"/>
      <c r="O155" s="30"/>
    </row>
    <row r="156" spans="1:15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0"/>
      <c r="K156" s="30"/>
      <c r="L156" s="30"/>
      <c r="M156" s="30"/>
      <c r="N156" s="30"/>
      <c r="O156" s="30"/>
    </row>
    <row r="157" spans="1:15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</row>
    <row r="159" spans="1:15" x14ac:dyDescent="0.25">
      <c r="A159" s="76" t="s">
        <v>254</v>
      </c>
      <c r="B159" s="76"/>
      <c r="C159" s="76"/>
      <c r="D159" s="76"/>
      <c r="E159" s="76"/>
      <c r="F159" s="76"/>
      <c r="G159" s="76"/>
      <c r="H159" s="76"/>
      <c r="I159" s="76"/>
    </row>
    <row r="160" spans="1:15" x14ac:dyDescent="0.25">
      <c r="A160" s="36" t="s">
        <v>253</v>
      </c>
      <c r="B160" s="36" t="s">
        <v>212</v>
      </c>
      <c r="C160" s="36"/>
      <c r="D160" s="36"/>
      <c r="E160" s="36" t="s">
        <v>244</v>
      </c>
      <c r="F160" s="36"/>
      <c r="G160" s="36" t="s">
        <v>245</v>
      </c>
      <c r="H160" s="36"/>
      <c r="I160" s="36" t="s">
        <v>246</v>
      </c>
    </row>
    <row r="161" spans="1:17" x14ac:dyDescent="0.25">
      <c r="A161" s="37" t="s">
        <v>255</v>
      </c>
      <c r="B161" s="36">
        <f>B154+B94</f>
        <v>36</v>
      </c>
      <c r="C161" s="36"/>
      <c r="D161" s="36"/>
      <c r="E161" s="36">
        <f>E154+E94</f>
        <v>30</v>
      </c>
      <c r="F161" s="36"/>
      <c r="G161" s="36">
        <f>G154+G94</f>
        <v>6</v>
      </c>
      <c r="H161" s="36"/>
      <c r="I161" s="36">
        <f>E161/B161</f>
        <v>0.83333333333333337</v>
      </c>
    </row>
    <row r="162" spans="1:17" x14ac:dyDescent="0.25">
      <c r="A162" s="37" t="s">
        <v>256</v>
      </c>
      <c r="B162" s="36">
        <f>B155+B95</f>
        <v>120</v>
      </c>
      <c r="C162" s="36"/>
      <c r="D162" s="36"/>
      <c r="E162" s="36">
        <f>E155+E95</f>
        <v>87</v>
      </c>
      <c r="F162" s="36"/>
      <c r="G162" s="36">
        <f>G155+G95</f>
        <v>33</v>
      </c>
      <c r="H162" s="36"/>
      <c r="I162" s="36">
        <f>E162/B162</f>
        <v>0.72499999999999998</v>
      </c>
    </row>
    <row r="168" spans="1:17" x14ac:dyDescent="0.25">
      <c r="A168" s="41">
        <v>0.36</v>
      </c>
      <c r="B168" s="44" t="s">
        <v>358</v>
      </c>
      <c r="D168" s="2"/>
      <c r="E168" s="42" t="s">
        <v>357</v>
      </c>
      <c r="F168" s="2"/>
      <c r="G168" s="40"/>
      <c r="H168" s="44"/>
      <c r="I168" s="43"/>
      <c r="J168" s="43"/>
      <c r="K168" s="43"/>
      <c r="L168" s="44">
        <v>1</v>
      </c>
      <c r="M168">
        <v>0</v>
      </c>
      <c r="N168" t="s">
        <v>359</v>
      </c>
      <c r="P168">
        <v>0</v>
      </c>
      <c r="Q168">
        <v>0</v>
      </c>
    </row>
    <row r="169" spans="1:17" x14ac:dyDescent="0.25">
      <c r="E169" s="42" t="s">
        <v>360</v>
      </c>
      <c r="L169">
        <v>0</v>
      </c>
      <c r="M169">
        <v>1</v>
      </c>
      <c r="N169" t="s">
        <v>361</v>
      </c>
      <c r="P169">
        <v>0</v>
      </c>
      <c r="Q169">
        <v>1</v>
      </c>
    </row>
    <row r="170" spans="1:17" x14ac:dyDescent="0.25">
      <c r="E170" t="s">
        <v>362</v>
      </c>
      <c r="L170">
        <v>0</v>
      </c>
      <c r="M170">
        <v>4</v>
      </c>
      <c r="N170" t="s">
        <v>441</v>
      </c>
      <c r="P170">
        <v>0</v>
      </c>
      <c r="Q170">
        <v>1</v>
      </c>
    </row>
    <row r="171" spans="1:17" x14ac:dyDescent="0.25">
      <c r="E171" t="s">
        <v>363</v>
      </c>
      <c r="L171">
        <v>4</v>
      </c>
      <c r="M171">
        <v>0</v>
      </c>
      <c r="N171" t="s">
        <v>364</v>
      </c>
      <c r="P171">
        <v>0</v>
      </c>
      <c r="Q171">
        <v>0</v>
      </c>
    </row>
    <row r="172" spans="1:17" x14ac:dyDescent="0.25">
      <c r="E172" t="s">
        <v>368</v>
      </c>
      <c r="L172">
        <v>1</v>
      </c>
      <c r="M172">
        <v>4</v>
      </c>
      <c r="N172" t="s">
        <v>369</v>
      </c>
      <c r="P172">
        <v>0</v>
      </c>
      <c r="Q172">
        <v>1</v>
      </c>
    </row>
    <row r="173" spans="1:17" x14ac:dyDescent="0.25">
      <c r="E173" t="s">
        <v>419</v>
      </c>
      <c r="L173">
        <v>2</v>
      </c>
      <c r="M173">
        <v>0</v>
      </c>
      <c r="P173">
        <v>0</v>
      </c>
      <c r="Q173">
        <v>0</v>
      </c>
    </row>
    <row r="174" spans="1:17" x14ac:dyDescent="0.25">
      <c r="E174" t="s">
        <v>370</v>
      </c>
      <c r="L174">
        <v>0</v>
      </c>
      <c r="M174">
        <v>1</v>
      </c>
      <c r="P174">
        <v>0</v>
      </c>
      <c r="Q174">
        <v>0</v>
      </c>
    </row>
    <row r="175" spans="1:17" x14ac:dyDescent="0.25">
      <c r="E175" t="s">
        <v>421</v>
      </c>
      <c r="L175">
        <v>3</v>
      </c>
      <c r="M175">
        <v>0</v>
      </c>
      <c r="N175" t="s">
        <v>422</v>
      </c>
      <c r="P175">
        <v>0</v>
      </c>
      <c r="Q175">
        <v>0</v>
      </c>
    </row>
    <row r="176" spans="1:17" x14ac:dyDescent="0.25">
      <c r="E176" t="s">
        <v>420</v>
      </c>
      <c r="L176">
        <v>1</v>
      </c>
      <c r="M176">
        <v>0</v>
      </c>
      <c r="P176">
        <v>0</v>
      </c>
      <c r="Q176">
        <v>0</v>
      </c>
    </row>
    <row r="177" spans="1:17" x14ac:dyDescent="0.25">
      <c r="A177" s="41">
        <v>0.36</v>
      </c>
      <c r="B177" s="44" t="s">
        <v>358</v>
      </c>
      <c r="E177" t="s">
        <v>376</v>
      </c>
      <c r="L177">
        <v>8</v>
      </c>
      <c r="M177">
        <v>0</v>
      </c>
      <c r="N177" t="s">
        <v>359</v>
      </c>
      <c r="P177">
        <v>1</v>
      </c>
      <c r="Q177">
        <v>0</v>
      </c>
    </row>
    <row r="178" spans="1:17" x14ac:dyDescent="0.25">
      <c r="E178" t="s">
        <v>377</v>
      </c>
      <c r="L178">
        <v>1</v>
      </c>
      <c r="M178">
        <v>0</v>
      </c>
      <c r="N178" t="s">
        <v>359</v>
      </c>
      <c r="P178">
        <v>1</v>
      </c>
      <c r="Q178">
        <v>0</v>
      </c>
    </row>
    <row r="179" spans="1:17" x14ac:dyDescent="0.25">
      <c r="E179" t="s">
        <v>378</v>
      </c>
      <c r="L179">
        <v>2</v>
      </c>
      <c r="M179">
        <v>2</v>
      </c>
      <c r="N179" t="s">
        <v>440</v>
      </c>
      <c r="P179">
        <v>0</v>
      </c>
      <c r="Q179">
        <v>1</v>
      </c>
    </row>
    <row r="180" spans="1:17" x14ac:dyDescent="0.25">
      <c r="E180" t="s">
        <v>379</v>
      </c>
      <c r="L180">
        <v>0</v>
      </c>
      <c r="M180">
        <v>5</v>
      </c>
      <c r="N180" t="s">
        <v>359</v>
      </c>
      <c r="P180">
        <v>0</v>
      </c>
      <c r="Q180">
        <v>0</v>
      </c>
    </row>
    <row r="181" spans="1:17" x14ac:dyDescent="0.25">
      <c r="A181">
        <v>0.36</v>
      </c>
      <c r="B181" s="44" t="s">
        <v>381</v>
      </c>
      <c r="E181" t="s">
        <v>380</v>
      </c>
      <c r="L181">
        <v>0</v>
      </c>
      <c r="M181">
        <v>2</v>
      </c>
      <c r="N181" t="s">
        <v>359</v>
      </c>
      <c r="P181">
        <v>0</v>
      </c>
      <c r="Q181" t="s">
        <v>439</v>
      </c>
    </row>
    <row r="182" spans="1:17" x14ac:dyDescent="0.25">
      <c r="E182" t="s">
        <v>382</v>
      </c>
      <c r="L182">
        <v>0</v>
      </c>
      <c r="M182">
        <v>1</v>
      </c>
      <c r="N182" t="s">
        <v>359</v>
      </c>
      <c r="P182">
        <v>0</v>
      </c>
      <c r="Q182">
        <v>0</v>
      </c>
    </row>
    <row r="183" spans="1:17" x14ac:dyDescent="0.25">
      <c r="E183" t="s">
        <v>383</v>
      </c>
      <c r="L183">
        <v>0</v>
      </c>
      <c r="M183">
        <v>3</v>
      </c>
      <c r="N183" t="s">
        <v>359</v>
      </c>
      <c r="P183">
        <v>0</v>
      </c>
      <c r="Q183">
        <v>0</v>
      </c>
    </row>
    <row r="184" spans="1:17" x14ac:dyDescent="0.25">
      <c r="B184" s="57" t="s">
        <v>423</v>
      </c>
      <c r="C184" s="57"/>
      <c r="D184" s="57"/>
      <c r="E184" s="57"/>
      <c r="F184" s="57"/>
      <c r="G184" s="57"/>
      <c r="H184" s="57"/>
      <c r="I184" s="57"/>
      <c r="J184" s="57"/>
      <c r="K184" s="57"/>
      <c r="L184" s="57">
        <f>SUM(L168:L183)</f>
        <v>23</v>
      </c>
      <c r="M184" s="57">
        <f>SUM(M168:M183)</f>
        <v>23</v>
      </c>
      <c r="N184" s="57">
        <f>L184/SUM(L184:M184)</f>
        <v>0.5</v>
      </c>
    </row>
    <row r="185" spans="1:17" x14ac:dyDescent="0.25"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</row>
    <row r="186" spans="1:17" x14ac:dyDescent="0.25">
      <c r="A186">
        <v>0.72</v>
      </c>
      <c r="B186" t="s">
        <v>373</v>
      </c>
      <c r="E186" t="s">
        <v>371</v>
      </c>
      <c r="L186">
        <v>4</v>
      </c>
      <c r="M186">
        <v>2</v>
      </c>
      <c r="N186" t="s">
        <v>372</v>
      </c>
      <c r="P186">
        <v>1</v>
      </c>
      <c r="Q186">
        <v>0</v>
      </c>
    </row>
    <row r="187" spans="1:17" x14ac:dyDescent="0.25">
      <c r="A187">
        <v>0.36</v>
      </c>
      <c r="B187" t="s">
        <v>374</v>
      </c>
      <c r="E187" t="s">
        <v>375</v>
      </c>
      <c r="L187">
        <v>0</v>
      </c>
      <c r="M187">
        <v>1</v>
      </c>
      <c r="P187">
        <v>0</v>
      </c>
      <c r="Q187">
        <v>0</v>
      </c>
    </row>
    <row r="188" spans="1:17" x14ac:dyDescent="0.25">
      <c r="A188">
        <v>0.36</v>
      </c>
      <c r="B188" t="s">
        <v>389</v>
      </c>
      <c r="E188" t="s">
        <v>392</v>
      </c>
      <c r="L188">
        <v>3</v>
      </c>
      <c r="M188">
        <v>2</v>
      </c>
      <c r="N188" t="s">
        <v>393</v>
      </c>
      <c r="P188">
        <v>0</v>
      </c>
      <c r="Q188">
        <v>0</v>
      </c>
    </row>
    <row r="189" spans="1:17" x14ac:dyDescent="0.25">
      <c r="E189" t="s">
        <v>394</v>
      </c>
      <c r="L189">
        <v>3</v>
      </c>
      <c r="M189">
        <v>0</v>
      </c>
      <c r="N189" t="s">
        <v>395</v>
      </c>
      <c r="P189" t="s">
        <v>430</v>
      </c>
      <c r="Q189">
        <v>0</v>
      </c>
    </row>
    <row r="190" spans="1:17" x14ac:dyDescent="0.25">
      <c r="E190" t="s">
        <v>396</v>
      </c>
      <c r="L190">
        <v>0</v>
      </c>
      <c r="M190">
        <v>1</v>
      </c>
      <c r="N190" t="s">
        <v>397</v>
      </c>
      <c r="P190">
        <v>0</v>
      </c>
      <c r="Q190">
        <v>0</v>
      </c>
    </row>
    <row r="191" spans="1:17" x14ac:dyDescent="0.25">
      <c r="E191" t="s">
        <v>398</v>
      </c>
      <c r="L191">
        <v>0</v>
      </c>
      <c r="M191">
        <v>1</v>
      </c>
      <c r="P191">
        <v>0</v>
      </c>
      <c r="Q191">
        <v>0</v>
      </c>
    </row>
    <row r="192" spans="1:17" x14ac:dyDescent="0.25">
      <c r="E192" t="s">
        <v>399</v>
      </c>
      <c r="L192">
        <v>0</v>
      </c>
      <c r="M192">
        <v>2</v>
      </c>
      <c r="N192" t="s">
        <v>400</v>
      </c>
      <c r="P192">
        <v>0</v>
      </c>
      <c r="Q192">
        <v>0</v>
      </c>
    </row>
    <row r="193" spans="2:17" x14ac:dyDescent="0.25">
      <c r="E193" t="s">
        <v>401</v>
      </c>
      <c r="L193">
        <v>2</v>
      </c>
      <c r="M193">
        <v>3</v>
      </c>
      <c r="N193" t="s">
        <v>402</v>
      </c>
      <c r="P193">
        <v>0</v>
      </c>
      <c r="Q193">
        <v>0</v>
      </c>
    </row>
    <row r="194" spans="2:17" x14ac:dyDescent="0.25">
      <c r="E194" t="s">
        <v>403</v>
      </c>
      <c r="L194">
        <v>0</v>
      </c>
      <c r="M194">
        <v>1</v>
      </c>
      <c r="N194" t="s">
        <v>404</v>
      </c>
      <c r="P194">
        <v>0</v>
      </c>
      <c r="Q194">
        <v>0</v>
      </c>
    </row>
    <row r="195" spans="2:17" x14ac:dyDescent="0.25">
      <c r="E195" t="s">
        <v>407</v>
      </c>
      <c r="L195">
        <v>0</v>
      </c>
      <c r="M195">
        <v>4</v>
      </c>
      <c r="N195" t="s">
        <v>406</v>
      </c>
      <c r="P195">
        <v>0</v>
      </c>
      <c r="Q195">
        <v>1</v>
      </c>
    </row>
    <row r="196" spans="2:17" x14ac:dyDescent="0.25">
      <c r="E196" t="s">
        <v>408</v>
      </c>
      <c r="L196">
        <v>0</v>
      </c>
      <c r="M196">
        <v>1</v>
      </c>
      <c r="P196">
        <v>0</v>
      </c>
      <c r="Q196">
        <v>1</v>
      </c>
    </row>
    <row r="197" spans="2:17" x14ac:dyDescent="0.25">
      <c r="E197" t="s">
        <v>409</v>
      </c>
      <c r="L197">
        <v>2</v>
      </c>
      <c r="M197">
        <v>5</v>
      </c>
      <c r="N197" t="s">
        <v>438</v>
      </c>
      <c r="P197">
        <v>0</v>
      </c>
      <c r="Q197">
        <v>1</v>
      </c>
    </row>
    <row r="198" spans="2:17" x14ac:dyDescent="0.25">
      <c r="E198" t="s">
        <v>410</v>
      </c>
      <c r="L198">
        <v>0</v>
      </c>
      <c r="M198">
        <v>1</v>
      </c>
      <c r="N198" t="s">
        <v>437</v>
      </c>
      <c r="P198">
        <v>0</v>
      </c>
      <c r="Q198">
        <v>1</v>
      </c>
    </row>
    <row r="199" spans="2:17" x14ac:dyDescent="0.25">
      <c r="E199" t="s">
        <v>411</v>
      </c>
      <c r="L199">
        <v>0</v>
      </c>
      <c r="M199">
        <v>7</v>
      </c>
      <c r="P199">
        <v>0</v>
      </c>
      <c r="Q199">
        <v>1</v>
      </c>
    </row>
    <row r="200" spans="2:17" x14ac:dyDescent="0.25">
      <c r="E200" t="s">
        <v>412</v>
      </c>
      <c r="L200">
        <v>0</v>
      </c>
      <c r="M200">
        <v>1</v>
      </c>
      <c r="P200">
        <v>0</v>
      </c>
      <c r="Q200">
        <v>0</v>
      </c>
    </row>
    <row r="201" spans="2:17" x14ac:dyDescent="0.25">
      <c r="E201" t="s">
        <v>413</v>
      </c>
      <c r="L201">
        <v>0</v>
      </c>
      <c r="M201">
        <v>2</v>
      </c>
      <c r="P201">
        <v>0</v>
      </c>
      <c r="Q201">
        <v>1</v>
      </c>
    </row>
    <row r="202" spans="2:17" x14ac:dyDescent="0.25">
      <c r="E202" t="s">
        <v>414</v>
      </c>
      <c r="L202">
        <v>0</v>
      </c>
      <c r="M202">
        <v>1</v>
      </c>
      <c r="P202">
        <v>0</v>
      </c>
      <c r="Q202">
        <v>0</v>
      </c>
    </row>
    <row r="203" spans="2:17" x14ac:dyDescent="0.25">
      <c r="E203" t="s">
        <v>415</v>
      </c>
      <c r="L203">
        <v>0</v>
      </c>
      <c r="M203">
        <v>1</v>
      </c>
      <c r="P203">
        <v>0</v>
      </c>
      <c r="Q203">
        <v>0</v>
      </c>
    </row>
    <row r="204" spans="2:17" x14ac:dyDescent="0.25">
      <c r="E204" t="s">
        <v>416</v>
      </c>
      <c r="L204">
        <v>0</v>
      </c>
      <c r="M204">
        <v>3</v>
      </c>
      <c r="P204">
        <v>0</v>
      </c>
      <c r="Q204">
        <v>0</v>
      </c>
    </row>
    <row r="205" spans="2:17" x14ac:dyDescent="0.25">
      <c r="E205" t="s">
        <v>417</v>
      </c>
      <c r="L205">
        <v>0</v>
      </c>
      <c r="M205">
        <v>1</v>
      </c>
      <c r="P205">
        <v>0</v>
      </c>
      <c r="Q205">
        <v>0</v>
      </c>
    </row>
    <row r="206" spans="2:17" x14ac:dyDescent="0.25">
      <c r="E206" t="s">
        <v>418</v>
      </c>
      <c r="L206">
        <v>0</v>
      </c>
      <c r="M206">
        <v>6</v>
      </c>
      <c r="P206">
        <v>0</v>
      </c>
      <c r="Q206">
        <v>1</v>
      </c>
    </row>
    <row r="207" spans="2:17" x14ac:dyDescent="0.25">
      <c r="B207" t="s">
        <v>758</v>
      </c>
      <c r="E207" t="s">
        <v>750</v>
      </c>
      <c r="N207" t="s">
        <v>751</v>
      </c>
    </row>
    <row r="208" spans="2:17" x14ac:dyDescent="0.25">
      <c r="E208" t="s">
        <v>752</v>
      </c>
      <c r="G208">
        <v>5.5</v>
      </c>
      <c r="I208">
        <v>6</v>
      </c>
      <c r="Q208">
        <v>1</v>
      </c>
    </row>
    <row r="209" spans="1:17" x14ac:dyDescent="0.25">
      <c r="E209" t="s">
        <v>753</v>
      </c>
      <c r="F209" t="s">
        <v>754</v>
      </c>
      <c r="G209">
        <v>5.9</v>
      </c>
      <c r="I209">
        <v>4.84</v>
      </c>
      <c r="Q209">
        <v>1</v>
      </c>
    </row>
    <row r="210" spans="1:17" x14ac:dyDescent="0.25">
      <c r="E210" t="s">
        <v>755</v>
      </c>
      <c r="F210" t="s">
        <v>756</v>
      </c>
    </row>
    <row r="211" spans="1:17" x14ac:dyDescent="0.25">
      <c r="E211" t="s">
        <v>757</v>
      </c>
      <c r="F211" t="s">
        <v>591</v>
      </c>
      <c r="Q211">
        <v>1</v>
      </c>
    </row>
    <row r="215" spans="1:17" x14ac:dyDescent="0.25">
      <c r="A215">
        <v>0.54</v>
      </c>
      <c r="B215">
        <v>1</v>
      </c>
      <c r="E215" t="s">
        <v>760</v>
      </c>
      <c r="L215">
        <v>1</v>
      </c>
      <c r="M215">
        <v>4</v>
      </c>
      <c r="N215" t="s">
        <v>762</v>
      </c>
      <c r="Q215">
        <v>1</v>
      </c>
    </row>
    <row r="216" spans="1:17" x14ac:dyDescent="0.25">
      <c r="E216" t="s">
        <v>759</v>
      </c>
      <c r="L216">
        <v>0</v>
      </c>
      <c r="M216">
        <v>1</v>
      </c>
    </row>
    <row r="217" spans="1:17" x14ac:dyDescent="0.25">
      <c r="E217" t="s">
        <v>761</v>
      </c>
      <c r="L217">
        <v>3</v>
      </c>
      <c r="M217">
        <v>0</v>
      </c>
    </row>
    <row r="218" spans="1:17" x14ac:dyDescent="0.25">
      <c r="E218" t="s">
        <v>763</v>
      </c>
      <c r="L218">
        <v>0</v>
      </c>
      <c r="M218">
        <v>2</v>
      </c>
    </row>
    <row r="219" spans="1:17" x14ac:dyDescent="0.25">
      <c r="A219">
        <v>0.5</v>
      </c>
      <c r="B219">
        <v>1</v>
      </c>
      <c r="E219" t="s">
        <v>765</v>
      </c>
      <c r="L219">
        <v>3</v>
      </c>
      <c r="M219">
        <v>13</v>
      </c>
      <c r="N219" t="s">
        <v>762</v>
      </c>
    </row>
    <row r="220" spans="1:17" x14ac:dyDescent="0.25">
      <c r="E220" t="s">
        <v>766</v>
      </c>
      <c r="L220">
        <v>1</v>
      </c>
      <c r="M220">
        <v>6</v>
      </c>
      <c r="N220" t="s">
        <v>762</v>
      </c>
    </row>
    <row r="221" spans="1:17" x14ac:dyDescent="0.25">
      <c r="E221" t="s">
        <v>767</v>
      </c>
      <c r="L221">
        <v>1</v>
      </c>
      <c r="M221">
        <v>1</v>
      </c>
      <c r="N221" t="s">
        <v>762</v>
      </c>
    </row>
    <row r="222" spans="1:17" x14ac:dyDescent="0.25">
      <c r="E222" t="s">
        <v>768</v>
      </c>
      <c r="L222">
        <v>2</v>
      </c>
      <c r="M222">
        <v>14</v>
      </c>
      <c r="N222" t="s">
        <v>762</v>
      </c>
    </row>
    <row r="223" spans="1:17" x14ac:dyDescent="0.25">
      <c r="E223" t="s">
        <v>769</v>
      </c>
      <c r="F223" t="s">
        <v>309</v>
      </c>
      <c r="L223">
        <v>5</v>
      </c>
      <c r="M223">
        <v>6</v>
      </c>
      <c r="N223" t="s">
        <v>762</v>
      </c>
    </row>
    <row r="224" spans="1:17" x14ac:dyDescent="0.25">
      <c r="E224" t="s">
        <v>770</v>
      </c>
      <c r="L224">
        <v>1</v>
      </c>
      <c r="M224">
        <v>2</v>
      </c>
    </row>
    <row r="230" spans="1:14" x14ac:dyDescent="0.25">
      <c r="B230" t="s">
        <v>423</v>
      </c>
      <c r="L230">
        <f>SUM(L186:L206)</f>
        <v>14</v>
      </c>
      <c r="M230">
        <f>SUM(M186:M206)</f>
        <v>46</v>
      </c>
      <c r="N230">
        <f>L230/(L230+M230)</f>
        <v>0.23333333333333334</v>
      </c>
    </row>
    <row r="232" spans="1:14" x14ac:dyDescent="0.25">
      <c r="E232" t="s">
        <v>55</v>
      </c>
      <c r="L232" t="s">
        <v>511</v>
      </c>
    </row>
    <row r="233" spans="1:14" x14ac:dyDescent="0.25">
      <c r="A233">
        <v>0.5</v>
      </c>
      <c r="B233">
        <v>1.25</v>
      </c>
      <c r="E233" t="s">
        <v>772</v>
      </c>
      <c r="L233" t="s">
        <v>773</v>
      </c>
      <c r="N233" t="s">
        <v>771</v>
      </c>
    </row>
    <row r="234" spans="1:14" x14ac:dyDescent="0.25">
      <c r="E234" t="s">
        <v>774</v>
      </c>
      <c r="L234" t="s">
        <v>773</v>
      </c>
      <c r="N234" t="s">
        <v>771</v>
      </c>
    </row>
    <row r="235" spans="1:14" x14ac:dyDescent="0.25">
      <c r="E235" t="s">
        <v>775</v>
      </c>
      <c r="L235" t="s">
        <v>751</v>
      </c>
    </row>
    <row r="236" spans="1:14" x14ac:dyDescent="0.25">
      <c r="E236" t="s">
        <v>776</v>
      </c>
      <c r="L236" t="s">
        <v>751</v>
      </c>
    </row>
    <row r="237" spans="1:14" x14ac:dyDescent="0.25">
      <c r="E237" t="s">
        <v>777</v>
      </c>
      <c r="L237" t="s">
        <v>751</v>
      </c>
    </row>
    <row r="238" spans="1:14" x14ac:dyDescent="0.25">
      <c r="E238" t="s">
        <v>778</v>
      </c>
      <c r="L238" t="s">
        <v>751</v>
      </c>
    </row>
    <row r="239" spans="1:14" x14ac:dyDescent="0.25">
      <c r="E239" t="s">
        <v>779</v>
      </c>
      <c r="L239" t="s">
        <v>511</v>
      </c>
    </row>
    <row r="240" spans="1:14" x14ac:dyDescent="0.25">
      <c r="E240" t="s">
        <v>811</v>
      </c>
      <c r="L240" t="s">
        <v>511</v>
      </c>
    </row>
    <row r="241" spans="5:17" x14ac:dyDescent="0.25">
      <c r="E241" t="s">
        <v>812</v>
      </c>
      <c r="L241" t="s">
        <v>813</v>
      </c>
    </row>
    <row r="242" spans="5:17" x14ac:dyDescent="0.25">
      <c r="E242" t="s">
        <v>814</v>
      </c>
      <c r="F242" t="s">
        <v>591</v>
      </c>
      <c r="Q242" t="s">
        <v>258</v>
      </c>
    </row>
  </sheetData>
  <mergeCells count="3">
    <mergeCell ref="A2:O2"/>
    <mergeCell ref="A112:O112"/>
    <mergeCell ref="A159:I15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3" max="3" width="23.28515625" customWidth="1"/>
    <col min="4" max="4" width="11" customWidth="1"/>
    <col min="9" max="9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730</v>
      </c>
      <c r="J1" t="s">
        <v>9</v>
      </c>
      <c r="K1" t="s">
        <v>73</v>
      </c>
    </row>
    <row r="2" spans="1:11" x14ac:dyDescent="0.25">
      <c r="A2">
        <v>0</v>
      </c>
      <c r="B2" t="s">
        <v>22</v>
      </c>
      <c r="C2" t="s">
        <v>21</v>
      </c>
      <c r="D2">
        <v>13</v>
      </c>
      <c r="E2">
        <v>3</v>
      </c>
      <c r="F2">
        <v>14</v>
      </c>
      <c r="G2">
        <v>21.4</v>
      </c>
      <c r="H2">
        <v>0</v>
      </c>
      <c r="I2">
        <v>1</v>
      </c>
    </row>
    <row r="3" spans="1:11" x14ac:dyDescent="0.25">
      <c r="C3" t="s">
        <v>23</v>
      </c>
      <c r="D3">
        <v>13.3</v>
      </c>
      <c r="E3">
        <v>3</v>
      </c>
      <c r="F3">
        <v>14.2</v>
      </c>
      <c r="G3">
        <v>22.2</v>
      </c>
      <c r="H3">
        <v>0</v>
      </c>
      <c r="I3">
        <v>2</v>
      </c>
    </row>
    <row r="4" spans="1:11" x14ac:dyDescent="0.25">
      <c r="C4" t="s">
        <v>27</v>
      </c>
      <c r="D4">
        <v>12.8</v>
      </c>
      <c r="E4">
        <v>3</v>
      </c>
      <c r="F4">
        <v>14.6</v>
      </c>
      <c r="G4">
        <v>21.6</v>
      </c>
      <c r="H4">
        <v>0</v>
      </c>
      <c r="I4">
        <v>1</v>
      </c>
    </row>
    <row r="5" spans="1:11" x14ac:dyDescent="0.25">
      <c r="C5" t="s">
        <v>28</v>
      </c>
      <c r="F5">
        <v>25</v>
      </c>
      <c r="G5">
        <v>27</v>
      </c>
      <c r="H5">
        <v>0</v>
      </c>
      <c r="I5">
        <v>1</v>
      </c>
    </row>
    <row r="6" spans="1:11" x14ac:dyDescent="0.25">
      <c r="C6" t="s">
        <v>29</v>
      </c>
      <c r="F6">
        <v>14.5</v>
      </c>
      <c r="G6" t="s">
        <v>30</v>
      </c>
      <c r="H6">
        <v>0</v>
      </c>
      <c r="I6">
        <v>2</v>
      </c>
    </row>
    <row r="7" spans="1:11" x14ac:dyDescent="0.25">
      <c r="A7">
        <v>0</v>
      </c>
      <c r="B7" t="s">
        <v>45</v>
      </c>
      <c r="C7" t="s">
        <v>46</v>
      </c>
      <c r="H7">
        <v>0</v>
      </c>
      <c r="I7">
        <v>1</v>
      </c>
    </row>
    <row r="8" spans="1:11" x14ac:dyDescent="0.25">
      <c r="C8" t="s">
        <v>47</v>
      </c>
      <c r="F8">
        <v>9.26</v>
      </c>
      <c r="G8">
        <v>18.7</v>
      </c>
      <c r="H8">
        <v>0</v>
      </c>
      <c r="I8">
        <v>1</v>
      </c>
    </row>
    <row r="9" spans="1:11" x14ac:dyDescent="0.25">
      <c r="C9" t="s">
        <v>48</v>
      </c>
      <c r="D9">
        <v>15.2</v>
      </c>
      <c r="E9">
        <v>5</v>
      </c>
      <c r="F9">
        <v>15.8</v>
      </c>
      <c r="G9">
        <v>20.5</v>
      </c>
      <c r="H9">
        <v>0</v>
      </c>
      <c r="I9">
        <v>3</v>
      </c>
      <c r="J9" t="s">
        <v>49</v>
      </c>
    </row>
    <row r="10" spans="1:11" x14ac:dyDescent="0.25">
      <c r="C10" t="s">
        <v>50</v>
      </c>
      <c r="F10">
        <v>13</v>
      </c>
      <c r="G10">
        <v>24</v>
      </c>
      <c r="H10">
        <v>0</v>
      </c>
      <c r="I10">
        <v>1</v>
      </c>
    </row>
    <row r="11" spans="1:11" x14ac:dyDescent="0.25">
      <c r="C11" t="s">
        <v>51</v>
      </c>
      <c r="F11">
        <v>14.8</v>
      </c>
      <c r="G11">
        <v>21.2</v>
      </c>
      <c r="H11">
        <v>0</v>
      </c>
      <c r="I11">
        <v>2</v>
      </c>
    </row>
    <row r="12" spans="1:11" x14ac:dyDescent="0.25">
      <c r="C12" t="s">
        <v>52</v>
      </c>
      <c r="F12">
        <v>14.7</v>
      </c>
      <c r="G12">
        <v>21.4</v>
      </c>
      <c r="H12">
        <v>0</v>
      </c>
      <c r="I12">
        <v>3</v>
      </c>
    </row>
    <row r="13" spans="1:11" x14ac:dyDescent="0.25">
      <c r="C13" t="s">
        <v>534</v>
      </c>
      <c r="H13">
        <v>2</v>
      </c>
      <c r="I13">
        <v>1</v>
      </c>
    </row>
    <row r="15" spans="1:11" x14ac:dyDescent="0.25">
      <c r="B15" t="s">
        <v>129</v>
      </c>
      <c r="C15" t="s">
        <v>130</v>
      </c>
      <c r="F15">
        <v>16</v>
      </c>
      <c r="G15">
        <v>22.4</v>
      </c>
      <c r="H15">
        <v>0</v>
      </c>
      <c r="I15">
        <v>1</v>
      </c>
    </row>
    <row r="16" spans="1:11" x14ac:dyDescent="0.25">
      <c r="C16" t="s">
        <v>131</v>
      </c>
      <c r="F16">
        <v>14.6</v>
      </c>
      <c r="G16">
        <v>20</v>
      </c>
      <c r="H16">
        <v>0</v>
      </c>
      <c r="I16">
        <v>1</v>
      </c>
    </row>
    <row r="17" spans="2:10" x14ac:dyDescent="0.25">
      <c r="C17" t="s">
        <v>132</v>
      </c>
      <c r="F17">
        <v>11.4</v>
      </c>
      <c r="G17">
        <v>18.8</v>
      </c>
      <c r="H17">
        <v>0</v>
      </c>
      <c r="I17">
        <v>1</v>
      </c>
    </row>
    <row r="18" spans="2:10" x14ac:dyDescent="0.25">
      <c r="B18" t="s">
        <v>129</v>
      </c>
      <c r="C18" t="s">
        <v>133</v>
      </c>
      <c r="F18">
        <v>16.899999999999999</v>
      </c>
      <c r="G18">
        <v>31.5</v>
      </c>
      <c r="H18">
        <v>0</v>
      </c>
      <c r="I18">
        <v>2</v>
      </c>
    </row>
    <row r="19" spans="2:10" x14ac:dyDescent="0.25">
      <c r="C19" t="s">
        <v>135</v>
      </c>
      <c r="F19">
        <v>15.7</v>
      </c>
      <c r="G19">
        <v>24.9</v>
      </c>
      <c r="H19">
        <v>0</v>
      </c>
      <c r="I19">
        <v>1</v>
      </c>
    </row>
    <row r="20" spans="2:10" x14ac:dyDescent="0.25">
      <c r="B20">
        <v>1</v>
      </c>
      <c r="C20" t="s">
        <v>725</v>
      </c>
      <c r="H20">
        <v>0</v>
      </c>
      <c r="I20">
        <v>2</v>
      </c>
    </row>
    <row r="21" spans="2:10" x14ac:dyDescent="0.25">
      <c r="C21" t="s">
        <v>726</v>
      </c>
      <c r="H21">
        <v>0</v>
      </c>
      <c r="I21">
        <v>2</v>
      </c>
      <c r="J21" t="s">
        <v>727</v>
      </c>
    </row>
    <row r="22" spans="2:10" x14ac:dyDescent="0.25">
      <c r="C22" t="s">
        <v>729</v>
      </c>
      <c r="H22">
        <v>0</v>
      </c>
      <c r="I22">
        <v>10</v>
      </c>
      <c r="J22" t="s">
        <v>728</v>
      </c>
    </row>
    <row r="23" spans="2:10" x14ac:dyDescent="0.25">
      <c r="C23" t="s">
        <v>731</v>
      </c>
      <c r="H23">
        <v>0</v>
      </c>
      <c r="I23">
        <v>1</v>
      </c>
    </row>
    <row r="24" spans="2:10" x14ac:dyDescent="0.25">
      <c r="H24">
        <f>SUM(H2:H23)</f>
        <v>2</v>
      </c>
      <c r="I24">
        <f>SUM(I2:I23)</f>
        <v>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4" max="4" width="16.140625" customWidth="1"/>
  </cols>
  <sheetData>
    <row r="1" spans="1:12" x14ac:dyDescent="0.25">
      <c r="A1" t="s">
        <v>290</v>
      </c>
      <c r="B1" t="s">
        <v>1</v>
      </c>
      <c r="C1" t="s">
        <v>340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74</v>
      </c>
    </row>
    <row r="2" spans="1:12" x14ac:dyDescent="0.25">
      <c r="A2">
        <v>1</v>
      </c>
      <c r="B2">
        <v>1.8</v>
      </c>
      <c r="D2" t="s">
        <v>316</v>
      </c>
      <c r="I2">
        <v>1</v>
      </c>
    </row>
    <row r="3" spans="1:12" x14ac:dyDescent="0.25">
      <c r="A3">
        <v>0.4</v>
      </c>
      <c r="B3">
        <v>1.5</v>
      </c>
      <c r="D3" t="s">
        <v>291</v>
      </c>
      <c r="I3">
        <v>0</v>
      </c>
      <c r="J3">
        <v>6</v>
      </c>
    </row>
    <row r="4" spans="1:12" x14ac:dyDescent="0.25">
      <c r="D4" t="s">
        <v>292</v>
      </c>
      <c r="I4">
        <v>0</v>
      </c>
      <c r="J4">
        <v>3</v>
      </c>
    </row>
    <row r="5" spans="1:12" x14ac:dyDescent="0.25">
      <c r="D5" t="s">
        <v>293</v>
      </c>
      <c r="I5">
        <v>0</v>
      </c>
      <c r="J5">
        <v>3</v>
      </c>
    </row>
    <row r="6" spans="1:12" x14ac:dyDescent="0.25">
      <c r="D6" t="s">
        <v>294</v>
      </c>
      <c r="I6">
        <v>1</v>
      </c>
      <c r="J6">
        <v>2</v>
      </c>
    </row>
    <row r="7" spans="1:12" x14ac:dyDescent="0.25">
      <c r="A7">
        <v>1</v>
      </c>
      <c r="B7">
        <v>2</v>
      </c>
      <c r="D7" t="s">
        <v>314</v>
      </c>
      <c r="I7">
        <v>0</v>
      </c>
      <c r="J7">
        <v>6</v>
      </c>
    </row>
    <row r="8" spans="1:12" x14ac:dyDescent="0.25">
      <c r="D8" t="s">
        <v>315</v>
      </c>
      <c r="I8">
        <v>0</v>
      </c>
      <c r="J8">
        <v>3</v>
      </c>
    </row>
    <row r="9" spans="1:12" x14ac:dyDescent="0.25">
      <c r="D9" t="s">
        <v>317</v>
      </c>
      <c r="I9">
        <v>0</v>
      </c>
      <c r="J9">
        <v>1</v>
      </c>
      <c r="K9" t="s">
        <v>318</v>
      </c>
    </row>
    <row r="10" spans="1:12" x14ac:dyDescent="0.25">
      <c r="D10" t="s">
        <v>319</v>
      </c>
      <c r="I10">
        <v>0</v>
      </c>
      <c r="J10">
        <v>4</v>
      </c>
    </row>
    <row r="11" spans="1:12" x14ac:dyDescent="0.25">
      <c r="D11" t="s">
        <v>320</v>
      </c>
      <c r="I11">
        <v>2</v>
      </c>
      <c r="J11">
        <v>4</v>
      </c>
    </row>
    <row r="14" spans="1:12" x14ac:dyDescent="0.25">
      <c r="A14" t="s">
        <v>212</v>
      </c>
      <c r="I14">
        <f>SUM(I2:I13)</f>
        <v>4</v>
      </c>
      <c r="J14">
        <f>SUM(J2:J11)</f>
        <v>32</v>
      </c>
      <c r="L14">
        <f>I14/SUM(I14:K14)</f>
        <v>0.1111111111111111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opLeftCell="B1" workbookViewId="0">
      <pane ySplit="1" topLeftCell="A125" activePane="bottomLeft" state="frozen"/>
      <selection pane="bottomLeft" activeCell="V1" sqref="V1"/>
    </sheetView>
  </sheetViews>
  <sheetFormatPr defaultRowHeight="15" x14ac:dyDescent="0.25"/>
  <cols>
    <col min="1" max="1" width="4.42578125" customWidth="1"/>
    <col min="2" max="2" width="4.28515625" customWidth="1"/>
    <col min="3" max="3" width="4.140625" customWidth="1"/>
    <col min="4" max="4" width="9.85546875" customWidth="1"/>
    <col min="5" max="5" width="13.5703125" customWidth="1"/>
    <col min="6" max="6" width="6.42578125" customWidth="1"/>
    <col min="7" max="7" width="5.5703125" customWidth="1"/>
    <col min="11" max="11" width="5.42578125" customWidth="1"/>
    <col min="15" max="15" width="4.85546875" customWidth="1"/>
    <col min="17" max="17" width="6.140625" customWidth="1"/>
    <col min="18" max="18" width="5.140625" customWidth="1"/>
    <col min="19" max="19" width="6.85546875" customWidth="1"/>
    <col min="20" max="20" width="4.28515625" customWidth="1"/>
    <col min="21" max="21" width="5.140625" customWidth="1"/>
    <col min="22" max="22" width="18.42578125" customWidth="1"/>
  </cols>
  <sheetData>
    <row r="1" spans="1:22" x14ac:dyDescent="0.25">
      <c r="A1" t="s">
        <v>0</v>
      </c>
      <c r="B1" t="s">
        <v>1</v>
      </c>
      <c r="C1" t="s">
        <v>334</v>
      </c>
      <c r="D1" t="s">
        <v>335</v>
      </c>
      <c r="E1" t="s">
        <v>2</v>
      </c>
      <c r="F1" t="s">
        <v>547</v>
      </c>
      <c r="G1" t="s">
        <v>258</v>
      </c>
      <c r="H1" t="s">
        <v>3</v>
      </c>
      <c r="I1" t="s">
        <v>341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74</v>
      </c>
      <c r="Q1" t="s">
        <v>424</v>
      </c>
      <c r="R1" t="s">
        <v>425</v>
      </c>
      <c r="S1" t="s">
        <v>588</v>
      </c>
      <c r="T1" t="s">
        <v>589</v>
      </c>
      <c r="V1" t="s">
        <v>732</v>
      </c>
    </row>
    <row r="2" spans="1:22" x14ac:dyDescent="0.25">
      <c r="A2">
        <v>0.36</v>
      </c>
      <c r="B2">
        <v>1</v>
      </c>
      <c r="E2" t="s">
        <v>535</v>
      </c>
      <c r="F2" t="s">
        <v>344</v>
      </c>
    </row>
    <row r="3" spans="1:22" x14ac:dyDescent="0.25">
      <c r="A3">
        <v>0.36</v>
      </c>
      <c r="B3">
        <v>1</v>
      </c>
      <c r="E3" t="s">
        <v>536</v>
      </c>
      <c r="F3" t="s">
        <v>344</v>
      </c>
    </row>
    <row r="4" spans="1:22" x14ac:dyDescent="0.25">
      <c r="A4">
        <v>0.36</v>
      </c>
      <c r="B4">
        <v>1</v>
      </c>
      <c r="E4" t="s">
        <v>537</v>
      </c>
      <c r="F4" t="s">
        <v>344</v>
      </c>
    </row>
    <row r="5" spans="1:22" x14ac:dyDescent="0.25">
      <c r="A5">
        <v>0.36</v>
      </c>
      <c r="B5">
        <v>1</v>
      </c>
      <c r="E5" t="s">
        <v>538</v>
      </c>
      <c r="F5" t="s">
        <v>344</v>
      </c>
    </row>
    <row r="6" spans="1:22" x14ac:dyDescent="0.25">
      <c r="A6">
        <v>0.36</v>
      </c>
      <c r="B6">
        <v>1</v>
      </c>
      <c r="E6" t="s">
        <v>539</v>
      </c>
      <c r="F6" t="s">
        <v>344</v>
      </c>
    </row>
    <row r="7" spans="1:22" x14ac:dyDescent="0.25">
      <c r="A7">
        <v>0.36</v>
      </c>
      <c r="B7">
        <v>1</v>
      </c>
      <c r="E7" t="s">
        <v>540</v>
      </c>
      <c r="F7" t="s">
        <v>344</v>
      </c>
    </row>
    <row r="8" spans="1:22" x14ac:dyDescent="0.25">
      <c r="A8">
        <v>0.36</v>
      </c>
      <c r="B8">
        <v>1</v>
      </c>
      <c r="E8" t="s">
        <v>541</v>
      </c>
      <c r="F8" t="s">
        <v>344</v>
      </c>
    </row>
    <row r="9" spans="1:22" x14ac:dyDescent="0.25">
      <c r="A9">
        <v>0.36</v>
      </c>
      <c r="B9">
        <v>1</v>
      </c>
      <c r="E9" t="s">
        <v>542</v>
      </c>
      <c r="F9" t="s">
        <v>344</v>
      </c>
    </row>
    <row r="10" spans="1:22" x14ac:dyDescent="0.25">
      <c r="A10">
        <v>0.36</v>
      </c>
      <c r="B10">
        <v>1</v>
      </c>
      <c r="E10" t="s">
        <v>543</v>
      </c>
      <c r="F10" t="s">
        <v>344</v>
      </c>
    </row>
    <row r="11" spans="1:22" x14ac:dyDescent="0.25">
      <c r="A11">
        <v>0.36</v>
      </c>
      <c r="B11">
        <v>1</v>
      </c>
      <c r="E11" t="s">
        <v>544</v>
      </c>
      <c r="F11" t="s">
        <v>344</v>
      </c>
    </row>
    <row r="12" spans="1:22" x14ac:dyDescent="0.25">
      <c r="A12">
        <v>0.36</v>
      </c>
      <c r="B12">
        <v>1</v>
      </c>
      <c r="E12" t="s">
        <v>545</v>
      </c>
      <c r="F12" t="s">
        <v>344</v>
      </c>
    </row>
    <row r="13" spans="1:22" x14ac:dyDescent="0.25">
      <c r="A13">
        <v>0.36</v>
      </c>
      <c r="B13">
        <v>1</v>
      </c>
      <c r="E13" t="s">
        <v>546</v>
      </c>
      <c r="F13" t="s">
        <v>591</v>
      </c>
      <c r="G13" t="s">
        <v>549</v>
      </c>
      <c r="H13">
        <v>4.5</v>
      </c>
      <c r="J13">
        <v>6</v>
      </c>
      <c r="R13">
        <v>1</v>
      </c>
      <c r="S13">
        <v>4</v>
      </c>
      <c r="T13">
        <v>0</v>
      </c>
      <c r="U13" t="s">
        <v>550</v>
      </c>
      <c r="V13" t="s">
        <v>733</v>
      </c>
    </row>
    <row r="14" spans="1:22" x14ac:dyDescent="0.25">
      <c r="E14" t="s">
        <v>551</v>
      </c>
      <c r="F14" t="s">
        <v>344</v>
      </c>
    </row>
    <row r="15" spans="1:22" x14ac:dyDescent="0.25">
      <c r="E15" t="s">
        <v>552</v>
      </c>
      <c r="F15" t="s">
        <v>344</v>
      </c>
    </row>
    <row r="16" spans="1:22" x14ac:dyDescent="0.25">
      <c r="E16" t="s">
        <v>553</v>
      </c>
      <c r="F16" t="s">
        <v>344</v>
      </c>
    </row>
    <row r="17" spans="5:22" x14ac:dyDescent="0.25">
      <c r="E17" t="s">
        <v>554</v>
      </c>
      <c r="F17" t="s">
        <v>344</v>
      </c>
    </row>
    <row r="18" spans="5:22" x14ac:dyDescent="0.25">
      <c r="E18" t="s">
        <v>555</v>
      </c>
      <c r="F18" t="s">
        <v>590</v>
      </c>
    </row>
    <row r="19" spans="5:22" x14ac:dyDescent="0.25">
      <c r="E19" t="s">
        <v>556</v>
      </c>
      <c r="F19" t="s">
        <v>692</v>
      </c>
      <c r="G19">
        <v>0</v>
      </c>
      <c r="M19">
        <v>2</v>
      </c>
      <c r="N19">
        <v>1</v>
      </c>
    </row>
    <row r="20" spans="5:22" x14ac:dyDescent="0.25">
      <c r="E20" t="s">
        <v>557</v>
      </c>
      <c r="F20" t="s">
        <v>344</v>
      </c>
    </row>
    <row r="21" spans="5:22" x14ac:dyDescent="0.25">
      <c r="E21" t="s">
        <v>558</v>
      </c>
      <c r="F21" t="s">
        <v>344</v>
      </c>
    </row>
    <row r="22" spans="5:22" x14ac:dyDescent="0.25">
      <c r="E22" t="s">
        <v>559</v>
      </c>
      <c r="F22" t="s">
        <v>344</v>
      </c>
    </row>
    <row r="23" spans="5:22" x14ac:dyDescent="0.25">
      <c r="E23" t="s">
        <v>560</v>
      </c>
      <c r="F23" t="s">
        <v>344</v>
      </c>
    </row>
    <row r="24" spans="5:22" x14ac:dyDescent="0.25">
      <c r="E24" t="s">
        <v>561</v>
      </c>
      <c r="F24" t="s">
        <v>344</v>
      </c>
    </row>
    <row r="25" spans="5:22" x14ac:dyDescent="0.25">
      <c r="E25" t="s">
        <v>562</v>
      </c>
      <c r="F25" t="s">
        <v>344</v>
      </c>
    </row>
    <row r="26" spans="5:22" x14ac:dyDescent="0.25">
      <c r="E26" t="s">
        <v>563</v>
      </c>
      <c r="F26" t="s">
        <v>344</v>
      </c>
    </row>
    <row r="27" spans="5:22" x14ac:dyDescent="0.25">
      <c r="E27" t="s">
        <v>564</v>
      </c>
      <c r="F27" t="s">
        <v>344</v>
      </c>
    </row>
    <row r="28" spans="5:22" x14ac:dyDescent="0.25">
      <c r="E28" t="s">
        <v>565</v>
      </c>
      <c r="F28" t="s">
        <v>591</v>
      </c>
      <c r="H28">
        <v>4.66</v>
      </c>
      <c r="J28">
        <v>9</v>
      </c>
      <c r="R28">
        <v>1</v>
      </c>
      <c r="S28">
        <v>1</v>
      </c>
      <c r="T28">
        <v>0</v>
      </c>
      <c r="U28" t="s">
        <v>592</v>
      </c>
      <c r="V28" t="s">
        <v>733</v>
      </c>
    </row>
    <row r="29" spans="5:22" x14ac:dyDescent="0.25">
      <c r="E29" t="s">
        <v>566</v>
      </c>
      <c r="F29" t="s">
        <v>344</v>
      </c>
    </row>
    <row r="30" spans="5:22" x14ac:dyDescent="0.25">
      <c r="E30" t="s">
        <v>567</v>
      </c>
      <c r="F30" t="s">
        <v>344</v>
      </c>
    </row>
    <row r="31" spans="5:22" x14ac:dyDescent="0.25">
      <c r="E31" t="s">
        <v>568</v>
      </c>
      <c r="F31" t="s">
        <v>344</v>
      </c>
    </row>
    <row r="32" spans="5:22" x14ac:dyDescent="0.25">
      <c r="E32" t="s">
        <v>569</v>
      </c>
      <c r="F32" t="s">
        <v>344</v>
      </c>
    </row>
    <row r="33" spans="5:22" x14ac:dyDescent="0.25">
      <c r="E33" t="s">
        <v>570</v>
      </c>
      <c r="F33" t="s">
        <v>344</v>
      </c>
    </row>
    <row r="34" spans="5:22" x14ac:dyDescent="0.25">
      <c r="E34" t="s">
        <v>571</v>
      </c>
      <c r="F34" t="s">
        <v>309</v>
      </c>
      <c r="G34">
        <v>1</v>
      </c>
      <c r="H34">
        <v>4.5999999999999996</v>
      </c>
      <c r="J34">
        <v>9.3000000000000007</v>
      </c>
      <c r="R34">
        <v>1</v>
      </c>
      <c r="S34">
        <v>6</v>
      </c>
      <c r="T34">
        <v>0</v>
      </c>
      <c r="U34" t="s">
        <v>593</v>
      </c>
      <c r="V34" t="s">
        <v>738</v>
      </c>
    </row>
    <row r="35" spans="5:22" x14ac:dyDescent="0.25">
      <c r="E35" t="s">
        <v>572</v>
      </c>
      <c r="F35" t="s">
        <v>344</v>
      </c>
    </row>
    <row r="36" spans="5:22" x14ac:dyDescent="0.25">
      <c r="E36" t="s">
        <v>573</v>
      </c>
      <c r="F36" t="s">
        <v>344</v>
      </c>
    </row>
    <row r="37" spans="5:22" x14ac:dyDescent="0.25">
      <c r="E37" t="s">
        <v>574</v>
      </c>
      <c r="F37" t="s">
        <v>344</v>
      </c>
    </row>
    <row r="38" spans="5:22" x14ac:dyDescent="0.25">
      <c r="E38" t="s">
        <v>575</v>
      </c>
      <c r="F38" t="s">
        <v>344</v>
      </c>
    </row>
    <row r="39" spans="5:22" x14ac:dyDescent="0.25">
      <c r="E39" t="s">
        <v>576</v>
      </c>
      <c r="F39" t="s">
        <v>344</v>
      </c>
    </row>
    <row r="40" spans="5:22" x14ac:dyDescent="0.25">
      <c r="E40" t="s">
        <v>577</v>
      </c>
      <c r="F40" t="s">
        <v>344</v>
      </c>
    </row>
    <row r="41" spans="5:22" x14ac:dyDescent="0.25">
      <c r="E41" t="s">
        <v>578</v>
      </c>
      <c r="F41" t="s">
        <v>344</v>
      </c>
    </row>
    <row r="42" spans="5:22" x14ac:dyDescent="0.25">
      <c r="E42" t="s">
        <v>579</v>
      </c>
      <c r="F42" t="s">
        <v>344</v>
      </c>
    </row>
    <row r="43" spans="5:22" x14ac:dyDescent="0.25">
      <c r="E43" t="s">
        <v>580</v>
      </c>
      <c r="F43" t="s">
        <v>344</v>
      </c>
    </row>
    <row r="44" spans="5:22" x14ac:dyDescent="0.25">
      <c r="E44" t="s">
        <v>581</v>
      </c>
      <c r="F44" t="s">
        <v>344</v>
      </c>
    </row>
    <row r="45" spans="5:22" x14ac:dyDescent="0.25">
      <c r="E45" t="s">
        <v>582</v>
      </c>
      <c r="F45" t="s">
        <v>344</v>
      </c>
    </row>
    <row r="46" spans="5:22" x14ac:dyDescent="0.25">
      <c r="E46" t="s">
        <v>583</v>
      </c>
      <c r="F46" t="s">
        <v>344</v>
      </c>
    </row>
    <row r="47" spans="5:22" x14ac:dyDescent="0.25">
      <c r="E47" t="s">
        <v>584</v>
      </c>
      <c r="F47" t="s">
        <v>344</v>
      </c>
    </row>
    <row r="48" spans="5:22" x14ac:dyDescent="0.25">
      <c r="E48" t="s">
        <v>585</v>
      </c>
      <c r="F48" t="s">
        <v>344</v>
      </c>
    </row>
    <row r="49" spans="5:22" x14ac:dyDescent="0.25">
      <c r="E49" t="s">
        <v>586</v>
      </c>
      <c r="F49" t="s">
        <v>344</v>
      </c>
    </row>
    <row r="50" spans="5:22" x14ac:dyDescent="0.25">
      <c r="E50" t="s">
        <v>587</v>
      </c>
      <c r="F50" t="s">
        <v>344</v>
      </c>
    </row>
    <row r="51" spans="5:22" x14ac:dyDescent="0.25">
      <c r="E51" t="s">
        <v>594</v>
      </c>
      <c r="F51" t="s">
        <v>344</v>
      </c>
    </row>
    <row r="52" spans="5:22" x14ac:dyDescent="0.25">
      <c r="E52" t="s">
        <v>595</v>
      </c>
      <c r="F52" t="s">
        <v>344</v>
      </c>
    </row>
    <row r="53" spans="5:22" x14ac:dyDescent="0.25">
      <c r="E53" t="s">
        <v>596</v>
      </c>
      <c r="F53" t="s">
        <v>344</v>
      </c>
    </row>
    <row r="54" spans="5:22" x14ac:dyDescent="0.25">
      <c r="E54" t="s">
        <v>597</v>
      </c>
      <c r="F54" t="s">
        <v>344</v>
      </c>
    </row>
    <row r="55" spans="5:22" x14ac:dyDescent="0.25">
      <c r="E55" t="s">
        <v>598</v>
      </c>
      <c r="F55" t="s">
        <v>344</v>
      </c>
    </row>
    <row r="56" spans="5:22" x14ac:dyDescent="0.25">
      <c r="E56" t="s">
        <v>599</v>
      </c>
      <c r="F56" t="s">
        <v>344</v>
      </c>
    </row>
    <row r="57" spans="5:22" x14ac:dyDescent="0.25">
      <c r="E57" t="s">
        <v>600</v>
      </c>
      <c r="F57" t="s">
        <v>344</v>
      </c>
    </row>
    <row r="58" spans="5:22" x14ac:dyDescent="0.25">
      <c r="E58" t="s">
        <v>601</v>
      </c>
      <c r="F58" t="s">
        <v>344</v>
      </c>
    </row>
    <row r="59" spans="5:22" x14ac:dyDescent="0.25">
      <c r="E59" t="s">
        <v>602</v>
      </c>
      <c r="F59" t="s">
        <v>344</v>
      </c>
    </row>
    <row r="60" spans="5:22" x14ac:dyDescent="0.25">
      <c r="E60" t="s">
        <v>603</v>
      </c>
      <c r="F60" t="s">
        <v>344</v>
      </c>
    </row>
    <row r="61" spans="5:22" x14ac:dyDescent="0.25">
      <c r="E61" t="s">
        <v>604</v>
      </c>
      <c r="F61" t="s">
        <v>548</v>
      </c>
      <c r="G61">
        <v>1</v>
      </c>
      <c r="H61">
        <v>4</v>
      </c>
      <c r="J61">
        <v>8</v>
      </c>
      <c r="R61">
        <v>1</v>
      </c>
      <c r="S61">
        <v>4</v>
      </c>
      <c r="T61">
        <v>3</v>
      </c>
      <c r="V61" t="s">
        <v>737</v>
      </c>
    </row>
    <row r="62" spans="5:22" x14ac:dyDescent="0.25">
      <c r="E62" t="s">
        <v>605</v>
      </c>
      <c r="F62" t="s">
        <v>344</v>
      </c>
    </row>
    <row r="63" spans="5:22" x14ac:dyDescent="0.25">
      <c r="E63" t="s">
        <v>606</v>
      </c>
      <c r="F63" t="s">
        <v>344</v>
      </c>
    </row>
    <row r="64" spans="5:22" x14ac:dyDescent="0.25">
      <c r="E64" t="s">
        <v>607</v>
      </c>
      <c r="F64" t="s">
        <v>344</v>
      </c>
    </row>
    <row r="65" spans="5:22" x14ac:dyDescent="0.25">
      <c r="E65" t="s">
        <v>608</v>
      </c>
      <c r="F65" t="s">
        <v>344</v>
      </c>
    </row>
    <row r="66" spans="5:22" x14ac:dyDescent="0.25">
      <c r="E66" t="s">
        <v>609</v>
      </c>
      <c r="F66" t="s">
        <v>344</v>
      </c>
    </row>
    <row r="67" spans="5:22" x14ac:dyDescent="0.25">
      <c r="E67" t="s">
        <v>610</v>
      </c>
      <c r="F67" t="s">
        <v>344</v>
      </c>
    </row>
    <row r="68" spans="5:22" x14ac:dyDescent="0.25">
      <c r="E68" t="s">
        <v>611</v>
      </c>
      <c r="F68" t="s">
        <v>344</v>
      </c>
    </row>
    <row r="69" spans="5:22" x14ac:dyDescent="0.25">
      <c r="E69" t="s">
        <v>612</v>
      </c>
      <c r="F69" t="s">
        <v>344</v>
      </c>
    </row>
    <row r="70" spans="5:22" x14ac:dyDescent="0.25">
      <c r="E70" t="s">
        <v>613</v>
      </c>
      <c r="F70" t="s">
        <v>344</v>
      </c>
    </row>
    <row r="71" spans="5:22" x14ac:dyDescent="0.25">
      <c r="E71" t="s">
        <v>614</v>
      </c>
      <c r="F71" t="s">
        <v>344</v>
      </c>
    </row>
    <row r="72" spans="5:22" x14ac:dyDescent="0.25">
      <c r="E72" t="s">
        <v>615</v>
      </c>
      <c r="F72" t="s">
        <v>344</v>
      </c>
    </row>
    <row r="73" spans="5:22" x14ac:dyDescent="0.25">
      <c r="E73" t="s">
        <v>616</v>
      </c>
      <c r="F73" t="s">
        <v>591</v>
      </c>
      <c r="G73">
        <v>1</v>
      </c>
      <c r="H73">
        <v>4</v>
      </c>
      <c r="J73">
        <v>9</v>
      </c>
      <c r="R73">
        <v>1</v>
      </c>
      <c r="S73">
        <v>4</v>
      </c>
      <c r="T73">
        <v>1</v>
      </c>
      <c r="U73" t="s">
        <v>593</v>
      </c>
      <c r="V73" t="s">
        <v>736</v>
      </c>
    </row>
    <row r="74" spans="5:22" x14ac:dyDescent="0.25">
      <c r="E74" t="s">
        <v>617</v>
      </c>
      <c r="F74" t="s">
        <v>344</v>
      </c>
    </row>
    <row r="75" spans="5:22" x14ac:dyDescent="0.25">
      <c r="E75" t="s">
        <v>618</v>
      </c>
      <c r="F75" t="s">
        <v>344</v>
      </c>
    </row>
    <row r="76" spans="5:22" x14ac:dyDescent="0.25">
      <c r="E76" t="s">
        <v>619</v>
      </c>
      <c r="F76" t="s">
        <v>344</v>
      </c>
    </row>
    <row r="77" spans="5:22" x14ac:dyDescent="0.25">
      <c r="E77" t="s">
        <v>620</v>
      </c>
      <c r="F77" t="s">
        <v>344</v>
      </c>
    </row>
    <row r="78" spans="5:22" x14ac:dyDescent="0.25">
      <c r="E78" t="s">
        <v>621</v>
      </c>
      <c r="F78" t="s">
        <v>344</v>
      </c>
    </row>
    <row r="79" spans="5:22" x14ac:dyDescent="0.25">
      <c r="E79" t="s">
        <v>622</v>
      </c>
      <c r="F79" t="s">
        <v>344</v>
      </c>
    </row>
    <row r="80" spans="5:22" x14ac:dyDescent="0.25">
      <c r="E80" t="s">
        <v>623</v>
      </c>
      <c r="F80" t="s">
        <v>548</v>
      </c>
      <c r="G80">
        <v>0</v>
      </c>
      <c r="H80">
        <v>7</v>
      </c>
      <c r="J80">
        <v>7</v>
      </c>
      <c r="R80">
        <v>1</v>
      </c>
      <c r="S80">
        <v>1</v>
      </c>
      <c r="T80">
        <v>0</v>
      </c>
      <c r="V80" t="s">
        <v>735</v>
      </c>
    </row>
    <row r="81" spans="5:6" x14ac:dyDescent="0.25">
      <c r="E81" t="s">
        <v>624</v>
      </c>
      <c r="F81" t="s">
        <v>344</v>
      </c>
    </row>
    <row r="82" spans="5:6" x14ac:dyDescent="0.25">
      <c r="E82" t="s">
        <v>625</v>
      </c>
      <c r="F82" t="s">
        <v>344</v>
      </c>
    </row>
    <row r="83" spans="5:6" x14ac:dyDescent="0.25">
      <c r="E83" t="s">
        <v>626</v>
      </c>
      <c r="F83" t="s">
        <v>344</v>
      </c>
    </row>
    <row r="84" spans="5:6" x14ac:dyDescent="0.25">
      <c r="E84" t="s">
        <v>627</v>
      </c>
      <c r="F84" t="s">
        <v>344</v>
      </c>
    </row>
    <row r="85" spans="5:6" x14ac:dyDescent="0.25">
      <c r="E85" t="s">
        <v>628</v>
      </c>
      <c r="F85" t="s">
        <v>344</v>
      </c>
    </row>
    <row r="86" spans="5:6" x14ac:dyDescent="0.25">
      <c r="E86" t="s">
        <v>629</v>
      </c>
      <c r="F86" t="s">
        <v>344</v>
      </c>
    </row>
    <row r="87" spans="5:6" x14ac:dyDescent="0.25">
      <c r="E87" t="s">
        <v>630</v>
      </c>
      <c r="F87" t="s">
        <v>344</v>
      </c>
    </row>
    <row r="88" spans="5:6" x14ac:dyDescent="0.25">
      <c r="E88" t="s">
        <v>631</v>
      </c>
      <c r="F88" t="s">
        <v>344</v>
      </c>
    </row>
    <row r="89" spans="5:6" x14ac:dyDescent="0.25">
      <c r="E89" t="s">
        <v>632</v>
      </c>
      <c r="F89" t="s">
        <v>344</v>
      </c>
    </row>
    <row r="90" spans="5:6" x14ac:dyDescent="0.25">
      <c r="E90" t="s">
        <v>633</v>
      </c>
      <c r="F90" t="s">
        <v>344</v>
      </c>
    </row>
    <row r="91" spans="5:6" x14ac:dyDescent="0.25">
      <c r="E91" t="s">
        <v>634</v>
      </c>
      <c r="F91" t="s">
        <v>344</v>
      </c>
    </row>
    <row r="92" spans="5:6" x14ac:dyDescent="0.25">
      <c r="E92" t="s">
        <v>635</v>
      </c>
      <c r="F92" t="s">
        <v>344</v>
      </c>
    </row>
    <row r="93" spans="5:6" x14ac:dyDescent="0.25">
      <c r="E93" t="s">
        <v>636</v>
      </c>
      <c r="F93" t="s">
        <v>344</v>
      </c>
    </row>
    <row r="94" spans="5:6" x14ac:dyDescent="0.25">
      <c r="E94" t="s">
        <v>637</v>
      </c>
      <c r="F94" t="s">
        <v>344</v>
      </c>
    </row>
    <row r="95" spans="5:6" x14ac:dyDescent="0.25">
      <c r="E95" t="s">
        <v>638</v>
      </c>
      <c r="F95" t="s">
        <v>344</v>
      </c>
    </row>
    <row r="96" spans="5:6" x14ac:dyDescent="0.25">
      <c r="E96" t="s">
        <v>639</v>
      </c>
      <c r="F96" t="s">
        <v>344</v>
      </c>
    </row>
    <row r="97" spans="5:6" x14ac:dyDescent="0.25">
      <c r="E97" t="s">
        <v>640</v>
      </c>
      <c r="F97" t="s">
        <v>344</v>
      </c>
    </row>
    <row r="98" spans="5:6" x14ac:dyDescent="0.25">
      <c r="E98" t="s">
        <v>641</v>
      </c>
      <c r="F98" t="s">
        <v>344</v>
      </c>
    </row>
    <row r="99" spans="5:6" x14ac:dyDescent="0.25">
      <c r="E99" t="s">
        <v>642</v>
      </c>
      <c r="F99" t="s">
        <v>344</v>
      </c>
    </row>
    <row r="100" spans="5:6" x14ac:dyDescent="0.25">
      <c r="E100" t="s">
        <v>643</v>
      </c>
      <c r="F100" t="s">
        <v>344</v>
      </c>
    </row>
    <row r="101" spans="5:6" x14ac:dyDescent="0.25">
      <c r="E101" t="s">
        <v>644</v>
      </c>
      <c r="F101" t="s">
        <v>344</v>
      </c>
    </row>
    <row r="102" spans="5:6" x14ac:dyDescent="0.25">
      <c r="E102" t="s">
        <v>645</v>
      </c>
      <c r="F102" t="s">
        <v>344</v>
      </c>
    </row>
    <row r="103" spans="5:6" x14ac:dyDescent="0.25">
      <c r="E103" t="s">
        <v>646</v>
      </c>
      <c r="F103" t="s">
        <v>344</v>
      </c>
    </row>
    <row r="104" spans="5:6" x14ac:dyDescent="0.25">
      <c r="E104" t="s">
        <v>647</v>
      </c>
      <c r="F104" t="s">
        <v>344</v>
      </c>
    </row>
    <row r="105" spans="5:6" x14ac:dyDescent="0.25">
      <c r="E105" t="s">
        <v>648</v>
      </c>
      <c r="F105" t="s">
        <v>344</v>
      </c>
    </row>
    <row r="106" spans="5:6" x14ac:dyDescent="0.25">
      <c r="E106" t="s">
        <v>649</v>
      </c>
      <c r="F106" t="s">
        <v>344</v>
      </c>
    </row>
    <row r="107" spans="5:6" x14ac:dyDescent="0.25">
      <c r="E107" t="s">
        <v>650</v>
      </c>
      <c r="F107" t="s">
        <v>344</v>
      </c>
    </row>
    <row r="108" spans="5:6" x14ac:dyDescent="0.25">
      <c r="E108" t="s">
        <v>651</v>
      </c>
      <c r="F108" t="s">
        <v>344</v>
      </c>
    </row>
    <row r="109" spans="5:6" x14ac:dyDescent="0.25">
      <c r="E109" t="s">
        <v>652</v>
      </c>
      <c r="F109" t="s">
        <v>344</v>
      </c>
    </row>
    <row r="110" spans="5:6" x14ac:dyDescent="0.25">
      <c r="E110" t="s">
        <v>653</v>
      </c>
      <c r="F110" t="s">
        <v>344</v>
      </c>
    </row>
    <row r="111" spans="5:6" x14ac:dyDescent="0.25">
      <c r="E111" t="s">
        <v>654</v>
      </c>
      <c r="F111" t="s">
        <v>344</v>
      </c>
    </row>
    <row r="112" spans="5:6" x14ac:dyDescent="0.25">
      <c r="E112" t="s">
        <v>655</v>
      </c>
      <c r="F112" t="s">
        <v>344</v>
      </c>
    </row>
    <row r="113" spans="5:13" x14ac:dyDescent="0.25">
      <c r="E113" t="s">
        <v>656</v>
      </c>
      <c r="F113" t="s">
        <v>344</v>
      </c>
    </row>
    <row r="114" spans="5:13" x14ac:dyDescent="0.25">
      <c r="E114" t="s">
        <v>657</v>
      </c>
      <c r="F114" t="s">
        <v>344</v>
      </c>
    </row>
    <row r="115" spans="5:13" x14ac:dyDescent="0.25">
      <c r="E115" t="s">
        <v>658</v>
      </c>
      <c r="F115" t="s">
        <v>344</v>
      </c>
    </row>
    <row r="116" spans="5:13" x14ac:dyDescent="0.25">
      <c r="E116" t="s">
        <v>659</v>
      </c>
      <c r="F116" t="s">
        <v>344</v>
      </c>
    </row>
    <row r="117" spans="5:13" x14ac:dyDescent="0.25">
      <c r="E117" t="s">
        <v>660</v>
      </c>
      <c r="F117" t="s">
        <v>344</v>
      </c>
    </row>
    <row r="118" spans="5:13" x14ac:dyDescent="0.25">
      <c r="E118" t="s">
        <v>661</v>
      </c>
      <c r="F118" t="s">
        <v>344</v>
      </c>
    </row>
    <row r="119" spans="5:13" x14ac:dyDescent="0.25">
      <c r="E119" t="s">
        <v>662</v>
      </c>
      <c r="F119" t="s">
        <v>344</v>
      </c>
    </row>
    <row r="120" spans="5:13" x14ac:dyDescent="0.25">
      <c r="E120" t="s">
        <v>663</v>
      </c>
      <c r="F120" t="s">
        <v>344</v>
      </c>
    </row>
    <row r="121" spans="5:13" x14ac:dyDescent="0.25">
      <c r="E121" t="s">
        <v>664</v>
      </c>
      <c r="F121" t="s">
        <v>344</v>
      </c>
    </row>
    <row r="122" spans="5:13" x14ac:dyDescent="0.25">
      <c r="E122" t="s">
        <v>665</v>
      </c>
      <c r="F122" t="s">
        <v>344</v>
      </c>
    </row>
    <row r="123" spans="5:13" x14ac:dyDescent="0.25">
      <c r="E123" t="s">
        <v>666</v>
      </c>
      <c r="F123" t="s">
        <v>344</v>
      </c>
    </row>
    <row r="124" spans="5:13" x14ac:dyDescent="0.25">
      <c r="E124" t="s">
        <v>667</v>
      </c>
      <c r="F124" t="s">
        <v>344</v>
      </c>
    </row>
    <row r="125" spans="5:13" x14ac:dyDescent="0.25">
      <c r="E125" t="s">
        <v>668</v>
      </c>
      <c r="F125" t="s">
        <v>344</v>
      </c>
    </row>
    <row r="126" spans="5:13" x14ac:dyDescent="0.25">
      <c r="E126" t="s">
        <v>669</v>
      </c>
      <c r="F126" t="s">
        <v>344</v>
      </c>
    </row>
    <row r="127" spans="5:13" x14ac:dyDescent="0.25">
      <c r="E127" t="s">
        <v>670</v>
      </c>
      <c r="F127" t="s">
        <v>344</v>
      </c>
    </row>
    <row r="128" spans="5:13" x14ac:dyDescent="0.25">
      <c r="E128" t="s">
        <v>671</v>
      </c>
      <c r="F128" t="s">
        <v>692</v>
      </c>
      <c r="M128" t="s">
        <v>511</v>
      </c>
    </row>
    <row r="129" spans="5:22" x14ac:dyDescent="0.25">
      <c r="E129" t="s">
        <v>672</v>
      </c>
      <c r="F129" t="s">
        <v>344</v>
      </c>
    </row>
    <row r="130" spans="5:22" x14ac:dyDescent="0.25">
      <c r="E130" t="s">
        <v>673</v>
      </c>
      <c r="F130" t="s">
        <v>344</v>
      </c>
    </row>
    <row r="131" spans="5:22" x14ac:dyDescent="0.25">
      <c r="E131" t="s">
        <v>674</v>
      </c>
      <c r="F131" t="s">
        <v>344</v>
      </c>
    </row>
    <row r="132" spans="5:22" x14ac:dyDescent="0.25">
      <c r="E132" t="s">
        <v>675</v>
      </c>
      <c r="F132" t="s">
        <v>344</v>
      </c>
    </row>
    <row r="133" spans="5:22" x14ac:dyDescent="0.25">
      <c r="E133" t="s">
        <v>676</v>
      </c>
      <c r="F133" t="s">
        <v>344</v>
      </c>
    </row>
    <row r="134" spans="5:22" x14ac:dyDescent="0.25">
      <c r="E134" t="s">
        <v>677</v>
      </c>
      <c r="F134" t="s">
        <v>344</v>
      </c>
    </row>
    <row r="135" spans="5:22" x14ac:dyDescent="0.25">
      <c r="E135" t="s">
        <v>678</v>
      </c>
      <c r="F135" t="s">
        <v>344</v>
      </c>
    </row>
    <row r="136" spans="5:22" x14ac:dyDescent="0.25">
      <c r="E136" t="s">
        <v>679</v>
      </c>
      <c r="F136" t="s">
        <v>344</v>
      </c>
    </row>
    <row r="137" spans="5:22" x14ac:dyDescent="0.25">
      <c r="E137" t="s">
        <v>680</v>
      </c>
      <c r="F137" t="s">
        <v>344</v>
      </c>
    </row>
    <row r="138" spans="5:22" x14ac:dyDescent="0.25">
      <c r="E138" t="s">
        <v>681</v>
      </c>
      <c r="F138" t="s">
        <v>344</v>
      </c>
    </row>
    <row r="139" spans="5:22" x14ac:dyDescent="0.25">
      <c r="E139" t="s">
        <v>682</v>
      </c>
      <c r="F139" t="s">
        <v>344</v>
      </c>
    </row>
    <row r="140" spans="5:22" x14ac:dyDescent="0.25">
      <c r="E140" t="s">
        <v>683</v>
      </c>
      <c r="F140" t="s">
        <v>344</v>
      </c>
    </row>
    <row r="141" spans="5:22" x14ac:dyDescent="0.25">
      <c r="E141" t="s">
        <v>684</v>
      </c>
      <c r="F141" t="s">
        <v>344</v>
      </c>
    </row>
    <row r="142" spans="5:22" x14ac:dyDescent="0.25">
      <c r="E142" t="s">
        <v>685</v>
      </c>
      <c r="F142" t="s">
        <v>344</v>
      </c>
    </row>
    <row r="143" spans="5:22" x14ac:dyDescent="0.25">
      <c r="E143" t="s">
        <v>686</v>
      </c>
      <c r="F143" t="s">
        <v>693</v>
      </c>
      <c r="G143">
        <v>1</v>
      </c>
      <c r="H143">
        <v>5</v>
      </c>
      <c r="J143">
        <v>7</v>
      </c>
      <c r="R143">
        <v>1</v>
      </c>
      <c r="S143">
        <v>3</v>
      </c>
      <c r="T143">
        <v>2</v>
      </c>
      <c r="U143" t="s">
        <v>592</v>
      </c>
      <c r="V143" t="s">
        <v>734</v>
      </c>
    </row>
    <row r="144" spans="5:22" x14ac:dyDescent="0.25">
      <c r="E144" t="s">
        <v>687</v>
      </c>
      <c r="F144" t="s">
        <v>548</v>
      </c>
      <c r="G144">
        <v>0</v>
      </c>
      <c r="H144">
        <v>4</v>
      </c>
      <c r="J144">
        <v>5</v>
      </c>
      <c r="V144" t="s">
        <v>739</v>
      </c>
    </row>
    <row r="145" spans="5:6" x14ac:dyDescent="0.25">
      <c r="E145" t="s">
        <v>688</v>
      </c>
      <c r="F145" t="s">
        <v>344</v>
      </c>
    </row>
    <row r="146" spans="5:6" x14ac:dyDescent="0.25">
      <c r="E146" t="s">
        <v>689</v>
      </c>
      <c r="F146" t="s">
        <v>344</v>
      </c>
    </row>
    <row r="147" spans="5:6" x14ac:dyDescent="0.25">
      <c r="E147" t="s">
        <v>690</v>
      </c>
      <c r="F147" t="s">
        <v>344</v>
      </c>
    </row>
    <row r="148" spans="5:6" x14ac:dyDescent="0.25">
      <c r="E148" t="s">
        <v>691</v>
      </c>
      <c r="F148" t="s">
        <v>344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B1" workbookViewId="0">
      <selection activeCell="T17" sqref="T17"/>
    </sheetView>
  </sheetViews>
  <sheetFormatPr defaultRowHeight="15" x14ac:dyDescent="0.25"/>
  <cols>
    <col min="4" max="4" width="1.5703125" customWidth="1"/>
    <col min="5" max="5" width="15.85546875" customWidth="1"/>
  </cols>
  <sheetData>
    <row r="1" spans="1:21" x14ac:dyDescent="0.25">
      <c r="A1" t="s">
        <v>0</v>
      </c>
      <c r="B1" t="s">
        <v>1</v>
      </c>
      <c r="C1" t="s">
        <v>334</v>
      </c>
      <c r="D1" t="s">
        <v>335</v>
      </c>
      <c r="E1" t="s">
        <v>2</v>
      </c>
      <c r="F1" t="s">
        <v>547</v>
      </c>
      <c r="G1" t="s">
        <v>258</v>
      </c>
      <c r="H1" t="s">
        <v>3</v>
      </c>
      <c r="I1" t="s">
        <v>341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74</v>
      </c>
      <c r="Q1" t="s">
        <v>424</v>
      </c>
      <c r="R1" t="s">
        <v>425</v>
      </c>
      <c r="S1" t="s">
        <v>588</v>
      </c>
      <c r="T1" t="s">
        <v>589</v>
      </c>
      <c r="U1" t="s">
        <v>698</v>
      </c>
    </row>
    <row r="2" spans="1:21" x14ac:dyDescent="0.25">
      <c r="B2">
        <v>1</v>
      </c>
      <c r="E2" t="s">
        <v>700</v>
      </c>
      <c r="F2" t="s">
        <v>692</v>
      </c>
      <c r="R2">
        <v>0</v>
      </c>
      <c r="S2">
        <v>0</v>
      </c>
      <c r="T2">
        <v>1</v>
      </c>
      <c r="U2" t="s">
        <v>699</v>
      </c>
    </row>
    <row r="3" spans="1:21" x14ac:dyDescent="0.25">
      <c r="E3" t="s">
        <v>701</v>
      </c>
      <c r="F3" t="s">
        <v>702</v>
      </c>
      <c r="U3" t="s">
        <v>706</v>
      </c>
    </row>
    <row r="4" spans="1:21" x14ac:dyDescent="0.25">
      <c r="E4" t="s">
        <v>703</v>
      </c>
      <c r="F4" t="s">
        <v>548</v>
      </c>
      <c r="H4">
        <v>7.5</v>
      </c>
      <c r="J4">
        <v>5</v>
      </c>
      <c r="R4">
        <v>1</v>
      </c>
      <c r="S4">
        <v>1</v>
      </c>
      <c r="T4">
        <v>0</v>
      </c>
    </row>
    <row r="5" spans="1:21" x14ac:dyDescent="0.25">
      <c r="E5" t="s">
        <v>704</v>
      </c>
      <c r="F5" t="s">
        <v>692</v>
      </c>
      <c r="H5">
        <v>7.4</v>
      </c>
      <c r="J5">
        <v>5.22</v>
      </c>
      <c r="R5">
        <v>1</v>
      </c>
      <c r="S5">
        <v>1</v>
      </c>
      <c r="T5">
        <v>0</v>
      </c>
    </row>
    <row r="6" spans="1:21" x14ac:dyDescent="0.25">
      <c r="E6" t="s">
        <v>705</v>
      </c>
      <c r="F6" t="s">
        <v>548</v>
      </c>
      <c r="R6">
        <v>0</v>
      </c>
      <c r="S6">
        <v>0</v>
      </c>
      <c r="T6">
        <v>2</v>
      </c>
      <c r="U6" t="s">
        <v>707</v>
      </c>
    </row>
    <row r="7" spans="1:21" x14ac:dyDescent="0.25">
      <c r="U7" t="s">
        <v>708</v>
      </c>
    </row>
    <row r="8" spans="1:21" x14ac:dyDescent="0.25">
      <c r="E8" t="s">
        <v>709</v>
      </c>
      <c r="F8" t="s">
        <v>548</v>
      </c>
      <c r="G8">
        <v>1</v>
      </c>
      <c r="H8">
        <v>5.2</v>
      </c>
      <c r="J8">
        <v>6.6</v>
      </c>
      <c r="O8" t="s">
        <v>710</v>
      </c>
      <c r="R8">
        <v>1</v>
      </c>
      <c r="S8">
        <v>1</v>
      </c>
      <c r="T8">
        <v>0</v>
      </c>
    </row>
    <row r="9" spans="1:21" x14ac:dyDescent="0.25">
      <c r="E9" t="s">
        <v>711</v>
      </c>
      <c r="F9" t="s">
        <v>702</v>
      </c>
    </row>
    <row r="10" spans="1:21" x14ac:dyDescent="0.25">
      <c r="E10" t="s">
        <v>712</v>
      </c>
      <c r="F10" t="s">
        <v>702</v>
      </c>
      <c r="U10" t="s">
        <v>713</v>
      </c>
    </row>
    <row r="11" spans="1:21" x14ac:dyDescent="0.25">
      <c r="E11" t="s">
        <v>714</v>
      </c>
      <c r="F11" t="s">
        <v>591</v>
      </c>
      <c r="G11">
        <v>1</v>
      </c>
      <c r="H11">
        <v>6.56</v>
      </c>
      <c r="J11">
        <v>4.5999999999999996</v>
      </c>
      <c r="O11" t="s">
        <v>710</v>
      </c>
      <c r="R11">
        <v>1</v>
      </c>
      <c r="S11">
        <v>1</v>
      </c>
      <c r="T11">
        <v>3</v>
      </c>
      <c r="U11" t="s">
        <v>715</v>
      </c>
    </row>
    <row r="12" spans="1:21" x14ac:dyDescent="0.25">
      <c r="E12" t="s">
        <v>717</v>
      </c>
      <c r="F12" t="s">
        <v>692</v>
      </c>
      <c r="S12">
        <v>0</v>
      </c>
      <c r="T12">
        <v>1</v>
      </c>
      <c r="U12" t="s">
        <v>716</v>
      </c>
    </row>
    <row r="13" spans="1:21" x14ac:dyDescent="0.25">
      <c r="E13" t="s">
        <v>718</v>
      </c>
      <c r="F13" t="s">
        <v>548</v>
      </c>
      <c r="H13">
        <v>7.88</v>
      </c>
      <c r="J13">
        <v>5</v>
      </c>
      <c r="S13">
        <v>3</v>
      </c>
      <c r="T13">
        <v>3</v>
      </c>
    </row>
    <row r="14" spans="1:21" x14ac:dyDescent="0.25">
      <c r="E14" t="s">
        <v>719</v>
      </c>
      <c r="F14" t="s">
        <v>548</v>
      </c>
      <c r="H14">
        <v>6</v>
      </c>
      <c r="J14">
        <v>3.8</v>
      </c>
      <c r="S14">
        <v>2</v>
      </c>
      <c r="T14">
        <v>0</v>
      </c>
    </row>
    <row r="15" spans="1:21" x14ac:dyDescent="0.25">
      <c r="E15" t="s">
        <v>720</v>
      </c>
      <c r="F15" t="s">
        <v>548</v>
      </c>
      <c r="H15">
        <v>5</v>
      </c>
      <c r="J15">
        <v>4</v>
      </c>
      <c r="S15">
        <v>2</v>
      </c>
      <c r="T15">
        <v>4</v>
      </c>
      <c r="U15" t="s">
        <v>721</v>
      </c>
    </row>
    <row r="16" spans="1:21" x14ac:dyDescent="0.25">
      <c r="E16" t="s">
        <v>722</v>
      </c>
      <c r="F16" t="s">
        <v>548</v>
      </c>
      <c r="H16">
        <v>7.3</v>
      </c>
      <c r="J16">
        <v>4</v>
      </c>
      <c r="S16">
        <v>1</v>
      </c>
      <c r="T16">
        <v>1</v>
      </c>
    </row>
    <row r="17" spans="5:21" x14ac:dyDescent="0.25">
      <c r="E17" t="s">
        <v>723</v>
      </c>
      <c r="F17" t="s">
        <v>548</v>
      </c>
      <c r="S17">
        <v>0</v>
      </c>
      <c r="T17">
        <v>1</v>
      </c>
      <c r="U17" t="s">
        <v>724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L3" sqref="L3"/>
    </sheetView>
  </sheetViews>
  <sheetFormatPr defaultRowHeight="15" x14ac:dyDescent="0.25"/>
  <cols>
    <col min="1" max="1" width="5.140625" customWidth="1"/>
    <col min="2" max="2" width="5.85546875" customWidth="1"/>
    <col min="3" max="3" width="5" customWidth="1"/>
    <col min="4" max="4" width="6.85546875" customWidth="1"/>
    <col min="5" max="5" width="13.5703125" customWidth="1"/>
    <col min="18" max="18" width="19.28515625" customWidth="1"/>
  </cols>
  <sheetData>
    <row r="1" spans="1:19" x14ac:dyDescent="0.25">
      <c r="A1" t="s">
        <v>0</v>
      </c>
      <c r="B1" t="s">
        <v>1</v>
      </c>
      <c r="C1" t="s">
        <v>334</v>
      </c>
      <c r="D1" t="s">
        <v>335</v>
      </c>
      <c r="E1" t="s">
        <v>2</v>
      </c>
      <c r="F1" t="s">
        <v>258</v>
      </c>
      <c r="G1" t="s">
        <v>3</v>
      </c>
      <c r="H1" t="s">
        <v>341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74</v>
      </c>
      <c r="P1" t="s">
        <v>424</v>
      </c>
      <c r="Q1" t="s">
        <v>425</v>
      </c>
      <c r="R1" t="s">
        <v>732</v>
      </c>
    </row>
    <row r="2" spans="1:19" x14ac:dyDescent="0.25">
      <c r="E2" t="s">
        <v>694</v>
      </c>
      <c r="L2">
        <v>0</v>
      </c>
      <c r="M2">
        <v>1</v>
      </c>
      <c r="R2" t="s">
        <v>739</v>
      </c>
    </row>
    <row r="3" spans="1:19" x14ac:dyDescent="0.25">
      <c r="E3" t="s">
        <v>695</v>
      </c>
      <c r="L3">
        <v>0</v>
      </c>
      <c r="M3">
        <v>4</v>
      </c>
      <c r="R3" t="s">
        <v>740</v>
      </c>
    </row>
    <row r="4" spans="1:19" x14ac:dyDescent="0.25">
      <c r="E4" t="s">
        <v>696</v>
      </c>
      <c r="L4">
        <v>0</v>
      </c>
      <c r="M4">
        <v>3</v>
      </c>
      <c r="R4" t="s">
        <v>741</v>
      </c>
    </row>
    <row r="5" spans="1:19" x14ac:dyDescent="0.25">
      <c r="E5" t="s">
        <v>697</v>
      </c>
      <c r="L5">
        <v>0</v>
      </c>
      <c r="M5">
        <v>6</v>
      </c>
      <c r="R5" t="s">
        <v>742</v>
      </c>
    </row>
    <row r="6" spans="1:19" x14ac:dyDescent="0.25">
      <c r="E6" t="s">
        <v>515</v>
      </c>
      <c r="G6">
        <v>14</v>
      </c>
      <c r="H6">
        <v>0</v>
      </c>
      <c r="J6">
        <v>16.7</v>
      </c>
      <c r="K6">
        <v>19.2</v>
      </c>
      <c r="L6">
        <v>0</v>
      </c>
      <c r="M6">
        <v>2</v>
      </c>
      <c r="R6" t="s">
        <v>743</v>
      </c>
      <c r="S6" t="s">
        <v>511</v>
      </c>
    </row>
    <row r="7" spans="1:19" x14ac:dyDescent="0.25">
      <c r="E7" t="s">
        <v>516</v>
      </c>
      <c r="G7">
        <v>12.2</v>
      </c>
      <c r="H7">
        <v>1</v>
      </c>
      <c r="I7">
        <v>5</v>
      </c>
      <c r="J7">
        <v>13.4</v>
      </c>
      <c r="K7">
        <v>19.7</v>
      </c>
      <c r="R7" t="s">
        <v>744</v>
      </c>
      <c r="S7" t="s">
        <v>511</v>
      </c>
    </row>
    <row r="8" spans="1:19" x14ac:dyDescent="0.25">
      <c r="E8" t="s">
        <v>517</v>
      </c>
      <c r="J8">
        <v>15.9</v>
      </c>
      <c r="K8">
        <v>22.4</v>
      </c>
      <c r="R8" t="s">
        <v>745</v>
      </c>
      <c r="S8" t="s">
        <v>511</v>
      </c>
    </row>
    <row r="9" spans="1:19" x14ac:dyDescent="0.25">
      <c r="E9" t="s">
        <v>518</v>
      </c>
      <c r="J9">
        <v>14.6</v>
      </c>
      <c r="K9">
        <v>20</v>
      </c>
      <c r="R9" t="s">
        <v>737</v>
      </c>
      <c r="S9" t="s">
        <v>39</v>
      </c>
    </row>
    <row r="10" spans="1:19" x14ac:dyDescent="0.25">
      <c r="E10" t="s">
        <v>519</v>
      </c>
      <c r="G10">
        <v>15</v>
      </c>
      <c r="J10">
        <v>16.5</v>
      </c>
      <c r="K10">
        <v>20.2</v>
      </c>
      <c r="R10" t="s">
        <v>739</v>
      </c>
      <c r="S10" t="s">
        <v>520</v>
      </c>
    </row>
    <row r="11" spans="1:19" x14ac:dyDescent="0.25">
      <c r="E11" t="s">
        <v>521</v>
      </c>
      <c r="G11">
        <v>14</v>
      </c>
      <c r="H11">
        <v>1</v>
      </c>
      <c r="J11">
        <v>16.8</v>
      </c>
      <c r="K11">
        <v>21.1</v>
      </c>
      <c r="R11" t="s">
        <v>737</v>
      </c>
      <c r="S11" t="s">
        <v>522</v>
      </c>
    </row>
    <row r="12" spans="1:19" x14ac:dyDescent="0.25">
      <c r="E12" t="s">
        <v>523</v>
      </c>
      <c r="G12">
        <v>14</v>
      </c>
      <c r="H12">
        <v>1</v>
      </c>
      <c r="J12">
        <v>17</v>
      </c>
      <c r="K12">
        <v>19</v>
      </c>
      <c r="R12" t="s">
        <v>746</v>
      </c>
      <c r="S12" t="s">
        <v>522</v>
      </c>
    </row>
    <row r="13" spans="1:19" x14ac:dyDescent="0.25">
      <c r="E13" t="s">
        <v>524</v>
      </c>
      <c r="G13">
        <v>13</v>
      </c>
      <c r="J13">
        <v>16.399999999999999</v>
      </c>
      <c r="K13">
        <v>19.399999999999999</v>
      </c>
      <c r="R13" t="s">
        <v>747</v>
      </c>
    </row>
    <row r="14" spans="1:19" x14ac:dyDescent="0.25">
      <c r="E14" t="s">
        <v>525</v>
      </c>
      <c r="J14">
        <v>16.5</v>
      </c>
      <c r="K14">
        <v>29</v>
      </c>
      <c r="R14" t="s">
        <v>748</v>
      </c>
      <c r="S14" t="s">
        <v>39</v>
      </c>
    </row>
    <row r="15" spans="1:19" x14ac:dyDescent="0.25">
      <c r="E15" t="s">
        <v>526</v>
      </c>
      <c r="G15">
        <v>13</v>
      </c>
      <c r="J15">
        <v>15.7</v>
      </c>
      <c r="K15">
        <v>21.1</v>
      </c>
      <c r="R15" t="s">
        <v>749</v>
      </c>
    </row>
    <row r="16" spans="1:19" x14ac:dyDescent="0.25">
      <c r="E16" t="s">
        <v>527</v>
      </c>
      <c r="J16">
        <v>12.7</v>
      </c>
      <c r="K16">
        <v>21.2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Yeast SNARE only</vt:lpstr>
      <vt:lpstr>Neg</vt:lpstr>
      <vt:lpstr>Yeast SNARE+VPS33</vt:lpstr>
      <vt:lpstr>Yeast SNARE+3proteins</vt:lpstr>
      <vt:lpstr>Yeast SNARE+only Qb Qc</vt:lpstr>
      <vt:lpstr>Yeast SNARE + deltaVPS33+Qb+Qc</vt:lpstr>
      <vt:lpstr>YeastSNARE+VPS33+Vti1</vt:lpstr>
      <vt:lpstr>VSNARE+Vti1</vt:lpstr>
      <vt:lpstr>YeastSNARE+VPS33+Vam7</vt:lpstr>
      <vt:lpstr>ccdx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2017-11-07T21:57:53Z</dcterms:modified>
</cp:coreProperties>
</file>