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ayssa.salustriano\Desktop\"/>
    </mc:Choice>
  </mc:AlternateContent>
  <xr:revisionPtr revIDLastSave="0" documentId="13_ncr:1_{7E9ED378-961E-4C6E-A52F-FC18EAB731E1}" xr6:coauthVersionLast="47" xr6:coauthVersionMax="47" xr10:uidLastSave="{00000000-0000-0000-0000-000000000000}"/>
  <bookViews>
    <workbookView xWindow="-108" yWindow="-108" windowWidth="23256" windowHeight="12576" xr2:uid="{5AE32B24-5C9A-4EE9-A97D-6272B7397E0C}"/>
  </bookViews>
  <sheets>
    <sheet name="Visão geral" sheetId="6" r:id="rId1"/>
    <sheet name="Controle de multas" sheetId="3" r:id="rId2"/>
    <sheet name="Dados 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8" l="1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33" i="8"/>
  <c r="E33" i="8"/>
  <c r="B38" i="8"/>
  <c r="E38" i="8"/>
  <c r="B39" i="8"/>
  <c r="E39" i="8"/>
  <c r="B40" i="8"/>
  <c r="B41" i="8"/>
  <c r="H16" i="8"/>
  <c r="E16" i="8"/>
  <c r="B1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tc={CBA0B721-CB3B-4548-956A-C88A7BB2B792}</author>
    <author>tc={AD122F65-04AE-4702-9570-6CFB132620D8}</author>
    <author>tc={3F2B2548-A3A2-4C85-A648-73E256B78F1B}</author>
  </authors>
  <commentList>
    <comment ref="O23" authorId="0" shapeId="0" xr:uid="{CBA0B721-CB3B-4548-956A-C88A7BB2B7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CAIU NA CNH DO CELSO</t>
      </text>
    </comment>
    <comment ref="O24" authorId="1" shapeId="0" xr:uid="{AD122F65-04AE-4702-9570-6CFB132620D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CAIR NA CNH DO CELSO
</t>
      </text>
    </comment>
    <comment ref="O37" authorId="2" shapeId="0" xr:uid="{3F2B2548-A3A2-4C85-A648-73E256B78F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CAIR NA CNH DO CELSO</t>
      </text>
    </comment>
  </commentList>
</comments>
</file>

<file path=xl/sharedStrings.xml><?xml version="1.0" encoding="utf-8"?>
<sst xmlns="http://schemas.openxmlformats.org/spreadsheetml/2006/main" count="632" uniqueCount="202">
  <si>
    <t>Gravidade</t>
  </si>
  <si>
    <t>Pontos</t>
  </si>
  <si>
    <t>Dirigir veiculo manuseando telefone celular</t>
  </si>
  <si>
    <t>Deixar o condutor de usar o cinto segurança</t>
  </si>
  <si>
    <t>Grave</t>
  </si>
  <si>
    <t>Data</t>
  </si>
  <si>
    <t>Hora</t>
  </si>
  <si>
    <t>Infração</t>
  </si>
  <si>
    <t>Motorista</t>
  </si>
  <si>
    <t>Veiculo</t>
  </si>
  <si>
    <t>Data venc</t>
  </si>
  <si>
    <t>Status</t>
  </si>
  <si>
    <t>somatoria de pontuação</t>
  </si>
  <si>
    <t>Total</t>
  </si>
  <si>
    <t>quantidade de multas</t>
  </si>
  <si>
    <t>gravidades</t>
  </si>
  <si>
    <t>quantidade</t>
  </si>
  <si>
    <t>Leve</t>
  </si>
  <si>
    <t>Pendente</t>
  </si>
  <si>
    <t>QCA0764</t>
  </si>
  <si>
    <t>Pago</t>
  </si>
  <si>
    <t>Nº AIT</t>
  </si>
  <si>
    <t>PRF</t>
  </si>
  <si>
    <t xml:space="preserve">Órgão </t>
  </si>
  <si>
    <t>Órgão Autuador</t>
  </si>
  <si>
    <t>000100</t>
  </si>
  <si>
    <t>CPF</t>
  </si>
  <si>
    <t>Pref. Rondonópolis</t>
  </si>
  <si>
    <t>QCA0754</t>
  </si>
  <si>
    <t>Conduzir o veiculo com equipamento obrigatorio ineficiente/inoperante</t>
  </si>
  <si>
    <t>HSA0878</t>
  </si>
  <si>
    <t>Conduzir veiculo c/ defeito no sistema de iluminação, sinalização ou lâmpadas queimadas</t>
  </si>
  <si>
    <t>QCC8B75</t>
  </si>
  <si>
    <t>DER GO</t>
  </si>
  <si>
    <t>Transitar em velocidade superior a maxima permitida entre 20% e 50%</t>
  </si>
  <si>
    <t>Ultrapassar pela contramão linha de dividão de fluxos opostos, continua amarela</t>
  </si>
  <si>
    <t>QCP7B53</t>
  </si>
  <si>
    <t>000300</t>
  </si>
  <si>
    <t>DNIT</t>
  </si>
  <si>
    <t>QCV9133</t>
  </si>
  <si>
    <t>QRC7492</t>
  </si>
  <si>
    <t>RUC4F17</t>
  </si>
  <si>
    <t>DER SP</t>
  </si>
  <si>
    <t>RRT0J30</t>
  </si>
  <si>
    <t>RRS9J80</t>
  </si>
  <si>
    <t>RRT9B44</t>
  </si>
  <si>
    <t>RRT7E50</t>
  </si>
  <si>
    <t>Transitar em velocidade superior a maxima permitida em mais de 50%</t>
  </si>
  <si>
    <t xml:space="preserve">Transitar em velocidade superior a maxima permitida em até 20% </t>
  </si>
  <si>
    <t>Pref. Lucas do Rio Verde</t>
  </si>
  <si>
    <t>LE00043771</t>
  </si>
  <si>
    <t>S037570494</t>
  </si>
  <si>
    <t>RRX1I71</t>
  </si>
  <si>
    <t xml:space="preserve">Elisvalds </t>
  </si>
  <si>
    <t>RRW3D34</t>
  </si>
  <si>
    <t>R686194659</t>
  </si>
  <si>
    <t>ROT0251608</t>
  </si>
  <si>
    <t>Dirigir veiculo segurando telefone celular</t>
  </si>
  <si>
    <t>Wellyton</t>
  </si>
  <si>
    <t>Tania</t>
  </si>
  <si>
    <t>R683362844</t>
  </si>
  <si>
    <t>ROT0247420</t>
  </si>
  <si>
    <t>778.969.801-00</t>
  </si>
  <si>
    <t>T622367587</t>
  </si>
  <si>
    <t>Deferido</t>
  </si>
  <si>
    <t>969.469.031-53</t>
  </si>
  <si>
    <t>015.086.741-75</t>
  </si>
  <si>
    <t>S034112325</t>
  </si>
  <si>
    <t>-</t>
  </si>
  <si>
    <t>615.527.711-72</t>
  </si>
  <si>
    <t>S032502951</t>
  </si>
  <si>
    <t>T654977569</t>
  </si>
  <si>
    <t>Julio</t>
  </si>
  <si>
    <t>535.957.341-49</t>
  </si>
  <si>
    <t>S033232134</t>
  </si>
  <si>
    <t>N identificado</t>
  </si>
  <si>
    <t>ROT0237220</t>
  </si>
  <si>
    <t>Executar operação de retorno passando por cima de canteiro de divisor de pista</t>
  </si>
  <si>
    <t>QCS0952</t>
  </si>
  <si>
    <t xml:space="preserve">Victor </t>
  </si>
  <si>
    <t>740.869.101-44</t>
  </si>
  <si>
    <t>T625319559</t>
  </si>
  <si>
    <t>R632110759</t>
  </si>
  <si>
    <t>Média</t>
  </si>
  <si>
    <t>S036249899</t>
  </si>
  <si>
    <t>Gustavo</t>
  </si>
  <si>
    <t>041.987.169-19</t>
  </si>
  <si>
    <t>Gravíssima</t>
  </si>
  <si>
    <t>R628398654</t>
  </si>
  <si>
    <t>1V 1862166</t>
  </si>
  <si>
    <t>968.493.801-25</t>
  </si>
  <si>
    <t>Pref. Cuiaba</t>
  </si>
  <si>
    <t>L433035488</t>
  </si>
  <si>
    <t>RAR1A58</t>
  </si>
  <si>
    <t>459.451.521-53</t>
  </si>
  <si>
    <t>R649962575</t>
  </si>
  <si>
    <t>RAQ8A39</t>
  </si>
  <si>
    <t>Celso</t>
  </si>
  <si>
    <t>234.122.240-49</t>
  </si>
  <si>
    <t>Particular</t>
  </si>
  <si>
    <t>R666222398</t>
  </si>
  <si>
    <t>694.272.671-00</t>
  </si>
  <si>
    <t>S034678598</t>
  </si>
  <si>
    <t>S036057950</t>
  </si>
  <si>
    <t>048.228.769-18</t>
  </si>
  <si>
    <t>S036807709</t>
  </si>
  <si>
    <t>S037723086</t>
  </si>
  <si>
    <t>230.233.968-17</t>
  </si>
  <si>
    <t>T603671179</t>
  </si>
  <si>
    <t>T604569122</t>
  </si>
  <si>
    <t>Jairo</t>
  </si>
  <si>
    <t>581.156.841-04</t>
  </si>
  <si>
    <t xml:space="preserve">Concluido </t>
  </si>
  <si>
    <t>R020802072</t>
  </si>
  <si>
    <t>152.116.278-65</t>
  </si>
  <si>
    <t>Recorrendo ADV</t>
  </si>
  <si>
    <t>NFE0233</t>
  </si>
  <si>
    <t>T681890142</t>
  </si>
  <si>
    <t>Enio</t>
  </si>
  <si>
    <t>860.653.511-72</t>
  </si>
  <si>
    <t>Pref. Rio de Janeiro</t>
  </si>
  <si>
    <t>RA50015438</t>
  </si>
  <si>
    <t>Transitar na faixa ou via exclusiva p/ transporte público coletivo</t>
  </si>
  <si>
    <t>OBK2023</t>
  </si>
  <si>
    <t>R693968672</t>
  </si>
  <si>
    <t>R694342897</t>
  </si>
  <si>
    <t>RRZ8J01</t>
  </si>
  <si>
    <t>Transitar em velocidade superior a maxima permitida Em mais de 20% e 50%</t>
  </si>
  <si>
    <t>S038757104</t>
  </si>
  <si>
    <t>Aline</t>
  </si>
  <si>
    <t>073.514.596-22</t>
  </si>
  <si>
    <t>Advertencia por escrito</t>
  </si>
  <si>
    <t>DER MG</t>
  </si>
  <si>
    <t>AI06041495</t>
  </si>
  <si>
    <t>Condutor Principal</t>
  </si>
  <si>
    <t>SO39204126</t>
  </si>
  <si>
    <t>SO39661214</t>
  </si>
  <si>
    <t>RRR2G71</t>
  </si>
  <si>
    <t>033.771.192-56</t>
  </si>
  <si>
    <t>DT003O403D</t>
  </si>
  <si>
    <t>RHN5B66</t>
  </si>
  <si>
    <t>Indeferido</t>
  </si>
  <si>
    <t>Pontos Celso</t>
  </si>
  <si>
    <t>Concluido</t>
  </si>
  <si>
    <t>Em andamento</t>
  </si>
  <si>
    <t>T670617407</t>
  </si>
  <si>
    <t>T646846582</t>
  </si>
  <si>
    <t>R665297378</t>
  </si>
  <si>
    <t>Em movi deix de man aces luz baixa de dia, em rod pis simp sit fora per urb, veic desp luz rod diur</t>
  </si>
  <si>
    <t>RHP1J93</t>
  </si>
  <si>
    <t>mês</t>
  </si>
  <si>
    <t xml:space="preserve">valor </t>
  </si>
  <si>
    <t xml:space="preserve">mês </t>
  </si>
  <si>
    <t>T729416364</t>
  </si>
  <si>
    <t>Conduzir o veiculo com qualquer uma das placas sem legibilidade e visibilidade</t>
  </si>
  <si>
    <t>R734868707</t>
  </si>
  <si>
    <t>S029523025</t>
  </si>
  <si>
    <t>RHN5B23</t>
  </si>
  <si>
    <t>T620308915</t>
  </si>
  <si>
    <t>Conduzir o veículo sem qualquer uma das placas de identificação</t>
  </si>
  <si>
    <t>RHN5B18</t>
  </si>
  <si>
    <t>Pontuações</t>
  </si>
  <si>
    <t>R594680735</t>
  </si>
  <si>
    <t>RHN5B21</t>
  </si>
  <si>
    <t>M000046121</t>
  </si>
  <si>
    <t>Ultrapassar pela contramão nos aclives e declives sem visibilidade suficiente</t>
  </si>
  <si>
    <t>sem cobrança</t>
  </si>
  <si>
    <t>Valor Pago</t>
  </si>
  <si>
    <t>Empresa</t>
  </si>
  <si>
    <t>Cuiabá</t>
  </si>
  <si>
    <t>DT00HC20CP</t>
  </si>
  <si>
    <t>Adiantamento</t>
  </si>
  <si>
    <t>061.594.721-27</t>
  </si>
  <si>
    <t>717.057.671-68</t>
  </si>
  <si>
    <t>011.826.791-45</t>
  </si>
  <si>
    <t>024.706.635-47</t>
  </si>
  <si>
    <t>Cobrança</t>
  </si>
  <si>
    <t>Valor em Multas Pagos</t>
  </si>
  <si>
    <t>1º consulta</t>
  </si>
  <si>
    <t>2º consulta</t>
  </si>
  <si>
    <t>3º consulta</t>
  </si>
  <si>
    <t>João Paulo R.</t>
  </si>
  <si>
    <t>Kaue</t>
  </si>
  <si>
    <t>Lozardo</t>
  </si>
  <si>
    <t>Marcelo M.</t>
  </si>
  <si>
    <t>Marcelo C.</t>
  </si>
  <si>
    <t>Thiago L.</t>
  </si>
  <si>
    <t>Adenildo</t>
  </si>
  <si>
    <t xml:space="preserve">Renato </t>
  </si>
  <si>
    <t xml:space="preserve">Kaue </t>
  </si>
  <si>
    <t>Vanessa</t>
  </si>
  <si>
    <t>Jeferson</t>
  </si>
  <si>
    <t xml:space="preserve">Lozardo </t>
  </si>
  <si>
    <t>Situação FICI</t>
  </si>
  <si>
    <t xml:space="preserve">Pedro </t>
  </si>
  <si>
    <t>Paulo</t>
  </si>
  <si>
    <t>Detran MT</t>
  </si>
  <si>
    <t>Dirigir veículo utilizando-se telefone celular</t>
  </si>
  <si>
    <t>Dirigir sob a influencia de álcool</t>
  </si>
  <si>
    <t>Qnt. Multas</t>
  </si>
  <si>
    <t>Quantidade multas</t>
  </si>
  <si>
    <t>Pontuações perdidas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</si>
</sst>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top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quotePrefix="1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7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44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17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vertical="top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</cellXfs>
  <cellStyles count="2">
    <cellStyle name="Moeda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Infrações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'!$B$3:$B$15</c:f>
              <c:strCache>
                <c:ptCount val="13"/>
                <c:pt idx="0">
                  <c:v>valor </c:v>
                </c:pt>
                <c:pt idx="1">
                  <c:v>R$ 104,13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R$ 114,54</c:v>
                </c:pt>
                <c:pt idx="6">
                  <c:v>R$ 114,54</c:v>
                </c:pt>
                <c:pt idx="7">
                  <c:v>-</c:v>
                </c:pt>
                <c:pt idx="8">
                  <c:v>-</c:v>
                </c:pt>
                <c:pt idx="9">
                  <c:v>R$ 1.698,03</c:v>
                </c:pt>
                <c:pt idx="10">
                  <c:v>-</c:v>
                </c:pt>
                <c:pt idx="11">
                  <c:v>R$ 136,99</c:v>
                </c:pt>
                <c:pt idx="12">
                  <c:v>R$ 134,20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'Dados '!$A$4:$A$15</c15:sqref>
                  </c15:fullRef>
                </c:ext>
              </c:extLst>
              <c:f>('Dados '!$A$4,'Dados '!$A$8:$A$9,'Dados '!$A$12,'Dados '!$A$14:$A$15)</c:f>
              <c:numCache>
                <c:formatCode>mmm\-yy</c:formatCode>
                <c:ptCount val="6"/>
                <c:pt idx="0">
                  <c:v>44562</c:v>
                </c:pt>
                <c:pt idx="1">
                  <c:v>44682</c:v>
                </c:pt>
                <c:pt idx="2">
                  <c:v>44713</c:v>
                </c:pt>
                <c:pt idx="3">
                  <c:v>44805</c:v>
                </c:pt>
                <c:pt idx="4">
                  <c:v>44866</c:v>
                </c:pt>
                <c:pt idx="5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'!$B$4:$B$15</c15:sqref>
                  </c15:fullRef>
                </c:ext>
              </c:extLst>
              <c:f>('Dados '!$B$4,'Dados '!$B$8:$B$9,'Dados '!$B$12,'Dados '!$B$14:$B$15)</c:f>
              <c:numCache>
                <c:formatCode>"R$"\ #,##0.00</c:formatCode>
                <c:ptCount val="6"/>
                <c:pt idx="0">
                  <c:v>104.13</c:v>
                </c:pt>
                <c:pt idx="1">
                  <c:v>114.54</c:v>
                </c:pt>
                <c:pt idx="2">
                  <c:v>114.54</c:v>
                </c:pt>
                <c:pt idx="3">
                  <c:v>1698.03</c:v>
                </c:pt>
                <c:pt idx="4">
                  <c:v>136.99</c:v>
                </c:pt>
                <c:pt idx="5">
                  <c:v>134.19999999999999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8-4B3A-8117-4CE13FDF0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006592"/>
        <c:axId val="1276007552"/>
      </c:barChart>
      <c:catAx>
        <c:axId val="1276006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007552"/>
        <c:crosses val="autoZero"/>
        <c:auto val="0"/>
        <c:lblAlgn val="ctr"/>
        <c:lblOffset val="100"/>
        <c:noMultiLvlLbl val="0"/>
      </c:catAx>
      <c:valAx>
        <c:axId val="12760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0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Infrações</a:t>
            </a:r>
            <a:r>
              <a:rPr lang="en-US" baseline="0"/>
              <a:t>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'!$E$4:$E$15</c:f>
              <c:strCache>
                <c:ptCount val="12"/>
                <c:pt idx="0">
                  <c:v>R$ 362,39</c:v>
                </c:pt>
                <c:pt idx="1">
                  <c:v>R$ 498,96</c:v>
                </c:pt>
                <c:pt idx="2">
                  <c:v>R$ 328,64</c:v>
                </c:pt>
                <c:pt idx="3">
                  <c:v>-</c:v>
                </c:pt>
                <c:pt idx="4">
                  <c:v>R$ 288,90</c:v>
                </c:pt>
                <c:pt idx="5">
                  <c:v>R$ 923,00</c:v>
                </c:pt>
                <c:pt idx="6">
                  <c:v>R$ 2.096,88</c:v>
                </c:pt>
                <c:pt idx="7">
                  <c:v>R$ 156,18</c:v>
                </c:pt>
                <c:pt idx="8">
                  <c:v>R$ 1.027,13</c:v>
                </c:pt>
                <c:pt idx="9">
                  <c:v>R$ 443,04</c:v>
                </c:pt>
                <c:pt idx="10">
                  <c:v>R$ 3.756,42</c:v>
                </c:pt>
                <c:pt idx="11">
                  <c:v>R$ 156,18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'!$E$4:$E$15</c15:sqref>
                  </c15:fullRef>
                </c:ext>
              </c:extLst>
              <c:f>('Dados '!$E$4:$E$6,'Dados '!$E$8:$E$15)</c:f>
              <c:numCache>
                <c:formatCode>"R$"\ #,##0.00</c:formatCode>
                <c:ptCount val="11"/>
                <c:pt idx="0">
                  <c:v>362.39</c:v>
                </c:pt>
                <c:pt idx="1">
                  <c:v>498.96</c:v>
                </c:pt>
                <c:pt idx="2">
                  <c:v>328.64</c:v>
                </c:pt>
                <c:pt idx="3">
                  <c:v>288.89999999999998</c:v>
                </c:pt>
                <c:pt idx="4">
                  <c:v>923</c:v>
                </c:pt>
                <c:pt idx="5">
                  <c:v>2096.88</c:v>
                </c:pt>
                <c:pt idx="6">
                  <c:v>156.18</c:v>
                </c:pt>
                <c:pt idx="7">
                  <c:v>1027.1300000000001</c:v>
                </c:pt>
                <c:pt idx="8">
                  <c:v>443.04</c:v>
                </c:pt>
                <c:pt idx="9">
                  <c:v>3756.42</c:v>
                </c:pt>
                <c:pt idx="10">
                  <c:v>156.18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'Dados 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22F-4A6F-877E-DFF6DB1B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084096"/>
        <c:axId val="1479092736"/>
      </c:barChart>
      <c:catAx>
        <c:axId val="1479084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092736"/>
        <c:crosses val="autoZero"/>
        <c:auto val="0"/>
        <c:lblAlgn val="ctr"/>
        <c:lblOffset val="100"/>
        <c:noMultiLvlLbl val="0"/>
      </c:catAx>
      <c:valAx>
        <c:axId val="14790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0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Infrações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'Dados '!$H$4:$H$15</c:f>
              <c:strCache>
                <c:ptCount val="12"/>
                <c:pt idx="0">
                  <c:v>R$ 312,39</c:v>
                </c:pt>
                <c:pt idx="1">
                  <c:v>-</c:v>
                </c:pt>
                <c:pt idx="2">
                  <c:v>R$ 338,91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&quot;R$&quot;\ 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112-4DFB-9502-1CA4E3E1C1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'Dados '!$G$4:$G$15</c15:sqref>
                  </c15:fullRef>
                </c:ext>
              </c:extLst>
              <c:f>('Dados '!$G$4,'Dados '!$G$6)</c:f>
              <c:numCache>
                <c:formatCode>mmm\-yy</c:formatCode>
                <c:ptCount val="2"/>
                <c:pt idx="0">
                  <c:v>45292</c:v>
                </c:pt>
                <c:pt idx="1">
                  <c:v>45352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'!$H$4:$H$15</c15:sqref>
                  </c15:fullRef>
                </c:ext>
              </c:extLst>
              <c:f>('Dados '!$H$4,'Dados '!$H$6)</c:f>
              <c:numCache>
                <c:formatCode>"R$"\ #,##0.00</c:formatCode>
                <c:ptCount val="2"/>
                <c:pt idx="0">
                  <c:v>312.39</c:v>
                </c:pt>
                <c:pt idx="1">
                  <c:v>338.91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2-4DFB-9502-1CA4E3E1C1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5006512"/>
        <c:axId val="1245006992"/>
      </c:barChart>
      <c:catAx>
        <c:axId val="12450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06992"/>
        <c:crosses val="autoZero"/>
        <c:auto val="0"/>
        <c:lblAlgn val="ctr"/>
        <c:lblOffset val="100"/>
        <c:noMultiLvlLbl val="0"/>
      </c:catAx>
      <c:valAx>
        <c:axId val="1245006992"/>
        <c:scaling>
          <c:orientation val="minMax"/>
        </c:scaling>
        <c:delete val="1"/>
        <c:axPos val="l"/>
        <c:numFmt formatCode="&quot;R$&quot;\ #,##0.00" sourceLinked="0"/>
        <c:majorTickMark val="none"/>
        <c:minorTickMark val="none"/>
        <c:tickLblPos val="nextTo"/>
        <c:crossAx val="124500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</a:t>
            </a:r>
            <a:r>
              <a:rPr lang="en-US" baseline="0"/>
              <a:t> gravidade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'!$B$37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28-4E84-A36E-0C4855466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28-4E84-A36E-0C4855466B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28-4E84-A36E-0C4855466B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28-4E84-A36E-0C4855466B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'Dados '!$A$38:$A$41</c:f>
              <c:strCache>
                <c:ptCount val="4"/>
                <c:pt idx="0">
                  <c:v>Gravíssima</c:v>
                </c:pt>
                <c:pt idx="1">
                  <c:v>Grave</c:v>
                </c:pt>
                <c:pt idx="2">
                  <c:v>Média</c:v>
                </c:pt>
                <c:pt idx="3">
                  <c:v>Leve</c:v>
                </c:pt>
              </c:strCache>
            </c:strRef>
          </c:cat>
          <c:val>
            <c:numRef>
              <c:f>'Dados '!$B$38:$B$41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28-4E84-A36E-0C485546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'!$E$37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9-41C8-A15F-2FA13CAF62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9-41C8-A15F-2FA13CAF62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'Dados '!$D$38:$D$39</c:f>
              <c:strCache>
                <c:ptCount val="2"/>
                <c:pt idx="0">
                  <c:v>Pago</c:v>
                </c:pt>
                <c:pt idx="1">
                  <c:v>Pendente</c:v>
                </c:pt>
              </c:strCache>
            </c:strRef>
          </c:cat>
          <c:val>
            <c:numRef>
              <c:f>'Dados '!$E$38:$E$39</c:f>
              <c:numCache>
                <c:formatCode>General</c:formatCode>
                <c:ptCount val="2"/>
                <c:pt idx="0">
                  <c:v>44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9-41C8-A15F-2FA13CAF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motoristas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'!$B$44</c:f>
              <c:strCache>
                <c:ptCount val="1"/>
                <c:pt idx="0">
                  <c:v>Qnt. Multas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'Dados '!$A$45:$A$66</c:f>
              <c:strCache>
                <c:ptCount val="22"/>
                <c:pt idx="0">
                  <c:v>Adenildo</c:v>
                </c:pt>
                <c:pt idx="1">
                  <c:v>Aline</c:v>
                </c:pt>
                <c:pt idx="2">
                  <c:v>Celso</c:v>
                </c:pt>
                <c:pt idx="3">
                  <c:v>Elisvalds </c:v>
                </c:pt>
                <c:pt idx="4">
                  <c:v>Enio</c:v>
                </c:pt>
                <c:pt idx="5">
                  <c:v>Gustavo</c:v>
                </c:pt>
                <c:pt idx="6">
                  <c:v>Jairo</c:v>
                </c:pt>
                <c:pt idx="7">
                  <c:v>Jeferson</c:v>
                </c:pt>
                <c:pt idx="8">
                  <c:v>João Paulo R.</c:v>
                </c:pt>
                <c:pt idx="9">
                  <c:v>Julio</c:v>
                </c:pt>
                <c:pt idx="10">
                  <c:v>Kaue</c:v>
                </c:pt>
                <c:pt idx="11">
                  <c:v>Lozardo</c:v>
                </c:pt>
                <c:pt idx="12">
                  <c:v>Marcelo C.</c:v>
                </c:pt>
                <c:pt idx="13">
                  <c:v>Marcelo M.</c:v>
                </c:pt>
                <c:pt idx="14">
                  <c:v>N identificado</c:v>
                </c:pt>
                <c:pt idx="15">
                  <c:v>Paulo</c:v>
                </c:pt>
                <c:pt idx="16">
                  <c:v>Pedro </c:v>
                </c:pt>
                <c:pt idx="17">
                  <c:v>Tania</c:v>
                </c:pt>
                <c:pt idx="18">
                  <c:v>Thiago L.</c:v>
                </c:pt>
                <c:pt idx="19">
                  <c:v>Vanessa</c:v>
                </c:pt>
                <c:pt idx="20">
                  <c:v>Victor </c:v>
                </c:pt>
                <c:pt idx="21">
                  <c:v>Wellyton</c:v>
                </c:pt>
              </c:strCache>
            </c:strRef>
          </c:cat>
          <c:val>
            <c:numRef>
              <c:f>'Dados '!$B$45:$B$66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8-434F-BD90-3472959B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45519"/>
        <c:axId val="60247919"/>
      </c:barChart>
      <c:catAx>
        <c:axId val="602455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47919"/>
        <c:crosses val="autoZero"/>
        <c:auto val="1"/>
        <c:lblAlgn val="ctr"/>
        <c:lblOffset val="100"/>
        <c:noMultiLvlLbl val="0"/>
      </c:catAx>
      <c:valAx>
        <c:axId val="6024791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4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CNH Celso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'!$B$21</c:f>
              <c:strCache>
                <c:ptCount val="1"/>
                <c:pt idx="0">
                  <c:v>1º consulta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'Dados '!$A$22:$A$30</c:f>
              <c:numCache>
                <c:formatCode>mmm\-yy</c:formatCode>
                <c:ptCount val="9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</c:numCache>
            </c:numRef>
          </c:cat>
          <c:val>
            <c:numRef>
              <c:f>'Dados '!$B$22:$B$30</c:f>
              <c:numCache>
                <c:formatCode>General</c:formatCode>
                <c:ptCount val="9"/>
                <c:pt idx="0">
                  <c:v>57</c:v>
                </c:pt>
                <c:pt idx="1">
                  <c:v>57</c:v>
                </c:pt>
                <c:pt idx="2">
                  <c:v>41</c:v>
                </c:pt>
                <c:pt idx="3">
                  <c:v>33</c:v>
                </c:pt>
                <c:pt idx="4">
                  <c:v>33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8-437C-9287-D02C7FC45C72}"/>
            </c:ext>
          </c:extLst>
        </c:ser>
        <c:ser>
          <c:idx val="1"/>
          <c:order val="1"/>
          <c:tx>
            <c:strRef>
              <c:f>'Dados '!$C$21</c:f>
              <c:strCache>
                <c:ptCount val="1"/>
                <c:pt idx="0">
                  <c:v>2º consulta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'Dados '!$A$22:$A$30</c:f>
              <c:numCache>
                <c:formatCode>mmm\-yy</c:formatCode>
                <c:ptCount val="9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</c:numCache>
            </c:numRef>
          </c:cat>
          <c:val>
            <c:numRef>
              <c:f>'Dados '!$C$22:$C$30</c:f>
              <c:numCache>
                <c:formatCode>General</c:formatCode>
                <c:ptCount val="9"/>
                <c:pt idx="2">
                  <c:v>37</c:v>
                </c:pt>
                <c:pt idx="4">
                  <c:v>35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8-437C-9287-D02C7FC45C72}"/>
            </c:ext>
          </c:extLst>
        </c:ser>
        <c:ser>
          <c:idx val="2"/>
          <c:order val="2"/>
          <c:tx>
            <c:strRef>
              <c:f>'Dados '!$D$21</c:f>
              <c:strCache>
                <c:ptCount val="1"/>
                <c:pt idx="0">
                  <c:v>3º consulta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'Dados '!$A$22:$A$30</c:f>
              <c:numCache>
                <c:formatCode>mmm\-yy</c:formatCode>
                <c:ptCount val="9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</c:numCache>
            </c:numRef>
          </c:cat>
          <c:val>
            <c:numRef>
              <c:f>'Dados '!$D$22:$D$30</c:f>
              <c:numCache>
                <c:formatCode>General</c:formatCode>
                <c:ptCount val="9"/>
                <c:pt idx="4">
                  <c:v>31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8-437C-9287-D02C7FC45C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657935"/>
        <c:axId val="56658415"/>
      </c:barChart>
      <c:dateAx>
        <c:axId val="56657935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58415"/>
        <c:crosses val="autoZero"/>
        <c:auto val="1"/>
        <c:lblOffset val="100"/>
        <c:baseTimeUnit val="months"/>
      </c:dateAx>
      <c:valAx>
        <c:axId val="5665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201706</xdr:colOff>
      <xdr:row>0</xdr:row>
      <xdr:rowOff>123264</xdr:rowOff>
    </xdr:from>
    <xdr:to>
      <xdr:col>3</xdr:col>
      <xdr:colOff>236679</xdr:colOff>
      <xdr:row>4</xdr:row>
      <xdr:rowOff>59531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1FA11006-F895-444F-BFFB-4A7BBE173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6" y="123264"/>
          <a:ext cx="2035223" cy="698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225881</xdr:colOff>
      <xdr:row>3</xdr:row>
      <xdr:rowOff>46262</xdr:rowOff>
    </xdr:from>
    <xdr:to>
      <xdr:col>56</xdr:col>
      <xdr:colOff>200479</xdr:colOff>
      <xdr:row>16</xdr:row>
      <xdr:rowOff>185963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B2E2E0F-6914-4A74-8093-D2B020E1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281668</xdr:colOff>
      <xdr:row>19</xdr:row>
      <xdr:rowOff>30844</xdr:rowOff>
    </xdr:from>
    <xdr:to>
      <xdr:col>56</xdr:col>
      <xdr:colOff>249012</xdr:colOff>
      <xdr:row>33</xdr:row>
      <xdr:rowOff>188685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C7FC36E-3BFC-41A9-9BBA-EE9DBB27A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354114</xdr:colOff>
      <xdr:row>4</xdr:row>
      <xdr:rowOff>113679</xdr:rowOff>
    </xdr:from>
    <xdr:to>
      <xdr:col>21</xdr:col>
      <xdr:colOff>266700</xdr:colOff>
      <xdr:row>19</xdr:row>
      <xdr:rowOff>87083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018358B-FF70-4B61-8E24-5B56D8C1E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174333</xdr:colOff>
      <xdr:row>6</xdr:row>
      <xdr:rowOff>99785</xdr:rowOff>
    </xdr:from>
    <xdr:to>
      <xdr:col>27</xdr:col>
      <xdr:colOff>431800</xdr:colOff>
      <xdr:row>19</xdr:row>
      <xdr:rowOff>123579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678AEF-A6C1-423D-B6F0-43422BF42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156234</xdr:colOff>
      <xdr:row>24</xdr:row>
      <xdr:rowOff>7257</xdr:rowOff>
    </xdr:from>
    <xdr:to>
      <xdr:col>27</xdr:col>
      <xdr:colOff>428170</xdr:colOff>
      <xdr:row>38</xdr:row>
      <xdr:rowOff>36285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0A4CF9-E24E-4B47-AB28-AD1FB2389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368537</xdr:colOff>
      <xdr:row>20</xdr:row>
      <xdr:rowOff>16148</xdr:rowOff>
    </xdr:from>
    <xdr:to>
      <xdr:col>12</xdr:col>
      <xdr:colOff>312964</xdr:colOff>
      <xdr:row>43</xdr:row>
      <xdr:rowOff>163286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75B2D6-7C3D-413D-8B77-90AB91E7D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324850</xdr:colOff>
      <xdr:row>20</xdr:row>
      <xdr:rowOff>3809</xdr:rowOff>
    </xdr:from>
    <xdr:to>
      <xdr:col>21</xdr:col>
      <xdr:colOff>229418</xdr:colOff>
      <xdr:row>44</xdr:row>
      <xdr:rowOff>27213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0762F36-410E-4ABD-B062-CA4498A1A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32657</xdr:colOff>
      <xdr:row>7</xdr:row>
      <xdr:rowOff>21771</xdr:rowOff>
    </xdr:from>
    <xdr:to>
      <xdr:col>2</xdr:col>
      <xdr:colOff>130629</xdr:colOff>
      <xdr:row>9</xdr:row>
      <xdr:rowOff>43542</xdr:rowOff>
    </xdr:to>
    <xdr:sp macro="" textlink="'Dados '!B16">
      <xdr:nvSpPr>
        <xdr:cNvPr id="10" name="CaixaDeTexto 9">
          <a:extLst>
            <a:ext uri="{FF2B5EF4-FFF2-40B4-BE49-F238E27FC236}">
              <a16:creationId xmlns:a16="http://schemas.microsoft.com/office/drawing/2014/main" id="{882C4CBD-AE2B-40CE-B266-E360998E132F}"/>
            </a:ext>
          </a:extLst>
        </xdr:cNvPr>
        <xdr:cNvSpPr txBox="1"/>
      </xdr:nvSpPr>
      <xdr:spPr>
        <a:xfrm>
          <a:off x="32657" y="1360714"/>
          <a:ext cx="1763486" cy="43542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934462A-B2D5-4A9D-8154-91DC2AFB012E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R$ 2.302,43</a:t>
          </a:fld>
          <a:endParaRPr lang="pt-BR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21772</xdr:colOff>
      <xdr:row>11</xdr:row>
      <xdr:rowOff>7619</xdr:rowOff>
    </xdr:from>
    <xdr:to>
      <xdr:col>2</xdr:col>
      <xdr:colOff>119744</xdr:colOff>
      <xdr:row>13</xdr:row>
      <xdr:rowOff>43543</xdr:rowOff>
    </xdr:to>
    <xdr:sp macro="" textlink="'Dados '!E16">
      <xdr:nvSpPr>
        <xdr:cNvPr id="11" name="CaixaDeTexto 10">
          <a:extLst>
            <a:ext uri="{FF2B5EF4-FFF2-40B4-BE49-F238E27FC236}">
              <a16:creationId xmlns:a16="http://schemas.microsoft.com/office/drawing/2014/main" id="{8A45F445-FE1A-400C-842A-9DFFAB9464C9}"/>
            </a:ext>
          </a:extLst>
        </xdr:cNvPr>
        <xdr:cNvSpPr txBox="1"/>
      </xdr:nvSpPr>
      <xdr:spPr>
        <a:xfrm>
          <a:off x="21772" y="2184762"/>
          <a:ext cx="1763486" cy="40603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AC2D991-2AD4-420F-A737-6A8B0ABDCECA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R$ 10.037,72</a:t>
          </a:fld>
          <a:endParaRPr lang="pt-BR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21769</xdr:colOff>
      <xdr:row>15</xdr:row>
      <xdr:rowOff>10887</xdr:rowOff>
    </xdr:from>
    <xdr:to>
      <xdr:col>2</xdr:col>
      <xdr:colOff>119742</xdr:colOff>
      <xdr:row>17</xdr:row>
      <xdr:rowOff>76199</xdr:rowOff>
    </xdr:to>
    <xdr:sp macro="" textlink="'Dados '!H16">
      <xdr:nvSpPr>
        <xdr:cNvPr id="16" name="CaixaDeTexto 15">
          <a:extLst>
            <a:ext uri="{FF2B5EF4-FFF2-40B4-BE49-F238E27FC236}">
              <a16:creationId xmlns:a16="http://schemas.microsoft.com/office/drawing/2014/main" id="{51BAC2D0-D85D-48C1-A3DD-438FC55F663D}"/>
            </a:ext>
          </a:extLst>
        </xdr:cNvPr>
        <xdr:cNvSpPr txBox="1"/>
      </xdr:nvSpPr>
      <xdr:spPr>
        <a:xfrm>
          <a:off x="21769" y="2971801"/>
          <a:ext cx="1763487" cy="43542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49A6999-B031-41DE-BC80-3D6A7A20BB56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R$ 651,30</a:t>
          </a:fld>
          <a:endParaRPr lang="pt-BR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21771</xdr:colOff>
      <xdr:row>19</xdr:row>
      <xdr:rowOff>76200</xdr:rowOff>
    </xdr:from>
    <xdr:to>
      <xdr:col>2</xdr:col>
      <xdr:colOff>119743</xdr:colOff>
      <xdr:row>21</xdr:row>
      <xdr:rowOff>63137</xdr:rowOff>
    </xdr:to>
    <xdr:sp macro="" textlink="'Dados '!E33">
      <xdr:nvSpPr>
        <xdr:cNvPr id="17" name="CaixaDeTexto 16">
          <a:extLst>
            <a:ext uri="{FF2B5EF4-FFF2-40B4-BE49-F238E27FC236}">
              <a16:creationId xmlns:a16="http://schemas.microsoft.com/office/drawing/2014/main" id="{A16423DD-3858-44C5-88D7-B89432909E98}"/>
            </a:ext>
          </a:extLst>
        </xdr:cNvPr>
        <xdr:cNvSpPr txBox="1"/>
      </xdr:nvSpPr>
      <xdr:spPr>
        <a:xfrm>
          <a:off x="21771" y="3820886"/>
          <a:ext cx="1763486" cy="35705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FB6B4D6-C046-45DD-AC10-48C7A8A817F5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46</a:t>
          </a:fld>
          <a:endParaRPr lang="pt-BR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21771</xdr:colOff>
      <xdr:row>23</xdr:row>
      <xdr:rowOff>76201</xdr:rowOff>
    </xdr:from>
    <xdr:to>
      <xdr:col>2</xdr:col>
      <xdr:colOff>119743</xdr:colOff>
      <xdr:row>25</xdr:row>
      <xdr:rowOff>97974</xdr:rowOff>
    </xdr:to>
    <xdr:sp macro="" textlink="'Dados '!B33">
      <xdr:nvSpPr>
        <xdr:cNvPr id="19" name="CaixaDeTexto 18">
          <a:extLst>
            <a:ext uri="{FF2B5EF4-FFF2-40B4-BE49-F238E27FC236}">
              <a16:creationId xmlns:a16="http://schemas.microsoft.com/office/drawing/2014/main" id="{9966E5E0-5EB9-48DA-97D9-DB22C33DAE27}"/>
            </a:ext>
          </a:extLst>
        </xdr:cNvPr>
        <xdr:cNvSpPr txBox="1"/>
      </xdr:nvSpPr>
      <xdr:spPr>
        <a:xfrm>
          <a:off x="21771" y="4561115"/>
          <a:ext cx="1763486" cy="39188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528458A-4723-4592-9157-E02BA0A8A5D6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210</a:t>
          </a:fld>
          <a:endParaRPr lang="pt-BR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2</xdr:col>
      <xdr:colOff>583530</xdr:colOff>
      <xdr:row>0</xdr:row>
      <xdr:rowOff>742949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B9F72B41-5589-44A2-AD69-2FB5E081E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4300"/>
          <a:ext cx="1764630" cy="628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yssa Salustriano" id="{DB79FD46-932E-4D35-A413-8CFF57C119D2}" userId="S-1-5-21-3965994247-2115441351-3825541361-336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3AEA16-F2FB-4C09-99AD-94CB345DAF90}" name="Tabela6" displayName="Tabela6" ref="A2:Q90" totalsRowShown="0" headerRowDxfId="6">
  <autoFilter ref="A2:Q90" xr:uid="{143AEA16-F2FB-4C09-99AD-94CB345DAF90}"/>
  <tableColumns count="17">
    <tableColumn id="1" xr3:uid="{0C46C31C-519F-4E04-93A6-92521258E89B}" name="Data"/>
    <tableColumn id="2" xr3:uid="{C1FECE6C-F9CA-46BB-9A3C-5CCDDE661DFE}" name="Hora"/>
    <tableColumn id="13" xr3:uid="{A8ECA231-F8A1-4AD7-867A-362D7D26FBE8}" name="Órgão "/>
    <tableColumn id="12" xr3:uid="{9F5A63D2-B8E9-49D4-A02E-F5712DEA6A43}" name="Órgão Autuador"/>
    <tableColumn id="17" xr3:uid="{4BD763C8-7510-48AF-9297-767A361275F0}" name="Nº AIT"/>
    <tableColumn id="3" xr3:uid="{B58841C7-B57B-430E-A092-BB93120B7244}" name="Infração"/>
    <tableColumn id="16" xr3:uid="{F589E38D-5D90-41EE-AC4F-B2EABA8C9404}" name="Veiculo"/>
    <tableColumn id="4" xr3:uid="{59D18F95-F098-433E-A79B-49E87AFDD69A}" name="Gravidade"/>
    <tableColumn id="5" xr3:uid="{A7866F3A-965F-4631-985C-BB05574513F2}" name="Pontos"/>
    <tableColumn id="18" xr3:uid="{7819983B-10D1-4CBD-B316-D26A0F42F611}" name="Valor Pago"/>
    <tableColumn id="15" xr3:uid="{082FBC0B-49E0-40CB-AD12-717908B16411}" name="Data venc"/>
    <tableColumn id="7" xr3:uid="{3C98D569-C51D-4D23-96F1-326E80B9C8CF}" name="Motorista"/>
    <tableColumn id="14" xr3:uid="{F618D0B1-BB72-4423-8C8B-E15E6AAA30D3}" name="CPF"/>
    <tableColumn id="8" xr3:uid="{4C3F186B-50FD-4004-8B93-BA5C384C8BFF}" name="Situação FICI"/>
    <tableColumn id="9" xr3:uid="{ACFF3780-3CAD-4D02-B64D-7B4313964203}" name="Pontos Celso"/>
    <tableColumn id="11" xr3:uid="{5BCF082B-71C2-4C66-BF24-E0C6EDC00380}" name="Cobrança"/>
    <tableColumn id="10" xr3:uid="{7BA7BD20-278B-48B1-BF4B-3EAD96622903}" name="Statu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ctr">
          <a:defRPr sz="1100" b="0" i="0" u="none" strike="noStrike">
            <a:solidFill>
              <a:srgbClr val="000000"/>
            </a:solidFill>
            <a:latin typeface="Calibri"/>
            <a:ea typeface="Calibri"/>
            <a:cs typeface="Calibri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3" dT="2024-03-28T14:07:37.25" personId="{DB79FD46-932E-4D35-A413-8CFF57C119D2}" id="{CBA0B721-CB3B-4548-956A-C88A7BB2B792}">
    <text>CAIU NA CNH DO CELSO</text>
  </threadedComment>
  <threadedComment ref="O24" dT="2024-03-28T14:07:50.75" personId="{DB79FD46-932E-4D35-A413-8CFF57C119D2}" id="{AD122F65-04AE-4702-9570-6CFB132620D8}">
    <text xml:space="preserve">CAIR NA CNH DO CELSO
</text>
  </threadedComment>
  <threadedComment ref="O37" dT="2024-04-29T19:35:20.37" personId="{DB79FD46-932E-4D35-A413-8CFF57C119D2}" id="{3F2B2548-A3A2-4C85-A648-73E256B78F1B}">
    <text>CAIR NA CNH DO CELSO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8F50-97BA-42DC-88A3-101CC7E0D2B3}">
  <dimension ref="A6:C24"/>
  <sheetViews>
    <sheetView showGridLines="0" tabSelected="1" zoomScale="60" zoomScaleNormal="60" workbookViewId="0">
      <selection activeCell="AE12" sqref="AE12"/>
    </sheetView>
  </sheetViews>
  <sheetFormatPr defaultRowHeight="14.4" x14ac:dyDescent="0.3"/>
  <cols>
    <col min="2" max="2" width="15.33203125" customWidth="1"/>
    <col min="4" max="4" width="9.109375" customWidth="1"/>
  </cols>
  <sheetData>
    <row r="6" spans="1:2" x14ac:dyDescent="0.3">
      <c r="A6" s="42"/>
      <c r="B6" s="42"/>
    </row>
    <row r="7" spans="1:2" ht="18" x14ac:dyDescent="0.35">
      <c r="A7" s="50">
        <v>2022</v>
      </c>
      <c r="B7" s="49"/>
    </row>
    <row r="8" spans="1:2" ht="14.4" customHeight="1" x14ac:dyDescent="0.3">
      <c r="A8" s="48"/>
      <c r="B8" s="48"/>
    </row>
    <row r="9" spans="1:2" x14ac:dyDescent="0.3">
      <c r="A9" s="41"/>
      <c r="B9" s="41"/>
    </row>
    <row r="10" spans="1:2" ht="15" customHeight="1" x14ac:dyDescent="0.3"/>
    <row r="11" spans="1:2" ht="18" x14ac:dyDescent="0.35">
      <c r="A11" s="50">
        <v>2023</v>
      </c>
      <c r="B11" s="49"/>
    </row>
    <row r="14" spans="1:2" x14ac:dyDescent="0.3">
      <c r="B14" s="49"/>
    </row>
    <row r="15" spans="1:2" ht="18" x14ac:dyDescent="0.35">
      <c r="A15" s="50">
        <v>2024</v>
      </c>
      <c r="B15" s="49"/>
    </row>
    <row r="18" spans="1:3" x14ac:dyDescent="0.3">
      <c r="A18" s="41"/>
      <c r="B18" s="41"/>
    </row>
    <row r="19" spans="1:3" ht="18" x14ac:dyDescent="0.35">
      <c r="A19" s="47" t="s">
        <v>200</v>
      </c>
    </row>
    <row r="21" spans="1:3" x14ac:dyDescent="0.3">
      <c r="A21" s="43"/>
      <c r="B21" s="43"/>
      <c r="C21" s="23"/>
    </row>
    <row r="23" spans="1:3" ht="18" x14ac:dyDescent="0.35">
      <c r="A23" s="47" t="s">
        <v>201</v>
      </c>
    </row>
    <row r="24" spans="1:3" x14ac:dyDescent="0.3">
      <c r="A24" s="41"/>
      <c r="B24" s="41"/>
    </row>
  </sheetData>
  <mergeCells count="5">
    <mergeCell ref="A24:B24"/>
    <mergeCell ref="A6:B6"/>
    <mergeCell ref="A21:B21"/>
    <mergeCell ref="A18:B18"/>
    <mergeCell ref="A9:B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4FF1-5D65-4296-AFFD-6E2D1A0952A7}">
  <dimension ref="A1:Q49"/>
  <sheetViews>
    <sheetView showGridLines="0" zoomScale="90" zoomScaleNormal="90" workbookViewId="0">
      <selection activeCell="N7" sqref="N7"/>
    </sheetView>
  </sheetViews>
  <sheetFormatPr defaultRowHeight="14.4" x14ac:dyDescent="0.3"/>
  <cols>
    <col min="1" max="1" width="11.5546875" bestFit="1" customWidth="1"/>
    <col min="2" max="2" width="7.109375" customWidth="1"/>
    <col min="3" max="3" width="8.44140625" customWidth="1"/>
    <col min="4" max="4" width="13" customWidth="1"/>
    <col min="5" max="5" width="11.88671875" customWidth="1"/>
    <col min="6" max="6" width="51.6640625" customWidth="1"/>
    <col min="7" max="7" width="10" customWidth="1"/>
    <col min="8" max="8" width="12.44140625" bestFit="1" customWidth="1"/>
    <col min="9" max="9" width="5.6640625" customWidth="1"/>
    <col min="10" max="10" width="12.6640625" customWidth="1"/>
    <col min="11" max="11" width="11.6640625" customWidth="1"/>
    <col min="12" max="12" width="16.88671875" bestFit="1" customWidth="1"/>
    <col min="13" max="13" width="15.33203125" customWidth="1"/>
    <col min="14" max="14" width="16.5546875" bestFit="1" customWidth="1"/>
    <col min="15" max="16" width="16.5546875" customWidth="1"/>
    <col min="17" max="17" width="11.33203125" bestFit="1" customWidth="1"/>
  </cols>
  <sheetData>
    <row r="1" spans="1:17" s="7" customFormat="1" ht="67.5" customHeight="1" x14ac:dyDescent="0.3">
      <c r="F1" s="8"/>
      <c r="G1" s="8"/>
      <c r="H1" s="8"/>
      <c r="I1" s="8"/>
      <c r="J1" s="8"/>
      <c r="L1" s="8"/>
      <c r="M1" s="8"/>
      <c r="N1" s="8"/>
      <c r="O1" s="8"/>
      <c r="P1" s="8"/>
    </row>
    <row r="2" spans="1:17" x14ac:dyDescent="0.3">
      <c r="A2" s="2" t="s">
        <v>5</v>
      </c>
      <c r="B2" s="2" t="s">
        <v>6</v>
      </c>
      <c r="C2" s="2" t="s">
        <v>23</v>
      </c>
      <c r="D2" s="2" t="s">
        <v>24</v>
      </c>
      <c r="E2" s="2" t="s">
        <v>21</v>
      </c>
      <c r="F2" s="1" t="s">
        <v>7</v>
      </c>
      <c r="G2" s="2" t="s">
        <v>9</v>
      </c>
      <c r="H2" s="2" t="s">
        <v>0</v>
      </c>
      <c r="I2" s="2" t="s">
        <v>1</v>
      </c>
      <c r="J2" s="2" t="s">
        <v>167</v>
      </c>
      <c r="K2" s="2" t="s">
        <v>10</v>
      </c>
      <c r="L2" s="2" t="s">
        <v>8</v>
      </c>
      <c r="M2" s="2" t="s">
        <v>26</v>
      </c>
      <c r="N2" s="2" t="s">
        <v>193</v>
      </c>
      <c r="O2" s="2" t="s">
        <v>142</v>
      </c>
      <c r="P2" s="2" t="s">
        <v>176</v>
      </c>
      <c r="Q2" s="2" t="s">
        <v>11</v>
      </c>
    </row>
    <row r="3" spans="1:17" ht="28.8" x14ac:dyDescent="0.3">
      <c r="A3" s="9">
        <v>44584</v>
      </c>
      <c r="B3" s="10">
        <v>0.81388888888888899</v>
      </c>
      <c r="C3" s="6">
        <v>109200</v>
      </c>
      <c r="D3" s="10" t="s">
        <v>33</v>
      </c>
      <c r="E3" s="10" t="s">
        <v>113</v>
      </c>
      <c r="F3" s="5" t="s">
        <v>48</v>
      </c>
      <c r="G3" s="6" t="s">
        <v>32</v>
      </c>
      <c r="H3" s="6" t="s">
        <v>83</v>
      </c>
      <c r="I3" s="6">
        <v>4</v>
      </c>
      <c r="J3" s="12">
        <v>104.13</v>
      </c>
      <c r="K3" s="9">
        <v>45205</v>
      </c>
      <c r="L3" s="6" t="s">
        <v>188</v>
      </c>
      <c r="M3" s="6" t="s">
        <v>114</v>
      </c>
      <c r="N3" s="6" t="s">
        <v>112</v>
      </c>
      <c r="O3" s="6" t="s">
        <v>68</v>
      </c>
      <c r="P3" s="6" t="s">
        <v>171</v>
      </c>
      <c r="Q3" s="6" t="s">
        <v>20</v>
      </c>
    </row>
    <row r="4" spans="1:17" ht="28.8" x14ac:dyDescent="0.3">
      <c r="A4" s="9">
        <v>44693</v>
      </c>
      <c r="B4" s="10">
        <v>0.30277777777777776</v>
      </c>
      <c r="C4" s="15" t="s">
        <v>37</v>
      </c>
      <c r="D4" s="10" t="s">
        <v>38</v>
      </c>
      <c r="E4" s="10" t="s">
        <v>156</v>
      </c>
      <c r="F4" s="5" t="s">
        <v>48</v>
      </c>
      <c r="G4" s="6" t="s">
        <v>157</v>
      </c>
      <c r="H4" s="6" t="s">
        <v>83</v>
      </c>
      <c r="I4" s="6">
        <v>4</v>
      </c>
      <c r="J4" s="12">
        <v>114.54</v>
      </c>
      <c r="K4" s="9">
        <v>44800</v>
      </c>
      <c r="L4" s="6" t="s">
        <v>187</v>
      </c>
      <c r="M4" s="6" t="s">
        <v>175</v>
      </c>
      <c r="N4" s="6" t="s">
        <v>68</v>
      </c>
      <c r="O4" s="6" t="s">
        <v>68</v>
      </c>
      <c r="P4" s="6" t="s">
        <v>168</v>
      </c>
      <c r="Q4" s="6" t="s">
        <v>20</v>
      </c>
    </row>
    <row r="5" spans="1:17" ht="28.8" x14ac:dyDescent="0.3">
      <c r="A5" s="9">
        <v>44719</v>
      </c>
      <c r="B5" s="10">
        <v>0.39166666666666666</v>
      </c>
      <c r="C5" s="11" t="s">
        <v>25</v>
      </c>
      <c r="D5" s="10" t="s">
        <v>22</v>
      </c>
      <c r="E5" s="10" t="s">
        <v>162</v>
      </c>
      <c r="F5" s="5" t="s">
        <v>48</v>
      </c>
      <c r="G5" s="6" t="s">
        <v>163</v>
      </c>
      <c r="H5" s="6" t="s">
        <v>83</v>
      </c>
      <c r="I5" s="6">
        <v>4</v>
      </c>
      <c r="J5" s="12">
        <v>114.54</v>
      </c>
      <c r="K5" s="9">
        <v>45031</v>
      </c>
      <c r="L5" s="6" t="s">
        <v>75</v>
      </c>
      <c r="M5" s="6" t="s">
        <v>68</v>
      </c>
      <c r="N5" s="6" t="s">
        <v>68</v>
      </c>
      <c r="O5" s="6" t="s">
        <v>68</v>
      </c>
      <c r="P5" s="6" t="s">
        <v>168</v>
      </c>
      <c r="Q5" s="6" t="s">
        <v>20</v>
      </c>
    </row>
    <row r="6" spans="1:17" ht="28.8" x14ac:dyDescent="0.3">
      <c r="A6" s="9">
        <v>44827</v>
      </c>
      <c r="B6" s="10">
        <v>0.64374999999999993</v>
      </c>
      <c r="C6" s="11" t="s">
        <v>25</v>
      </c>
      <c r="D6" s="10" t="s">
        <v>22</v>
      </c>
      <c r="E6" s="10" t="s">
        <v>109</v>
      </c>
      <c r="F6" s="5" t="s">
        <v>29</v>
      </c>
      <c r="G6" s="6" t="s">
        <v>30</v>
      </c>
      <c r="H6" s="6" t="s">
        <v>4</v>
      </c>
      <c r="I6" s="6">
        <v>5</v>
      </c>
      <c r="J6" s="12">
        <v>203.38</v>
      </c>
      <c r="K6" s="9">
        <v>45230</v>
      </c>
      <c r="L6" s="6" t="s">
        <v>110</v>
      </c>
      <c r="M6" s="6" t="s">
        <v>111</v>
      </c>
      <c r="N6" s="6" t="s">
        <v>112</v>
      </c>
      <c r="O6" s="6" t="s">
        <v>68</v>
      </c>
      <c r="P6" s="6" t="s">
        <v>168</v>
      </c>
      <c r="Q6" s="6" t="s">
        <v>20</v>
      </c>
    </row>
    <row r="7" spans="1:17" ht="28.8" x14ac:dyDescent="0.3">
      <c r="A7" s="9">
        <v>44827</v>
      </c>
      <c r="B7" s="10">
        <v>0.64374999999999993</v>
      </c>
      <c r="C7" s="11" t="s">
        <v>25</v>
      </c>
      <c r="D7" s="10" t="s">
        <v>22</v>
      </c>
      <c r="E7" s="10" t="s">
        <v>108</v>
      </c>
      <c r="F7" s="5" t="s">
        <v>29</v>
      </c>
      <c r="G7" s="6" t="s">
        <v>30</v>
      </c>
      <c r="H7" s="6" t="s">
        <v>4</v>
      </c>
      <c r="I7" s="6">
        <v>5</v>
      </c>
      <c r="J7" s="12">
        <v>203.38</v>
      </c>
      <c r="K7" s="9">
        <v>45230</v>
      </c>
      <c r="L7" s="6" t="s">
        <v>110</v>
      </c>
      <c r="M7" s="6" t="s">
        <v>111</v>
      </c>
      <c r="N7" s="6" t="s">
        <v>112</v>
      </c>
      <c r="O7" s="6" t="s">
        <v>68</v>
      </c>
      <c r="P7" s="6" t="s">
        <v>168</v>
      </c>
      <c r="Q7" s="6" t="s">
        <v>20</v>
      </c>
    </row>
    <row r="8" spans="1:17" ht="28.8" x14ac:dyDescent="0.3">
      <c r="A8" s="9">
        <v>44831</v>
      </c>
      <c r="B8" s="10">
        <v>0.39791666666666664</v>
      </c>
      <c r="C8" s="15" t="s">
        <v>37</v>
      </c>
      <c r="D8" s="10" t="s">
        <v>38</v>
      </c>
      <c r="E8" s="10" t="s">
        <v>164</v>
      </c>
      <c r="F8" s="5" t="s">
        <v>165</v>
      </c>
      <c r="G8" s="6" t="s">
        <v>163</v>
      </c>
      <c r="H8" s="6" t="s">
        <v>87</v>
      </c>
      <c r="I8" s="6">
        <v>7</v>
      </c>
      <c r="J8" s="12">
        <v>1291.27</v>
      </c>
      <c r="K8" s="9">
        <v>45031</v>
      </c>
      <c r="L8" s="6" t="s">
        <v>75</v>
      </c>
      <c r="M8" s="6" t="s">
        <v>68</v>
      </c>
      <c r="N8" s="6" t="s">
        <v>68</v>
      </c>
      <c r="O8" s="6" t="s">
        <v>68</v>
      </c>
      <c r="P8" s="6" t="s">
        <v>168</v>
      </c>
      <c r="Q8" s="6" t="s">
        <v>20</v>
      </c>
    </row>
    <row r="9" spans="1:17" ht="28.8" x14ac:dyDescent="0.3">
      <c r="A9" s="9">
        <v>44872</v>
      </c>
      <c r="B9" s="10">
        <v>0.27916666666666667</v>
      </c>
      <c r="C9" s="15" t="s">
        <v>37</v>
      </c>
      <c r="D9" s="10" t="s">
        <v>38</v>
      </c>
      <c r="E9" s="6" t="s">
        <v>70</v>
      </c>
      <c r="F9" s="5" t="s">
        <v>48</v>
      </c>
      <c r="G9" s="6" t="s">
        <v>40</v>
      </c>
      <c r="H9" s="6" t="s">
        <v>83</v>
      </c>
      <c r="I9" s="6">
        <v>4</v>
      </c>
      <c r="J9" s="12">
        <v>136.99</v>
      </c>
      <c r="K9" s="9">
        <v>45230</v>
      </c>
      <c r="L9" s="5" t="s">
        <v>183</v>
      </c>
      <c r="M9" s="6" t="s">
        <v>69</v>
      </c>
      <c r="N9" s="6" t="s">
        <v>115</v>
      </c>
      <c r="O9" s="6" t="s">
        <v>143</v>
      </c>
      <c r="P9" s="6" t="s">
        <v>171</v>
      </c>
      <c r="Q9" s="6" t="s">
        <v>20</v>
      </c>
    </row>
    <row r="10" spans="1:17" ht="28.8" x14ac:dyDescent="0.3">
      <c r="A10" s="9">
        <v>44913</v>
      </c>
      <c r="B10" s="10">
        <v>0.69791666666666663</v>
      </c>
      <c r="C10" s="15" t="s">
        <v>37</v>
      </c>
      <c r="D10" s="10" t="s">
        <v>38</v>
      </c>
      <c r="E10" s="6" t="s">
        <v>74</v>
      </c>
      <c r="F10" s="5" t="s">
        <v>48</v>
      </c>
      <c r="G10" s="6" t="s">
        <v>39</v>
      </c>
      <c r="H10" s="6" t="s">
        <v>83</v>
      </c>
      <c r="I10" s="6">
        <v>4</v>
      </c>
      <c r="J10" s="12">
        <v>134.19999999999999</v>
      </c>
      <c r="K10" s="9">
        <v>45230</v>
      </c>
      <c r="L10" s="6" t="s">
        <v>75</v>
      </c>
      <c r="M10" s="6" t="s">
        <v>68</v>
      </c>
      <c r="N10" s="6" t="s">
        <v>68</v>
      </c>
      <c r="O10" s="6" t="s">
        <v>143</v>
      </c>
      <c r="P10" s="6" t="s">
        <v>168</v>
      </c>
      <c r="Q10" s="6" t="s">
        <v>20</v>
      </c>
    </row>
    <row r="11" spans="1:17" ht="28.8" x14ac:dyDescent="0.3">
      <c r="A11" s="9">
        <v>44939</v>
      </c>
      <c r="B11" s="10">
        <v>0.73333333333333328</v>
      </c>
      <c r="C11" s="11" t="s">
        <v>25</v>
      </c>
      <c r="D11" s="10" t="s">
        <v>22</v>
      </c>
      <c r="E11" s="6" t="s">
        <v>158</v>
      </c>
      <c r="F11" s="5" t="s">
        <v>159</v>
      </c>
      <c r="G11" s="6" t="s">
        <v>160</v>
      </c>
      <c r="H11" s="6" t="s">
        <v>87</v>
      </c>
      <c r="I11" s="6">
        <v>7</v>
      </c>
      <c r="J11" s="12">
        <v>258.26</v>
      </c>
      <c r="K11" s="9">
        <v>45366</v>
      </c>
      <c r="L11" s="6" t="s">
        <v>194</v>
      </c>
      <c r="M11" s="6" t="s">
        <v>172</v>
      </c>
      <c r="N11" s="6" t="s">
        <v>68</v>
      </c>
      <c r="O11" s="6" t="s">
        <v>68</v>
      </c>
      <c r="P11" s="6" t="s">
        <v>168</v>
      </c>
      <c r="Q11" s="6" t="s">
        <v>20</v>
      </c>
    </row>
    <row r="12" spans="1:17" ht="28.8" x14ac:dyDescent="0.3">
      <c r="A12" s="9">
        <v>44961</v>
      </c>
      <c r="B12" s="10">
        <v>0.20972222222222223</v>
      </c>
      <c r="C12" s="15" t="s">
        <v>37</v>
      </c>
      <c r="D12" s="10" t="s">
        <v>38</v>
      </c>
      <c r="E12" s="6" t="s">
        <v>67</v>
      </c>
      <c r="F12" s="5" t="s">
        <v>48</v>
      </c>
      <c r="G12" s="6" t="s">
        <v>40</v>
      </c>
      <c r="H12" s="6" t="s">
        <v>83</v>
      </c>
      <c r="I12" s="6">
        <v>4</v>
      </c>
      <c r="J12" s="12">
        <v>132.72</v>
      </c>
      <c r="K12" s="9">
        <v>45230</v>
      </c>
      <c r="L12" s="5" t="s">
        <v>183</v>
      </c>
      <c r="M12" s="6" t="s">
        <v>69</v>
      </c>
      <c r="N12" s="6" t="s">
        <v>115</v>
      </c>
      <c r="O12" s="6" t="s">
        <v>143</v>
      </c>
      <c r="P12" s="6" t="s">
        <v>171</v>
      </c>
      <c r="Q12" s="6" t="s">
        <v>20</v>
      </c>
    </row>
    <row r="13" spans="1:17" x14ac:dyDescent="0.3">
      <c r="A13" s="9">
        <v>44973</v>
      </c>
      <c r="B13" s="10">
        <v>0.4375</v>
      </c>
      <c r="C13" s="11" t="s">
        <v>25</v>
      </c>
      <c r="D13" s="10" t="s">
        <v>22</v>
      </c>
      <c r="E13" s="10" t="s">
        <v>63</v>
      </c>
      <c r="F13" s="6" t="s">
        <v>2</v>
      </c>
      <c r="G13" s="6" t="s">
        <v>19</v>
      </c>
      <c r="H13" s="6" t="s">
        <v>87</v>
      </c>
      <c r="I13" s="6">
        <v>7</v>
      </c>
      <c r="J13" s="12">
        <v>234.78</v>
      </c>
      <c r="K13" s="9">
        <v>45244</v>
      </c>
      <c r="L13" s="6" t="s">
        <v>75</v>
      </c>
      <c r="M13" s="6" t="s">
        <v>68</v>
      </c>
      <c r="N13" s="6" t="s">
        <v>68</v>
      </c>
      <c r="O13" s="6" t="s">
        <v>143</v>
      </c>
      <c r="P13" s="6" t="s">
        <v>168</v>
      </c>
      <c r="Q13" s="6" t="s">
        <v>20</v>
      </c>
    </row>
    <row r="14" spans="1:17" ht="28.8" x14ac:dyDescent="0.3">
      <c r="A14" s="9">
        <v>44979</v>
      </c>
      <c r="B14" s="10">
        <v>0.74930555555555556</v>
      </c>
      <c r="C14" s="11" t="s">
        <v>25</v>
      </c>
      <c r="D14" s="10" t="s">
        <v>22</v>
      </c>
      <c r="E14" s="10" t="s">
        <v>81</v>
      </c>
      <c r="F14" s="5" t="s">
        <v>31</v>
      </c>
      <c r="G14" s="6" t="s">
        <v>32</v>
      </c>
      <c r="H14" s="6" t="s">
        <v>83</v>
      </c>
      <c r="I14" s="6">
        <v>4</v>
      </c>
      <c r="J14" s="12">
        <v>131.46</v>
      </c>
      <c r="K14" s="9">
        <v>45230</v>
      </c>
      <c r="L14" s="6" t="s">
        <v>72</v>
      </c>
      <c r="M14" s="6" t="s">
        <v>73</v>
      </c>
      <c r="N14" s="6" t="s">
        <v>115</v>
      </c>
      <c r="O14" s="6" t="s">
        <v>143</v>
      </c>
      <c r="P14" s="6" t="s">
        <v>168</v>
      </c>
      <c r="Q14" s="6" t="s">
        <v>20</v>
      </c>
    </row>
    <row r="15" spans="1:17" ht="28.8" x14ac:dyDescent="0.3">
      <c r="A15" s="9">
        <v>44987</v>
      </c>
      <c r="B15" s="10">
        <v>0.77361111111111114</v>
      </c>
      <c r="C15" s="11" t="s">
        <v>25</v>
      </c>
      <c r="D15" s="10" t="s">
        <v>22</v>
      </c>
      <c r="E15" s="10" t="s">
        <v>82</v>
      </c>
      <c r="F15" s="5" t="s">
        <v>34</v>
      </c>
      <c r="G15" s="6" t="s">
        <v>32</v>
      </c>
      <c r="H15" s="6" t="s">
        <v>4</v>
      </c>
      <c r="I15" s="6">
        <v>5</v>
      </c>
      <c r="J15" s="12">
        <v>197.18</v>
      </c>
      <c r="K15" s="9">
        <v>45230</v>
      </c>
      <c r="L15" s="6" t="s">
        <v>75</v>
      </c>
      <c r="M15" s="6" t="s">
        <v>68</v>
      </c>
      <c r="N15" s="6" t="s">
        <v>68</v>
      </c>
      <c r="O15" s="6" t="s">
        <v>143</v>
      </c>
      <c r="P15" s="6" t="s">
        <v>168</v>
      </c>
      <c r="Q15" s="6" t="s">
        <v>20</v>
      </c>
    </row>
    <row r="16" spans="1:17" ht="28.8" x14ac:dyDescent="0.3">
      <c r="A16" s="9">
        <v>44994</v>
      </c>
      <c r="B16" s="10">
        <v>0.8833333333333333</v>
      </c>
      <c r="C16" s="15" t="s">
        <v>37</v>
      </c>
      <c r="D16" s="10" t="s">
        <v>38</v>
      </c>
      <c r="E16" s="6" t="s">
        <v>102</v>
      </c>
      <c r="F16" s="5" t="s">
        <v>48</v>
      </c>
      <c r="G16" s="6" t="s">
        <v>46</v>
      </c>
      <c r="H16" s="6" t="s">
        <v>83</v>
      </c>
      <c r="I16" s="6">
        <v>4</v>
      </c>
      <c r="J16" s="12">
        <v>131.46</v>
      </c>
      <c r="K16" s="9">
        <v>45230</v>
      </c>
      <c r="L16" s="6" t="s">
        <v>75</v>
      </c>
      <c r="M16" s="6" t="s">
        <v>68</v>
      </c>
      <c r="N16" s="6" t="s">
        <v>68</v>
      </c>
      <c r="O16" s="6" t="s">
        <v>143</v>
      </c>
      <c r="P16" s="6" t="s">
        <v>168</v>
      </c>
      <c r="Q16" s="6" t="s">
        <v>20</v>
      </c>
    </row>
    <row r="17" spans="1:17" ht="28.8" x14ac:dyDescent="0.3">
      <c r="A17" s="9">
        <v>45063</v>
      </c>
      <c r="B17" s="10">
        <v>0.49583333333333335</v>
      </c>
      <c r="C17" s="6">
        <v>126200</v>
      </c>
      <c r="D17" s="10" t="s">
        <v>42</v>
      </c>
      <c r="E17" s="6" t="s">
        <v>89</v>
      </c>
      <c r="F17" s="5" t="s">
        <v>48</v>
      </c>
      <c r="G17" s="6" t="s">
        <v>43</v>
      </c>
      <c r="H17" s="6" t="s">
        <v>83</v>
      </c>
      <c r="I17" s="6">
        <v>4</v>
      </c>
      <c r="J17" s="12">
        <v>132.72</v>
      </c>
      <c r="K17" s="9">
        <v>45230</v>
      </c>
      <c r="L17" s="5" t="s">
        <v>186</v>
      </c>
      <c r="M17" s="6" t="s">
        <v>90</v>
      </c>
      <c r="N17" s="6" t="s">
        <v>115</v>
      </c>
      <c r="O17" s="6" t="s">
        <v>143</v>
      </c>
      <c r="P17" s="6" t="s">
        <v>171</v>
      </c>
      <c r="Q17" s="6" t="s">
        <v>20</v>
      </c>
    </row>
    <row r="18" spans="1:17" ht="28.8" x14ac:dyDescent="0.3">
      <c r="A18" s="9">
        <v>45083</v>
      </c>
      <c r="B18" s="10">
        <v>0.34791666666666665</v>
      </c>
      <c r="C18" s="15" t="s">
        <v>37</v>
      </c>
      <c r="D18" s="10" t="s">
        <v>38</v>
      </c>
      <c r="E18" s="6" t="s">
        <v>103</v>
      </c>
      <c r="F18" s="5" t="s">
        <v>47</v>
      </c>
      <c r="G18" s="6" t="s">
        <v>45</v>
      </c>
      <c r="H18" s="6" t="s">
        <v>87</v>
      </c>
      <c r="I18" s="6">
        <v>7</v>
      </c>
      <c r="J18" s="12">
        <v>704.33</v>
      </c>
      <c r="K18" s="9">
        <v>45205</v>
      </c>
      <c r="L18" s="6" t="s">
        <v>189</v>
      </c>
      <c r="M18" s="6" t="s">
        <v>104</v>
      </c>
      <c r="N18" s="6" t="s">
        <v>115</v>
      </c>
      <c r="O18" s="6" t="s">
        <v>143</v>
      </c>
      <c r="P18" s="6" t="s">
        <v>171</v>
      </c>
      <c r="Q18" s="6" t="s">
        <v>20</v>
      </c>
    </row>
    <row r="19" spans="1:17" ht="28.8" x14ac:dyDescent="0.3">
      <c r="A19" s="9">
        <v>45095</v>
      </c>
      <c r="B19" s="10">
        <v>0.46111111111111108</v>
      </c>
      <c r="C19" s="15" t="s">
        <v>37</v>
      </c>
      <c r="D19" s="10" t="s">
        <v>38</v>
      </c>
      <c r="E19" s="6" t="s">
        <v>84</v>
      </c>
      <c r="F19" s="5" t="s">
        <v>48</v>
      </c>
      <c r="G19" s="6" t="s">
        <v>44</v>
      </c>
      <c r="H19" s="6" t="s">
        <v>83</v>
      </c>
      <c r="I19" s="6">
        <v>4</v>
      </c>
      <c r="J19" s="12">
        <v>104.13</v>
      </c>
      <c r="K19" s="9">
        <v>45205</v>
      </c>
      <c r="L19" s="6" t="s">
        <v>85</v>
      </c>
      <c r="M19" s="6" t="s">
        <v>86</v>
      </c>
      <c r="N19" s="6" t="s">
        <v>115</v>
      </c>
      <c r="O19" s="6" t="s">
        <v>143</v>
      </c>
      <c r="P19" s="6" t="s">
        <v>171</v>
      </c>
      <c r="Q19" s="6" t="s">
        <v>20</v>
      </c>
    </row>
    <row r="20" spans="1:17" ht="28.8" x14ac:dyDescent="0.3">
      <c r="A20" s="9">
        <v>45100</v>
      </c>
      <c r="B20" s="10">
        <v>0.38333333333333336</v>
      </c>
      <c r="C20" s="11" t="s">
        <v>25</v>
      </c>
      <c r="D20" s="10" t="s">
        <v>22</v>
      </c>
      <c r="E20" s="6" t="s">
        <v>146</v>
      </c>
      <c r="F20" s="5" t="s">
        <v>148</v>
      </c>
      <c r="G20" s="6" t="s">
        <v>140</v>
      </c>
      <c r="H20" s="6" t="s">
        <v>83</v>
      </c>
      <c r="I20" s="6">
        <v>4</v>
      </c>
      <c r="J20" s="12">
        <v>114.54</v>
      </c>
      <c r="K20" s="9">
        <v>45328</v>
      </c>
      <c r="L20" s="6" t="s">
        <v>185</v>
      </c>
      <c r="M20" s="6" t="s">
        <v>173</v>
      </c>
      <c r="N20" s="6" t="s">
        <v>68</v>
      </c>
      <c r="O20" s="6" t="s">
        <v>68</v>
      </c>
      <c r="P20" s="6" t="s">
        <v>171</v>
      </c>
      <c r="Q20" s="6" t="s">
        <v>20</v>
      </c>
    </row>
    <row r="21" spans="1:17" ht="28.8" x14ac:dyDescent="0.3">
      <c r="A21" s="9">
        <v>45125</v>
      </c>
      <c r="B21" s="10">
        <v>0.30763888888888891</v>
      </c>
      <c r="C21" s="11" t="s">
        <v>25</v>
      </c>
      <c r="D21" s="10" t="s">
        <v>22</v>
      </c>
      <c r="E21" s="6" t="s">
        <v>147</v>
      </c>
      <c r="F21" s="5" t="s">
        <v>48</v>
      </c>
      <c r="G21" s="6" t="s">
        <v>149</v>
      </c>
      <c r="H21" s="6" t="s">
        <v>83</v>
      </c>
      <c r="I21" s="6">
        <v>4</v>
      </c>
      <c r="J21" s="12">
        <v>114.54</v>
      </c>
      <c r="K21" s="9">
        <v>45366</v>
      </c>
      <c r="L21" s="6" t="s">
        <v>195</v>
      </c>
      <c r="M21" s="6" t="s">
        <v>174</v>
      </c>
      <c r="N21" s="6" t="s">
        <v>68</v>
      </c>
      <c r="O21" s="6" t="s">
        <v>68</v>
      </c>
      <c r="P21" s="6" t="s">
        <v>171</v>
      </c>
      <c r="Q21" s="6" t="s">
        <v>20</v>
      </c>
    </row>
    <row r="22" spans="1:17" ht="28.8" x14ac:dyDescent="0.3">
      <c r="A22" s="9">
        <v>45129</v>
      </c>
      <c r="B22" s="10">
        <v>0.4465277777777778</v>
      </c>
      <c r="C22" s="11" t="s">
        <v>25</v>
      </c>
      <c r="D22" s="10" t="s">
        <v>22</v>
      </c>
      <c r="E22" s="10" t="s">
        <v>100</v>
      </c>
      <c r="F22" s="5" t="s">
        <v>48</v>
      </c>
      <c r="G22" s="6" t="s">
        <v>41</v>
      </c>
      <c r="H22" s="6" t="s">
        <v>83</v>
      </c>
      <c r="I22" s="6">
        <v>4</v>
      </c>
      <c r="J22" s="12">
        <v>104.13</v>
      </c>
      <c r="K22" s="9">
        <v>45208</v>
      </c>
      <c r="L22" s="5" t="s">
        <v>183</v>
      </c>
      <c r="M22" s="6" t="s">
        <v>69</v>
      </c>
      <c r="N22" s="6" t="s">
        <v>64</v>
      </c>
      <c r="O22" s="6" t="s">
        <v>68</v>
      </c>
      <c r="P22" s="6" t="s">
        <v>171</v>
      </c>
      <c r="Q22" s="6" t="s">
        <v>20</v>
      </c>
    </row>
    <row r="23" spans="1:17" ht="28.8" x14ac:dyDescent="0.3">
      <c r="A23" s="9">
        <v>45132</v>
      </c>
      <c r="B23" s="10">
        <v>0.76527777777777783</v>
      </c>
      <c r="C23" s="15" t="s">
        <v>37</v>
      </c>
      <c r="D23" s="10" t="s">
        <v>38</v>
      </c>
      <c r="E23" s="6" t="s">
        <v>105</v>
      </c>
      <c r="F23" s="5" t="s">
        <v>47</v>
      </c>
      <c r="G23" s="6" t="s">
        <v>45</v>
      </c>
      <c r="H23" s="6" t="s">
        <v>87</v>
      </c>
      <c r="I23" s="6">
        <v>7</v>
      </c>
      <c r="J23" s="12">
        <v>704.33</v>
      </c>
      <c r="K23" s="9">
        <v>45205</v>
      </c>
      <c r="L23" s="6" t="s">
        <v>189</v>
      </c>
      <c r="M23" s="6" t="s">
        <v>104</v>
      </c>
      <c r="N23" s="6" t="s">
        <v>115</v>
      </c>
      <c r="O23" s="6" t="s">
        <v>144</v>
      </c>
      <c r="P23" s="6" t="s">
        <v>171</v>
      </c>
      <c r="Q23" s="6" t="s">
        <v>20</v>
      </c>
    </row>
    <row r="24" spans="1:17" ht="28.8" x14ac:dyDescent="0.3">
      <c r="A24" s="9">
        <v>45133</v>
      </c>
      <c r="B24" s="10">
        <v>0.3611111111111111</v>
      </c>
      <c r="C24" s="11" t="s">
        <v>25</v>
      </c>
      <c r="D24" s="10" t="s">
        <v>22</v>
      </c>
      <c r="E24" s="10" t="s">
        <v>71</v>
      </c>
      <c r="F24" s="5" t="s">
        <v>35</v>
      </c>
      <c r="G24" s="6" t="s">
        <v>36</v>
      </c>
      <c r="H24" s="6" t="s">
        <v>87</v>
      </c>
      <c r="I24" s="6">
        <v>7</v>
      </c>
      <c r="J24" s="12">
        <v>1173.8800000000001</v>
      </c>
      <c r="K24" s="9">
        <v>45208</v>
      </c>
      <c r="L24" s="6" t="s">
        <v>72</v>
      </c>
      <c r="M24" s="6" t="s">
        <v>73</v>
      </c>
      <c r="N24" s="6" t="s">
        <v>115</v>
      </c>
      <c r="O24" s="6" t="s">
        <v>18</v>
      </c>
      <c r="P24" s="6" t="s">
        <v>168</v>
      </c>
      <c r="Q24" s="6" t="s">
        <v>20</v>
      </c>
    </row>
    <row r="25" spans="1:17" ht="28.8" x14ac:dyDescent="0.3">
      <c r="A25" s="9">
        <v>45156</v>
      </c>
      <c r="B25" s="10">
        <v>0.46249999999999997</v>
      </c>
      <c r="C25" s="13">
        <v>291510</v>
      </c>
      <c r="D25" s="14" t="s">
        <v>27</v>
      </c>
      <c r="E25" s="14" t="s">
        <v>61</v>
      </c>
      <c r="F25" s="6" t="s">
        <v>3</v>
      </c>
      <c r="G25" s="6" t="s">
        <v>28</v>
      </c>
      <c r="H25" s="6" t="s">
        <v>4</v>
      </c>
      <c r="I25" s="6">
        <v>5</v>
      </c>
      <c r="J25" s="12">
        <v>156.18</v>
      </c>
      <c r="K25" s="9">
        <v>45222</v>
      </c>
      <c r="L25" s="6" t="s">
        <v>184</v>
      </c>
      <c r="M25" s="6" t="s">
        <v>62</v>
      </c>
      <c r="N25" s="6" t="s">
        <v>64</v>
      </c>
      <c r="O25" s="6" t="s">
        <v>68</v>
      </c>
      <c r="P25" s="6" t="s">
        <v>171</v>
      </c>
      <c r="Q25" s="6" t="s">
        <v>20</v>
      </c>
    </row>
    <row r="26" spans="1:17" ht="28.8" x14ac:dyDescent="0.3">
      <c r="A26" s="9">
        <v>45184</v>
      </c>
      <c r="B26" s="10">
        <v>0.63888888888888895</v>
      </c>
      <c r="C26" s="6">
        <v>299250</v>
      </c>
      <c r="D26" s="14" t="s">
        <v>49</v>
      </c>
      <c r="E26" s="6" t="s">
        <v>50</v>
      </c>
      <c r="F26" s="5" t="s">
        <v>48</v>
      </c>
      <c r="G26" s="6" t="s">
        <v>54</v>
      </c>
      <c r="H26" s="6" t="s">
        <v>83</v>
      </c>
      <c r="I26" s="6">
        <v>4</v>
      </c>
      <c r="J26" s="12">
        <v>104.13</v>
      </c>
      <c r="K26" s="9">
        <v>45257</v>
      </c>
      <c r="L26" s="6" t="s">
        <v>53</v>
      </c>
      <c r="M26" s="6" t="s">
        <v>101</v>
      </c>
      <c r="N26" s="6" t="s">
        <v>64</v>
      </c>
      <c r="O26" s="6" t="s">
        <v>68</v>
      </c>
      <c r="P26" s="6" t="s">
        <v>171</v>
      </c>
      <c r="Q26" s="6" t="s">
        <v>20</v>
      </c>
    </row>
    <row r="27" spans="1:17" ht="28.8" x14ac:dyDescent="0.3">
      <c r="A27" s="9">
        <v>45187</v>
      </c>
      <c r="B27" s="10">
        <v>0.33749999999999997</v>
      </c>
      <c r="C27" s="15" t="s">
        <v>37</v>
      </c>
      <c r="D27" s="10" t="s">
        <v>38</v>
      </c>
      <c r="E27" s="6" t="s">
        <v>51</v>
      </c>
      <c r="F27" s="5" t="s">
        <v>48</v>
      </c>
      <c r="G27" s="6" t="s">
        <v>52</v>
      </c>
      <c r="H27" s="6" t="s">
        <v>83</v>
      </c>
      <c r="I27" s="6">
        <v>4</v>
      </c>
      <c r="J27" s="12">
        <v>104.13</v>
      </c>
      <c r="K27" s="9">
        <v>45216</v>
      </c>
      <c r="L27" s="6" t="s">
        <v>190</v>
      </c>
      <c r="M27" s="6" t="s">
        <v>107</v>
      </c>
      <c r="N27" s="6" t="s">
        <v>64</v>
      </c>
      <c r="O27" s="6" t="s">
        <v>68</v>
      </c>
      <c r="P27" s="6" t="s">
        <v>171</v>
      </c>
      <c r="Q27" s="6" t="s">
        <v>20</v>
      </c>
    </row>
    <row r="28" spans="1:17" ht="28.8" x14ac:dyDescent="0.3">
      <c r="A28" s="9">
        <v>45192</v>
      </c>
      <c r="B28" s="10">
        <v>0.71458333333333335</v>
      </c>
      <c r="C28" s="11" t="s">
        <v>25</v>
      </c>
      <c r="D28" s="10" t="s">
        <v>22</v>
      </c>
      <c r="E28" s="6" t="s">
        <v>145</v>
      </c>
      <c r="F28" s="5" t="s">
        <v>148</v>
      </c>
      <c r="G28" s="6" t="s">
        <v>140</v>
      </c>
      <c r="H28" s="6" t="s">
        <v>83</v>
      </c>
      <c r="I28" s="6">
        <v>4</v>
      </c>
      <c r="J28" s="12">
        <v>114.54</v>
      </c>
      <c r="K28" s="9">
        <v>45328</v>
      </c>
      <c r="L28" s="6" t="s">
        <v>185</v>
      </c>
      <c r="M28" s="6" t="s">
        <v>173</v>
      </c>
      <c r="N28" s="6" t="s">
        <v>68</v>
      </c>
      <c r="O28" s="6" t="s">
        <v>68</v>
      </c>
      <c r="P28" s="6" t="s">
        <v>171</v>
      </c>
      <c r="Q28" s="6" t="s">
        <v>20</v>
      </c>
    </row>
    <row r="29" spans="1:17" ht="28.8" x14ac:dyDescent="0.3">
      <c r="A29" s="9">
        <v>45196</v>
      </c>
      <c r="B29" s="10">
        <v>0.7402777777777777</v>
      </c>
      <c r="C29" s="11" t="s">
        <v>25</v>
      </c>
      <c r="D29" s="10" t="s">
        <v>22</v>
      </c>
      <c r="E29" s="6" t="s">
        <v>55</v>
      </c>
      <c r="F29" s="5" t="s">
        <v>34</v>
      </c>
      <c r="G29" s="6" t="s">
        <v>46</v>
      </c>
      <c r="H29" s="6" t="s">
        <v>4</v>
      </c>
      <c r="I29" s="6" t="s">
        <v>68</v>
      </c>
      <c r="J29" s="12" t="s">
        <v>68</v>
      </c>
      <c r="K29" s="6" t="s">
        <v>68</v>
      </c>
      <c r="L29" s="6" t="s">
        <v>59</v>
      </c>
      <c r="M29" s="6" t="s">
        <v>66</v>
      </c>
      <c r="N29" s="6" t="s">
        <v>64</v>
      </c>
      <c r="O29" s="6" t="s">
        <v>68</v>
      </c>
      <c r="P29" s="6" t="s">
        <v>68</v>
      </c>
      <c r="Q29" s="6" t="s">
        <v>20</v>
      </c>
    </row>
    <row r="30" spans="1:17" ht="28.8" x14ac:dyDescent="0.3">
      <c r="A30" s="9">
        <v>45222</v>
      </c>
      <c r="B30" s="10">
        <v>0.3520833333333333</v>
      </c>
      <c r="C30" s="6">
        <v>291510</v>
      </c>
      <c r="D30" s="5" t="s">
        <v>27</v>
      </c>
      <c r="E30" s="6" t="s">
        <v>56</v>
      </c>
      <c r="F30" s="6" t="s">
        <v>57</v>
      </c>
      <c r="G30" s="6" t="s">
        <v>19</v>
      </c>
      <c r="H30" s="6" t="s">
        <v>87</v>
      </c>
      <c r="I30" s="6" t="s">
        <v>68</v>
      </c>
      <c r="J30" s="12" t="s">
        <v>68</v>
      </c>
      <c r="K30" s="9" t="s">
        <v>68</v>
      </c>
      <c r="L30" s="6" t="s">
        <v>58</v>
      </c>
      <c r="M30" s="6" t="s">
        <v>65</v>
      </c>
      <c r="N30" s="6" t="s">
        <v>64</v>
      </c>
      <c r="O30" s="6" t="s">
        <v>68</v>
      </c>
      <c r="P30" s="6" t="s">
        <v>68</v>
      </c>
      <c r="Q30" s="6" t="s">
        <v>20</v>
      </c>
    </row>
    <row r="31" spans="1:17" ht="28.8" x14ac:dyDescent="0.3">
      <c r="A31" s="9">
        <v>45188</v>
      </c>
      <c r="B31" s="10">
        <v>0.57013888888888886</v>
      </c>
      <c r="C31" s="11" t="s">
        <v>25</v>
      </c>
      <c r="D31" s="10" t="s">
        <v>22</v>
      </c>
      <c r="E31" s="6" t="s">
        <v>60</v>
      </c>
      <c r="F31" s="5" t="s">
        <v>48</v>
      </c>
      <c r="G31" s="6" t="s">
        <v>46</v>
      </c>
      <c r="H31" s="6" t="s">
        <v>83</v>
      </c>
      <c r="I31" s="6" t="s">
        <v>68</v>
      </c>
      <c r="J31" s="12" t="s">
        <v>68</v>
      </c>
      <c r="K31" s="6" t="s">
        <v>68</v>
      </c>
      <c r="L31" s="6" t="s">
        <v>59</v>
      </c>
      <c r="M31" s="6" t="s">
        <v>66</v>
      </c>
      <c r="N31" s="6" t="s">
        <v>64</v>
      </c>
      <c r="O31" s="6" t="s">
        <v>68</v>
      </c>
      <c r="P31" s="6" t="s">
        <v>68</v>
      </c>
      <c r="Q31" s="6" t="s">
        <v>20</v>
      </c>
    </row>
    <row r="32" spans="1:17" ht="28.8" x14ac:dyDescent="0.3">
      <c r="A32" s="9">
        <v>45226</v>
      </c>
      <c r="B32" s="10">
        <v>0.36041666666666666</v>
      </c>
      <c r="C32" s="6">
        <v>291510</v>
      </c>
      <c r="D32" s="5" t="s">
        <v>27</v>
      </c>
      <c r="E32" s="6" t="s">
        <v>76</v>
      </c>
      <c r="F32" s="5" t="s">
        <v>77</v>
      </c>
      <c r="G32" s="6" t="s">
        <v>78</v>
      </c>
      <c r="H32" s="6" t="s">
        <v>87</v>
      </c>
      <c r="I32" s="6">
        <v>7</v>
      </c>
      <c r="J32" s="12">
        <v>234.78</v>
      </c>
      <c r="K32" s="9">
        <v>45292</v>
      </c>
      <c r="L32" s="6" t="s">
        <v>79</v>
      </c>
      <c r="M32" s="6" t="s">
        <v>80</v>
      </c>
      <c r="N32" s="6" t="s">
        <v>64</v>
      </c>
      <c r="O32" s="6" t="s">
        <v>68</v>
      </c>
      <c r="P32" s="6" t="s">
        <v>168</v>
      </c>
      <c r="Q32" s="6" t="s">
        <v>20</v>
      </c>
    </row>
    <row r="33" spans="1:17" ht="28.8" x14ac:dyDescent="0.3">
      <c r="A33" s="9">
        <v>44967</v>
      </c>
      <c r="B33" s="10">
        <v>0.23263888888888887</v>
      </c>
      <c r="C33" s="15" t="s">
        <v>25</v>
      </c>
      <c r="D33" s="6" t="s">
        <v>22</v>
      </c>
      <c r="E33" s="6" t="s">
        <v>88</v>
      </c>
      <c r="F33" s="5" t="s">
        <v>48</v>
      </c>
      <c r="G33" s="6" t="s">
        <v>44</v>
      </c>
      <c r="H33" s="6" t="s">
        <v>83</v>
      </c>
      <c r="I33" s="6" t="s">
        <v>68</v>
      </c>
      <c r="J33" s="12"/>
      <c r="K33" s="6" t="s">
        <v>68</v>
      </c>
      <c r="L33" s="6" t="s">
        <v>85</v>
      </c>
      <c r="M33" s="6" t="s">
        <v>86</v>
      </c>
      <c r="N33" s="5" t="s">
        <v>131</v>
      </c>
      <c r="O33" s="6" t="s">
        <v>68</v>
      </c>
      <c r="P33" s="6" t="s">
        <v>68</v>
      </c>
      <c r="Q33" s="6" t="s">
        <v>20</v>
      </c>
    </row>
    <row r="34" spans="1:17" ht="28.8" x14ac:dyDescent="0.3">
      <c r="A34" s="9">
        <v>44955</v>
      </c>
      <c r="B34" s="10">
        <v>0.35694444444444445</v>
      </c>
      <c r="C34" s="6">
        <v>290670</v>
      </c>
      <c r="D34" s="6" t="s">
        <v>91</v>
      </c>
      <c r="E34" s="6" t="s">
        <v>92</v>
      </c>
      <c r="F34" s="5" t="s">
        <v>48</v>
      </c>
      <c r="G34" s="6" t="s">
        <v>93</v>
      </c>
      <c r="H34" s="6" t="s">
        <v>83</v>
      </c>
      <c r="I34" s="6">
        <v>4</v>
      </c>
      <c r="J34" s="12">
        <v>104.13</v>
      </c>
      <c r="K34" s="9">
        <v>45068</v>
      </c>
      <c r="L34" s="5" t="s">
        <v>181</v>
      </c>
      <c r="M34" s="6" t="s">
        <v>94</v>
      </c>
      <c r="N34" s="6" t="s">
        <v>115</v>
      </c>
      <c r="O34" s="6" t="s">
        <v>143</v>
      </c>
      <c r="P34" s="6" t="s">
        <v>168</v>
      </c>
      <c r="Q34" s="6" t="s">
        <v>20</v>
      </c>
    </row>
    <row r="35" spans="1:17" ht="28.8" x14ac:dyDescent="0.3">
      <c r="A35" s="9">
        <v>45061</v>
      </c>
      <c r="B35" s="10">
        <v>0.78125</v>
      </c>
      <c r="C35" s="15" t="s">
        <v>25</v>
      </c>
      <c r="D35" s="6" t="s">
        <v>22</v>
      </c>
      <c r="E35" s="6" t="s">
        <v>95</v>
      </c>
      <c r="F35" s="5" t="s">
        <v>34</v>
      </c>
      <c r="G35" s="6" t="s">
        <v>96</v>
      </c>
      <c r="H35" s="6" t="s">
        <v>4</v>
      </c>
      <c r="I35" s="6">
        <v>5</v>
      </c>
      <c r="J35" s="12">
        <v>156.18</v>
      </c>
      <c r="K35" s="9">
        <v>45185</v>
      </c>
      <c r="L35" s="6" t="s">
        <v>97</v>
      </c>
      <c r="M35" s="6" t="s">
        <v>98</v>
      </c>
      <c r="N35" s="6" t="s">
        <v>99</v>
      </c>
      <c r="O35" s="6" t="s">
        <v>68</v>
      </c>
      <c r="P35" s="6" t="s">
        <v>68</v>
      </c>
      <c r="Q35" s="6" t="s">
        <v>20</v>
      </c>
    </row>
    <row r="36" spans="1:17" ht="28.8" x14ac:dyDescent="0.3">
      <c r="A36" s="9">
        <v>45197</v>
      </c>
      <c r="B36" s="10">
        <v>0.33194444444444443</v>
      </c>
      <c r="C36" s="15" t="s">
        <v>37</v>
      </c>
      <c r="D36" s="6" t="s">
        <v>38</v>
      </c>
      <c r="E36" s="6" t="s">
        <v>106</v>
      </c>
      <c r="F36" s="5" t="s">
        <v>47</v>
      </c>
      <c r="G36" s="6" t="s">
        <v>45</v>
      </c>
      <c r="H36" s="6" t="s">
        <v>87</v>
      </c>
      <c r="I36" s="6">
        <v>7</v>
      </c>
      <c r="J36" s="12">
        <v>704.33</v>
      </c>
      <c r="K36" s="9">
        <v>45219</v>
      </c>
      <c r="L36" s="6" t="s">
        <v>182</v>
      </c>
      <c r="M36" s="6" t="s">
        <v>104</v>
      </c>
      <c r="N36" s="6" t="s">
        <v>64</v>
      </c>
      <c r="O36" s="6" t="s">
        <v>68</v>
      </c>
      <c r="P36" s="6" t="s">
        <v>171</v>
      </c>
      <c r="Q36" s="6" t="s">
        <v>20</v>
      </c>
    </row>
    <row r="37" spans="1:17" ht="28.8" x14ac:dyDescent="0.3">
      <c r="A37" s="9">
        <v>45238</v>
      </c>
      <c r="B37" s="10">
        <v>0.2590277777777778</v>
      </c>
      <c r="C37" s="11" t="s">
        <v>25</v>
      </c>
      <c r="D37" s="10" t="s">
        <v>22</v>
      </c>
      <c r="E37" s="6" t="s">
        <v>117</v>
      </c>
      <c r="F37" s="5" t="s">
        <v>35</v>
      </c>
      <c r="G37" s="6" t="s">
        <v>116</v>
      </c>
      <c r="H37" s="6" t="s">
        <v>87</v>
      </c>
      <c r="I37" s="6">
        <v>7</v>
      </c>
      <c r="J37" s="12">
        <v>1173.8800000000001</v>
      </c>
      <c r="K37" s="9">
        <v>45365</v>
      </c>
      <c r="L37" s="6" t="s">
        <v>118</v>
      </c>
      <c r="M37" s="6" t="s">
        <v>119</v>
      </c>
      <c r="N37" s="6" t="s">
        <v>141</v>
      </c>
      <c r="O37" s="6" t="s">
        <v>18</v>
      </c>
      <c r="P37" s="6" t="s">
        <v>171</v>
      </c>
      <c r="Q37" s="6" t="s">
        <v>20</v>
      </c>
    </row>
    <row r="38" spans="1:17" x14ac:dyDescent="0.3">
      <c r="A38" s="9">
        <v>45251</v>
      </c>
      <c r="B38" s="10">
        <v>0.3215277777777778</v>
      </c>
      <c r="C38" s="11"/>
      <c r="D38" s="10" t="s">
        <v>196</v>
      </c>
      <c r="E38" s="6" t="s">
        <v>139</v>
      </c>
      <c r="F38" s="5" t="s">
        <v>197</v>
      </c>
      <c r="G38" s="6" t="s">
        <v>140</v>
      </c>
      <c r="H38" s="6" t="s">
        <v>83</v>
      </c>
      <c r="I38" s="6">
        <v>4</v>
      </c>
      <c r="J38" s="40">
        <v>0</v>
      </c>
      <c r="K38" s="9" t="s">
        <v>68</v>
      </c>
      <c r="L38" s="6" t="s">
        <v>185</v>
      </c>
      <c r="M38" s="6" t="s">
        <v>173</v>
      </c>
      <c r="N38" s="6" t="s">
        <v>64</v>
      </c>
      <c r="O38" s="6" t="s">
        <v>68</v>
      </c>
      <c r="P38" s="6" t="s">
        <v>68</v>
      </c>
      <c r="Q38" s="6" t="s">
        <v>20</v>
      </c>
    </row>
    <row r="39" spans="1:17" ht="28.8" x14ac:dyDescent="0.3">
      <c r="A39" s="9">
        <v>45255</v>
      </c>
      <c r="B39" s="10">
        <v>0.35902777777777778</v>
      </c>
      <c r="C39" s="6">
        <v>260010</v>
      </c>
      <c r="D39" s="5" t="s">
        <v>120</v>
      </c>
      <c r="E39" s="6" t="s">
        <v>121</v>
      </c>
      <c r="F39" s="5" t="s">
        <v>122</v>
      </c>
      <c r="G39" s="6" t="s">
        <v>123</v>
      </c>
      <c r="H39" s="6" t="s">
        <v>87</v>
      </c>
      <c r="I39" s="6">
        <v>7</v>
      </c>
      <c r="J39" s="40">
        <v>0</v>
      </c>
      <c r="K39" s="6" t="s">
        <v>166</v>
      </c>
      <c r="L39" s="6" t="s">
        <v>75</v>
      </c>
      <c r="M39" s="6" t="s">
        <v>68</v>
      </c>
      <c r="N39" s="6" t="s">
        <v>64</v>
      </c>
      <c r="O39" s="6" t="s">
        <v>68</v>
      </c>
      <c r="P39" s="6" t="s">
        <v>68</v>
      </c>
      <c r="Q39" s="6" t="s">
        <v>20</v>
      </c>
    </row>
    <row r="40" spans="1:17" x14ac:dyDescent="0.3">
      <c r="A40" s="9">
        <v>45260</v>
      </c>
      <c r="B40" s="10">
        <v>9.7222222222222224E-3</v>
      </c>
      <c r="C40" s="6"/>
      <c r="D40" s="5" t="s">
        <v>169</v>
      </c>
      <c r="E40" s="6" t="s">
        <v>170</v>
      </c>
      <c r="F40" s="5" t="s">
        <v>198</v>
      </c>
      <c r="G40" s="6" t="s">
        <v>149</v>
      </c>
      <c r="H40" s="6" t="s">
        <v>87</v>
      </c>
      <c r="I40" s="6">
        <v>7</v>
      </c>
      <c r="J40" s="40">
        <v>2582.54</v>
      </c>
      <c r="K40" s="9">
        <v>45366</v>
      </c>
      <c r="L40" s="6" t="s">
        <v>72</v>
      </c>
      <c r="M40" s="6" t="s">
        <v>73</v>
      </c>
      <c r="N40" s="6" t="s">
        <v>68</v>
      </c>
      <c r="O40" s="6" t="s">
        <v>68</v>
      </c>
      <c r="P40" s="6" t="s">
        <v>168</v>
      </c>
      <c r="Q40" s="6" t="s">
        <v>20</v>
      </c>
    </row>
    <row r="41" spans="1:17" ht="28.8" x14ac:dyDescent="0.3">
      <c r="A41" s="9">
        <v>45224</v>
      </c>
      <c r="B41" s="10">
        <v>0.73958333333333337</v>
      </c>
      <c r="C41" s="11" t="s">
        <v>25</v>
      </c>
      <c r="D41" s="10" t="s">
        <v>22</v>
      </c>
      <c r="E41" s="6" t="s">
        <v>124</v>
      </c>
      <c r="F41" s="5" t="s">
        <v>48</v>
      </c>
      <c r="G41" s="6" t="s">
        <v>36</v>
      </c>
      <c r="H41" s="6" t="s">
        <v>83</v>
      </c>
      <c r="I41" s="6">
        <v>4</v>
      </c>
      <c r="J41" s="12">
        <v>104.13</v>
      </c>
      <c r="K41" s="9">
        <v>45380</v>
      </c>
      <c r="L41" s="5" t="s">
        <v>186</v>
      </c>
      <c r="M41" s="6" t="s">
        <v>90</v>
      </c>
      <c r="N41" s="6" t="s">
        <v>64</v>
      </c>
      <c r="O41" s="6" t="s">
        <v>68</v>
      </c>
      <c r="P41" s="6" t="s">
        <v>171</v>
      </c>
      <c r="Q41" s="6" t="s">
        <v>20</v>
      </c>
    </row>
    <row r="42" spans="1:17" ht="28.8" x14ac:dyDescent="0.3">
      <c r="A42" s="9">
        <v>45227</v>
      </c>
      <c r="B42" s="10">
        <v>0.30138888888888887</v>
      </c>
      <c r="C42" s="11" t="s">
        <v>25</v>
      </c>
      <c r="D42" s="10" t="s">
        <v>22</v>
      </c>
      <c r="E42" s="6" t="s">
        <v>125</v>
      </c>
      <c r="F42" s="5" t="s">
        <v>48</v>
      </c>
      <c r="G42" s="6" t="s">
        <v>44</v>
      </c>
      <c r="H42" s="6" t="s">
        <v>83</v>
      </c>
      <c r="I42" s="6">
        <v>4</v>
      </c>
      <c r="J42" s="12">
        <v>104.13</v>
      </c>
      <c r="K42" s="9">
        <v>45365</v>
      </c>
      <c r="L42" s="6" t="s">
        <v>85</v>
      </c>
      <c r="M42" s="6" t="s">
        <v>86</v>
      </c>
      <c r="N42" s="6" t="s">
        <v>141</v>
      </c>
      <c r="O42" s="6" t="s">
        <v>18</v>
      </c>
      <c r="P42" s="6" t="s">
        <v>171</v>
      </c>
      <c r="Q42" s="6" t="s">
        <v>20</v>
      </c>
    </row>
    <row r="43" spans="1:17" ht="28.8" x14ac:dyDescent="0.3">
      <c r="A43" s="9">
        <v>45267</v>
      </c>
      <c r="B43" s="10">
        <v>0.3347222222222222</v>
      </c>
      <c r="C43" s="11" t="s">
        <v>25</v>
      </c>
      <c r="D43" s="10" t="s">
        <v>22</v>
      </c>
      <c r="E43" s="6" t="s">
        <v>128</v>
      </c>
      <c r="F43" s="5" t="s">
        <v>127</v>
      </c>
      <c r="G43" s="6" t="s">
        <v>126</v>
      </c>
      <c r="H43" s="6" t="s">
        <v>4</v>
      </c>
      <c r="I43" s="6">
        <v>5</v>
      </c>
      <c r="J43" s="12">
        <v>156.18</v>
      </c>
      <c r="K43" s="9">
        <v>45322</v>
      </c>
      <c r="L43" s="6" t="s">
        <v>129</v>
      </c>
      <c r="M43" s="6" t="s">
        <v>130</v>
      </c>
      <c r="N43" s="6" t="s">
        <v>64</v>
      </c>
      <c r="O43" s="6" t="s">
        <v>68</v>
      </c>
      <c r="P43" s="6" t="s">
        <v>171</v>
      </c>
      <c r="Q43" s="6" t="s">
        <v>20</v>
      </c>
    </row>
    <row r="44" spans="1:17" ht="28.8" x14ac:dyDescent="0.3">
      <c r="A44" s="9">
        <v>45294</v>
      </c>
      <c r="B44" s="10">
        <v>0.29791666666666666</v>
      </c>
      <c r="C44" s="15" t="s">
        <v>37</v>
      </c>
      <c r="D44" s="10" t="s">
        <v>38</v>
      </c>
      <c r="E44" s="6" t="s">
        <v>135</v>
      </c>
      <c r="F44" s="5" t="s">
        <v>48</v>
      </c>
      <c r="G44" s="6" t="s">
        <v>45</v>
      </c>
      <c r="H44" s="6" t="s">
        <v>83</v>
      </c>
      <c r="I44" s="6">
        <v>4</v>
      </c>
      <c r="J44" s="12">
        <v>104.13</v>
      </c>
      <c r="K44" s="9">
        <v>45322</v>
      </c>
      <c r="L44" s="6" t="s">
        <v>182</v>
      </c>
      <c r="M44" s="6" t="s">
        <v>104</v>
      </c>
      <c r="N44" s="6" t="s">
        <v>134</v>
      </c>
      <c r="O44" s="6" t="s">
        <v>68</v>
      </c>
      <c r="P44" s="6" t="s">
        <v>171</v>
      </c>
      <c r="Q44" s="6" t="s">
        <v>20</v>
      </c>
    </row>
    <row r="45" spans="1:17" ht="28.8" x14ac:dyDescent="0.3">
      <c r="A45" s="9">
        <v>45305</v>
      </c>
      <c r="B45" s="10">
        <v>0.63611111111111118</v>
      </c>
      <c r="C45" s="6">
        <v>113200</v>
      </c>
      <c r="D45" s="6" t="s">
        <v>132</v>
      </c>
      <c r="E45" s="6" t="s">
        <v>133</v>
      </c>
      <c r="F45" s="5" t="s">
        <v>48</v>
      </c>
      <c r="G45" s="6" t="s">
        <v>78</v>
      </c>
      <c r="H45" s="6" t="s">
        <v>83</v>
      </c>
      <c r="I45" s="6">
        <v>4</v>
      </c>
      <c r="J45" s="12">
        <v>104.13</v>
      </c>
      <c r="K45" s="9">
        <v>45337</v>
      </c>
      <c r="L45" s="6" t="s">
        <v>79</v>
      </c>
      <c r="M45" s="6" t="s">
        <v>80</v>
      </c>
      <c r="N45" s="6" t="s">
        <v>134</v>
      </c>
      <c r="O45" s="6" t="s">
        <v>68</v>
      </c>
      <c r="P45" s="6" t="s">
        <v>168</v>
      </c>
      <c r="Q45" s="6" t="s">
        <v>20</v>
      </c>
    </row>
    <row r="46" spans="1:17" ht="28.8" x14ac:dyDescent="0.3">
      <c r="A46" s="9">
        <v>45322</v>
      </c>
      <c r="B46" s="10">
        <v>0.76666666666666661</v>
      </c>
      <c r="C46" s="15" t="s">
        <v>37</v>
      </c>
      <c r="D46" s="6" t="s">
        <v>38</v>
      </c>
      <c r="E46" s="6" t="s">
        <v>136</v>
      </c>
      <c r="F46" s="5" t="s">
        <v>48</v>
      </c>
      <c r="G46" s="6" t="s">
        <v>137</v>
      </c>
      <c r="H46" s="6" t="s">
        <v>83</v>
      </c>
      <c r="I46" s="6">
        <v>4</v>
      </c>
      <c r="J46" s="12">
        <v>104.13</v>
      </c>
      <c r="K46" s="9">
        <v>45338</v>
      </c>
      <c r="L46" s="6" t="s">
        <v>191</v>
      </c>
      <c r="M46" s="6" t="s">
        <v>138</v>
      </c>
      <c r="N46" s="6" t="s">
        <v>134</v>
      </c>
      <c r="O46" s="6" t="s">
        <v>68</v>
      </c>
      <c r="P46" s="6" t="s">
        <v>171</v>
      </c>
      <c r="Q46" s="6" t="s">
        <v>20</v>
      </c>
    </row>
    <row r="47" spans="1:17" ht="28.8" x14ac:dyDescent="0.3">
      <c r="A47" s="9">
        <v>45356</v>
      </c>
      <c r="B47" s="10">
        <v>0.42499999999999999</v>
      </c>
      <c r="C47" s="15" t="s">
        <v>25</v>
      </c>
      <c r="D47" s="6" t="s">
        <v>22</v>
      </c>
      <c r="E47" s="6" t="s">
        <v>155</v>
      </c>
      <c r="F47" s="5" t="s">
        <v>48</v>
      </c>
      <c r="G47" s="6" t="s">
        <v>45</v>
      </c>
      <c r="H47" s="6" t="s">
        <v>83</v>
      </c>
      <c r="I47" s="6">
        <v>4</v>
      </c>
      <c r="J47" s="12">
        <v>104.13</v>
      </c>
      <c r="K47" s="9">
        <v>45431</v>
      </c>
      <c r="L47" s="6" t="s">
        <v>182</v>
      </c>
      <c r="M47" s="6" t="s">
        <v>104</v>
      </c>
      <c r="N47" s="6" t="s">
        <v>134</v>
      </c>
      <c r="O47" s="6" t="s">
        <v>68</v>
      </c>
      <c r="P47" s="6" t="s">
        <v>171</v>
      </c>
      <c r="Q47" s="6" t="s">
        <v>18</v>
      </c>
    </row>
    <row r="48" spans="1:17" ht="28.8" x14ac:dyDescent="0.3">
      <c r="A48" s="9">
        <v>45362</v>
      </c>
      <c r="B48" s="10">
        <v>0.54583333333333328</v>
      </c>
      <c r="C48" s="15" t="s">
        <v>25</v>
      </c>
      <c r="D48" s="6" t="s">
        <v>22</v>
      </c>
      <c r="E48" s="6" t="s">
        <v>153</v>
      </c>
      <c r="F48" s="5" t="s">
        <v>154</v>
      </c>
      <c r="G48" s="6" t="s">
        <v>41</v>
      </c>
      <c r="H48" s="6" t="s">
        <v>87</v>
      </c>
      <c r="I48" s="6">
        <v>7</v>
      </c>
      <c r="J48" s="12">
        <v>234.78</v>
      </c>
      <c r="K48" s="9">
        <v>45431</v>
      </c>
      <c r="L48" s="6" t="s">
        <v>192</v>
      </c>
      <c r="M48" s="6" t="s">
        <v>69</v>
      </c>
      <c r="N48" s="6" t="s">
        <v>134</v>
      </c>
      <c r="O48" s="6" t="s">
        <v>68</v>
      </c>
      <c r="P48" s="6" t="s">
        <v>168</v>
      </c>
      <c r="Q48" s="6" t="s">
        <v>18</v>
      </c>
    </row>
    <row r="49" spans="1:17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</sheetData>
  <conditionalFormatting sqref="Q1:Q1048576">
    <cfRule type="containsText" dxfId="5" priority="5" operator="containsText" text="Pendente">
      <formula>NOT(ISERROR(SEARCH("Pendente",Q1)))</formula>
    </cfRule>
    <cfRule type="containsText" dxfId="4" priority="6" operator="containsText" text="Pago">
      <formula>NOT(ISERROR(SEARCH("Pago",Q1)))</formula>
    </cfRule>
  </conditionalFormatting>
  <conditionalFormatting sqref="Q26:Q47">
    <cfRule type="containsText" dxfId="3" priority="1" operator="containsText" text="Pendente">
      <formula>NOT(ISERROR(SEARCH("Pendente",Q26)))</formula>
    </cfRule>
    <cfRule type="containsText" dxfId="2" priority="2" operator="containsText" text="Pago">
      <formula>NOT(ISERROR(SEARCH("Pago",Q26)))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A5CB-AA50-4BFD-B349-21188C8C07BD}">
  <dimension ref="A1:S66"/>
  <sheetViews>
    <sheetView showGridLines="0" workbookViewId="0">
      <selection activeCell="F18" sqref="F18"/>
    </sheetView>
  </sheetViews>
  <sheetFormatPr defaultRowHeight="14.4" x14ac:dyDescent="0.3"/>
  <cols>
    <col min="1" max="1" width="12.5546875" customWidth="1"/>
    <col min="2" max="2" width="10.5546875" bestFit="1" customWidth="1"/>
    <col min="3" max="3" width="12.109375" bestFit="1" customWidth="1"/>
    <col min="4" max="4" width="11.21875" customWidth="1"/>
    <col min="5" max="5" width="11.5546875" bestFit="1" customWidth="1"/>
    <col min="6" max="6" width="10.5546875" bestFit="1" customWidth="1"/>
    <col min="7" max="7" width="12.109375" bestFit="1" customWidth="1"/>
    <col min="8" max="9" width="10.5546875" bestFit="1" customWidth="1"/>
    <col min="10" max="10" width="12.109375" bestFit="1" customWidth="1"/>
    <col min="11" max="11" width="11.88671875" bestFit="1" customWidth="1"/>
    <col min="12" max="12" width="10.5546875" bestFit="1" customWidth="1"/>
    <col min="13" max="13" width="10.5546875" customWidth="1"/>
    <col min="14" max="14" width="11.5546875" bestFit="1" customWidth="1"/>
    <col min="15" max="15" width="12.5546875" bestFit="1" customWidth="1"/>
  </cols>
  <sheetData>
    <row r="1" spans="1:9" x14ac:dyDescent="0.3">
      <c r="A1" s="46" t="s">
        <v>177</v>
      </c>
      <c r="B1" s="46"/>
      <c r="C1" s="46"/>
      <c r="D1" s="46"/>
      <c r="E1" s="46"/>
      <c r="F1" s="46"/>
      <c r="G1" s="46"/>
      <c r="H1" s="46"/>
    </row>
    <row r="2" spans="1:9" x14ac:dyDescent="0.3">
      <c r="A2" s="45">
        <v>2022</v>
      </c>
      <c r="B2" s="45"/>
      <c r="C2" s="1"/>
      <c r="D2" s="45">
        <v>2023</v>
      </c>
      <c r="E2" s="45"/>
      <c r="F2" s="1"/>
      <c r="G2" s="45">
        <v>2024</v>
      </c>
      <c r="H2" s="45"/>
      <c r="I2" s="1"/>
    </row>
    <row r="3" spans="1:9" x14ac:dyDescent="0.3">
      <c r="A3" s="27" t="s">
        <v>150</v>
      </c>
      <c r="B3" s="27" t="s">
        <v>151</v>
      </c>
      <c r="D3" s="27" t="s">
        <v>152</v>
      </c>
      <c r="E3" s="27" t="s">
        <v>151</v>
      </c>
      <c r="G3" s="27" t="s">
        <v>152</v>
      </c>
      <c r="H3" s="27" t="s">
        <v>151</v>
      </c>
    </row>
    <row r="4" spans="1:9" x14ac:dyDescent="0.3">
      <c r="A4" s="28">
        <v>44562</v>
      </c>
      <c r="B4" s="29">
        <v>104.13</v>
      </c>
      <c r="D4" s="31">
        <v>44927</v>
      </c>
      <c r="E4" s="32">
        <v>362.39</v>
      </c>
      <c r="G4" s="31">
        <v>45292</v>
      </c>
      <c r="H4" s="35">
        <v>312.39</v>
      </c>
    </row>
    <row r="5" spans="1:9" x14ac:dyDescent="0.3">
      <c r="A5" s="28">
        <v>44593</v>
      </c>
      <c r="B5" s="29" t="s">
        <v>68</v>
      </c>
      <c r="D5" s="31">
        <v>44958</v>
      </c>
      <c r="E5" s="32">
        <v>498.96</v>
      </c>
      <c r="G5" s="31">
        <v>45323</v>
      </c>
      <c r="H5" s="35" t="s">
        <v>68</v>
      </c>
    </row>
    <row r="6" spans="1:9" x14ac:dyDescent="0.3">
      <c r="A6" s="28">
        <v>44621</v>
      </c>
      <c r="B6" s="29" t="s">
        <v>68</v>
      </c>
      <c r="D6" s="31">
        <v>44986</v>
      </c>
      <c r="E6" s="32">
        <v>328.64</v>
      </c>
      <c r="G6" s="31">
        <v>45352</v>
      </c>
      <c r="H6" s="35">
        <v>338.91</v>
      </c>
    </row>
    <row r="7" spans="1:9" x14ac:dyDescent="0.3">
      <c r="A7" s="28">
        <v>44652</v>
      </c>
      <c r="B7" s="29" t="s">
        <v>68</v>
      </c>
      <c r="D7" s="31">
        <v>45017</v>
      </c>
      <c r="E7" s="29" t="s">
        <v>68</v>
      </c>
      <c r="G7" s="31">
        <v>45383</v>
      </c>
      <c r="H7" s="35"/>
    </row>
    <row r="8" spans="1:9" x14ac:dyDescent="0.3">
      <c r="A8" s="28">
        <v>44682</v>
      </c>
      <c r="B8" s="29">
        <v>114.54</v>
      </c>
      <c r="D8" s="31">
        <v>45047</v>
      </c>
      <c r="E8" s="32">
        <v>288.89999999999998</v>
      </c>
      <c r="G8" s="31">
        <v>45413</v>
      </c>
      <c r="H8" s="35"/>
    </row>
    <row r="9" spans="1:9" x14ac:dyDescent="0.3">
      <c r="A9" s="28">
        <v>44713</v>
      </c>
      <c r="B9" s="29">
        <v>114.54</v>
      </c>
      <c r="D9" s="31">
        <v>45078</v>
      </c>
      <c r="E9" s="32">
        <v>923</v>
      </c>
      <c r="G9" s="31">
        <v>45444</v>
      </c>
      <c r="H9" s="35"/>
    </row>
    <row r="10" spans="1:9" x14ac:dyDescent="0.3">
      <c r="A10" s="28">
        <v>44743</v>
      </c>
      <c r="B10" s="29" t="s">
        <v>68</v>
      </c>
      <c r="D10" s="31">
        <v>45108</v>
      </c>
      <c r="E10" s="32">
        <v>2096.88</v>
      </c>
      <c r="G10" s="31">
        <v>45474</v>
      </c>
      <c r="H10" s="35"/>
    </row>
    <row r="11" spans="1:9" x14ac:dyDescent="0.3">
      <c r="A11" s="28">
        <v>44774</v>
      </c>
      <c r="B11" s="29" t="s">
        <v>68</v>
      </c>
      <c r="D11" s="31">
        <v>45139</v>
      </c>
      <c r="E11" s="32">
        <v>156.18</v>
      </c>
      <c r="G11" s="31">
        <v>45505</v>
      </c>
      <c r="H11" s="35"/>
    </row>
    <row r="12" spans="1:9" x14ac:dyDescent="0.3">
      <c r="A12" s="28">
        <v>44805</v>
      </c>
      <c r="B12" s="29">
        <v>1698.03</v>
      </c>
      <c r="D12" s="31">
        <v>45170</v>
      </c>
      <c r="E12" s="32">
        <v>1027.1300000000001</v>
      </c>
      <c r="G12" s="31">
        <v>45536</v>
      </c>
      <c r="H12" s="35"/>
    </row>
    <row r="13" spans="1:9" x14ac:dyDescent="0.3">
      <c r="A13" s="28">
        <v>44835</v>
      </c>
      <c r="B13" s="29" t="s">
        <v>68</v>
      </c>
      <c r="D13" s="31">
        <v>45200</v>
      </c>
      <c r="E13" s="32">
        <v>443.04</v>
      </c>
      <c r="G13" s="31">
        <v>45566</v>
      </c>
      <c r="H13" s="35"/>
    </row>
    <row r="14" spans="1:9" x14ac:dyDescent="0.3">
      <c r="A14" s="28">
        <v>44866</v>
      </c>
      <c r="B14" s="29">
        <v>136.99</v>
      </c>
      <c r="D14" s="31">
        <v>45231</v>
      </c>
      <c r="E14" s="32">
        <v>3756.42</v>
      </c>
      <c r="G14" s="31">
        <v>45597</v>
      </c>
      <c r="H14" s="35"/>
    </row>
    <row r="15" spans="1:9" x14ac:dyDescent="0.3">
      <c r="A15" s="28">
        <v>44896</v>
      </c>
      <c r="B15" s="29">
        <v>134.19999999999999</v>
      </c>
      <c r="D15" s="31">
        <v>45261</v>
      </c>
      <c r="E15" s="32">
        <v>156.18</v>
      </c>
      <c r="G15" s="31">
        <v>45627</v>
      </c>
      <c r="H15" s="35"/>
    </row>
    <row r="16" spans="1:9" x14ac:dyDescent="0.3">
      <c r="A16" t="s">
        <v>13</v>
      </c>
      <c r="B16" s="17">
        <f>SUM(B4:B15)</f>
        <v>2302.4299999999998</v>
      </c>
      <c r="D16" s="24" t="s">
        <v>13</v>
      </c>
      <c r="E16" s="17">
        <f>SUM(E4:E15)</f>
        <v>10037.720000000001</v>
      </c>
      <c r="G16" t="s">
        <v>13</v>
      </c>
      <c r="H16" s="17">
        <f>SUM(H4:H15)</f>
        <v>651.29999999999995</v>
      </c>
    </row>
    <row r="18" spans="1:19" x14ac:dyDescent="0.3">
      <c r="B18" s="17"/>
      <c r="E18" s="17"/>
      <c r="H18" s="17"/>
      <c r="N18" s="17"/>
    </row>
    <row r="19" spans="1:19" x14ac:dyDescent="0.3">
      <c r="A19" s="44" t="s">
        <v>161</v>
      </c>
      <c r="B19" s="44"/>
      <c r="C19" s="44"/>
      <c r="D19" s="44"/>
      <c r="E19" s="39"/>
      <c r="F19" s="39"/>
      <c r="G19" s="39"/>
      <c r="H19" s="39"/>
    </row>
    <row r="20" spans="1:19" x14ac:dyDescent="0.3">
      <c r="A20" s="6"/>
      <c r="B20" s="6"/>
      <c r="C20" s="6"/>
      <c r="D20" s="6"/>
      <c r="E20" s="6"/>
      <c r="F20" s="6"/>
      <c r="G20" s="6"/>
      <c r="H20" s="6"/>
    </row>
    <row r="21" spans="1:19" x14ac:dyDescent="0.3">
      <c r="A21" s="27" t="s">
        <v>152</v>
      </c>
      <c r="B21" s="27" t="s">
        <v>178</v>
      </c>
      <c r="C21" s="27" t="s">
        <v>179</v>
      </c>
      <c r="D21" s="27" t="s">
        <v>180</v>
      </c>
    </row>
    <row r="22" spans="1:19" x14ac:dyDescent="0.3">
      <c r="A22" s="28">
        <v>45170</v>
      </c>
      <c r="B22" s="27">
        <v>57</v>
      </c>
      <c r="C22" s="27"/>
      <c r="D22" s="30"/>
      <c r="F22" s="6"/>
      <c r="G22" s="6"/>
      <c r="H22" s="6"/>
      <c r="I22" s="6"/>
    </row>
    <row r="23" spans="1:19" x14ac:dyDescent="0.3">
      <c r="A23" s="28">
        <v>45200</v>
      </c>
      <c r="B23" s="27">
        <v>57</v>
      </c>
      <c r="C23" s="27"/>
      <c r="D23" s="30"/>
      <c r="F23" s="37"/>
      <c r="G23" s="6"/>
      <c r="H23" s="6"/>
      <c r="I23" s="6"/>
    </row>
    <row r="24" spans="1:19" x14ac:dyDescent="0.3">
      <c r="A24" s="28">
        <v>45231</v>
      </c>
      <c r="B24" s="27">
        <v>41</v>
      </c>
      <c r="C24" s="27">
        <v>37</v>
      </c>
      <c r="D24" s="30"/>
      <c r="F24" s="37"/>
      <c r="G24" s="6"/>
      <c r="H24" s="6"/>
      <c r="I24" s="6"/>
    </row>
    <row r="25" spans="1:19" x14ac:dyDescent="0.3">
      <c r="A25" s="28">
        <v>45261</v>
      </c>
      <c r="B25" s="27">
        <v>33</v>
      </c>
      <c r="C25" s="27"/>
      <c r="D25" s="30"/>
      <c r="F25" s="37"/>
      <c r="G25" s="6"/>
      <c r="H25" s="6"/>
      <c r="I25" s="38"/>
    </row>
    <row r="26" spans="1:19" x14ac:dyDescent="0.3">
      <c r="A26" s="34">
        <v>45292</v>
      </c>
      <c r="B26" s="33">
        <v>33</v>
      </c>
      <c r="C26" s="33">
        <v>35</v>
      </c>
      <c r="D26" s="33">
        <v>31</v>
      </c>
      <c r="F26" s="37"/>
      <c r="G26" s="6"/>
      <c r="H26" s="6"/>
      <c r="I26" s="38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x14ac:dyDescent="0.3">
      <c r="A27" s="34">
        <v>45323</v>
      </c>
      <c r="B27" s="33">
        <v>31</v>
      </c>
      <c r="C27" s="33">
        <v>24</v>
      </c>
      <c r="D27" s="33">
        <v>20</v>
      </c>
      <c r="E27" s="37"/>
      <c r="F27" s="37"/>
      <c r="G27" s="6"/>
      <c r="H27" s="6"/>
      <c r="I27" s="37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x14ac:dyDescent="0.3">
      <c r="A28" s="34">
        <v>45352</v>
      </c>
      <c r="B28" s="33">
        <v>27</v>
      </c>
      <c r="C28" s="33"/>
      <c r="D28" s="35"/>
      <c r="E28" s="37"/>
      <c r="F28" s="6"/>
      <c r="G28" s="6"/>
      <c r="H28" s="37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x14ac:dyDescent="0.3">
      <c r="A29" s="34">
        <v>45383</v>
      </c>
      <c r="B29" s="33">
        <v>27</v>
      </c>
      <c r="C29" s="33"/>
      <c r="D29" s="35"/>
      <c r="E29" s="37"/>
      <c r="F29" s="6"/>
      <c r="G29" s="6"/>
      <c r="H29" s="3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x14ac:dyDescent="0.3">
      <c r="A30" s="34">
        <v>45413</v>
      </c>
      <c r="B30" s="33"/>
      <c r="C30" s="33"/>
      <c r="D30" s="34"/>
      <c r="E30" s="37"/>
      <c r="F30" s="6"/>
      <c r="G30" s="6"/>
      <c r="H30" s="37"/>
      <c r="I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1:19" x14ac:dyDescent="0.3">
      <c r="E31" s="37"/>
      <c r="F31" s="6"/>
      <c r="G31" s="6"/>
      <c r="H31" s="37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x14ac:dyDescent="0.3">
      <c r="D32" s="24"/>
    </row>
    <row r="33" spans="1:15" ht="28.8" x14ac:dyDescent="0.3">
      <c r="A33" s="36" t="s">
        <v>12</v>
      </c>
      <c r="B33" s="33">
        <f>SUM('Controle de multas'!I3:I109)</f>
        <v>210</v>
      </c>
      <c r="D33" s="36" t="s">
        <v>14</v>
      </c>
      <c r="E33" s="33">
        <f>COUNTA('Controle de multas'!E3:E109)</f>
        <v>46</v>
      </c>
    </row>
    <row r="34" spans="1:15" x14ac:dyDescent="0.3">
      <c r="C34" s="16"/>
      <c r="D34" s="16"/>
      <c r="E34" s="2"/>
      <c r="F34" s="2"/>
      <c r="G34" s="2"/>
      <c r="H34" s="2"/>
      <c r="I34" s="2"/>
      <c r="J34" s="2"/>
      <c r="K34" s="2"/>
      <c r="L34" s="2"/>
      <c r="M34" s="2"/>
      <c r="O34" s="18"/>
    </row>
    <row r="35" spans="1:15" x14ac:dyDescent="0.3">
      <c r="C35" s="19"/>
      <c r="D35" s="19"/>
      <c r="E35" s="2"/>
      <c r="F35" s="2"/>
      <c r="G35" s="2"/>
      <c r="H35" s="2"/>
      <c r="I35" s="2"/>
      <c r="J35" s="2"/>
      <c r="K35" s="2"/>
      <c r="L35" s="2"/>
      <c r="M35" s="4"/>
      <c r="N35" s="4"/>
      <c r="O35" s="17"/>
    </row>
    <row r="36" spans="1:15" x14ac:dyDescent="0.3">
      <c r="A36" s="19"/>
      <c r="B36" s="19"/>
      <c r="C36" s="19"/>
      <c r="D36" s="19"/>
      <c r="E36" s="2"/>
      <c r="F36" s="19"/>
      <c r="G36" s="19"/>
      <c r="H36" s="19"/>
      <c r="I36" s="19"/>
      <c r="J36" s="19"/>
      <c r="K36" s="2"/>
      <c r="L36" s="2"/>
      <c r="M36" s="4"/>
      <c r="N36" s="4"/>
      <c r="O36" s="17"/>
    </row>
    <row r="37" spans="1:15" x14ac:dyDescent="0.3">
      <c r="A37" s="33" t="s">
        <v>15</v>
      </c>
      <c r="B37" s="33" t="s">
        <v>16</v>
      </c>
      <c r="C37" s="16"/>
      <c r="D37" s="33" t="s">
        <v>11</v>
      </c>
      <c r="E37" s="33" t="s">
        <v>16</v>
      </c>
      <c r="F37" s="16"/>
      <c r="G37" s="16"/>
      <c r="H37" s="16"/>
      <c r="I37" s="16"/>
      <c r="J37" s="16"/>
      <c r="K37" s="16"/>
      <c r="M37" s="21"/>
      <c r="N37" s="4"/>
      <c r="O37" s="17"/>
    </row>
    <row r="38" spans="1:15" x14ac:dyDescent="0.3">
      <c r="A38" s="33" t="s">
        <v>87</v>
      </c>
      <c r="B38" s="33">
        <f>COUNTIF('Controle de multas'!H3:H109,"gravíssima")</f>
        <v>13</v>
      </c>
      <c r="C38" s="19"/>
      <c r="D38" s="33" t="s">
        <v>20</v>
      </c>
      <c r="E38" s="33">
        <f>COUNTIF('Controle de multas'!Q3:Q109,"Pago")</f>
        <v>44</v>
      </c>
      <c r="F38" s="19"/>
      <c r="G38" s="19"/>
      <c r="H38" s="20"/>
      <c r="I38" s="20"/>
      <c r="J38" s="20"/>
      <c r="K38" s="20"/>
      <c r="M38" s="4"/>
      <c r="N38" s="4"/>
      <c r="O38" s="17"/>
    </row>
    <row r="39" spans="1:15" x14ac:dyDescent="0.3">
      <c r="A39" s="33" t="s">
        <v>4</v>
      </c>
      <c r="B39" s="33">
        <f>COUNTIF('Controle de multas'!H3:H109,"grave")</f>
        <v>7</v>
      </c>
      <c r="C39" s="20"/>
      <c r="D39" s="33" t="s">
        <v>18</v>
      </c>
      <c r="E39" s="33">
        <f>COUNTIF('Controle de multas'!Q3:Q109,"Pendente")</f>
        <v>2</v>
      </c>
      <c r="F39" s="20"/>
      <c r="G39" s="20"/>
      <c r="H39" s="20"/>
      <c r="I39" s="20"/>
      <c r="J39" s="20"/>
      <c r="K39" s="20"/>
      <c r="L39" s="20"/>
      <c r="M39" s="22"/>
      <c r="N39" s="4"/>
      <c r="O39" s="17"/>
    </row>
    <row r="40" spans="1:15" x14ac:dyDescent="0.3">
      <c r="A40" s="33" t="s">
        <v>83</v>
      </c>
      <c r="B40" s="33">
        <f>COUNTIF('Controle de multas'!H3:H109,"média")</f>
        <v>26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21"/>
      <c r="N40" s="4"/>
      <c r="O40" s="17"/>
    </row>
    <row r="41" spans="1:15" x14ac:dyDescent="0.3">
      <c r="A41" s="33" t="s">
        <v>17</v>
      </c>
      <c r="B41" s="33">
        <f>COUNTIF('Controle de multas'!H3:H109,"leve")</f>
        <v>0</v>
      </c>
      <c r="C41" s="19"/>
      <c r="D41" s="20"/>
      <c r="E41" s="19"/>
      <c r="F41" s="19"/>
      <c r="G41" s="19"/>
      <c r="H41" s="19"/>
      <c r="I41" s="20"/>
      <c r="J41" s="20"/>
      <c r="K41" s="20"/>
      <c r="L41" s="20"/>
      <c r="M41" s="4"/>
      <c r="N41" s="4"/>
      <c r="O41" s="17"/>
    </row>
    <row r="42" spans="1:15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/>
      <c r="O42" s="3"/>
    </row>
    <row r="43" spans="1:15" x14ac:dyDescent="0.3">
      <c r="D43" s="25"/>
      <c r="O43" s="26"/>
    </row>
    <row r="44" spans="1:15" x14ac:dyDescent="0.3">
      <c r="A44" t="s">
        <v>8</v>
      </c>
      <c r="B44" t="s">
        <v>199</v>
      </c>
    </row>
    <row r="45" spans="1:15" x14ac:dyDescent="0.3">
      <c r="A45" t="s">
        <v>187</v>
      </c>
      <c r="B45">
        <f>COUNTIF(Tabela6[Motorista],'Dados '!A45)</f>
        <v>1</v>
      </c>
    </row>
    <row r="46" spans="1:15" x14ac:dyDescent="0.3">
      <c r="A46" t="s">
        <v>129</v>
      </c>
      <c r="B46">
        <f>COUNTIF(Tabela6[Motorista],'Dados '!A46)</f>
        <v>1</v>
      </c>
    </row>
    <row r="47" spans="1:15" x14ac:dyDescent="0.3">
      <c r="A47" t="s">
        <v>97</v>
      </c>
      <c r="B47">
        <f>COUNTIF(Tabela6[Motorista],'Dados '!A47)</f>
        <v>1</v>
      </c>
    </row>
    <row r="48" spans="1:15" x14ac:dyDescent="0.3">
      <c r="A48" t="s">
        <v>53</v>
      </c>
      <c r="B48">
        <f>COUNTIF(Tabela6[Motorista],'Dados '!A48)</f>
        <v>1</v>
      </c>
    </row>
    <row r="49" spans="1:2" x14ac:dyDescent="0.3">
      <c r="A49" t="s">
        <v>118</v>
      </c>
      <c r="B49">
        <f>COUNTIF(Tabela6[Motorista],'Dados '!A49)</f>
        <v>1</v>
      </c>
    </row>
    <row r="50" spans="1:2" x14ac:dyDescent="0.3">
      <c r="A50" t="s">
        <v>85</v>
      </c>
      <c r="B50">
        <f>COUNTIF(Tabela6[Motorista],'Dados '!A50)</f>
        <v>3</v>
      </c>
    </row>
    <row r="51" spans="1:2" x14ac:dyDescent="0.3">
      <c r="A51" t="s">
        <v>110</v>
      </c>
      <c r="B51">
        <f>COUNTIF(Tabela6[Motorista],'Dados '!A51)</f>
        <v>2</v>
      </c>
    </row>
    <row r="52" spans="1:2" x14ac:dyDescent="0.3">
      <c r="A52" t="s">
        <v>191</v>
      </c>
      <c r="B52">
        <f>COUNTIF(Tabela6[Motorista],'Dados '!A52)</f>
        <v>1</v>
      </c>
    </row>
    <row r="53" spans="1:2" x14ac:dyDescent="0.3">
      <c r="A53" t="s">
        <v>181</v>
      </c>
      <c r="B53">
        <f>COUNTIF(Tabela6[Motorista],'Dados '!A53)</f>
        <v>1</v>
      </c>
    </row>
    <row r="54" spans="1:2" x14ac:dyDescent="0.3">
      <c r="A54" t="s">
        <v>72</v>
      </c>
      <c r="B54">
        <f>COUNTIF(Tabela6[Motorista],'Dados '!A54)</f>
        <v>3</v>
      </c>
    </row>
    <row r="55" spans="1:2" x14ac:dyDescent="0.3">
      <c r="A55" t="s">
        <v>182</v>
      </c>
      <c r="B55">
        <f>COUNTIF(Tabela6[Motorista],'Dados '!A55)</f>
        <v>3</v>
      </c>
    </row>
    <row r="56" spans="1:2" x14ac:dyDescent="0.3">
      <c r="A56" t="s">
        <v>183</v>
      </c>
      <c r="B56">
        <f>COUNTIF(Tabela6[Motorista],'Dados '!A56)</f>
        <v>3</v>
      </c>
    </row>
    <row r="57" spans="1:2" x14ac:dyDescent="0.3">
      <c r="A57" t="s">
        <v>185</v>
      </c>
      <c r="B57">
        <f>COUNTIF(Tabela6[Motorista],'Dados '!A57)</f>
        <v>3</v>
      </c>
    </row>
    <row r="58" spans="1:2" x14ac:dyDescent="0.3">
      <c r="A58" t="s">
        <v>184</v>
      </c>
      <c r="B58">
        <f>COUNTIF(Tabela6[Motorista],'Dados '!A58)</f>
        <v>1</v>
      </c>
    </row>
    <row r="59" spans="1:2" x14ac:dyDescent="0.3">
      <c r="A59" t="s">
        <v>75</v>
      </c>
      <c r="B59">
        <f>COUNTIF(Tabela6[Motorista],'Dados '!A59)</f>
        <v>7</v>
      </c>
    </row>
    <row r="60" spans="1:2" x14ac:dyDescent="0.3">
      <c r="A60" t="s">
        <v>195</v>
      </c>
      <c r="B60">
        <f>COUNTIF(Tabela6[Motorista],'Dados '!A60)</f>
        <v>1</v>
      </c>
    </row>
    <row r="61" spans="1:2" x14ac:dyDescent="0.3">
      <c r="A61" t="s">
        <v>194</v>
      </c>
      <c r="B61">
        <f>COUNTIF(Tabela6[Motorista],'Dados '!A61)</f>
        <v>1</v>
      </c>
    </row>
    <row r="62" spans="1:2" x14ac:dyDescent="0.3">
      <c r="A62" t="s">
        <v>59</v>
      </c>
      <c r="B62">
        <f>COUNTIF(Tabela6[Motorista],'Dados '!A62)</f>
        <v>2</v>
      </c>
    </row>
    <row r="63" spans="1:2" x14ac:dyDescent="0.3">
      <c r="A63" t="s">
        <v>186</v>
      </c>
      <c r="B63">
        <f>COUNTIF(Tabela6[Motorista],'Dados '!A63)</f>
        <v>2</v>
      </c>
    </row>
    <row r="64" spans="1:2" x14ac:dyDescent="0.3">
      <c r="A64" t="s">
        <v>190</v>
      </c>
      <c r="B64">
        <f>COUNTIF(Tabela6[Motorista],'Dados '!A64)</f>
        <v>1</v>
      </c>
    </row>
    <row r="65" spans="1:2" x14ac:dyDescent="0.3">
      <c r="A65" t="s">
        <v>79</v>
      </c>
      <c r="B65">
        <f>COUNTIF(Tabela6[Motorista],'Dados '!A65)</f>
        <v>2</v>
      </c>
    </row>
    <row r="66" spans="1:2" x14ac:dyDescent="0.3">
      <c r="A66" t="s">
        <v>58</v>
      </c>
      <c r="B66">
        <f>COUNTIF(Tabela6[Motorista],'Dados '!A66)</f>
        <v>1</v>
      </c>
    </row>
  </sheetData>
  <mergeCells count="5">
    <mergeCell ref="A1:H1"/>
    <mergeCell ref="A19:D19"/>
    <mergeCell ref="A2:B2"/>
    <mergeCell ref="D2:E2"/>
    <mergeCell ref="G2:H2"/>
  </mergeCells>
  <conditionalFormatting sqref="A45:A66">
    <cfRule type="duplicateValues" dxfId="1" priority="1"/>
  </conditionalFormatting>
  <conditionalFormatting sqref="A44:A66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Visão geral</vt:lpstr>
      <vt:lpstr>Controle de multas</vt:lpstr>
      <vt:lpstr>Dados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Rayssa Salustriano</dc:creator>
  <cp:lastModifiedBy>Rayssa Salustriano</cp:lastModifiedBy>
  <cp:lastPrinted>2024-05-02T15:36:34Z</cp:lastPrinted>
  <dcterms:created xsi:type="dcterms:W3CDTF">2023-10-24T20:06:20Z</dcterms:created>
  <dcterms:modified xsi:type="dcterms:W3CDTF">2024-05-16T19:30:26Z</dcterms:modified>
</cp:coreProperties>
</file>