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aksandr\Desktop\"/>
    </mc:Choice>
  </mc:AlternateContent>
  <xr:revisionPtr revIDLastSave="0" documentId="13_ncr:1_{0299108A-BD73-4736-854F-039D14E4AA9E}" xr6:coauthVersionLast="47" xr6:coauthVersionMax="47" xr10:uidLastSave="{00000000-0000-0000-0000-000000000000}"/>
  <bookViews>
    <workbookView xWindow="-8592" yWindow="3084" windowWidth="17280" windowHeight="8964" xr2:uid="{304CF839-92D0-4E3B-85A7-AF2B112D9B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I8" i="1" s="1"/>
  <c r="D15" i="1"/>
  <c r="G72" i="1"/>
  <c r="D72" i="1"/>
  <c r="E72" i="1"/>
  <c r="F72" i="1"/>
  <c r="D68" i="1"/>
  <c r="D69" i="1"/>
  <c r="D67" i="1"/>
  <c r="D45" i="1"/>
  <c r="E65" i="1"/>
  <c r="F65" i="1"/>
  <c r="G65" i="1"/>
  <c r="D65" i="1"/>
  <c r="E60" i="1"/>
  <c r="F60" i="1"/>
  <c r="G60" i="1"/>
  <c r="D59" i="1"/>
  <c r="D60" i="1"/>
  <c r="D58" i="1"/>
  <c r="G58" i="1"/>
  <c r="F58" i="1"/>
  <c r="E58" i="1"/>
  <c r="D47" i="1"/>
  <c r="D43" i="1"/>
  <c r="E41" i="1"/>
  <c r="F41" i="1"/>
  <c r="G41" i="1"/>
  <c r="D41" i="1"/>
  <c r="E37" i="1"/>
  <c r="F37" i="1"/>
  <c r="G37" i="1"/>
  <c r="D37" i="1"/>
  <c r="D36" i="1"/>
  <c r="E35" i="1"/>
  <c r="F35" i="1"/>
  <c r="G35" i="1"/>
  <c r="D35" i="1"/>
  <c r="D32" i="1"/>
  <c r="G31" i="1"/>
  <c r="G32" i="1"/>
  <c r="F31" i="1"/>
  <c r="F32" i="1"/>
  <c r="E31" i="1"/>
  <c r="E32" i="1"/>
  <c r="E30" i="1"/>
  <c r="F30" i="1"/>
  <c r="G30" i="1"/>
  <c r="D31" i="1"/>
  <c r="D30" i="1"/>
  <c r="E15" i="1"/>
  <c r="F15" i="1"/>
  <c r="G15" i="1"/>
  <c r="H8" i="1"/>
  <c r="H9" i="1"/>
  <c r="H10" i="1"/>
  <c r="H11" i="1"/>
  <c r="I11" i="1" l="1"/>
  <c r="I10" i="1"/>
  <c r="I9" i="1"/>
  <c r="D16" i="1"/>
  <c r="D17" i="1" s="1"/>
  <c r="D19" i="1" s="1"/>
</calcChain>
</file>

<file path=xl/sharedStrings.xml><?xml version="1.0" encoding="utf-8"?>
<sst xmlns="http://schemas.openxmlformats.org/spreadsheetml/2006/main" count="119" uniqueCount="70">
  <si>
    <t xml:space="preserve">Варианты </t>
  </si>
  <si>
    <t>построить новый склад (А1)</t>
  </si>
  <si>
    <t>приобрести складские помещения у другого предприятия (А2)</t>
  </si>
  <si>
    <t>арендовать складские помещения у другого предприятия (А3)</t>
  </si>
  <si>
    <t>изменить режим работы предприятия таким образом, чтобы сократить запасы на складах (А4)</t>
  </si>
  <si>
    <t>Эксперты</t>
  </si>
  <si>
    <t>а3</t>
  </si>
  <si>
    <t>а4</t>
  </si>
  <si>
    <t>а1</t>
  </si>
  <si>
    <t>а2</t>
  </si>
  <si>
    <t>А1</t>
  </si>
  <si>
    <t>А2</t>
  </si>
  <si>
    <t>А3</t>
  </si>
  <si>
    <t>А4</t>
  </si>
  <si>
    <t>Матрица парных сравнений</t>
  </si>
  <si>
    <t>Саати</t>
  </si>
  <si>
    <t>Сум.Альтер С</t>
  </si>
  <si>
    <t>V</t>
  </si>
  <si>
    <t>Проверка экспертных оценок на непротиворечивость</t>
  </si>
  <si>
    <t>l</t>
  </si>
  <si>
    <t>ИС</t>
  </si>
  <si>
    <t>СлС</t>
  </si>
  <si>
    <t>ОС</t>
  </si>
  <si>
    <t>Метод предпочтений</t>
  </si>
  <si>
    <t>Альтернативы (факторы)</t>
  </si>
  <si>
    <t>N</t>
  </si>
  <si>
    <t>Матрица экспертных оценок для метода предпочтений</t>
  </si>
  <si>
    <t>Преобразованная матрица экспертных оценок для метода предпочтений</t>
  </si>
  <si>
    <t>C сумм</t>
  </si>
  <si>
    <t>Проверка согласованности экспертных оценок</t>
  </si>
  <si>
    <t>M</t>
  </si>
  <si>
    <t>S</t>
  </si>
  <si>
    <t>А</t>
  </si>
  <si>
    <t>Sj</t>
  </si>
  <si>
    <t>Cj</t>
  </si>
  <si>
    <t>W</t>
  </si>
  <si>
    <t>Метод ранга</t>
  </si>
  <si>
    <t>Матрица экспертных оценок для метода ранг</t>
  </si>
  <si>
    <t>Vj</t>
  </si>
  <si>
    <t>Xj</t>
  </si>
  <si>
    <t>Dэ1</t>
  </si>
  <si>
    <t>Dэ2</t>
  </si>
  <si>
    <t>Dэ3</t>
  </si>
  <si>
    <t>Daj</t>
  </si>
  <si>
    <t>Ci</t>
  </si>
  <si>
    <t>Vi</t>
  </si>
  <si>
    <t>Ri</t>
  </si>
  <si>
    <t>Цена альтернативы</t>
  </si>
  <si>
    <t>Вес альтернативы</t>
  </si>
  <si>
    <t>Сумма столбца матрицы</t>
  </si>
  <si>
    <t>Вспомогательная величина</t>
  </si>
  <si>
    <t>Индекс согласованности</t>
  </si>
  <si>
    <t>Случайная согласованность</t>
  </si>
  <si>
    <t>Отношение согласованности</t>
  </si>
  <si>
    <t>Ос &lt; 0,2</t>
  </si>
  <si>
    <t>&gt;&gt; без уточнений</t>
  </si>
  <si>
    <t>Сi</t>
  </si>
  <si>
    <t>Sum оценок по преобр. Матрице</t>
  </si>
  <si>
    <t>A</t>
  </si>
  <si>
    <t>C суммa</t>
  </si>
  <si>
    <t>Сумма оценок по начальной матрице</t>
  </si>
  <si>
    <t>Коэффициент конкордации</t>
  </si>
  <si>
    <t>Dэ</t>
  </si>
  <si>
    <t>Da</t>
  </si>
  <si>
    <t>X</t>
  </si>
  <si>
    <t>Оценка альтернативы</t>
  </si>
  <si>
    <t>С</t>
  </si>
  <si>
    <t>Суммарная оценка</t>
  </si>
  <si>
    <t>Дисперсия оценки каждого эксперта</t>
  </si>
  <si>
    <t>Дисперсия оценки каждой альтернативы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</si>
</sst>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b/>
      <sz val="14"/>
      <color theme="1"/>
      <name val="Arial"/>
      <family val="2"/>
      <charset val="204"/>
    </font>
    <font>
      <sz val="13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3" fillId="0" borderId="0" xfId="0" applyFont="1"/>
    <xf numFmtId="2" fontId="0" fillId="0" borderId="0" xfId="0" applyNumberFormat="1"/>
    <xf numFmtId="0" fontId="0" fillId="3" borderId="2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2" fontId="0" fillId="0" borderId="0" xfId="0" applyNumberFormat="1" applyBorder="1" applyAlignment="1">
      <alignment vertical="center"/>
    </xf>
    <xf numFmtId="12" fontId="0" fillId="0" borderId="15" xfId="0" applyNumberFormat="1" applyBorder="1" applyAlignment="1">
      <alignment vertical="center"/>
    </xf>
    <xf numFmtId="0" fontId="0" fillId="4" borderId="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9" xfId="0" applyBorder="1"/>
    <xf numFmtId="0" fontId="0" fillId="0" borderId="14" xfId="0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20" xfId="0" applyBorder="1"/>
    <xf numFmtId="12" fontId="0" fillId="0" borderId="21" xfId="0" applyNumberFormat="1" applyFill="1" applyBorder="1" applyAlignment="1">
      <alignment vertical="center"/>
    </xf>
    <xf numFmtId="12" fontId="0" fillId="0" borderId="22" xfId="0" applyNumberFormat="1" applyFill="1" applyBorder="1" applyAlignment="1">
      <alignment vertical="center"/>
    </xf>
    <xf numFmtId="0" fontId="0" fillId="0" borderId="7" xfId="0" applyBorder="1"/>
    <xf numFmtId="2" fontId="0" fillId="0" borderId="22" xfId="0" applyNumberFormat="1" applyBorder="1"/>
    <xf numFmtId="0" fontId="4" fillId="0" borderId="7" xfId="0" applyFont="1" applyBorder="1"/>
    <xf numFmtId="0" fontId="0" fillId="0" borderId="7" xfId="0" applyFill="1" applyBorder="1"/>
    <xf numFmtId="0" fontId="5" fillId="0" borderId="0" xfId="0" applyFont="1" applyAlignment="1">
      <alignment horizontal="justify" vertical="center"/>
    </xf>
    <xf numFmtId="0" fontId="0" fillId="3" borderId="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7" xfId="0" applyFill="1" applyBorder="1"/>
    <xf numFmtId="0" fontId="0" fillId="0" borderId="10" xfId="0" applyBorder="1"/>
    <xf numFmtId="0" fontId="0" fillId="0" borderId="12" xfId="0" applyBorder="1"/>
    <xf numFmtId="0" fontId="0" fillId="0" borderId="0" xfId="0" applyBorder="1"/>
    <xf numFmtId="0" fontId="0" fillId="0" borderId="15" xfId="0" applyBorder="1"/>
    <xf numFmtId="0" fontId="0" fillId="0" borderId="4" xfId="0" applyBorder="1"/>
    <xf numFmtId="0" fontId="6" fillId="3" borderId="7" xfId="0" applyFont="1" applyFill="1" applyBorder="1"/>
    <xf numFmtId="0" fontId="0" fillId="3" borderId="20" xfId="0" applyFill="1" applyBorder="1" applyAlignment="1"/>
    <xf numFmtId="0" fontId="0" fillId="3" borderId="21" xfId="0" applyFill="1" applyBorder="1" applyAlignment="1"/>
    <xf numFmtId="0" fontId="0" fillId="0" borderId="0" xfId="0" applyAlignment="1"/>
    <xf numFmtId="0" fontId="0" fillId="0" borderId="18" xfId="0" applyBorder="1"/>
    <xf numFmtId="0" fontId="0" fillId="0" borderId="3" xfId="0" applyBorder="1"/>
    <xf numFmtId="0" fontId="0" fillId="3" borderId="4" xfId="0" applyFill="1" applyBorder="1" applyAlignment="1">
      <alignment horizontal="center"/>
    </xf>
    <xf numFmtId="0" fontId="0" fillId="3" borderId="4" xfId="0" applyFill="1" applyBorder="1"/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2" fontId="0" fillId="0" borderId="23" xfId="0" applyNumberFormat="1" applyBorder="1"/>
    <xf numFmtId="0" fontId="0" fillId="0" borderId="24" xfId="0" applyBorder="1"/>
    <xf numFmtId="2" fontId="0" fillId="0" borderId="25" xfId="0" applyNumberFormat="1" applyBorder="1"/>
    <xf numFmtId="0" fontId="0" fillId="0" borderId="26" xfId="0" applyBorder="1"/>
    <xf numFmtId="2" fontId="0" fillId="0" borderId="27" xfId="0" applyNumberFormat="1" applyBorder="1"/>
    <xf numFmtId="0" fontId="0" fillId="0" borderId="28" xfId="0" applyBorder="1"/>
    <xf numFmtId="0" fontId="0" fillId="3" borderId="18" xfId="0" applyFill="1" applyBorder="1"/>
    <xf numFmtId="0" fontId="0" fillId="3" borderId="8" xfId="0" applyFill="1" applyBorder="1"/>
    <xf numFmtId="0" fontId="1" fillId="2" borderId="0" xfId="1"/>
    <xf numFmtId="0" fontId="0" fillId="3" borderId="7" xfId="0" applyFill="1" applyBorder="1" applyAlignment="1">
      <alignment horizontal="center"/>
    </xf>
    <xf numFmtId="0" fontId="1" fillId="2" borderId="0" xfId="1" applyAlignment="1">
      <alignment horizontal="left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54</xdr:row>
      <xdr:rowOff>138112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3E389E-B3C7-44EB-8AD8-442B862312E0}"/>
            </a:ext>
          </a:extLst>
        </xdr:cNvPr>
        <xdr:cNvSpPr txBox="1"/>
      </xdr:nvSpPr>
      <xdr:spPr>
        <a:xfrm>
          <a:off x="8458200" y="11310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3A533-4C5F-4F96-8674-780D2C49AD5D}">
  <dimension ref="B1:M72"/>
  <sheetViews>
    <sheetView tabSelected="1" topLeftCell="C46" zoomScale="70" zoomScaleNormal="70" workbookViewId="0">
      <selection activeCell="M63" sqref="M63"/>
    </sheetView>
  </sheetViews>
  <sheetFormatPr defaultRowHeight="14.4" x14ac:dyDescent="0.3"/>
  <cols>
    <col min="2" max="2" width="111.5546875" customWidth="1"/>
    <col min="3" max="3" width="16.5546875" customWidth="1"/>
    <col min="8" max="8" width="11.44140625" customWidth="1"/>
    <col min="13" max="13" width="29.88671875" customWidth="1"/>
  </cols>
  <sheetData>
    <row r="1" spans="2:13" x14ac:dyDescent="0.3">
      <c r="B1" t="s">
        <v>0</v>
      </c>
      <c r="C1" s="2" t="s">
        <v>5</v>
      </c>
      <c r="D1" s="2">
        <v>1</v>
      </c>
      <c r="E1" s="2">
        <v>2</v>
      </c>
      <c r="F1" s="2">
        <v>3</v>
      </c>
      <c r="G1" s="2">
        <v>4</v>
      </c>
    </row>
    <row r="2" spans="2:13" x14ac:dyDescent="0.3">
      <c r="C2" s="3">
        <v>1</v>
      </c>
      <c r="D2" t="s">
        <v>6</v>
      </c>
      <c r="E2" t="s">
        <v>7</v>
      </c>
      <c r="F2" t="s">
        <v>9</v>
      </c>
      <c r="G2" t="s">
        <v>8</v>
      </c>
    </row>
    <row r="3" spans="2:13" x14ac:dyDescent="0.3">
      <c r="C3" s="3">
        <v>2</v>
      </c>
      <c r="D3" t="s">
        <v>7</v>
      </c>
      <c r="E3" t="s">
        <v>6</v>
      </c>
      <c r="F3" t="s">
        <v>8</v>
      </c>
      <c r="G3" t="s">
        <v>9</v>
      </c>
    </row>
    <row r="4" spans="2:13" x14ac:dyDescent="0.3">
      <c r="C4" s="3">
        <v>3</v>
      </c>
      <c r="D4" t="s">
        <v>8</v>
      </c>
      <c r="E4" t="s">
        <v>7</v>
      </c>
      <c r="F4" t="s">
        <v>6</v>
      </c>
      <c r="G4" t="s">
        <v>9</v>
      </c>
    </row>
    <row r="5" spans="2:13" x14ac:dyDescent="0.3">
      <c r="C5" s="58" t="s">
        <v>15</v>
      </c>
      <c r="L5" t="s">
        <v>44</v>
      </c>
      <c r="M5" t="s">
        <v>47</v>
      </c>
    </row>
    <row r="6" spans="2:13" ht="18" thickBot="1" x14ac:dyDescent="0.35">
      <c r="C6" s="4" t="s">
        <v>14</v>
      </c>
      <c r="L6" t="s">
        <v>45</v>
      </c>
      <c r="M6" t="s">
        <v>48</v>
      </c>
    </row>
    <row r="7" spans="2:13" ht="15" thickBot="1" x14ac:dyDescent="0.35">
      <c r="C7" s="8" t="s">
        <v>5</v>
      </c>
      <c r="D7" s="7" t="s">
        <v>10</v>
      </c>
      <c r="E7" s="7" t="s">
        <v>11</v>
      </c>
      <c r="F7" s="7" t="s">
        <v>12</v>
      </c>
      <c r="G7" s="7" t="s">
        <v>13</v>
      </c>
      <c r="H7" s="49" t="s">
        <v>56</v>
      </c>
      <c r="I7" s="15" t="s">
        <v>45</v>
      </c>
      <c r="L7" t="s">
        <v>46</v>
      </c>
      <c r="M7" t="s">
        <v>49</v>
      </c>
    </row>
    <row r="8" spans="2:13" ht="18" x14ac:dyDescent="0.35">
      <c r="B8" s="1" t="s">
        <v>1</v>
      </c>
      <c r="C8" s="9" t="s">
        <v>10</v>
      </c>
      <c r="D8" s="12">
        <v>1</v>
      </c>
      <c r="E8" s="12">
        <v>0.33333333333333331</v>
      </c>
      <c r="F8" s="12">
        <v>0.14285714285714285</v>
      </c>
      <c r="G8" s="12">
        <v>0.2</v>
      </c>
      <c r="H8" s="50">
        <f>GEOMEAN(D8,E8,F8,G8)</f>
        <v>0.31239399369202558</v>
      </c>
      <c r="I8" s="51">
        <f>H8/$D$12</f>
        <v>5.5022492247518678E-2</v>
      </c>
      <c r="L8" s="28" t="s">
        <v>19</v>
      </c>
      <c r="M8" t="s">
        <v>50</v>
      </c>
    </row>
    <row r="9" spans="2:13" ht="18" x14ac:dyDescent="0.35">
      <c r="B9" s="1" t="s">
        <v>2</v>
      </c>
      <c r="C9" s="9" t="s">
        <v>11</v>
      </c>
      <c r="D9" s="12">
        <v>3</v>
      </c>
      <c r="E9" s="12">
        <v>1</v>
      </c>
      <c r="F9" s="12">
        <v>0.2</v>
      </c>
      <c r="G9" s="12">
        <v>0.33333333333333331</v>
      </c>
      <c r="H9" s="52">
        <f t="shared" ref="H9:H11" si="0">GEOMEAN(D9,E9,F9,G9)</f>
        <v>0.66874030497642201</v>
      </c>
      <c r="I9" s="53">
        <f t="shared" ref="I9:I11" si="1">H9/$D$12</f>
        <v>0.11778638190606074</v>
      </c>
      <c r="L9" t="s">
        <v>20</v>
      </c>
      <c r="M9" t="s">
        <v>51</v>
      </c>
    </row>
    <row r="10" spans="2:13" ht="18" x14ac:dyDescent="0.35">
      <c r="B10" s="1" t="s">
        <v>3</v>
      </c>
      <c r="C10" s="9" t="s">
        <v>12</v>
      </c>
      <c r="D10" s="12">
        <v>7</v>
      </c>
      <c r="E10" s="12">
        <v>5</v>
      </c>
      <c r="F10" s="12">
        <v>1</v>
      </c>
      <c r="G10" s="12">
        <v>3</v>
      </c>
      <c r="H10" s="52">
        <f t="shared" si="0"/>
        <v>3.2010858729436795</v>
      </c>
      <c r="I10" s="53">
        <f t="shared" si="1"/>
        <v>0.56381276908071754</v>
      </c>
      <c r="L10" t="s">
        <v>21</v>
      </c>
      <c r="M10" t="s">
        <v>52</v>
      </c>
    </row>
    <row r="11" spans="2:13" ht="18.600000000000001" thickBot="1" x14ac:dyDescent="0.4">
      <c r="B11" s="1" t="s">
        <v>4</v>
      </c>
      <c r="C11" s="10" t="s">
        <v>13</v>
      </c>
      <c r="D11" s="13">
        <v>5</v>
      </c>
      <c r="E11" s="13">
        <v>3</v>
      </c>
      <c r="F11" s="13">
        <v>0.33333333333333331</v>
      </c>
      <c r="G11" s="13">
        <v>1</v>
      </c>
      <c r="H11" s="54">
        <f t="shared" si="0"/>
        <v>1.4953487812212205</v>
      </c>
      <c r="I11" s="55">
        <f t="shared" si="1"/>
        <v>0.26337835676570309</v>
      </c>
      <c r="L11" t="s">
        <v>22</v>
      </c>
      <c r="M11" t="s">
        <v>53</v>
      </c>
    </row>
    <row r="12" spans="2:13" ht="15" thickBot="1" x14ac:dyDescent="0.35">
      <c r="C12" s="14" t="s">
        <v>16</v>
      </c>
      <c r="D12" s="5">
        <f>SUM(H8,H9,H10,H11)</f>
        <v>5.6775689528333473</v>
      </c>
    </row>
    <row r="13" spans="2:13" ht="17.399999999999999" x14ac:dyDescent="0.3">
      <c r="C13" s="4" t="s">
        <v>18</v>
      </c>
    </row>
    <row r="14" spans="2:13" x14ac:dyDescent="0.3">
      <c r="C14" s="26"/>
      <c r="D14" s="24">
        <v>1</v>
      </c>
      <c r="E14" s="24">
        <v>2</v>
      </c>
      <c r="F14" s="24">
        <v>3</v>
      </c>
      <c r="G14" s="25">
        <v>4</v>
      </c>
    </row>
    <row r="15" spans="2:13" x14ac:dyDescent="0.3">
      <c r="C15" s="26" t="s">
        <v>46</v>
      </c>
      <c r="D15" s="21">
        <f>SUM(D8,D9,D10,D11)</f>
        <v>16</v>
      </c>
      <c r="E15" s="21">
        <f t="shared" ref="E15:G15" si="2">SUM(E8,E9,E10,E11)</f>
        <v>9.3333333333333321</v>
      </c>
      <c r="F15" s="21">
        <f t="shared" si="2"/>
        <v>1.6761904761904762</v>
      </c>
      <c r="G15" s="22">
        <f t="shared" si="2"/>
        <v>4.5333333333333332</v>
      </c>
    </row>
    <row r="16" spans="2:13" ht="17.399999999999999" x14ac:dyDescent="0.3">
      <c r="C16" s="28" t="s">
        <v>19</v>
      </c>
      <c r="D16" s="27">
        <f>SUM(D15*I8,E15*I9,F15*I10,G15*I11)</f>
        <v>4.1187389183090648</v>
      </c>
    </row>
    <row r="17" spans="2:13" x14ac:dyDescent="0.3">
      <c r="C17" s="26" t="s">
        <v>20</v>
      </c>
      <c r="D17" s="27">
        <f>(D16-4)/(4-1)</f>
        <v>3.9579639436354931E-2</v>
      </c>
    </row>
    <row r="18" spans="2:13" x14ac:dyDescent="0.3">
      <c r="C18" s="29" t="s">
        <v>21</v>
      </c>
      <c r="D18" s="26">
        <v>0.9</v>
      </c>
    </row>
    <row r="19" spans="2:13" x14ac:dyDescent="0.3">
      <c r="C19" s="29" t="s">
        <v>22</v>
      </c>
      <c r="D19" s="26">
        <f>D17/D18</f>
        <v>4.397737715150548E-2</v>
      </c>
      <c r="F19" t="s">
        <v>54</v>
      </c>
      <c r="G19" t="s">
        <v>55</v>
      </c>
    </row>
    <row r="20" spans="2:13" x14ac:dyDescent="0.3">
      <c r="C20" s="60" t="s">
        <v>23</v>
      </c>
      <c r="D20" s="60"/>
      <c r="E20" s="60"/>
      <c r="F20" s="60"/>
      <c r="G20" s="60"/>
    </row>
    <row r="21" spans="2:13" ht="18" thickBot="1" x14ac:dyDescent="0.35">
      <c r="C21" s="4" t="s">
        <v>26</v>
      </c>
    </row>
    <row r="22" spans="2:13" ht="17.399999999999999" thickBot="1" x14ac:dyDescent="0.35">
      <c r="C22" s="59" t="s">
        <v>5</v>
      </c>
      <c r="D22" s="39" t="s">
        <v>24</v>
      </c>
      <c r="E22" s="33"/>
      <c r="F22" s="40"/>
      <c r="G22" s="41"/>
      <c r="H22" s="47" t="s">
        <v>25</v>
      </c>
      <c r="I22" s="48">
        <v>4</v>
      </c>
      <c r="L22" t="s">
        <v>34</v>
      </c>
      <c r="M22" t="s">
        <v>57</v>
      </c>
    </row>
    <row r="23" spans="2:13" x14ac:dyDescent="0.3">
      <c r="C23" s="59"/>
      <c r="D23" s="33" t="s">
        <v>10</v>
      </c>
      <c r="E23" s="33" t="s">
        <v>11</v>
      </c>
      <c r="F23" s="33" t="s">
        <v>12</v>
      </c>
      <c r="G23" s="33" t="s">
        <v>13</v>
      </c>
      <c r="L23" t="s">
        <v>38</v>
      </c>
      <c r="M23" t="s">
        <v>48</v>
      </c>
    </row>
    <row r="24" spans="2:13" ht="17.399999999999999" x14ac:dyDescent="0.3">
      <c r="B24" s="4"/>
      <c r="C24" s="32">
        <v>1</v>
      </c>
      <c r="D24" s="19">
        <v>4</v>
      </c>
      <c r="E24" s="34">
        <v>3</v>
      </c>
      <c r="F24" s="34">
        <v>1</v>
      </c>
      <c r="G24" s="16">
        <v>2</v>
      </c>
      <c r="L24" t="s">
        <v>31</v>
      </c>
      <c r="M24" t="s">
        <v>50</v>
      </c>
    </row>
    <row r="25" spans="2:13" ht="17.399999999999999" x14ac:dyDescent="0.3">
      <c r="B25" s="4"/>
      <c r="C25" s="31">
        <v>2</v>
      </c>
      <c r="D25" s="35">
        <v>3</v>
      </c>
      <c r="E25" s="36">
        <v>4</v>
      </c>
      <c r="F25" s="36">
        <v>2</v>
      </c>
      <c r="G25" s="17">
        <v>1</v>
      </c>
      <c r="L25" t="s">
        <v>33</v>
      </c>
      <c r="M25" t="s">
        <v>60</v>
      </c>
    </row>
    <row r="26" spans="2:13" x14ac:dyDescent="0.3">
      <c r="C26" s="31">
        <v>3</v>
      </c>
      <c r="D26" s="20">
        <v>1</v>
      </c>
      <c r="E26" s="37">
        <v>4</v>
      </c>
      <c r="F26" s="37">
        <v>3</v>
      </c>
      <c r="G26" s="18">
        <v>2</v>
      </c>
      <c r="L26" t="s">
        <v>58</v>
      </c>
      <c r="M26" t="s">
        <v>50</v>
      </c>
    </row>
    <row r="27" spans="2:13" ht="17.399999999999999" x14ac:dyDescent="0.3">
      <c r="C27" s="4" t="s">
        <v>27</v>
      </c>
      <c r="D27" s="42"/>
      <c r="E27" s="42"/>
      <c r="F27" s="42"/>
      <c r="G27" s="42"/>
      <c r="H27" s="42"/>
      <c r="I27" s="42"/>
      <c r="J27" s="42"/>
      <c r="L27" t="s">
        <v>35</v>
      </c>
      <c r="M27" t="s">
        <v>61</v>
      </c>
    </row>
    <row r="28" spans="2:13" ht="16.8" x14ac:dyDescent="0.3">
      <c r="C28" s="59" t="s">
        <v>5</v>
      </c>
      <c r="D28" s="39" t="s">
        <v>24</v>
      </c>
      <c r="E28" s="33"/>
      <c r="F28" s="40"/>
      <c r="G28" s="41"/>
    </row>
    <row r="29" spans="2:13" x14ac:dyDescent="0.3">
      <c r="C29" s="59"/>
      <c r="D29" s="33" t="s">
        <v>10</v>
      </c>
      <c r="E29" s="33" t="s">
        <v>11</v>
      </c>
      <c r="F29" s="33" t="s">
        <v>12</v>
      </c>
      <c r="G29" s="33" t="s">
        <v>13</v>
      </c>
    </row>
    <row r="30" spans="2:13" x14ac:dyDescent="0.3">
      <c r="C30" s="32">
        <v>1</v>
      </c>
      <c r="D30" s="19">
        <f>$I$22-D24</f>
        <v>0</v>
      </c>
      <c r="E30" s="19">
        <f>$I$22-E24</f>
        <v>1</v>
      </c>
      <c r="F30" s="19">
        <f t="shared" ref="F30:G30" si="3">$I$22-F24</f>
        <v>3</v>
      </c>
      <c r="G30" s="43">
        <f t="shared" si="3"/>
        <v>2</v>
      </c>
    </row>
    <row r="31" spans="2:13" x14ac:dyDescent="0.3">
      <c r="C31" s="31">
        <v>2</v>
      </c>
      <c r="D31" s="19">
        <f t="shared" ref="D31:G32" si="4">$I$22-D25</f>
        <v>1</v>
      </c>
      <c r="E31" s="19">
        <f t="shared" si="4"/>
        <v>0</v>
      </c>
      <c r="F31" s="19">
        <f t="shared" si="4"/>
        <v>2</v>
      </c>
      <c r="G31" s="43">
        <f t="shared" si="4"/>
        <v>3</v>
      </c>
    </row>
    <row r="32" spans="2:13" x14ac:dyDescent="0.3">
      <c r="C32" s="31">
        <v>3</v>
      </c>
      <c r="D32" s="23">
        <f>$I$22-D26</f>
        <v>3</v>
      </c>
      <c r="E32" s="23">
        <f t="shared" si="4"/>
        <v>0</v>
      </c>
      <c r="F32" s="23">
        <f t="shared" si="4"/>
        <v>1</v>
      </c>
      <c r="G32" s="26">
        <f t="shared" si="4"/>
        <v>2</v>
      </c>
    </row>
    <row r="34" spans="3:10" x14ac:dyDescent="0.3">
      <c r="C34" s="33"/>
      <c r="D34" s="33">
        <v>1</v>
      </c>
      <c r="E34" s="33">
        <v>2</v>
      </c>
      <c r="F34" s="33">
        <v>3</v>
      </c>
      <c r="G34" s="33">
        <v>4</v>
      </c>
    </row>
    <row r="35" spans="3:10" ht="15" thickBot="1" x14ac:dyDescent="0.35">
      <c r="C35" s="56" t="s">
        <v>34</v>
      </c>
      <c r="D35" s="43">
        <f>D30+D31+D32</f>
        <v>4</v>
      </c>
      <c r="E35" s="26">
        <f t="shared" ref="E35:G35" si="5">E30+E31+E32</f>
        <v>1</v>
      </c>
      <c r="F35" s="26">
        <f t="shared" si="5"/>
        <v>6</v>
      </c>
      <c r="G35" s="26">
        <f t="shared" si="5"/>
        <v>7</v>
      </c>
    </row>
    <row r="36" spans="3:10" ht="15" thickBot="1" x14ac:dyDescent="0.35">
      <c r="C36" s="8" t="s">
        <v>59</v>
      </c>
      <c r="D36" s="57">
        <f>D35+E35+F35+G35</f>
        <v>18</v>
      </c>
    </row>
    <row r="37" spans="3:10" ht="15" thickBot="1" x14ac:dyDescent="0.35">
      <c r="C37" s="8" t="s">
        <v>38</v>
      </c>
      <c r="D37" s="44">
        <f>D35/$D$36</f>
        <v>0.22222222222222221</v>
      </c>
      <c r="E37" s="44">
        <f>E35/$D$36</f>
        <v>5.5555555555555552E-2</v>
      </c>
      <c r="F37" s="44">
        <f t="shared" ref="F37:G37" si="6">F35/$D$36</f>
        <v>0.33333333333333331</v>
      </c>
      <c r="G37" s="38">
        <f t="shared" si="6"/>
        <v>0.3888888888888889</v>
      </c>
    </row>
    <row r="38" spans="3:10" ht="15" thickBot="1" x14ac:dyDescent="0.35"/>
    <row r="39" spans="3:10" ht="18" thickBot="1" x14ac:dyDescent="0.35">
      <c r="C39" s="4" t="s">
        <v>29</v>
      </c>
      <c r="I39" s="11" t="s">
        <v>30</v>
      </c>
      <c r="J39" s="45">
        <v>3</v>
      </c>
    </row>
    <row r="40" spans="3:10" x14ac:dyDescent="0.3">
      <c r="C40" s="33"/>
      <c r="D40" s="33">
        <v>1</v>
      </c>
      <c r="E40" s="33">
        <v>2</v>
      </c>
      <c r="F40" s="33">
        <v>3</v>
      </c>
      <c r="G40" s="33">
        <v>4</v>
      </c>
    </row>
    <row r="41" spans="3:10" x14ac:dyDescent="0.3">
      <c r="C41" s="33" t="s">
        <v>33</v>
      </c>
      <c r="D41" s="26">
        <f>SUM(D24,D25,D26)</f>
        <v>8</v>
      </c>
      <c r="E41" s="26">
        <f t="shared" ref="E41:G41" si="7">SUM(E24,E25,E26)</f>
        <v>11</v>
      </c>
      <c r="F41" s="26">
        <f t="shared" si="7"/>
        <v>6</v>
      </c>
      <c r="G41" s="26">
        <f t="shared" si="7"/>
        <v>5</v>
      </c>
    </row>
    <row r="42" spans="3:10" ht="15" thickBot="1" x14ac:dyDescent="0.35"/>
    <row r="43" spans="3:10" ht="15" thickBot="1" x14ac:dyDescent="0.35">
      <c r="C43" s="8" t="s">
        <v>32</v>
      </c>
      <c r="D43" s="46">
        <f>J39*(I22+1)/2</f>
        <v>7.5</v>
      </c>
    </row>
    <row r="44" spans="3:10" ht="15" thickBot="1" x14ac:dyDescent="0.35"/>
    <row r="45" spans="3:10" ht="15" thickBot="1" x14ac:dyDescent="0.35">
      <c r="C45" s="6" t="s">
        <v>31</v>
      </c>
      <c r="D45" s="8">
        <f>((D41-D43)^2)+((E41-D43)^2)+((F41-D43)^2)+((G41-D43)^2)</f>
        <v>21</v>
      </c>
    </row>
    <row r="46" spans="3:10" ht="15" thickBot="1" x14ac:dyDescent="0.35"/>
    <row r="47" spans="3:10" ht="15" thickBot="1" x14ac:dyDescent="0.35">
      <c r="C47" s="6" t="s">
        <v>35</v>
      </c>
      <c r="D47" s="8">
        <f>(12*D45)/(J39*J39*I22*(I22*I22-1))</f>
        <v>0.46666666666666667</v>
      </c>
    </row>
    <row r="49" spans="2:13" ht="18" thickBot="1" x14ac:dyDescent="0.35">
      <c r="B49" s="30"/>
      <c r="C49" s="58" t="s">
        <v>36</v>
      </c>
    </row>
    <row r="50" spans="2:13" ht="18" thickBot="1" x14ac:dyDescent="0.35">
      <c r="C50" s="4" t="s">
        <v>37</v>
      </c>
      <c r="I50" s="11" t="s">
        <v>30</v>
      </c>
      <c r="J50" s="45">
        <v>3</v>
      </c>
    </row>
    <row r="51" spans="2:13" ht="16.8" x14ac:dyDescent="0.3">
      <c r="C51" s="59" t="s">
        <v>5</v>
      </c>
      <c r="D51" s="39" t="s">
        <v>24</v>
      </c>
      <c r="E51" s="33"/>
      <c r="F51" s="40"/>
      <c r="G51" s="41"/>
    </row>
    <row r="52" spans="2:13" x14ac:dyDescent="0.3">
      <c r="C52" s="59"/>
      <c r="D52" s="33" t="s">
        <v>10</v>
      </c>
      <c r="E52" s="33" t="s">
        <v>11</v>
      </c>
      <c r="F52" s="33" t="s">
        <v>12</v>
      </c>
      <c r="G52" s="33" t="s">
        <v>13</v>
      </c>
      <c r="L52" t="s">
        <v>64</v>
      </c>
      <c r="M52" t="s">
        <v>65</v>
      </c>
    </row>
    <row r="53" spans="2:13" x14ac:dyDescent="0.3">
      <c r="C53" s="32">
        <v>1</v>
      </c>
      <c r="D53" s="19">
        <v>4</v>
      </c>
      <c r="E53" s="34">
        <v>6</v>
      </c>
      <c r="F53" s="34">
        <v>10</v>
      </c>
      <c r="G53" s="16">
        <v>8</v>
      </c>
      <c r="L53" t="s">
        <v>66</v>
      </c>
      <c r="M53" t="s">
        <v>67</v>
      </c>
    </row>
    <row r="54" spans="2:13" x14ac:dyDescent="0.3">
      <c r="C54" s="31">
        <v>2</v>
      </c>
      <c r="D54" s="35">
        <v>6</v>
      </c>
      <c r="E54" s="36">
        <v>4</v>
      </c>
      <c r="F54" s="36">
        <v>8</v>
      </c>
      <c r="G54" s="17">
        <v>10</v>
      </c>
      <c r="L54" t="s">
        <v>17</v>
      </c>
      <c r="M54" t="s">
        <v>48</v>
      </c>
    </row>
    <row r="55" spans="2:13" x14ac:dyDescent="0.3">
      <c r="C55" s="31">
        <v>3</v>
      </c>
      <c r="D55" s="20">
        <v>10</v>
      </c>
      <c r="E55" s="37">
        <v>4</v>
      </c>
      <c r="F55" s="37">
        <v>6</v>
      </c>
      <c r="G55" s="18">
        <v>8</v>
      </c>
      <c r="L55" t="s">
        <v>62</v>
      </c>
      <c r="M55" t="s">
        <v>68</v>
      </c>
    </row>
    <row r="56" spans="2:13" x14ac:dyDescent="0.3">
      <c r="L56" t="s">
        <v>63</v>
      </c>
      <c r="M56" t="s">
        <v>69</v>
      </c>
    </row>
    <row r="57" spans="2:13" x14ac:dyDescent="0.3">
      <c r="C57" s="33"/>
      <c r="D57" s="33">
        <v>1</v>
      </c>
      <c r="E57" s="33">
        <v>2</v>
      </c>
      <c r="F57" s="33">
        <v>3</v>
      </c>
      <c r="G57" s="33">
        <v>4</v>
      </c>
    </row>
    <row r="58" spans="2:13" ht="15" thickBot="1" x14ac:dyDescent="0.35">
      <c r="C58" s="56" t="s">
        <v>34</v>
      </c>
      <c r="D58" s="43">
        <f>D53+D54+D55</f>
        <v>20</v>
      </c>
      <c r="E58" s="26">
        <f t="shared" ref="E58:G58" si="8">E53+E54+E55</f>
        <v>14</v>
      </c>
      <c r="F58" s="26">
        <f t="shared" si="8"/>
        <v>24</v>
      </c>
      <c r="G58" s="26">
        <f t="shared" si="8"/>
        <v>26</v>
      </c>
    </row>
    <row r="59" spans="2:13" ht="15" thickBot="1" x14ac:dyDescent="0.35">
      <c r="C59" s="8" t="s">
        <v>28</v>
      </c>
      <c r="D59" s="57">
        <f>D58+E58+F58+G58</f>
        <v>84</v>
      </c>
    </row>
    <row r="60" spans="2:13" ht="15" thickBot="1" x14ac:dyDescent="0.35">
      <c r="C60" s="8" t="s">
        <v>38</v>
      </c>
      <c r="D60" s="44">
        <f>D58/$D$59</f>
        <v>0.23809523809523808</v>
      </c>
      <c r="E60" s="44">
        <f t="shared" ref="E60:G60" si="9">E58/$D$59</f>
        <v>0.16666666666666666</v>
      </c>
      <c r="F60" s="44">
        <f t="shared" si="9"/>
        <v>0.2857142857142857</v>
      </c>
      <c r="G60" s="44">
        <f t="shared" si="9"/>
        <v>0.30952380952380953</v>
      </c>
    </row>
    <row r="62" spans="2:13" ht="17.399999999999999" x14ac:dyDescent="0.3">
      <c r="C62" s="4" t="s">
        <v>29</v>
      </c>
    </row>
    <row r="64" spans="2:13" x14ac:dyDescent="0.3">
      <c r="C64" s="33"/>
      <c r="D64" s="33">
        <v>1</v>
      </c>
      <c r="E64" s="33">
        <v>2</v>
      </c>
      <c r="F64" s="33">
        <v>3</v>
      </c>
      <c r="G64" s="33">
        <v>4</v>
      </c>
    </row>
    <row r="65" spans="3:7" x14ac:dyDescent="0.3">
      <c r="C65" s="33" t="s">
        <v>39</v>
      </c>
      <c r="D65" s="26">
        <f>D58/$J$50</f>
        <v>6.666666666666667</v>
      </c>
      <c r="E65" s="26">
        <f t="shared" ref="E65:G65" si="10">E58/$J$50</f>
        <v>4.666666666666667</v>
      </c>
      <c r="F65" s="26">
        <f t="shared" si="10"/>
        <v>8</v>
      </c>
      <c r="G65" s="26">
        <f t="shared" si="10"/>
        <v>8.6666666666666661</v>
      </c>
    </row>
    <row r="66" spans="3:7" ht="15" thickBot="1" x14ac:dyDescent="0.35"/>
    <row r="67" spans="3:7" ht="15" thickBot="1" x14ac:dyDescent="0.35">
      <c r="C67" s="26" t="s">
        <v>40</v>
      </c>
      <c r="D67" s="8">
        <f>((D53-$D$65)^2)+((E53-$E$65)^2)+((F53-$F$65)^2)+((G53-$G$65)^2)*(1/3)</f>
        <v>13.037037037037036</v>
      </c>
    </row>
    <row r="68" spans="3:7" ht="15" thickBot="1" x14ac:dyDescent="0.35">
      <c r="C68" s="26" t="s">
        <v>41</v>
      </c>
      <c r="D68" s="8">
        <f>((D54-$D$65)^2)+((E54-$E$65)^2)+((F54-$F$65)^2)+((G54-$G$65)^2)*(1/3)</f>
        <v>1.4814814814814827</v>
      </c>
    </row>
    <row r="69" spans="3:7" ht="15" thickBot="1" x14ac:dyDescent="0.35">
      <c r="C69" s="26" t="s">
        <v>42</v>
      </c>
      <c r="D69" s="8">
        <f>((D55-$D$65)^2)+((E55-$E$65)^2)+((F55-$F$65)^2)+((G55-$G$65)^2)*(1/3)</f>
        <v>15.703703703703701</v>
      </c>
    </row>
    <row r="71" spans="3:7" x14ac:dyDescent="0.3">
      <c r="C71" s="26"/>
      <c r="D71" s="26">
        <v>1</v>
      </c>
      <c r="E71" s="26">
        <v>2</v>
      </c>
      <c r="F71" s="26">
        <v>3</v>
      </c>
      <c r="G71" s="26">
        <v>4</v>
      </c>
    </row>
    <row r="72" spans="3:7" x14ac:dyDescent="0.3">
      <c r="C72" s="26" t="s">
        <v>43</v>
      </c>
      <c r="D72" s="33">
        <f>((D53-D65)^2)+((D54-D65)^2)+((D55-D65)^2)*(1/2)</f>
        <v>13.111111111111111</v>
      </c>
      <c r="E72" s="33">
        <f t="shared" ref="E72:F72" si="11">((E53-E65)^2)+((E54-E65)^2)+((E55-E65)^2)*(1/2)</f>
        <v>2.4444444444444442</v>
      </c>
      <c r="F72" s="33">
        <f t="shared" si="11"/>
        <v>6</v>
      </c>
      <c r="G72" s="33">
        <f>((G53-G65)^2)+((G54-G65)^2)+((G55-G65)^2)*(1/2)</f>
        <v>2.4444444444444451</v>
      </c>
    </row>
  </sheetData>
  <mergeCells count="4">
    <mergeCell ref="C51:C52"/>
    <mergeCell ref="C20:G20"/>
    <mergeCell ref="C22:C23"/>
    <mergeCell ref="C28:C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JurgenKV</dc:creator>
  <cp:lastModifiedBy>Aliaksandr</cp:lastModifiedBy>
  <dcterms:created xsi:type="dcterms:W3CDTF">2022-01-30T16:38:35Z</dcterms:created>
  <dcterms:modified xsi:type="dcterms:W3CDTF">2022-02-02T15:29:04Z</dcterms:modified>
</cp:coreProperties>
</file>