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aron\Documents\Git Repositories\VRP-Case-Study\vrp_case_study\"/>
    </mc:Choice>
  </mc:AlternateContent>
  <xr:revisionPtr revIDLastSave="0" documentId="13_ncr:1_{975C48A1-48E0-4216-802F-103A5376D17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raphs" sheetId="1" r:id="rId1"/>
    <sheet name="Run Data" sheetId="2" r:id="rId2"/>
    <sheet name="Case Study" sheetId="3" r:id="rId3"/>
  </sheets>
  <definedNames>
    <definedName name="_xlnm._FilterDatabase" localSheetId="2" hidden="1">'Case Study'!$A$1:$A$28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3" i="2" l="1"/>
  <c r="K33" i="3"/>
  <c r="L33" i="3" s="1"/>
  <c r="K31" i="3"/>
  <c r="L31" i="3"/>
  <c r="K32" i="3"/>
  <c r="L32" i="3" s="1"/>
  <c r="K30" i="3"/>
  <c r="L30" i="3" s="1"/>
  <c r="K29" i="3"/>
  <c r="L29" i="3" s="1"/>
  <c r="K28" i="3"/>
  <c r="L28" i="3" s="1"/>
  <c r="K27" i="3"/>
  <c r="L27" i="3" s="1"/>
  <c r="K26" i="3"/>
  <c r="L26" i="3" s="1"/>
  <c r="K25" i="3"/>
  <c r="L25" i="3" s="1"/>
  <c r="K24" i="3"/>
  <c r="L24" i="3" s="1"/>
  <c r="K23" i="3"/>
  <c r="L23" i="3" s="1"/>
  <c r="K22" i="3"/>
  <c r="L22" i="3" s="1"/>
  <c r="K21" i="3"/>
  <c r="L21" i="3" s="1"/>
  <c r="K20" i="3"/>
  <c r="L20" i="3" s="1"/>
  <c r="K19" i="3"/>
  <c r="L19" i="3" s="1"/>
  <c r="K18" i="3"/>
  <c r="L18" i="3" s="1"/>
  <c r="K17" i="3"/>
  <c r="L17" i="3" s="1"/>
  <c r="K16" i="3"/>
  <c r="L16" i="3" s="1"/>
  <c r="K15" i="3"/>
  <c r="L15" i="3" s="1"/>
  <c r="K14" i="3"/>
  <c r="L14" i="3" s="1"/>
  <c r="K13" i="3"/>
  <c r="L13" i="3" s="1"/>
  <c r="K12" i="3"/>
  <c r="L12" i="3" s="1"/>
  <c r="K11" i="3"/>
  <c r="L11" i="3" s="1"/>
  <c r="K10" i="3"/>
  <c r="L10" i="3" s="1"/>
  <c r="K9" i="3"/>
  <c r="L9" i="3" s="1"/>
  <c r="K8" i="3"/>
  <c r="L8" i="3" s="1"/>
  <c r="K7" i="3"/>
  <c r="L7" i="3" s="1"/>
  <c r="K6" i="3"/>
  <c r="L6" i="3" s="1"/>
  <c r="K5" i="3"/>
  <c r="L5" i="3" s="1"/>
  <c r="K4" i="3"/>
  <c r="L4" i="3" s="1"/>
  <c r="K3" i="3"/>
  <c r="L3" i="3" s="1"/>
  <c r="K2" i="3"/>
  <c r="L2" i="3" s="1"/>
  <c r="W61" i="2"/>
  <c r="S61" i="2"/>
  <c r="I7" i="1" s="1"/>
  <c r="R61" i="2"/>
  <c r="M61" i="2"/>
  <c r="E61" i="2"/>
  <c r="D61" i="2"/>
  <c r="W60" i="2"/>
  <c r="S60" i="2"/>
  <c r="R60" i="2"/>
  <c r="M60" i="2"/>
  <c r="E60" i="2"/>
  <c r="D60" i="2" s="1"/>
  <c r="W59" i="2"/>
  <c r="S59" i="2"/>
  <c r="R59" i="2"/>
  <c r="M59" i="2"/>
  <c r="E59" i="2"/>
  <c r="D59" i="2"/>
  <c r="W58" i="2"/>
  <c r="S58" i="2"/>
  <c r="R58" i="2"/>
  <c r="M58" i="2"/>
  <c r="E58" i="2"/>
  <c r="D58" i="2" s="1"/>
  <c r="W57" i="2"/>
  <c r="S57" i="2"/>
  <c r="R57" i="2"/>
  <c r="M57" i="2"/>
  <c r="E57" i="2"/>
  <c r="D57" i="2"/>
  <c r="W56" i="2"/>
  <c r="S56" i="2"/>
  <c r="R56" i="2"/>
  <c r="M56" i="2"/>
  <c r="E56" i="2"/>
  <c r="D56" i="2" s="1"/>
  <c r="W55" i="2"/>
  <c r="S55" i="2"/>
  <c r="R55" i="2"/>
  <c r="M55" i="2"/>
  <c r="E55" i="2"/>
  <c r="D55" i="2"/>
  <c r="W54" i="2"/>
  <c r="S54" i="2"/>
  <c r="R54" i="2"/>
  <c r="M54" i="2"/>
  <c r="E54" i="2"/>
  <c r="D54" i="2" s="1"/>
  <c r="W53" i="2"/>
  <c r="S53" i="2"/>
  <c r="J7" i="1" s="1"/>
  <c r="R53" i="2"/>
  <c r="M53" i="2"/>
  <c r="E53" i="2"/>
  <c r="D53" i="2"/>
  <c r="W52" i="2"/>
  <c r="S52" i="2"/>
  <c r="R52" i="2"/>
  <c r="M52" i="2"/>
  <c r="E52" i="2"/>
  <c r="D52" i="2" s="1"/>
  <c r="W51" i="2"/>
  <c r="S51" i="2"/>
  <c r="R51" i="2"/>
  <c r="M51" i="2"/>
  <c r="E51" i="2"/>
  <c r="D51" i="2"/>
  <c r="W50" i="2"/>
  <c r="S50" i="2"/>
  <c r="R50" i="2"/>
  <c r="M50" i="2"/>
  <c r="E50" i="2"/>
  <c r="D50" i="2" s="1"/>
  <c r="W49" i="2"/>
  <c r="S49" i="2"/>
  <c r="R49" i="2"/>
  <c r="M49" i="2"/>
  <c r="E49" i="2"/>
  <c r="D49" i="2"/>
  <c r="W48" i="2"/>
  <c r="S48" i="2"/>
  <c r="R48" i="2"/>
  <c r="M48" i="2"/>
  <c r="E48" i="2"/>
  <c r="D48" i="2" s="1"/>
  <c r="W47" i="2"/>
  <c r="S47" i="2"/>
  <c r="R47" i="2"/>
  <c r="M47" i="2"/>
  <c r="E47" i="2"/>
  <c r="D47" i="2"/>
  <c r="W46" i="2"/>
  <c r="S46" i="2"/>
  <c r="R46" i="2"/>
  <c r="M46" i="2"/>
  <c r="E46" i="2"/>
  <c r="D46" i="2" s="1"/>
  <c r="W45" i="2"/>
  <c r="S45" i="2"/>
  <c r="R45" i="2"/>
  <c r="M45" i="2"/>
  <c r="E45" i="2"/>
  <c r="D45" i="2"/>
  <c r="W44" i="2"/>
  <c r="S44" i="2"/>
  <c r="R44" i="2"/>
  <c r="M44" i="2"/>
  <c r="E44" i="2"/>
  <c r="D44" i="2" s="1"/>
  <c r="W43" i="2"/>
  <c r="S43" i="2"/>
  <c r="R43" i="2"/>
  <c r="M43" i="2"/>
  <c r="E43" i="2"/>
  <c r="D43" i="2"/>
  <c r="W42" i="2"/>
  <c r="S42" i="2"/>
  <c r="R42" i="2"/>
  <c r="M42" i="2"/>
  <c r="E42" i="2"/>
  <c r="D42" i="2" s="1"/>
  <c r="W41" i="2"/>
  <c r="S41" i="2"/>
  <c r="R41" i="2"/>
  <c r="M41" i="2"/>
  <c r="E41" i="2"/>
  <c r="D41" i="2"/>
  <c r="W40" i="2"/>
  <c r="S40" i="2"/>
  <c r="R40" i="2"/>
  <c r="M40" i="2"/>
  <c r="E40" i="2"/>
  <c r="D40" i="2" s="1"/>
  <c r="W39" i="2"/>
  <c r="S39" i="2"/>
  <c r="R39" i="2"/>
  <c r="M39" i="2"/>
  <c r="E39" i="2"/>
  <c r="D39" i="2"/>
  <c r="W38" i="2"/>
  <c r="S38" i="2"/>
  <c r="R38" i="2"/>
  <c r="M38" i="2"/>
  <c r="E38" i="2"/>
  <c r="D38" i="2" s="1"/>
  <c r="W37" i="2"/>
  <c r="S37" i="2"/>
  <c r="R37" i="2"/>
  <c r="M37" i="2"/>
  <c r="E37" i="2"/>
  <c r="D37" i="2"/>
  <c r="W36" i="2"/>
  <c r="S36" i="2"/>
  <c r="R36" i="2"/>
  <c r="M36" i="2"/>
  <c r="E36" i="2"/>
  <c r="D36" i="2" s="1"/>
  <c r="W35" i="2"/>
  <c r="S35" i="2"/>
  <c r="R35" i="2"/>
  <c r="M35" i="2"/>
  <c r="E35" i="2"/>
  <c r="D35" i="2"/>
  <c r="W34" i="2"/>
  <c r="S34" i="2"/>
  <c r="R34" i="2"/>
  <c r="M34" i="2"/>
  <c r="E34" i="2"/>
  <c r="D34" i="2" s="1"/>
  <c r="W33" i="2"/>
  <c r="S33" i="2"/>
  <c r="J5" i="1" s="1"/>
  <c r="R33" i="2"/>
  <c r="M33" i="2"/>
  <c r="E33" i="2"/>
  <c r="D33" i="2"/>
  <c r="W32" i="2"/>
  <c r="S32" i="2"/>
  <c r="R32" i="2"/>
  <c r="M32" i="2"/>
  <c r="E32" i="2"/>
  <c r="D32" i="2" s="1"/>
  <c r="W31" i="2"/>
  <c r="S31" i="2"/>
  <c r="R31" i="2"/>
  <c r="M31" i="2"/>
  <c r="E31" i="2"/>
  <c r="D31" i="2"/>
  <c r="W30" i="2"/>
  <c r="S30" i="2"/>
  <c r="R30" i="2"/>
  <c r="M30" i="2"/>
  <c r="E30" i="2"/>
  <c r="D30" i="2" s="1"/>
  <c r="W29" i="2"/>
  <c r="S29" i="2"/>
  <c r="R29" i="2"/>
  <c r="M29" i="2"/>
  <c r="E29" i="2"/>
  <c r="D29" i="2"/>
  <c r="W28" i="2"/>
  <c r="S28" i="2"/>
  <c r="R28" i="2"/>
  <c r="M28" i="2"/>
  <c r="E28" i="2"/>
  <c r="D28" i="2" s="1"/>
  <c r="W27" i="2"/>
  <c r="S27" i="2"/>
  <c r="R27" i="2"/>
  <c r="M27" i="2"/>
  <c r="E27" i="2"/>
  <c r="D27" i="2"/>
  <c r="W26" i="2"/>
  <c r="S26" i="2"/>
  <c r="R26" i="2"/>
  <c r="M26" i="2"/>
  <c r="E26" i="2"/>
  <c r="D26" i="2" s="1"/>
  <c r="W25" i="2"/>
  <c r="S25" i="2"/>
  <c r="R25" i="2"/>
  <c r="M25" i="2"/>
  <c r="E25" i="2"/>
  <c r="D25" i="2"/>
  <c r="W24" i="2"/>
  <c r="S24" i="2"/>
  <c r="R24" i="2"/>
  <c r="M24" i="2"/>
  <c r="E24" i="2"/>
  <c r="D24" i="2" s="1"/>
  <c r="W23" i="2"/>
  <c r="S23" i="2"/>
  <c r="R23" i="2"/>
  <c r="M23" i="2"/>
  <c r="E23" i="2"/>
  <c r="D23" i="2"/>
  <c r="W22" i="2"/>
  <c r="S22" i="2"/>
  <c r="R22" i="2"/>
  <c r="M22" i="2"/>
  <c r="E22" i="2"/>
  <c r="D22" i="2" s="1"/>
  <c r="W21" i="2"/>
  <c r="S21" i="2"/>
  <c r="R21" i="2"/>
  <c r="M21" i="2"/>
  <c r="E21" i="2"/>
  <c r="D21" i="2"/>
  <c r="W20" i="2"/>
  <c r="S20" i="2"/>
  <c r="R20" i="2"/>
  <c r="M20" i="2"/>
  <c r="E20" i="2"/>
  <c r="D20" i="2" s="1"/>
  <c r="W19" i="2"/>
  <c r="S19" i="2"/>
  <c r="R19" i="2"/>
  <c r="M19" i="2"/>
  <c r="E19" i="2"/>
  <c r="D19" i="2"/>
  <c r="W18" i="2"/>
  <c r="S18" i="2"/>
  <c r="R18" i="2"/>
  <c r="M18" i="2"/>
  <c r="E18" i="2"/>
  <c r="D18" i="2" s="1"/>
  <c r="W17" i="2"/>
  <c r="S17" i="2"/>
  <c r="R17" i="2"/>
  <c r="M17" i="2"/>
  <c r="E17" i="2"/>
  <c r="D17" i="2"/>
  <c r="W16" i="2"/>
  <c r="S16" i="2"/>
  <c r="R16" i="2"/>
  <c r="M16" i="2"/>
  <c r="E16" i="2"/>
  <c r="D16" i="2" s="1"/>
  <c r="W15" i="2"/>
  <c r="S15" i="2"/>
  <c r="R15" i="2"/>
  <c r="M15" i="2"/>
  <c r="E15" i="2"/>
  <c r="D15" i="2"/>
  <c r="W14" i="2"/>
  <c r="S14" i="2"/>
  <c r="R14" i="2"/>
  <c r="M14" i="2"/>
  <c r="E14" i="2"/>
  <c r="D14" i="2" s="1"/>
  <c r="W13" i="2"/>
  <c r="S13" i="2"/>
  <c r="J3" i="1" s="1"/>
  <c r="R13" i="2"/>
  <c r="M13" i="2"/>
  <c r="E13" i="2"/>
  <c r="D13" i="2"/>
  <c r="W12" i="2"/>
  <c r="S12" i="2"/>
  <c r="R12" i="2"/>
  <c r="M12" i="2"/>
  <c r="E12" i="2"/>
  <c r="D12" i="2" s="1"/>
  <c r="W11" i="2"/>
  <c r="S11" i="2"/>
  <c r="R11" i="2"/>
  <c r="M11" i="2"/>
  <c r="E11" i="2"/>
  <c r="D11" i="2"/>
  <c r="W10" i="2"/>
  <c r="S10" i="2"/>
  <c r="R10" i="2"/>
  <c r="M10" i="2"/>
  <c r="E10" i="2"/>
  <c r="D10" i="2" s="1"/>
  <c r="W9" i="2"/>
  <c r="S9" i="2"/>
  <c r="R9" i="2"/>
  <c r="M9" i="2"/>
  <c r="E9" i="2"/>
  <c r="D9" i="2"/>
  <c r="W8" i="2"/>
  <c r="S8" i="2"/>
  <c r="R8" i="2"/>
  <c r="M8" i="2"/>
  <c r="E8" i="2"/>
  <c r="D8" i="2" s="1"/>
  <c r="W7" i="2"/>
  <c r="S7" i="2"/>
  <c r="R7" i="2"/>
  <c r="M7" i="2"/>
  <c r="E7" i="2"/>
  <c r="D7" i="2"/>
  <c r="W6" i="2"/>
  <c r="S6" i="2"/>
  <c r="R6" i="2"/>
  <c r="M6" i="2"/>
  <c r="E6" i="2"/>
  <c r="D6" i="2" s="1"/>
  <c r="W5" i="2"/>
  <c r="S5" i="2"/>
  <c r="R5" i="2"/>
  <c r="M5" i="2"/>
  <c r="E5" i="2"/>
  <c r="D5" i="2"/>
  <c r="W4" i="2"/>
  <c r="S4" i="2"/>
  <c r="R4" i="2"/>
  <c r="M4" i="2"/>
  <c r="E4" i="2"/>
  <c r="D4" i="2" s="1"/>
  <c r="W3" i="2"/>
  <c r="S3" i="2"/>
  <c r="R3" i="2"/>
  <c r="M3" i="2"/>
  <c r="E3" i="2"/>
  <c r="D3" i="2"/>
  <c r="W2" i="2"/>
  <c r="S2" i="2"/>
  <c r="R2" i="2"/>
  <c r="M2" i="2"/>
  <c r="E2" i="2"/>
  <c r="D2" i="2" s="1"/>
  <c r="H7" i="1"/>
  <c r="G7" i="1"/>
  <c r="D7" i="1"/>
  <c r="C7" i="1"/>
  <c r="B7" i="1"/>
  <c r="A7" i="1"/>
  <c r="J6" i="1"/>
  <c r="I6" i="1"/>
  <c r="H6" i="1"/>
  <c r="G6" i="1"/>
  <c r="F6" i="1"/>
  <c r="E6" i="1"/>
  <c r="B6" i="1"/>
  <c r="A6" i="1"/>
  <c r="I5" i="1"/>
  <c r="H5" i="1"/>
  <c r="G5" i="1"/>
  <c r="D5" i="1"/>
  <c r="C5" i="1"/>
  <c r="B5" i="1"/>
  <c r="A5" i="1"/>
  <c r="J4" i="1"/>
  <c r="I4" i="1"/>
  <c r="H4" i="1"/>
  <c r="G4" i="1"/>
  <c r="F4" i="1"/>
  <c r="E4" i="1"/>
  <c r="B4" i="1"/>
  <c r="A4" i="1"/>
  <c r="I3" i="1"/>
  <c r="H3" i="1"/>
  <c r="G3" i="1"/>
  <c r="D3" i="1"/>
  <c r="C3" i="1"/>
  <c r="B3" i="1"/>
  <c r="A3" i="1"/>
  <c r="J2" i="1"/>
  <c r="I2" i="1"/>
  <c r="H2" i="1"/>
  <c r="G2" i="1"/>
  <c r="F2" i="1"/>
  <c r="E2" i="1"/>
  <c r="B2" i="1"/>
  <c r="A2" i="1"/>
  <c r="J8" i="1" l="1"/>
  <c r="I8" i="1"/>
  <c r="C2" i="1"/>
  <c r="E3" i="1"/>
  <c r="C4" i="1"/>
  <c r="E5" i="1"/>
  <c r="C6" i="1"/>
  <c r="E7" i="1"/>
  <c r="D2" i="1"/>
  <c r="F3" i="1"/>
  <c r="D4" i="1"/>
  <c r="F5" i="1"/>
  <c r="D6" i="1"/>
  <c r="F7" i="1"/>
</calcChain>
</file>

<file path=xl/sharedStrings.xml><?xml version="1.0" encoding="utf-8"?>
<sst xmlns="http://schemas.openxmlformats.org/spreadsheetml/2006/main" count="391" uniqueCount="363">
  <si>
    <t># Customers</t>
  </si>
  <si>
    <t># Vehicles</t>
  </si>
  <si>
    <t>Average Time (s)</t>
  </si>
  <si>
    <t>Min Time (s)</t>
  </si>
  <si>
    <t>Max Time (s)</t>
  </si>
  <si>
    <t>Std. Dev.</t>
  </si>
  <si>
    <t>Meta Eval Diff</t>
  </si>
  <si>
    <t>Meta Solve Time</t>
  </si>
  <si>
    <t>Meta Solution Diff</t>
  </si>
  <si>
    <t>Number of identical solutions</t>
  </si>
  <si>
    <t># Stores</t>
  </si>
  <si>
    <t>Run #</t>
  </si>
  <si>
    <t>Solve time (m)</t>
  </si>
  <si>
    <t>Solve time (s)</t>
  </si>
  <si>
    <t>Solve Time (ms)</t>
  </si>
  <si>
    <t>Objective Value</t>
  </si>
  <si>
    <t>CPLEX Generated Text File</t>
  </si>
  <si>
    <t>Math Routes</t>
  </si>
  <si>
    <t>Math Objective (evaluated by meta)</t>
  </si>
  <si>
    <t>Evaluation difference (Before removal of empty stops)</t>
  </si>
  <si>
    <t>Evaluation difference (After empty stop removal</t>
  </si>
  <si>
    <t>Meta Routes</t>
  </si>
  <si>
    <t>Meta Routes (Pretty)</t>
  </si>
  <si>
    <t>Meta Objective</t>
  </si>
  <si>
    <t>Meta Difference (%, compared to original math objective value)</t>
  </si>
  <si>
    <t>Meta Difference (%, compared to meta evaluation of math objective)</t>
  </si>
  <si>
    <t>Simple evaluation</t>
  </si>
  <si>
    <t>Math objective</t>
  </si>
  <si>
    <t>Meta objective</t>
  </si>
  <si>
    <t>Input:
Customer 1 has 1 pallets demand and window 0-24 at (88.745986748, 13.683034029) and average unload time 0.130608961
Customer 2 has 6 pallets demand and window 0-24 at (-75.073673081, -55.328621248) and average unload time 0.081785933
Customer 3 has 8 pallets demand and window 0-24 at (-42.233727457, -45.128817879) and average unload time 0.023139576
Customer 4 has 11 pallets demand and window 0-24 at (75.470962998, -46.93762535) and average unload time 0.059326284
Customer 5 has 4 pallets demand and window 21-22 at (21.322896222, -75.267078727) and average unload time 0.151670817
Customer 6 has 11 pallets demand and window 0-24 at (-51.403147778, -50.716522956) and average unload time 0.049867781
Vehicle SP1 is a Rigid with capacity 16, distance cost 0.969655291, and time cost 11.546773336
Vehicle SP2 is a Rigid with capacity 16, distance cost 0.969655291, and time cost 11.546773336
Vehicle SP3 is a 11 metre with capacity 30, distance cost 1.344293968, and time cost 11.868464509
Output:
Vehicle SP2 travels from Depot to 5 to deliver 4 pallets. Expected unload start time is 21
Vehicle SP2 travels from 1 to DepotReturn to deliver 0 pallets. Expected unload start time is 25.051917881
Vehicle SP2 travels from 4 to 1 to deliver 1 pallets. Expected unload start time is 23.798876045
Vehicle SP2 travels from 5 to 4 to deliver 11 pallets. Expected unload start time is 22.370572477
Vehicle SP3 travels from Depot to 3 to deliver 8 pallets. Expected unload start time is 0.772606984
Vehicle SP3 travels from 2 to DepotReturn to deliver 0 pallets. Expected unload start time is 3.598395594
Vehicle SP3 travels from 3 to 6 to deliver 11 pallets. Expected unload start time is 1.09194631
Vehicle SP3 travels from 6 to 2 to deliver 6 pallets. Expected unload start time is 1.941937696
Objective value: 638.451337998
Solve time: 520</t>
  </si>
  <si>
    <t>{"0": [[[5, 4], [4, 11], [1, 1]]], "1": [[[3, 8], [6, 11], [2, 6]]]}</t>
  </si>
  <si>
    <t>{"0": [[[5, 4], [4, 11], [1, 1]]], "1": [[[2, 6], [6, 11], [3, 8]]]}</t>
  </si>
  <si>
    <t xml:space="preserve">Rigid (capacity 16):
5 (4) -&gt; 4 (11) -&gt; 1 (1)
11 metre (capacity 30):
2 (6) -&gt; 6 (11) -&gt; 3 (8)
</t>
  </si>
  <si>
    <t>Input:
Customer 1 has 11 pallets demand and window 0-24 at (-83.981331869, -80.525508605) and average unload time 0.05799798
Customer 2 has 12 pallets demand and window 0-24 at (45.906640807, -58.873076327) and average unload time 0.053197454
Customer 3 has 13 pallets demand and window 0-24 at (-44.81411948, -72.297197477) and average unload time 0.026280814
Customer 4 has 2 pallets demand and window 0-24 at (30.290011986, 96.773020679) and average unload time 0.096525931
Customer 5 has 12 pallets demand and window 0-24 at (63.799510321, 99.909261289) and average unload time 0.032046897
Customer 6 has 1 pallets demand and window 0-24 at (-42.416120426, -87.824113096) and average unload time 0.073062171
Vehicle SP1 is a 8 metre with capacity 22, distance cost 0.864670398, and time cost 11.532670121
Vehicle SP2 is a 8 metre with capacity 22, distance cost 0.864670398, and time cost 11.532670121
Vehicle SP3 is a 11 metre with capacity 30, distance cost 1.354959968, and time cost 9.593274595
Output:
Vehicle SP1 travels from Depot to 2 to deliver 12 pallets. Expected unload start time is 0.933195015
Vehicle SP1 travels from 2 to DepotReturn to deliver 0 pallets. Expected unload start time is 2.504759478
Vehicle SP2 travels from Depot to 4 to deliver 2 pallets. Expected unload start time is 1.267533429
Vehicle SP2 travels from 4 to 5 to deliver 12 pallets. Expected unload start time is 1.881284576
Vehicle SP2 travels from 5 to DepotReturn to deliver 0 pallets. Expected unload start time is 3.747624037
Vehicle SP3 travels from Depot to 3 to deliver 13 pallets. Expected unload start time is 1.063249006
Vehicle SP3 travels from 1 to DepotReturn to deliver 0 pallets. Expected unload start time is 4.294210897
Vehicle SP3 travels from 3 to 6 to deliver 1 pallets. Expected unload start time is 1.601287076
Vehicle SP3 travels from 6 to 1 to deliver 11 pallets. Expected unload start time is 2.201863529
Objective value: 813.058687987
Solve time: 953</t>
  </si>
  <si>
    <t>{"0": [[[2, 12]], [[4, 2], [5, 12]]], "1": [[[3, 13], [6, 1], [1, 11]]]}</t>
  </si>
  <si>
    <t xml:space="preserve">8 metre (capacity 22):
2 (12)
4 (2) -&gt; 5 (12)
11 metre (capacity 30):
3 (13) -&gt; 6 (1) -&gt; 1 (11)
</t>
  </si>
  <si>
    <t>Input:
Customer 1 has 11 pallets demand and window 7-8 at (45.233334162, 44.509786409) and average unload time 0.074005012
Customer 2 has 9 pallets demand and window 0-24 at (53.29432872, 69.982553168) and average unload time 0.161144993
Customer 3 has 4 pallets demand and window 16-17 at (30.513696271, 59.101747631) and average unload time 0.06705221
Customer 4 has 3 pallets demand and window 0-24 at (48.31514343, -94.101584836) and average unload time 0.042690212
Customer 5 has 4 pallets demand and window 17-18 at (-73.853491466, -94.557798846) and average unload time 0.048290154
Customer 6 has 5 pallets demand and window 0-24 at (82.03804872, -5.121080159) and average unload time 0.143690855
Vehicle SP1 is a 8 metre with capacity 22, distance cost 0.783174372, and time cost 13.854168345
Vehicle SP2 is a Rigid with capacity 16, distance cost 1.120440805, and time cost 9.595072244
Vehicle SP3 is a 11 metre with capacity 30, distance cost 1.438498372, and time cost 10.298181238
Output:
Vehicle SP1 travels from Depot to 6 to deliver 5 pallets. Expected unload start time is 13.436899924
Vehicle SP1 travels from 4 to 5 to deliver 4 pallets. Expected unload start time is 17
Vehicle SP1 travels from 5 to DepotReturn to deliver 0 pallets. Expected unload start time is 18.69292703
Vehicle SP1 travels from 6 to 4 to deliver 3 pallets. Expected unload start time is 15.34481078
Vehicle SP3 travels from Depot to 1 to deliver 11 pallets. Expected unload start time is 8
Vehicle SP3 travels from 1 to 2 to deliver 9 pallets. Expected unload start time is 14.234122877
Vehicle SP3 travels from 2 to 3 to deliver 4 pallets. Expected unload start time is 16
Vehicle SP3 travels from 3 to DepotReturn to deliver 0 pallets. Expected unload start time is 17.099632904
Objective value: 779.193824247
Solve time: 908</t>
  </si>
  <si>
    <t>{"0": [[[6, 5], [4, 3], [5, 4]]], "1": [], "2": [[[1, 11], [2, 9], [3, 4]]]}</t>
  </si>
  <si>
    <t>{"0": [[[6, 5], [4, 3], [5, 4]]], "1": [[]], "2": [[[1, 11], [2, 9], [3, 4]]]}</t>
  </si>
  <si>
    <t xml:space="preserve">8 metre (capacity 22):
6 (5) -&gt; 4 (3) -&gt; 5 (4)
Rigid (capacity 16):
11 metre (capacity 30):
1 (11) -&gt; 2 (9) -&gt; 3 (4)
</t>
  </si>
  <si>
    <t>Input:
Customer 1 has 9 pallets demand and window 0-24 at (95.024623342, -9.49913031) and average unload time 0.133373374
Customer 2 has 3 pallets demand and window 22-23 at (-75.595459923, -21.106461171) and average unload time 0.040072745
Customer 3 has 12 pallets demand and window 0-24 at (3.522768303, -88.054999455) and average unload time 0.031919519
Customer 4 has 11 pallets demand and window 0-24 at (3.431553717, 63.080539544) and average unload time 0.07595748
Customer 5 has 10 pallets demand and window 0-24 at (87.047779223, -95.985034567) and average unload time 0.031339021
Customer 6 has 5 pallets demand and window 0-24 at (22.562390171, 55.484446669) and average unload time 0.109047047
Vehicle SP1 is a 8 metre with capacity 22, distance cost 0.845291524, and time cost 10.713996162
Vehicle SP2 is a 11 metre with capacity 30, distance cost 1.321173802, and time cost 7.050889306
Vehicle SP3 is a Rigid with capacity 16, distance cost 1.070982002, and time cost 12.765827496
Output:
Vehicle SP1 travels from Depot to 5 to deliver 10 pallets. Expected unload start time is 1.619724259
Vehicle SP1 travels from 1 to DepotReturn to deliver 0 pallets. Expected unload start time is 5.412865103
Vehicle SP1 travels from 5 to 1 to deliver 9 pallets. Expected unload start time is 3.018776827
Vehicle SP2 travels from Depot to 6 to deliver 5 pallets. Expected unload start time is 0.748705682
Vehicle SP2 travels from 4 to DepotReturn to deliver 0 pallets. Expected unload start time is 3.176442297
Vehicle SP2 travels from 6 to 4 to deliver 11 pallets. Expected unload start time is 1.551237418
Vehicle SP3 travels from Depot to 3 to deliver 12 pallets. Expected unload start time is 21.220131011
Vehicle SP3 travels from 2 to DepotReturn to deliver 0 pallets. Expected unload start time is 24
Vehicle SP3 travels from 3 to 2 to deliver 3 pallets. Expected unload start time is 22.898698479
Objective value: 872.840853739
Solve time: 894</t>
  </si>
  <si>
    <t>{"0": [[[5, 10], [1, 9]]], "1": [[[6, 5], [4, 11]]], "2": [[[3, 12], [2, 3]]]}</t>
  </si>
  <si>
    <t xml:space="preserve">8 metre (capacity 22):
5 (10) -&gt; 1 (9)
11 metre (capacity 30):
6 (5) -&gt; 4 (11)
Rigid (capacity 16):
3 (12) -&gt; 2 (3)
</t>
  </si>
  <si>
    <t>Input:
Customer 1 has 12 pallets demand and window 0-24 at (-76.214202615, -23.71719883) and average unload time 0.058905509
Customer 2 has 1 pallets demand and window 0-24 at (-62.878983335, -83.037842997) and average unload time 0.065642546
Customer 3 has 7 pallets demand and window 0-24 at (44.312610452, -97.146058772) and average unload time 0.056177762
Customer 4 has 8 pallets demand and window 0-24 at (-39.958578966, -42.318951104) and average unload time 0.124214355
Customer 5 has 7 pallets demand and window 0-24 at (58.924212094, -99.36731356) and average unload time 0.078347412
Customer 6 has 7 pallets demand and window 0-24 at (34.552869517, 32.29307384) and average unload time 0.069519087
Vehicle SP1 is a 8 metre with capacity 22, distance cost 0.896430372, and time cost 7.058394725
Vehicle SP2 is a Rigid with capacity 16, distance cost 1.160686953, and time cost 14.182613162
Vehicle SP3 is a 11 metre with capacity 30, distance cost 0.761523466, and time cost 9.063314365
Output:
Vehicle SP1 travels from Depot to 1 to deliver 12 pallets. Expected unload start time is 0.997740432
Vehicle SP1 travels from 1 to 2 to deliver 1 pallets. Expected unload start time is 2.464619581
Vehicle SP1 travels from 2 to 4 to deliver 8 pallets. Expected unload start time is 3.114344352
Vehicle SP1 travels from 4 to DepotReturn to deliver 0 pallets. Expected unload start time is 4.835595878
Vehicle SP3 travels from Depot to 3 to deliver 7 pallets. Expected unload start time is 1.33469122
Vehicle SP3 travels from 3 to 5 to deliver 7 pallets. Expected unload start time is 1.912678987
Vehicle SP3 travels from 5 to 6 to deliver 7 pallets. Expected unload start time is 4.134823994
Vehicle SP3 travels from 6 to DepotReturn to deliver 0 pallets. Expected unload start time is 5.212635372
Objective value: 532.041805001
Solve time: 748</t>
  </si>
  <si>
    <t>{"0": [[[1, 12], [2, 1], [4, 8]]], "1": [], "2": [[[3, 7], [5, 7], [6, 7]]]}</t>
  </si>
  <si>
    <t>{"0": [[[4, 8], [2, 1], [1, 12]]], "1": [[]], "2": [[[6, 7], [5, 7], [3, 7]]]}</t>
  </si>
  <si>
    <t xml:space="preserve">8 metre (capacity 22):
4 (8) -&gt; 2 (1) -&gt; 1 (12)
Rigid (capacity 16):
11 metre (capacity 30):
6 (7) -&gt; 5 (7) -&gt; 3 (7)
</t>
  </si>
  <si>
    <t>Input:
Customer 1 has 9 pallets demand and window 0-24 at (-86.955775214, -63.064112652) and average unload time 0.028204478
Customer 2 has 5 pallets demand and window 0-24 at (-2.203976832, 25.076449715) and average unload time 0.129828651
Customer 3 has 8 pallets demand and window 0-24 at (92.53058932, 37.378900539) and average unload time 0.121502146
Customer 4 has 11 pallets demand and window 0-24 at (-7.135368702, 78.135274024) and average unload time 0.066321353
Customer 5 has 12 pallets demand and window 0-24 at (2.733140472, 78.355625924) and average unload time 0.135954315
Customer 6 has 11 pallets demand and window 0-24 at (78.864771275, -26.107442629) and average unload time 0.039782841
Vehicle SP1 is a Rigid with capacity 16, distance cost 0.852230203, and time cost 12.993780898
Vehicle SP2 is a 11 metre with capacity 30, distance cost 1.216235785, and time cost 7.399865012
Vehicle SP3 is a 11 metre with capacity 30, distance cost 1.216235785, and time cost 7.399865012
Output:
Vehicle SP1 travels from Depot to 1 to deliver 9 pallets. Expected unload start time is 1.342711177
Vehicle SP1 travels from 1 to DepotReturn to deliver 0 pallets. Expected unload start time is 2.93926266
Vehicle SP2 travels from Depot to 5 to deliver 12 pallets. Expected unload start time is 0.980040989
Vehicle SP2 travels from 2 to DepotReturn to deliver 0 pallets. Expected unload start time is 5.094315716
Vehicle SP2 travels from 4 to 2 to deliver 5 pallets. Expected unload start time is 4.130508492
Vehicle SP2 travels from 5 to 4 to deliver 11 pallets. Expected unload start time is 2.734879883
Vehicle SP3 travels from Depot to 3 to deliver 8 pallets. Expected unload start time is 1.24744064
Vehicle SP3 travels from 3 to 6 to deliver 11 pallets. Expected unload start time is 3.031214231
Vehicle SP3 travels from 6 to DepotReturn to deliver 0 pallets. Expected unload start time is 4.507247566
Objective value: 796.513978327
Solve time: 535</t>
  </si>
  <si>
    <t>{"0": [[[1, 9]]], "1": [[[5, 12], [4, 11], [2, 5]], [[3, 8], [6, 11]]]}</t>
  </si>
  <si>
    <t>{"0": [[[1, 9]]], "1": [[[6, 11], [3, 8]], [[5, 12], [4, 11], [2, 5]]]}</t>
  </si>
  <si>
    <t xml:space="preserve">Rigid (capacity 16):
1 (9)
11 metre (capacity 30):
6 (11) -&gt; 3 (8)
5 (12) -&gt; 4 (11) -&gt; 2 (5)
</t>
  </si>
  <si>
    <t>Input:
Customer 1 has 10 pallets demand and window 0-24 at (0.213590436, -21.555245939) and average unload time 0.025150633
Customer 2 has 7 pallets demand and window 0-24 at (33.6863666, -85.515101605) and average unload time 0.042767265
Customer 3 has 1 pallets demand and window 0-24 at (44.101260203, 98.913548804) and average unload time 0.047393159
Customer 4 has 10 pallets demand and window 0-24 at (94.241797128, -12.821384491) and average unload time 0.040858585
Customer 5 has 3 pallets demand and window 15-16 at (8.602093211, -78.074462606) and average unload time 0.143839089
Customer 6 has 5 pallets demand and window 20-21 at (19.256616273, -68.872615667) and average unload time 0.132578777
Vehicle SP1 is a 11 metre with capacity 30, distance cost 1.367436547, and time cost 11.396776044
Vehicle SP2 is a Rigid with capacity 16, distance cost 1.129594605, and time cost 12.674212081
Vehicle SP3 is a Rigid with capacity 16, distance cost 1.129594605, and time cost 12.674212081
Output:
Vehicle SP1 travels from Depot to 1 to deliver 10 pallets. Expected unload start time is 15.034264534
Vehicle SP1 travels from 1 to 5 to deliver 3 pallets. Expected unload start time is 16
Vehicle SP1 travels from 2 to 6 to deliver 5 pallets. Expected unload start time is 20
Vehicle SP1 travels from 5 to 2 to deliver 7 pallets. Expected unload start time is 16.75857419
Vehicle SP1 travels from 6 to DepotReturn to deliver 0 pallets. Expected unload start time is 21.556819083
Vehicle SP3 travels from Depot to 3 to deliver 1 pallets. Expected unload start time is 1.353745458
Vehicle SP3 travels from 3 to 4 to deliver 10 pallets. Expected unload start time is 2.932006874
Vehicle SP3 travels from 4 to DepotReturn to deliver 0 pallets. Expected unload start time is 4.529467206
Objective value: 774.225380478
Solve time: 674</t>
  </si>
  <si>
    <t>{"0": [[[1, 10], [5, 3], [2, 7], [6, 5]]], "1": [[[3, 1], [4, 10]]]}</t>
  </si>
  <si>
    <t>{"0": [[[1, 10], [5, 3], [2, 7], [6, 5]]], "1": [[[4, 10], [3, 1]]]}</t>
  </si>
  <si>
    <t xml:space="preserve">11 metre (capacity 30):
1 (10) -&gt; 5 (3) -&gt; 2 (7) -&gt; 6 (5)
Rigid (capacity 16):
4 (10) -&gt; 3 (1)
</t>
  </si>
  <si>
    <t>Input:
Customer 1 has 10 pallets demand and window 0-24 at (-30.039929549, 79.749397984) and average unload time 0.082908088
Customer 2 has 1 pallets demand and window 0-24 at (-9.278302154, 64.903225528) and average unload time 0.153643755
Customer 3 has 5 pallets demand and window 22-23 at (71.474311126, 46.251182189) and average unload time 0.08994961
Customer 4 has 5 pallets demand and window 0-24 at (50.789556248, -49.32225413) and average unload time 0.137296382
Customer 5 has 4 pallets demand and window 0-24 at (-97.670782613, -97.164623663) and average unload time 0.056554591
Customer 6 has 6 pallets demand and window 0-24 at (-71.797106031, 76.430215127) and average unload time 0.031352825
Vehicle SP1 is a Rigid with capacity 16, distance cost 0.919138851, and time cost 10.850393571
Vehicle SP2 is a Rigid with capacity 16, distance cost 0.919138851, and time cost 10.850393571
Vehicle SP3 is a 11 metre with capacity 30, distance cost 0.938862547, and time cost 8.197263019
Output:
Vehicle SP1 travels from Depot to 4 to deliver 5 pallets. Expected unload start time is 0.884966788
Vehicle SP1 travels from 4 to DepotReturn to deliver 0 pallets. Expected unload start time is 2.456415487
Vehicle SP3 travels from Depot to 5 to deliver 4 pallets. Expected unload start time is 17.530394479
Vehicle SP3 travels from 1 to 2 to deliver 1 pallets. Expected unload start time is 21.810372166
Vehicle SP3 travels from 2 to 3 to deliver 5 pallets. Expected unload start time is 23
Vehicle SP3 travels from 3 to DepotReturn to deliver 0 pallets. Expected unload start time is 24.513919454
Vehicle SP3 travels from 5 to 6 to deliver 6 pallets. Expected unload start time is 19.950518294
Vehicle SP3 travels from 6 to 1 to deliver 10 pallets. Expected unload start time is 20.662246318
Objective value: 743.321439975
Solve time: 517</t>
  </si>
  <si>
    <t>{"0": [[[4, 5]]], "1": [[[5, 4], [6, 6], [1, 10], [2, 1], [3, 5]]]}</t>
  </si>
  <si>
    <t xml:space="preserve">Rigid (capacity 16):
4 (5)
11 metre (capacity 30):
5 (4) -&gt; 6 (6) -&gt; 1 (10) -&gt; 2 (1) -&gt; 3 (5)
</t>
  </si>
  <si>
    <t>Input:
Customer 1 has 1 pallets demand and window 0-24 at (-4.441665602, 15.786087126) and average unload time 0.049045068
Customer 2 has 2 pallets demand and window 7-8 at (-36.282646535, 67.098206665) and average unload time 0.030448922
Customer 3 has 14 pallets demand and window 23-24 at (-49.980149384, -18.458935967) and average unload time 0.156038213
Customer 4 has 4 pallets demand and window 0-24 at (59.686927034, 4.61543464) and average unload time 0.161356023
Customer 5 has 6 pallets demand and window 0-24 at (46.230984355, 26.973851325) and average unload time 0.150942137
Customer 6 has 6 pallets demand and window 12-13 at (61.311986594, 95.763056129) and average unload time 0.117775864
Vehicle SP1 is a 11 metre with capacity 30, distance cost 1.085296509, and time cost 14.623232929
Vehicle SP2 is a 8 metre with capacity 22, distance cost 1.23822741, and time cost 11.031645553
Vehicle SP3 is a 11 metre with capacity 30, distance cost 1.085296509, and time cost 14.623232929
Output:
Vehicle SP1 travels from Depot to 1 to deliver 1 pallets. Expected unload start time is 7.196097569
Vehicle SP1 travels from 1 to 2 to deliver 2 pallets. Expected unload start time is 8
Vehicle SP1 travels from 2 to 6 to deliver 6 pallets. Expected unload start time is 12
Vehicle SP1 travels from 4 to DepotReturn to deliver 0 pallets. Expected unload start time is 16.212523224
Vehicle SP1 travels from 5 to 4 to deliver 4 pallets. Expected unload start time is 14.818785246
Vehicle SP1 travels from 6 to 5 to deliver 6 pallets. Expected unload start time is 13.586942011
Vehicle SP3 travels from Depot to 3 to deliver 14 pallets. Expected unload start time is 23
Vehicle SP3 travels from 3 to DepotReturn to deliver 0 pallets. Expected unload start time is 25.850533716
Objective value: 665.371838131
Solve time: 722</t>
  </si>
  <si>
    <t>{"0": [[[1, 1], [2, 2], [6, 6], [5, 6], [4, 4]], [[3, 14]]], "1": []}</t>
  </si>
  <si>
    <t>{"0": [[[1, 1], [2, 2], [6, 6], [5, 6], [4, 4]], [[3, 14]]], "1": [[]]}</t>
  </si>
  <si>
    <t xml:space="preserve">11 metre (capacity 30):
1 (1) -&gt; 2 (2) -&gt; 6 (6) -&gt; 5 (6) -&gt; 4 (4)
3 (14)
8 metre (capacity 22):
</t>
  </si>
  <si>
    <t>Input:
Customer 1 has 2 pallets demand and window 0-24 at (75.850893706, -61.939431109) and average unload time 0.068097081
Customer 2 has 5 pallets demand and window 0-24 at (7.763314528, -18.563144169) and average unload time 0.072995627
Customer 3 has 11 pallets demand and window 0-24 at (-57.458634828, -58.308522188) and average unload time 0.121590778
Customer 4 has 5 pallets demand and window 0-24 at (8.235921484, 52.209551679) and average unload time 0.092340107
Customer 5 has 10 pallets demand and window 19-20 at (-93.92797468, -26.779411611) and average unload time 0.054205226
Customer 6 has 10 pallets demand and window 0-24 at (62.688212804, -20.726264693) and average unload time 0.136899464
Vehicle SP1 is a 11 metre with capacity 30, distance cost 0.962199175, and time cost 8.235319061
Vehicle SP2 is a Rigid with capacity 16, distance cost 1.143915938, and time cost 10.274207374
Vehicle SP3 is a Rigid with capacity 16, distance cost 1.143915938, and time cost 10.274207374
Output:
Vehicle SP1 travels from Depot to 2 to deliver 4 pallets. Expected unload start time is 16.813182835
Vehicle SP1 travels from 2 to 3 to deliver 11 pallets. Expected unload start time is 18.059890249
Vehicle SP1 travels from 3 to 5 to deliver 10 pallets. Expected unload start time is 20
Vehicle SP1 travels from 4 to DepotReturn to deliver 0 pallets. Expected unload start time is 23.278671862
Vehicle SP1 travels from 5 to 4 to deliver 5 pallets. Expected unload start time is 22.156281854
Vehicle SP2 travels from Depot to 2 to deliver 1 pallets. Expected unload start time is 0.25151397
Vehicle SP2 travels from 1 to 6 to deliver 10 pallets. Expected unload start time is 2.010636648
Vehicle SP2 travels from 2 to 1 to deliver 2 pallets. Expected unload start time is 1.333641395
Vehicle SP2 travels from 6 to DepotReturn to deliver 0 pallets. Expected unload start time is 4.204952251
Objective value: 653.255284093
Solve time: 727</t>
  </si>
  <si>
    <t>{"0": [[[2, 4], [3, 11], [5, 10], [4, 5]]], "1": [[[2, 1], [1, 2], [6, 10]]]}</t>
  </si>
  <si>
    <t>{"0": [[[4, 5], [5, 10], [3, 11]]], "1": [[[1, 2], [6, 10]], [[2, 5]]]}</t>
  </si>
  <si>
    <t xml:space="preserve">11 metre (capacity 30):
4 (5) -&gt; 5 (10) -&gt; 3 (11)
Rigid (capacity 16):
1 (2) -&gt; 6 (10)
2 (5)
</t>
  </si>
  <si>
    <t>Input:
Customer 1 has 2 pallets demand and window 0-24 at (-80.368103744, -76.386555869) and average unload time 0.021810113
Customer 2 has 5 pallets demand and window 0-24 at (-86.000608708, 95.752620182) and average unload time 0.046876185
Customer 3 has 5 pallets demand and window 21-22 at (73.069412679, -57.604511384) and average unload time 0.15766496
Customer 4 has 4 pallets demand and window 0-24 at (-74.107014751, -93.632673463) and average unload time 0.041066134
Customer 5 has 6 pallets demand and window 0-24 at (68.226249453, -26.692901959) and average unload time 0.119358604
Customer 6 has 6 pallets demand and window 0-24 at (27.011504962, -81.414600264) and average unload time 0.049610385
Customer 7 has 3 pallets demand and window 0-24 at (73.275325121, -68.154920046) and average unload time 0.017542534
Customer 8 has 7 pallets demand and window 0-24 at (0.259723342, 48.726665853) and average unload time 0.121079919
Customer 9 has 3 pallets demand and window 0-24 at (-36.519585115, 8.775372158) and average unload time 0.083812594
Vehicle SP1 is a 11 metre with capacity 30, distance cost 1.468351635, and time cost 10.298379513
Vehicle SP2 is a 8 metre with capacity 22, distance cost 1.432284454, and time cost 13.287541551
Vehicle SP3 is a 8 metre with capacity 22, distance cost 1.432284454, and time cost 13.287541551
Output:
Vehicle SP1 travels from Depot to 1 to deliver 2 pallets. Expected unload start time is 19.205820462
Vehicle SP1 travels from 1 to 4 to deliver 4 pallets. Expected unload start time is 19.478784115
Vehicle SP1 travels from 3 to 5 to deliver 6 pallets. Expected unload start time is 23.179433766
Vehicle SP1 travels from 4 to 6 to deliver 6 pallets. Expected unload start time is 20.916223589
Vehicle SP1 travels from 5 to DepotReturn to deliver 0 pallets. Expected unload start time is 24.81136137
Vehicle SP1 travels from 6 to 7 to deliver 3 pallets. Expected unload start time is 21.815467175
Vehicle SP1 travels from 7 to 3 to deliver 5 pallets. Expected unload start time is 22
Vehicle SP3 travels from Depot to 9 to deliver 3 pallets. Expected unload start time is 0.46948896
Vehicle SP3 travels from 2 to 8 to deliver 7 pallets. Expected unload start time is 3.434221277
Vehicle SP3 travels from 8 to DepotReturn to deliver 0 pallets. Expected unload start time is 4.890872687
Vehicle SP3 travels from 9 to 2 to deliver 5 pallets. Expected unload start time is 1.971764798
Objective value: 1123.601076416
Solve time: 1721</t>
  </si>
  <si>
    <t>{"0": [[[1, 2], [4, 4], [6, 6], [7, 3], [3, 5], [5, 6]]], "1": [[[9, 3], [2, 5], [8, 7]]]}</t>
  </si>
  <si>
    <t xml:space="preserve">11 metre (capacity 30):
1 (2) -&gt; 4 (4) -&gt; 6 (6) -&gt; 7 (3) -&gt; 3 (5) -&gt; 5 (6)
8 metre (capacity 22):
9 (3) -&gt; 2 (5) -&gt; 8 (7)
</t>
  </si>
  <si>
    <t>Input:
Customer 1 has 5 pallets demand and window 0-24 at (82.730266657, -76.803786278) and average unload time 0.053372082
Customer 2 has 1 pallets demand and window 0-24 at (-55.384324328, -70.387322481) and average unload time 0.117300871
Customer 3 has 4 pallets demand and window 0-24 at (-7.618793788, 67.076025379) and average unload time 0.080207388
Customer 4 has 7 pallets demand and window 0-24 at (19.835655374, 48.999532309) and average unload time 0.08911421
Customer 5 has 2 pallets demand and window 0-24 at (99.698178895, 56.107639972) and average unload time 0.026173773
Customer 6 has 2 pallets demand and window 0-24 at (-54.139655012, -72.770583286) and average unload time 0.054692943
Customer 7 has 1 pallets demand and window 0-24 at (-44.674673577, 64.536913048) and average unload time 0.080974522
Customer 8 has 2 pallets demand and window 0-24 at (5.492887164, -21.447289703) and average unload time 0.14424403
Customer 9 has 7 pallets demand and window 13-14 at (6.474619223, -29.144936458) and average unload time 0.07336878
Vehicle SP1 is a 8 metre with capacity 22, distance cost 1.399264986, and time cost 13.211508329
Vehicle SP2 is a Rigid with capacity 16, distance cost 1.14410586, and time cost 12.682579208
Vehicle SP3 is a 11 metre with capacity 30, distance cost 0.709232825, and time cost 14.567836222
Output:
Vehicle SP2 travels from Depot to 8 to deliver 2 pallets. Expected unload start time is 0.276743915
Vehicle SP2 travels from 8 to DepotReturn to deliver 0 pallets. Expected unload start time is 0.84197589
Vehicle SP3 travels from Depot to 9 to deliver 7 pallets. Expected unload start time is 14
Vehicle SP3 travels from 1 to 5 to deliver 2 pallets. Expected unload start time is 19.356567226
Vehicle SP3 travels from 2 to 6 to deliver 2 pallets. Expected unload start time is 15.593827537
Vehicle SP3 travels from 3 to 7 to deliver 1 pallets. Expected unload start time is 22.230944441
Vehicle SP3 travels from 4 to 3 to deliver 4 pallets. Expected unload start time is 21.445830272
Vehicle SP3 travels from 5 to 4 to deliver 7 pallets. Expected unload start time is 20.411142591
Vehicle SP3 travels from 6 to 1 to deliver 5 pallets. Expected unload start time is 17.414830083
Vehicle SP3 travels from 7 to DepotReturn to deliver 0 pallets. Expected unload start time is 23.293056664
Vehicle SP3 travels from 9 to 2 to deliver 1 pallets. Expected unload start time is 15.442917855
Objective value: 632.299838547
Solve time: 1602</t>
  </si>
  <si>
    <t>{"0": [], "1": [[[8, 2]]], "2": [[[9, 7], [2, 1], [6, 2], [1, 5], [5, 2], [4, 7], [3, 4], [7, 1]]]}</t>
  </si>
  <si>
    <t>{"0": [[]], "1": [[[8, 2]]], "2": [[[9, 7], [2, 1], [6, 2], [1, 5], [5, 2], [4, 7], [3, 4], [7, 1]]]}</t>
  </si>
  <si>
    <t xml:space="preserve">8 metre (capacity 22):
Rigid (capacity 16):
8 (2)
11 metre (capacity 30):
9 (7) -&gt; 2 (1) -&gt; 6 (2) -&gt; 1 (5) -&gt; 5 (2) -&gt; 4 (7) -&gt; 3 (4) -&gt; 7 (1)
</t>
  </si>
  <si>
    <t>Input:
Customer 1 has 2 pallets demand and window 17-18 at (85.633381858, 75.738069557) and average unload time 0.109568619
Customer 2 has 8 pallets demand and window 0-24 at (-25.560651179, -77.774849255) and average unload time 0.11917186
Customer 3 has 1 pallets demand and window 0-24 at (59.676572326, 0.227597908) and average unload time 0.139273105
Customer 4 has 4 pallets demand and window 0-24 at (-86.892130894, 74.624002151) and average unload time 0.158453
Customer 5 has 7 pallets demand and window 0-24 at (-15.957879135, -24.590271863) and average unload time 0.079280951
Customer 6 has 8 pallets demand and window 0-24 at (-27.740826754, 1.569486019) and average unload time 0.128362536
Customer 7 has 1 pallets demand and window 0-24 at (-87.923508403, 10.871222521) and average unload time 0.024357618
Customer 8 has 8 pallets demand and window 0-24 at (64.620978347, 95.200872466) and average unload time 0.064545747
Customer 9 has 2 pallets demand and window 0-24 at (-76.938365413, 28.55574336) and average unload time 0.02960661
Vehicle SP1 is a Rigid with capacity 16, distance cost 1.180049312, and time cost 12.912435809
Vehicle SP2 is a 8 metre with capacity 22, distance cost 0.863448952, and time cost 14.683703809
Vehicle SP3 is a 11 metre with capacity 30, distance cost 1.188113924, and time cost 9.873592478
Output:
Vehicle SP2 travels from Depot to 3 to deliver 1 pallets. Expected unload start time is 15.862635962
Vehicle SP2 travels from 1 to 8 to deliver 8 pallets. Expected unload start time is 17.577152994
Vehicle SP2 travels from 3 to 1 to deliver 2 pallets. Expected unload start time is 17
Vehicle SP2 travels from 4 to 9 to deliver 2 pallets. Expected unload start time is 21.227772404
Vehicle SP2 travels from 7 to DepotReturn to deliver 0 pallets. Expected unload start time is 22.678989208
Vehicle SP2 travels from 8 to 4 to deliver 4 pallets. Expected unload start time is 20.004818829
Vehicle SP2 travels from 9 to 7 to deliver 1 pallets. Expected unload start time is 21.547218586
Vehicle SP3 travels from Depot to 6 to deliver 8 pallets. Expected unload start time is 0.347314869
Vehicle SP3 travels from 2 to 5 to deliver 7 pallets. Expected unload start time is 3.995325336
Vehicle SP3 travels from 5 to DepotReturn to deliver 0 pallets. Expected unload start time is 4.916722273
Vehicle SP3 travels from 6 to 2 to deliver 8 pallets. Expected unload start time is 2.366393683
Objective value: 798.340166986
Solve time: 5712</t>
  </si>
  <si>
    <t>{"0": [], "1": [[[3, 1], [1, 2], [8, 8], [4, 4], [9, 2], [7, 1]]], "2": [[[6, 8], [2, 8], [5, 7]]]}</t>
  </si>
  <si>
    <t>{"0": [[]], "1": [[[7, 1], [9, 2], [4, 4], [8, 8], [1, 2], [3, 1]]], "2": [[[5, 7], [2, 8], [6, 8]]]}</t>
  </si>
  <si>
    <t xml:space="preserve">Rigid (capacity 16):
8 metre (capacity 22):
7 (1) -&gt; 9 (2) -&gt; 4 (4) -&gt; 8 (8) -&gt; 1 (2) -&gt; 3 (1)
11 metre (capacity 30):
5 (7) -&gt; 2 (8) -&gt; 6 (8)
</t>
  </si>
  <si>
    <t>Input:
Customer 1 has 4 pallets demand and window 0-24 at (-17.122652046, -62.220040716) and average unload time 0.103717085
Customer 2 has 3 pallets demand and window 0-24 at (-83.712253158, -35.821446982) and average unload time 0.025207595
Customer 3 has 7 pallets demand and window 0-24 at (36.802395957, -82.642841638) and average unload time 0.02149681
Customer 4 has 1 pallets demand and window 0-24 at (-74.854278087, 68.438576999) and average unload time 0.046861962
Customer 5 has 6 pallets demand and window 0-24 at (-61.652451392, -31.014953632) and average unload time 0.06003141
Customer 6 has 8 pallets demand and window 0-24 at (22.332940394, -88.926321239) and average unload time 0.039107863
Customer 7 has 4 pallets demand and window 0-24 at (4.608444528, 12.610781198) and average unload time 0.022403583
Customer 8 has 9 pallets demand and window 0-24 at (4.339849143, 17.457251356) and average unload time 0.06061255
Customer 9 has 2 pallets demand and window 0-24 at (-70.152325961, -21.585837251) and average unload time 0.156448893
Vehicle SP1 is a 11 metre with capacity 30, distance cost 0.834114224, and time cost 9.630754614
Vehicle SP2 is a 11 metre with capacity 30, distance cost 0.834114224, and time cost 9.630754614
Vehicle SP3 is a Rigid with capacity 16, distance cost 1.284229253, and time cost 14.440821219
Output:
Vehicle SP1 travels from Depot to 7 to deliver 4 pallets. Expected unload start time is 20.036695663
Vehicle SP1 travels from 2 to 5 to deliver 6 pallets. Expected unload start time is 24
Vehicle SP1 travels from 4 to 9 to deliver 2 pallets. Expected unload start time is 23.083509677
Vehicle SP1 travels from 5 to DepotReturn to deliver 0 pallets. Expected unload start time is 25.222865263
Vehicle SP1 travels from 7 to 8 to deliver 9 pallets. Expected unload start time is 20.186983838
Vehicle SP1 travels from 8 to 4 to deliver 1 pallets. Expected unload start time is 21.909808696
Vehicle SP1 travels from 9 to 2 to deliver 3 pallets. Expected unload start time is 23.642160201
Vehicle SP2 travels from Depot to 1 to deliver 4 pallets. Expected unload start time is 0.806663526
Vehicle SP2 travels from 1 to 6 to deliver 8 pallets. Expected unload start time is 1.817084289
Vehicle SP2 travels from 3 to DepotReturn to deliver 0 pallets. Expected unload start time is 3.608446975
Vehicle SP2 travels from 6 to 3 to deliver 7 pallets. Expected unload start time is 2.327133358
Objective value: 530.300118915
Solve time: 5983</t>
  </si>
  <si>
    <t>{"0": [[[7, 4], [8, 9], [4, 1], [9, 2], [2, 3], [5, 6]], [[1, 4], [6, 8], [3, 7]]], "1": []}</t>
  </si>
  <si>
    <t>{"0": [[[7, 4], [8, 9], [4, 1], [9, 2], [2, 3], [5, 6]], [[1, 4], [6, 8], [3, 7]]], "1": [[]]}</t>
  </si>
  <si>
    <t xml:space="preserve">11 metre (capacity 30):
7 (4) -&gt; 8 (9) -&gt; 4 (1) -&gt; 9 (2) -&gt; 2 (3) -&gt; 5 (6)
1 (4) -&gt; 6 (8) -&gt; 3 (7)
Rigid (capacity 16):
</t>
  </si>
  <si>
    <t>Input:
Customer 1 has 3 pallets demand and window 0-24 at (28.632354265, -73.127218283) and average unload time 0.054164982
Customer 2 has 3 pallets demand and window 0-24 at (18.288894917, 93.626566412) and average unload time 0.089387598
Customer 3 has 4 pallets demand and window 0-24 at (24.770634176, -21.225047995) and average unload time 0.067527586
Customer 4 has 7 pallets demand and window 0-24 at (-58.216623921, 54.398213684) and average unload time 0.134533959
Customer 5 has 6 pallets demand and window 0-24 at (-28.716584931, -17.508842922) and average unload time 0.054779007
Customer 6 has 8 pallets demand and window 0-24 at (57.779192629, -18.4720919) and average unload time 0.121353156
Customer 7 has 2 pallets demand and window 0-24 at (31.209259736, 34.953925533) and average unload time 0.018254377
Customer 8 has 4 pallets demand and window 0-24 at (13.282702971, -4.650219195) and average unload time 0.075054924
Customer 9 has 1 pallets demand and window 0-24 at (-56.674026923, 71.482821509) and average unload time 0.150299858
Vehicle SP1 is a 11 metre with capacity 30, distance cost 1.476093988, and time cost 12.305676449
Vehicle SP2 is a 8 metre with capacity 22, distance cost 1.163044675, and time cost 12.73139481
Vehicle SP3 is a 11 metre with capacity 30, distance cost 1.476093988, and time cost 12.305676449
Output:
Vehicle SP2 travels from Depot to 7 to deliver 2 pallets. Expected unload start time is 0.585741358
Vehicle SP2 travels from 2 to 9 to deliver 1 pallets. Expected unload start time is 2.618456883
Vehicle SP2 travels from 4 to 5 to deliver 6 pallets. Expected unload start time is 4.896459299
Vehicle SP2 travels from 5 to DepotReturn to deliver 0 pallets. Expected unload start time is 5.645550142
Vehicle SP2 travels from 7 to 2 to deliver 3 pallets. Expected unload start time is 1.373230161
Vehicle SP2 travels from 9 to 4 to deliver 7 pallets. Expected unload start time is 2.983183094
Vehicle SP3 travels from Depot to 8 to deliver 4 pallets. Expected unload start time is 20.559201342
Vehicle SP3 travels from 1 to 3 to deliver 4 pallets. Expected unload start time is 24
Vehicle SP3 travels from 3 to DepotReturn to deliver 0 pallets. Expected unload start time is 24.677864671
Vehicle SP3 travels from 6 to 1 to deliver 3 pallets. Expected unload start time is 23.186934612
Vehicle SP3 travels from 8 to 6 to deliver 8 pallets. Expected unload start time is 21.441843478
Objective value: 795.426023639
Solve time: 2370</t>
  </si>
  <si>
    <t>{"0": [[[8, 4], [6, 8], [1, 3], [3, 4]]], "1": [[[7, 2], [2, 3], [9, 1], [4, 7], [5, 6]]]}</t>
  </si>
  <si>
    <t>{"0": [[[3, 4], [1, 3], [6, 8], [8, 4]]], "1": [[[7, 2], [2, 3], [9, 1], [4, 7], [5, 6]]]}</t>
  </si>
  <si>
    <t xml:space="preserve">11 metre (capacity 30):
3 (4) -&gt; 1 (3) -&gt; 6 (8) -&gt; 8 (4)
8 metre (capacity 22):
7 (2) -&gt; 2 (3) -&gt; 9 (1) -&gt; 4 (7) -&gt; 5 (6)
</t>
  </si>
  <si>
    <t>Input:
Customer 1 has 6 pallets demand and window 0-24 at (-60.568374544, 70.559817371) and average unload time 0.108112715
Customer 2 has 2 pallets demand and window 19-20 at (-54.424366108, -7.926366272) and average unload time 0.048445281
Customer 3 has 5 pallets demand and window 0-24 at (-23.428075148, -2.76708159) and average unload time 0.136658602
Customer 4 has 6 pallets demand and window 0-24 at (7.226419419, 59.20712151) and average unload time 0.074099978
Customer 5 has 2 pallets demand and window 0-24 at (-89.997511976, 33.827316979) and average unload time 0.065295742
Customer 6 has 2 pallets demand and window 0-24 at (-98.688856151, 10.473251915) and average unload time 0.093884607
Customer 7 has 7 pallets demand and window 0-24 at (-44.274447049, -68.852834016) and average unload time 0.082634734
Customer 8 has 7 pallets demand and window 10-11 at (-25.895357285, 33.80974362) and average unload time 0.053921667
Customer 9 has 4 pallets demand and window 0-24 at (76.7422329, 9.582722012) and average unload time 0.05384889
Vehicle SP1 is a 8 metre with capacity 22, distance cost 1.268360123, and time cost 13.673079327
Vehicle SP2 is a 11 metre with capacity 30, distance cost 0.819357294, and time cost 7.146459583
Vehicle SP3 is a Rigid with capacity 16, distance cost 1.103871704, and time cost 11.521216326
Output:
Vehicle SP2 travels from Depot to 9 to deliver 4 pallets. Expected unload start time is 13.947061976
Vehicle SP2 travels from 1 to 5 to deliver 2 pallets. Expected unload start time is 17.77094896
Vehicle SP2 travels from 2 to 7 to deliver 7 pallets. Expected unload start time is 19.868967238
Vehicle SP2 travels from 4 to 1 to deliver 6 pallets. Expected unload start time is 16.533928766
Vehicle SP2 travels from 5 to 6 to deliver 2 pallets. Expected unload start time is 18.213026754
Vehicle SP2 travels from 6 to 2 to deliver 2 pallets. Expected unload start time is 19
Vehicle SP2 travels from 7 to DepotReturn to deliver 0 pallets. Expected unload start time is 21.470651198
Vehicle SP2 travels from 9 to 4 to deliver 6 pallets. Expected unload start time is 15.230094336
Vehicle SP3 travels from Depot to 8 to deliver 7 pallets. Expected unload start time is 10
Vehicle SP3 travels from 3 to DepotReturn to deliver 0 pallets. Expected unload start time is 11.813880485
Vehicle SP3 travels from 8 to 3 to deliver 5 pallets. Expected unload start time is 10.835700994
Objective value: 606.838436731
Solve time: 1147</t>
  </si>
  <si>
    <t>{"0": [], "1": [[[9, 4], [4, 6], [1, 6], [5, 2], [6, 2], [2, 2], [7, 7]]], "2": [[[8, 7], [3, 5]]]}</t>
  </si>
  <si>
    <t>{"0": [[]], "1": [[[9, 4], [4, 6], [1, 6], [5, 2], [6, 2], [2, 2], [7, 7]]], "2": [[[3, 5], [8, 7]]]}</t>
  </si>
  <si>
    <t xml:space="preserve">8 metre (capacity 22):
11 metre (capacity 30):
9 (4) -&gt; 4 (6) -&gt; 1 (6) -&gt; 5 (2) -&gt; 6 (2) -&gt; 2 (2) -&gt; 7 (7)
Rigid (capacity 16):
3 (5) -&gt; 8 (7)
</t>
  </si>
  <si>
    <t>Input:
Customer 1 has 1 pallets demand and window 0-24 at (67.232047363, -27.627382595) and average unload time 0.031493679
Customer 2 has 1 pallets demand and window 0-24 at (-85.575002151, 99.453005899) and average unload time 0.027070725
Customer 3 has 4 pallets demand and window 13-14 at (-55.954402887, 25.222448893) and average unload time 0.022274166
Customer 4 has 5 pallets demand and window 0-24 at (73.196669529, -57.196797742) and average unload time 0.024098715
Customer 5 has 1 pallets demand and window 0-24 at (-78.771902292, -79.620618607) and average unload time 0.096014762
Customer 6 has 4 pallets demand and window 0-24 at (13.106238109, -43.649053015) and average unload time 0.112702315
Customer 7 has 1 pallets demand and window 12-13 at (82.215708371, -68.119245327) and average unload time 0.145145507
Customer 8 has 2 pallets demand and window 0-24 at (-60.132966119, -2.222215333) and average unload time 0.140210852
Customer 9 has 2 pallets demand and window 0-24 at (93.903439055, -78.734908283) and average unload time 0.101614111
Vehicle SP1 is a Rigid with capacity 16, distance cost 0.903628959, and time cost 8.021905454
Vehicle SP2 is a Rigid with capacity 16, distance cost 0.903628959, and time cost 8.021905454
Vehicle SP3 is a 8 metre with capacity 22, distance cost 1.180880528, and time cost 14.219388269
Output:
Vehicle SP1 travels from Depot to 2 to deliver 1 pallets. Expected unload start time is 11.973901975
Vehicle SP1 travels from 2 to 3 to deliver 4 pallets. Expected unload start time is 13
Vehicle SP1 travels from 3 to 8 to deliver 2 pallets. Expected unload start time is 13.436108457
Vehicle SP1 travels from 5 to DepotReturn to deliver 0 pallets. Expected unload start time is 16.20770874
Vehicle SP1 travels from 8 to 5 to deliver 1 pallets. Expected unload start time is 14.71166856
Vehicle SP2 travels from Depot to 1 to deliver 1 pallets. Expected unload start time is 11.293889685
Vehicle SP2 travels from 1 to 4 to deliver 5 pallets. Expected unload start time is 11.702445824
Vehicle SP2 travels from 4 to 7 to deliver 1 pallets. Expected unload start time is 12
Vehicle SP2 travels from 6 to DepotReturn to deliver 0 pallets. Expected unload start time is 14.667304241
Vehicle SP2 travels from 7 to 9 to deliver 2 pallets. Expected unload start time is 12.342509126
Vehicle SP2 travels from 9 to 6 to deliver 4 pallets. Expected unload start time is 13.646816713
Objective value: 711.266900604
Solve time: 2607</t>
  </si>
  <si>
    <t>{"0": [[[2, 1], [3, 4], [8, 2], [5, 1]], [[1, 1], [4, 5], [7, 1], [9, 2], [6, 4]]], "1": []}</t>
  </si>
  <si>
    <t>{"0": [[[1, 1], [4, 5], [7, 1], [9, 2], [6, 4]], [[5, 1], [8, 2], [3, 4], [2, 1]]], "1": [[]]}</t>
  </si>
  <si>
    <t xml:space="preserve">Rigid (capacity 16):
1 (1) -&gt; 4 (5) -&gt; 7 (1) -&gt; 9 (2) -&gt; 6 (4)
5 (1) -&gt; 8 (2) -&gt; 3 (4) -&gt; 2 (1)
8 metre (capacity 22):
</t>
  </si>
  <si>
    <t>Input:
Customer 1 has 7 pallets demand and window 0-24 at (-85.354454396, 96.360581977) and average unload time 0.059051797
Customer 2 has 6 pallets demand and window 0-24 at (-6.779561333, 11.202033946) and average unload time 0.134697686
Customer 3 has 1 pallets demand and window 0-24 at (37.388791633, 76.597071366) and average unload time 0.117472913
Customer 4 has 1 pallets demand and window 0-24 at (99.04317983, -4.901785086) and average unload time 0.037032672
Customer 5 has 6 pallets demand and window 16-17 at (91.243334892, -6.753201717) and average unload time 0.088368875
Customer 6 has 5 pallets demand and window 0-24 at (-7.619793717, -52.68411063) and average unload time 0.077344438
Customer 7 has 1 pallets demand and window 14-15 at (21.12132642, 61.908628316) and average unload time 0.113086995
Customer 8 has 1 pallets demand and window 0-24 at (-20.022298762, -38.071181286) and average unload time 0.135417108
Customer 9 has 6 pallets demand and window 0-24 at (-47.281085895, -44.75492996) and average unload time 0.134988202
Vehicle SP1 is a 11 metre with capacity 30, distance cost 1.369656416, and time cost 10.1380358
Vehicle SP2 is a Rigid with capacity 16, distance cost 1.272272322, and time cost 9.138157094
Vehicle SP3 is a 8 metre with capacity 22, distance cost 1.091117504, and time cost 14.514583662
Output:
Vehicle SP2 travels from Depot to 8 to deliver 1 pallets. Expected unload start time is 0.53768998
Vehicle SP2 travels from 6 to DepotReturn to deliver 0 pallets. Expected unload start time is 3.391566872
Vehicle SP2 travels from 8 to 9 to deliver 6 pallets. Expected unload start time is 1.02393512
Vehicle SP2 travels from 9 to 6 to deliver 5 pallets. Expected unload start time is 2.339441048
Vehicle SP3 travels from Depot to 2 to deliver 6 pallets. Expected unload start time is 10.931183906
Vehicle SP3 travels from 1 to 7 to deliver 1 pallets. Expected unload start time is 15
Vehicle SP3 travels from 2 to 1 to deliver 7 pallets. Expected unload start time is 13.187752317
Vehicle SP3 travels from 3 to 4 to deliver 1 pallets. Expected unload start time is 16.781937273
Vehicle SP3 travels from 4 to 5 to deliver 6 pallets. Expected unload start time is 16.919177016
Vehicle SP3 travels from 5 to DepotReturn to deliver 0 pallets. Expected unload start time is 18.593051592
Vehicle SP3 travels from 7 to 3 to deliver 1 pallets. Expected unload start time is 15.387056879
Objective value: 861.015034163
Solve time: 5598</t>
  </si>
  <si>
    <t>{"0": [], "1": [[[8, 1], [9, 6], [6, 5]]], "2": [[[2, 6], [1, 7], [7, 1], [3, 1], [4, 1], [5, 6]]]}</t>
  </si>
  <si>
    <t>{"0": [[]], "1": [[[6, 5], [9, 6], [8, 1]]], "2": [[[2, 6], [1, 7], [7, 1], [3, 1], [4, 1], [5, 6]]]}</t>
  </si>
  <si>
    <t xml:space="preserve">11 metre (capacity 30):
Rigid (capacity 16):
6 (5) -&gt; 9 (6) -&gt; 8 (1)
8 metre (capacity 22):
2 (6) -&gt; 1 (7) -&gt; 7 (1) -&gt; 3 (1) -&gt; 4 (1) -&gt; 5 (6)
</t>
  </si>
  <si>
    <t>Input:
Customer 1 has 7 pallets demand and window 0-24 at (11.490998468, 16.37494487) and average unload time 0.162796354
Customer 2 has 9 pallets demand and window 0-24 at (81.03018596, 46.087149304) and average unload time 0.019902571
Customer 3 has 9 pallets demand and window 0-24 at (12.627829563, -39.055193855) and average unload time 0.050686216
Customer 4 has 3 pallets demand and window 0-24 at (-63.917512111, 19.697607785) and average unload time 0.056127691
Customer 5 has 5 pallets demand and window 0-24 at (-89.403586817, 24.927533347) and average unload time 0.073196309
Customer 6 has 2 pallets demand and window 0-24 at (-10.408242332, -72.652147406) and average unload time 0.155048486
Customer 7 has 2 pallets demand and window 0-24 at (-86.697673965, -78.326252983) and average unload time 0.08580293
Customer 8 has 1 pallets demand and window 8-9 at (98.763374391, -62.746511253) and average unload time 0.099031733
Customer 9 has 9 pallets demand and window 23-24 at (41.227424553, 53.191159775) and average unload time 0.139478769
Vehicle SP1 is a 11 metre with capacity 30, distance cost 0.744212447, and time cost 11.827318586
Vehicle SP2 is a 11 metre with capacity 30, distance cost 0.744212447, and time cost 11.827318586
Vehicle SP3 is a Rigid with capacity 16, distance cost 1.131495328, and time cost 11.222601634
Output:
Vehicle SP1 travels from Depot to 4 to deliver 3 pallets. Expected unload start time is 3.041099754
Vehicle SP1 travels from 3 to DepotReturn to deliver 0 pallets. Expected unload start time is 10.18496038
Vehicle SP1 travels from 4 to 5 to deliver 5 pallets. Expected unload start time is 3.53469721
Vehicle SP1 travels from 5 to 7 to deliver 2 pallets. Expected unload start time is 5.191794211
Vehicle SP1 travels from 6 to 8 to deliver 1 pallets. Expected unload start time is 8
Vehicle SP1 travels from 7 to 6 to deliver 2 pallets. Expected unload start time is 6.319651937
Vehicle SP1 travels from 8 to 3 to deliver 9 pallets. Expected unload start time is 9.215710024
Vehicle SP2 travels from Depot to 1 to deliver 7 pallets. Expected unload start time is 21.230644759
Vehicle SP2 travels from 1 to 2 to deliver 9 pallets. Expected unload start time is 23.315479926
Vehicle SP2 travels from 2 to 9 to deliver 9 pallets. Expected unload start time is 24
Vehicle SP2 travels from 9 to DepotReturn to deliver 0 pallets. Expected unload start time is 26.096531988
Objective value: 687.77890395
Solve time: 1206</t>
  </si>
  <si>
    <t>{"0": [[[4, 3], [5, 5], [7, 2], [6, 2], [8, 1], [3, 9]], [[1, 7], [2, 9], [9, 9]]], "1": []}</t>
  </si>
  <si>
    <t>{"0": [[[1, 7], [2, 9], [9, 9]], [[3, 9], [8, 1], [6, 2], [7, 2], [5, 5], [4, 3]]], "1": [[]]}</t>
  </si>
  <si>
    <t xml:space="preserve">11 metre (capacity 30):
1 (7) -&gt; 2 (9) -&gt; 9 (9)
3 (9) -&gt; 8 (1) -&gt; 6 (2) -&gt; 7 (2) -&gt; 5 (5) -&gt; 4 (3)
Rigid (capacity 16):
</t>
  </si>
  <si>
    <t>Input:
Customer 1 has 7 pallets demand and window 0-24 at (-71.517345999, -25.887911883) and average unload time 0.158531333
Customer 2 has 10 pallets demand and window 0-24 at (87.230920544, 56.696224521) and average unload time 0.130820631
Customer 3 has 1 pallets demand and window 0-24 at (-89.980247944, -25.971568726) and average unload time 0.025492165
Customer 4 has 10 pallets demand and window 0-24 at (81.105224193, -31.236996022) and average unload time 0.089713078
Customer 5 has 6 pallets demand and window 9-10 at (-92.384234413, -62.667514004) and average unload time 0.105684861
Customer 6 has 6 pallets demand and window 0-24 at (95.397101112, -38.207521486) and average unload time 0.116753723
Customer 7 has 9 pallets demand and window 8-9 at (-99.850922025, 12.17264585) and average unload time 0.153106658
Customer 8 has 3 pallets demand and window 0-24 at (87.603784731, 93.819257979) and average unload time 0.123410848
Customer 9 has 2 pallets demand and window 18-19 at (46.603599128, 6.764903651) and average unload time 0.09242266
Vehicle SP1 is a 11 metre with capacity 30, distance cost 0.771952019, and time cost 13.398747984
Vehicle SP2 is a 11 metre with capacity 30, distance cost 0.771952019, and time cost 13.398747984
Vehicle SP3 is a 11 metre with capacity 30, distance cost 0.771952019, and time cost 13.398747984
Output:
Vehicle SP1 travels from Depot to 9 to deliver 2 pallets. Expected unload start time is 18
Vehicle SP1 travels from 2 to 8 to deliver 3 pallets. Expected unload start time is 20.761759237
Vehicle SP1 travels from 8 to DepotReturn to deliver 0 pallets. Expected unload start time is 22.73650087
Vehicle SP1 travels from 9 to 2 to deliver 10 pallets. Expected unload start time is 18.989491598
Vehicle SP2 travels from Depot to 1 to deliver 7 pallets. Expected unload start time is 8.174317304
Vehicle SP2 travels from 1 to 3 to deliver 1 pallets. Expected unload start time is 9.514825276
Vehicle SP2 travels from 3 to 5 to deliver 6 pallets. Expected unload start time is 10
Vehicle SP2 travels from 4 to DepotReturn to deliver 0 pallets. Expected unload start time is 15.88403055
Vehicle SP2 travels from 5 to 6 to deliver 6 pallets. Expected unload start time is 13.001205266
Vehicle SP2 travels from 6 to 4 to deliver 10 pallets. Expected unload start time is 13.900491742
Vehicle SP3 travels from Depot to 7 to deliver 9 pallets. Expected unload start time is 8
Vehicle SP3 travels from 7 to DepotReturn to deliver 0 pallets. Expected unload start time is 10.635336904
Objective value: 935.544690351
Solve time: 164910</t>
  </si>
  <si>
    <t>{"0": [[[9, 2], [2, 10], [8, 3]], [[1, 7], [3, 1], [5, 6], [6, 6], [4, 10]], [[7, 9]]]}</t>
  </si>
  <si>
    <t xml:space="preserve">11 metre (capacity 30):
9 (2) -&gt; 2 (10) -&gt; 8 (3)
1 (7) -&gt; 3 (1) -&gt; 5 (6) -&gt; 6 (6) -&gt; 4 (10)
7 (9)
</t>
  </si>
  <si>
    <t>Input:
Customer 1 has 2 pallets demand and window 0-24 at (38.2544058, 30.520479529) and average unload time 0.116965887
Customer 2 has 4 pallets demand and window 0-24 at (77.714507831, -49.606384286) and average unload time 0.065942488
Customer 3 has 5 pallets demand and window 0-24 at (-53.246887931, -71.013961548) and average unload time 0.159066996
Customer 4 has 3 pallets demand and window 0-24 at (49.356659695, 63.206626954) and average unload time 0.105360999
Customer 5 has 1 pallets demand and window 0-24 at (45.250719986, 36.033008062) and average unload time 0.024519834
Customer 6 has 3 pallets demand and window 16-17 at (90.174724082, 53.995100678) and average unload time 0.064820733
Customer 7 has 4 pallets demand and window 0-24 at (19.303370228, 14.566543504) and average unload time 0.161991138
Customer 8 has 2 pallets demand and window 0-24 at (-94.537147065, 14.028297064) and average unload time 0.138699488
Customer 9 has 4 pallets demand and window 0-24 at (64.001156425, 45.364877922) and average unload time 0.029859505
Customer 10 has 5 pallets demand and window 0-24 at (-97.965174168, 2.920975691) and average unload time 0.029058631
Customer 11 has 4 pallets demand and window 0-24 at (-68.07093633, -63.927784504) and average unload time 0.096201454
Customer 12 has 1 pallets demand and window 0-24 at (75.225618173, 26.465891614) and average unload time 0.063682494
Vehicle SP1 is a Rigid with capacity 16, distance cost 0.795758226, and time cost 14.991402431
Vehicle SP2 is a 11 metre with capacity 30, distance cost 0.815086879, and time cost 14.3973976
Vehicle SP3 is a Rigid with capacity 16, distance cost 0.795758226, and time cost 14.991402431
Output:
Vehicle SP1 travels from Depot to 3 to deliver 5 pallets. Expected unload start time is 1.109491282
Vehicle SP1 travels from 3 to 11 to deliver 4 pallets. Expected unload start time is 2.110209409
Vehicle SP1 travels from 8 to DepotReturn to deliver 0 pallets. Expected unload start time is 5.173021709
Vehicle SP1 travels from 10 to 8 to deliver 2 pallets. Expected unload start time is 3.700968933
Vehicle SP1 travels from 11 to 10 to deliver 5 pallets. Expected unload start time is 3.410372241
Vehicle SP2 travels from Depot to 7 to deliver 4 pallets. Expected unload start time is 13.26051974
Vehicle SP2 travels from 1 to 5 to deliver 1 pallets. Expected unload start time is 14.563409283
Vehicle SP2 travels from 2 to DepotReturn to deliver 0 pallets. Expected unload start time is 19.017370833
Vehicle SP2 travels from 4 to 9 to deliver 4 pallets. Expected unload start time is 15.536065882
Vehicle SP2 travels from 5 to 4 to deliver 3 pallets. Expected unload start time is 14.931455022
Vehicle SP2 travels from 6 to 12 to deliver 1 pallets. Expected unload start time is 16.586040161
Vehicle SP2 travels from 7 to 1 to deliver 2 pallets. Expected unload start time is 14.218138793
Vehicle SP2 travels from 9 to 6 to deliver 3 pallets. Expected unload start time is 16
Vehicle SP2 travels from 12 to 2 to deliver 4 pallets. Expected unload start time is 17.601134905
Objective value: 665.628829697
Solve time: 12327</t>
  </si>
  <si>
    <t>{"0": [[[3, 5], [11, 4], [10, 5], [8, 2]]], "1": [[[7, 4], [1, 2], [5, 1], [4, 3], [9, 4], [6, 3], [12, 1], [2, 4]]]}</t>
  </si>
  <si>
    <t xml:space="preserve">Rigid (capacity 16):
3 (5) -&gt; 11 (4) -&gt; 10 (5) -&gt; 8 (2)
11 metre (capacity 30):
7 (4) -&gt; 1 (2) -&gt; 5 (1) -&gt; 4 (3) -&gt; 9 (4) -&gt; 6 (3) -&gt; 12 (1) -&gt; 2 (4)
</t>
  </si>
  <si>
    <t>Input:
Customer 1 has 1 pallets demand and window 0-24 at (11.74269534, 97.174211713) and average unload time 0.092376452
Customer 2 has 2 pallets demand and window 0-24 at (49.619336127, 45.78955586) and average unload time 0.159758466
Customer 3 has 1 pallets demand and window 16-17 at (-14.263268499, 10.27022715) and average unload time 0.03402569
Customer 4 has 4 pallets demand and window 0-24 at (80.047523927, -93.035001956) and average unload time 0.083132509
Customer 5 has 6 pallets demand and window 0-24 at (17.273142416, -73.660639972) and average unload time 0.136755768
Customer 6 has 2 pallets demand and window 0-24 at (-67.831695807, 38.723595112) and average unload time 0.133718897
Customer 7 has 1 pallets demand and window 22-23 at (55.277303874, -74.959563365) and average unload time 0.0673038
Customer 8 has 1 pallets demand and window 10-11 at (-42.135498399, -20.280467435) and average unload time 0.058418902
Customer 9 has 5 pallets demand and window 0-24 at (15.990401643, -71.218628165) and average unload time 0.123996035
Customer 10 has 1 pallets demand and window 0-24 at (-70.492827703, 7.806704866) and average unload time 0.10572931
Customer 11 has 6 pallets demand and window 0-24 at (93.827030908, -5.584451947) and average unload time 0.018680153
Customer 12 has 2 pallets demand and window 13-14 at (5.89597624, -90.334370924) and average unload time 0.09622074
Vehicle SP1 is a 11 metre with capacity 30, distance cost 1.383367923, and time cost 9.35590756
Vehicle SP2 is a 8 metre with capacity 22, distance cost 1.493384419, and time cost 13.662892009
Vehicle SP3 is a 11 metre with capacity 30, distance cost 1.383367923, and time cost 9.35590756
Output:
Vehicle SP1 travels from Depot to 8 to deliver 1 pallets. Expected unload start time is 11
Vehicle SP1 travels from 1 to 2 to deliver 2 pallets. Expected unload start time is 14.76681858
Vehicle SP1 travels from 2 to 3 to deliver 1 pallets. Expected unload start time is 16
Vehicle SP1 travels from 3 to DepotReturn to deliver 0 pallets. Expected unload start time is 16.253726621
Vehicle SP1 travels from 6 to 1 to deliver 1 pallets. Expected unload start time is 13.552570261
Vehicle SP1 travels from 8 to 10 to deliver 1 pallets. Expected unload start time is 11.557328239
Vehicle SP1 travels from 10 to 6 to deliver 2 pallets. Expected unload start time is 12.05094762
Vehicle SP3 travels from Depot to 12 to deliver 2 pallets. Expected unload start time is 14
Vehicle SP3 travels from 4 to 11 to deliver 6 pallets. Expected unload start time is 23.889753559
Vehicle SP3 travels from 5 to 7 to deliver 1 pallets. Expected unload start time is 22
Vehicle SP3 travels from 7 to 4 to deliver 4 pallets. Expected unload start time is 22.450604694
Vehicle SP3 travels from 9 to 5 to deliver 6 pallets. Expected unload start time is 20.704135984
Vehicle SP3 travels from 11 to DepotReturn to deliver 0 pallets. Expected unload start time is 25.176747893
Vehicle SP3 travels from 12 to 9 to deliver 5 pallets. Expected unload start time is 14.462658131
Objective value: 1189.40477706
Solve time: 43398</t>
  </si>
  <si>
    <t>{"0": [[[8, 1], [10, 1], [6, 2], [1, 1], [2, 2], [3, 1]], [[12, 2], [9, 5], [5, 6], [7, 1], [4, 4], [11, 6]]], "1": []}</t>
  </si>
  <si>
    <t>{"0": [[[8, 1], [10, 1], [6, 2], [1, 1], [2, 2], [3, 1]], [[12, 2], [9, 5], [5, 6], [7, 1], [4, 4], [11, 6]]], "1": [[]]}</t>
  </si>
  <si>
    <t xml:space="preserve">11 metre (capacity 30):
8 (1) -&gt; 10 (1) -&gt; 6 (2) -&gt; 1 (1) -&gt; 2 (2) -&gt; 3 (1)
12 (2) -&gt; 9 (5) -&gt; 5 (6) -&gt; 7 (1) -&gt; 4 (4) -&gt; 11 (6)
8 metre (capacity 22):
</t>
  </si>
  <si>
    <t>Input:
Customer 1 has 4 pallets demand and window 0-24 at (-67.068802377, 70.868641246) and average unload time 0.162644845
Customer 2 has 3 pallets demand and window 0-24 at (12.523007146, -44.563723019) and average unload time 0.142465422
Customer 3 has 1 pallets demand and window 0-24 at (5.451247053, 80.39060859) and average unload time 0.102905542
Customer 4 has 3 pallets demand and window 0-24 at (-37.465075358, 93.298529643) and average unload time 0.096243559
Customer 5 has 3 pallets demand and window 0-24 at (41.814676575, 17.947712218) and average unload time 0.121627033
Customer 6 has 1 pallets demand and window 0-24 at (-77.001467522, -48.086045017) and average unload time 0.10727547
Customer 7 has 3 pallets demand and window 0-24 at (78.272769428, -42.600870463) and average unload time 0.043348807
Customer 8 has 6 pallets demand and window 0-24 at (16.988908681, 18.161986414) and average unload time 0.020949106
Customer 9 has 6 pallets demand and window 15-16 at (71.863203644, 29.838205914) and average unload time 0.037745261
Customer 10 has 6 pallets demand and window 0-24 at (74.914272762, -45.194433247) and average unload time 0.018933847
Customer 11 has 6 pallets demand and window 0-24 at (-96.002316763, -74.293317734) and average unload time 0.122139071
Customer 12 has 4 pallets demand and window 0-24 at (-69.642268167, -93.0460803) and average unload time 0.020124913
Vehicle SP1 is a Rigid with capacity 16, distance cost 1.085891418, and time cost 9.997609729
Vehicle SP2 is a 11 metre with capacity 30, distance cost 0.880803644, and time cost 14.098085645
Vehicle SP3 is a 8 metre with capacity 22, distance cost 0.998294804, and time cost 9.962344412
Output:
Vehicle SP2 travels from Depot to 8 to deliver 6 pallets. Expected unload start time is 17.875290659
Vehicle SP2 travels from 1 to 6 to deliver 1 pallets. Expected unload start time is 22.350883869
Vehicle SP2 travels from 3 to 4 to deliver 3 pallets. Expected unload start time is 19.45519867
Vehicle SP2 travels from 4 to 1 to deliver 4 pallets. Expected unload start time is 20.208196333
Vehicle SP2 travels from 6 to 11 to deliver 6 pallets. Expected unload start time is 22.86279139
Vehicle SP2 travels from 8 to 3 to deliver 1 pallets. Expected unload start time is 18.79209992
Vehicle SP2 travels from 11 to 12 to deliver 4 pallets. Expected unload start time is 24
Vehicle SP2 travels from 12 to DepotReturn to deliver 0 pallets. Expected unload start time is 25.533278163
Vehicle SP3 travels from Depot to 5 to deliver 3 pallets. Expected unload start time is 15.231173936
Vehicle SP3 travels from 2 to DepotReturn to deliver 0 pallets. Expected unload start time is 19.218139316
Vehicle SP3 travels from 5 to 9 to deliver 6 pallets. Expected unload start time is 16
Vehicle SP3 travels from 7 to 10 to deliver 6 pallets. Expected unload start time is 17.318586053
Vehicle SP3 travels from 9 to 7 to deliver 3 pallets. Expected unload start time is 17.135497687
Vehicle SP3 travels from 10 to 2 to deliver 3 pallets. Expected unload start time is 18.212119804
Objective value: 835.104988183
Solve time: 16273</t>
  </si>
  <si>
    <t>{"0": [], "1": [[[8, 6], [3, 1], [4, 3], [1, 4], [6, 1], [11, 6], [12, 4]]], "2": [[[5, 3], [9, 6], [7, 3], [10, 6], [2, 3]]]}</t>
  </si>
  <si>
    <t>{"0": [[]], "1": [[[8, 6], [3, 1], [4, 3], [1, 4], [6, 1], [11, 6], [12, 4]]], "2": [[[2, 3], [10, 6], [7, 3], [9, 6], [5, 3]]]}</t>
  </si>
  <si>
    <t xml:space="preserve">Rigid (capacity 16):
11 metre (capacity 30):
8 (6) -&gt; 3 (1) -&gt; 4 (3) -&gt; 1 (4) -&gt; 6 (1) -&gt; 11 (6) -&gt; 12 (4)
8 metre (capacity 22):
2 (3) -&gt; 10 (6) -&gt; 7 (3) -&gt; 9 (6) -&gt; 5 (3)
</t>
  </si>
  <si>
    <t>Input:
Customer 1 has 6 pallets demand and window 0-24 at (59.656753026, 21.245911256) and average unload time 0.037478205
Customer 2 has 7 pallets demand and window 0-24 at (59.143619671, 91.390625673) and average unload time 0.051567619
Customer 3 has 1 pallets demand and window 0-24 at (82.0857374, 94.658996033) and average unload time 0.14561082
Customer 4 has 4 pallets demand and window 0-24 at (-3.591004513, -99.921956486) and average unload time 0.057030677
Customer 5 has 2 pallets demand and window 0-24 at (-39.83785108, 88.421123206) and average unload time 0.066656917
Customer 6 has 6 pallets demand and window 0-24 at (10.145107762, -76.044971888) and average unload time 0.100166366
Customer 7 has 4 pallets demand and window 8-9 at (14.786660301, -5.555853741) and average unload time 0.145887179
Customer 8 has 4 pallets demand and window 0-24 at (-70.643389164, 29.753619448) and average unload time 0.063743121
Customer 9 has 6 pallets demand and window 0-24 at (-44.3248644, -88.622541646) and average unload time 0.165181791
Customer 10 has 3 pallets demand and window 0-24 at (-65.911369866, -35.372210916) and average unload time 0.112710837
Customer 11 has 4 pallets demand and window 0-24 at (18.872473403, 80.435991527) and average unload time 0.098176967
Customer 12 has 4 pallets demand and window 0-24 at (-39.544548646, -46.977335007) and average unload time 0.081981477
Vehicle SP1 is a 8 metre with capacity 22, distance cost 0.914064686, and time cost 7.234496606
Vehicle SP2 is a 11 metre with capacity 30, distance cost 0.780918016, and time cost 8.683881359
Vehicle SP3 is a 8 metre with capacity 22, distance cost 0.914064686, and time cost 7.234496606
Output:
Vehicle SP1 travels from Depot to 7 to deliver 2 pallets. Expected unload start time is 9
Vehicle SP1 travels from 4 to 9 to deliver 6 pallets. Expected unload start time is 11.876644766
Vehicle SP1 travels from 6 to 4 to deliver 4 pallets. Expected unload start time is 11.120121744
Vehicle SP1 travels from 7 to 6 to deliver 6 pallets. Expected unload start time is 10.174796493
Vehicle SP1 travels from 9 to 12 to deliver 4 pallets. Expected unload start time is 13.391718854
Vehicle SP1 travels from 12 to DepotReturn to deliver 0 pallets. Expected unload start time is 14.487214112
Vehicle SP2 travels from Depot to 10 to deliver 3 pallets. Expected unload start time is 2.340065485
Vehicle SP2 travels from 1 to 7 to deliver 2 pallets. Expected unload start time is 9
Vehicle SP2 travels from 2 to 3 to deliver 1 pallets. Expected unload start time is 7.016667858
Vehicle SP2 travels from 3 to 1 to deliver 6 pallets. Expected unload start time is 8.121814727
Vehicle SP2 travels from 5 to 11 to deliver 4 pallets. Expected unload start time is 5.451633335
Vehicle SP2 travels from 7 to DepotReturn to deliver 0 pallets. Expected unload start time is 9.489224048
Vehicle SP2 travels from 8 to 5 to deliver 2 pallets. Expected unload start time is 4.577683739
Vehicle SP2 travels from 10 to 8 to deliver 4 pallets. Expected unload start time is 3.494416963
Vehicle SP2 travels from 11 to 2 to deliver 7 pallets. Expected unload start time is 6.366022564
Objective value: 719.808301774
Solve time: 19425</t>
  </si>
  <si>
    <t>{"0": [[[7, 2], [6, 6], [4, 4], [9, 6], [12, 4]]], "1": [[[10, 3], [8, 4], [5, 2], [11, 4], [2, 7], [3, 1], [1, 6], [7, 2]]]}</t>
  </si>
  <si>
    <t>{"0": [[[7, 4], [1, 6], [3, 1], [2, 7], [11, 4]]], "1": [[[5, 2], [8, 4], [10, 3], [12, 4], [9, 6], [4, 4], [6, 6]]]}</t>
  </si>
  <si>
    <t xml:space="preserve">8 metre (capacity 22):
7 (4) -&gt; 1 (6) -&gt; 3 (1) -&gt; 2 (7) -&gt; 11 (4)
11 metre (capacity 30):
5 (2) -&gt; 8 (4) -&gt; 10 (3) -&gt; 12 (4) -&gt; 9 (6) -&gt; 4 (4) -&gt; 6 (6)
</t>
  </si>
  <si>
    <t>Input:
Customer 1 has 4 pallets demand and window 0-24 at (96.175940799, -97.510724856) and average unload time 0.091741796
Customer 2 has 2 pallets demand and window 10-11 at (-38.272708962, 6.131263831) and average unload time 0.137166825
Customer 3 has 5 pallets demand and window 0-24 at (36.483984402, 63.284760042) and average unload time 0.107878771
Customer 4 has 2 pallets demand and window 0-24 at (4.811564434, -46.885305854) and average unload time 0.090360795
Customer 5 has 4 pallets demand and window 0-24 at (94.889757502, -21.457635394) and average unload time 0.14274952
Customer 6 has 4 pallets demand and window 0-24 at (-38.308720889, 4.28527267) and average unload time 0.143247914
Customer 7 has 1 pallets demand and window 0-24 at (16.625920607, -51.818679959) and average unload time 0.109649537
Customer 8 has 5 pallets demand and window 0-24 at (-33.195537569, -83.828678652) and average unload time 0.03409223
Customer 9 has 5 pallets demand and window 0-24 at (-90.812879798, 22.11824484) and average unload time 0.101146681
Customer 10 has 4 pallets demand and window 0-24 at (-15.911254522, 1.225363727) and average unload time 0.12651924
Customer 11 has 5 pallets demand and window 0-24 at (-98.336561315, 31.85441746) and average unload time 0.034160505
Customer 12 has 5 pallets demand and window 0-24 at (-95.241522627, 79.778760864) and average unload time 0.020698295
Vehicle SP1 is a 8 metre with capacity 22, distance cost 1.126654129, and time cost 11.29003077
Vehicle SP2 is a Rigid with capacity 16, distance cost 1.34515392, and time cost 7.430743943
Vehicle SP3 is a 8 metre with capacity 22, distance cost 1.126654129, and time cost 11.29003077
Output:
Vehicle SP1 travels from Depot to 12 to deliver 5 pallets. Expected unload start time is 8.779382483
Vehicle SP1 travels from 2 to 6 to deliver 4 pallets. Expected unload start time is 11.297412931
Vehicle SP1 travels from 6 to DepotReturn to deliver 0 pallets. Expected unload start time is 12.352250267
Vehicle SP1 travels from 9 to 2 to deliver 2 pallets. Expected unload start time is 11
Vehicle SP1 travels from 11 to 9 to deliver 5 pallets. Expected unload start time is 9.807784042
Vehicle SP1 travels from 12 to 11 to deliver 5 pallets. Expected unload start time is 9.48317622
Vehicle SP2 travels from Depot to 10 to deliver 4 pallets. Expected unload start time is 0.199479611
Vehicle SP2 travels from 10 to DepotReturn to deliver 0 pallets. Expected unload start time is 0.905036183
Vehicle SP3 travels from Depot to 8 to deliver 5 pallets. Expected unload start time is 1.127025335
Vehicle SP3 travels from 1 to 5 to deliver 4 pallets. Expected unload start time is 4.874935979
Vehicle SP3 travels from 3 to DepotReturn to deliver 0 pallets. Expected unload start time is 8.1849295
Vehicle SP3 travels from 4 to 7 to deliver 1 pallets. Expected unload start time is 2.300787341
Vehicle SP3 travels from 5 to 3 to deliver 5 pallets. Expected unload start time is 6.732432936
Vehicle SP3 travels from 7 to 1 to deliver 4 pallets. Expected unload start time is 3.557169238
Vehicle SP3 travels from 8 to 4 to deliver 2 pallets. Expected unload start time is 1.960028065
Objective value: 1078.299811826
Solve time: 13471</t>
  </si>
  <si>
    <t>{"0": [[[12, 5], [11, 5], [9, 5], [2, 2], [6, 4]], [[8, 5], [4, 2], [7, 1], [1, 4], [5, 4], [3, 5]]], "1": [[[10, 4]]]}</t>
  </si>
  <si>
    <t>{"0": [[[3, 5], [5, 4], [1, 4], [7, 1], [4, 2], [8, 5]], [[12, 5], [11, 5], [9, 5], [2, 2], [6, 4]]], "1": [[[10, 4]]]}</t>
  </si>
  <si>
    <t xml:space="preserve">8 metre (capacity 22):
3 (5) -&gt; 5 (4) -&gt; 1 (4) -&gt; 7 (1) -&gt; 4 (2) -&gt; 8 (5)
12 (5) -&gt; 11 (5) -&gt; 9 (5) -&gt; 2 (2) -&gt; 6 (4)
Rigid (capacity 16):
10 (4)
</t>
  </si>
  <si>
    <t>Input:
Customer 1 has 5 pallets demand and window 0-24 at (-87.96816449, -84.495706502) and average unload time 0.033640505
Customer 2 has 6 pallets demand and window 0-24 at (64.882101791, -2.717696746) and average unload time 0.083614015
Customer 3 has 3 pallets demand and window 0-24 at (-1.198651301, 1.471888879) and average unload time 0.083989081
Customer 4 has 1 pallets demand and window 18-19 at (43.749687917, 58.073671891) and average unload time 0.145663268
Customer 5 has 3 pallets demand and window 0-24 at (-36.237855497, -37.848898899) and average unload time 0.086037461
Customer 6 has 6 pallets demand and window 0-24 at (-72.012868607, -91.97228046) and average unload time 0.143116878
Customer 7 has 2 pallets demand and window 13-14 at (-31.591858249, -50.955723734) and average unload time 0.07619749
Customer 8 has 6 pallets demand and window 0-24 at (-11.654889931, -78.043125077) and average unload time 0.11506732
Customer 9 has 5 pallets demand and window 0-24 at (-87.425490067, 30.030796232) and average unload time 0.124124728
Customer 10 has 4 pallets demand and window 0-24 at (-62.048312571, -87.237648981) and average unload time 0.130863632
Customer 11 has 5 pallets demand and window 0-24 at (11.081919831, -12.684246776) and average unload time 0.092915633
Customer 12 has 6 pallets demand and window 0-24 at (20.278544164, -88.825892719) and average unload time 0.083393041
Vehicle SP1 is a Rigid with capacity 16, distance cost 1.052734255, and time cost 7.581626961
Vehicle SP2 is a 8 metre with capacity 22, distance cost 1.239863391, and time cost 11.596434638
Vehicle SP3 is a 11 metre with capacity 30, distance cost 1.397774711, and time cost 11.933015755
Output:
Vehicle SP1 travels from Depot to 2 to deliver 6 pallets. Expected unload start time is 16.69381981
Vehicle SP1 travels from 2 to 4 to deliver 1 pallets. Expected unload start time is 18
Vehicle SP1 travels from 4 to 9 to deliver 5 pallets. Expected unload start time is 19.822403511
Vehicle SP1 travels from 5 to DepotReturn to deliver 0 pallets. Expected unload start time is 22.418842764
Vehicle SP1 travels from 9 to 5 to deliver 3 pallets. Expected unload start time is 21.505734996
Vehicle SP2 travels from Depot to 11 to deliver 5 pallets. Expected unload start time is 0.210542107
Vehicle SP2 travels from 3 to DepotReturn to deliver 0 pallets. Expected unload start time is 1.185072214
Vehicle SP2 travels from 11 to 3 to deliver 3 pallets. Expected unload start time is 0.909377279
Vehicle SP3 travels from Depot to 7 to deliver 2 pallets. Expected unload start time is 14
Vehicle SP3 travels from 1 to 6 to deliver 6 pallets. Expected unload start time is 15.360836216
Vehicle SP3 travels from 6 to 10 to deliver 4 pallets. Expected unload start time is 16.357439802
Vehicle SP3 travels from 7 to 1 to deliver 5 pallets. Expected unload start time is 14.972381485
Vehicle SP3 travels from 8 to 12 to deliver 6 pallets. Expected unload start time is 18.632924869
Vehicle SP3 travels from 10 to 8 to deliver 6 pallets. Expected unload start time is 17.521211183
Vehicle SP3 travels from 12 to DepotReturn to deliver 0 pallets. Expected unload start time is 20.272173651
Objective value: 1077.167439887
Solve time: 654427</t>
  </si>
  <si>
    <t>{"0": [[[2, 6], [4, 1], [9, 5], [5, 3]]], "1": [[[11, 5], [3, 3]]], "2": [[[7, 2], [1, 5], [6, 6], [10, 4], [8, 6], [12, 6]]]}</t>
  </si>
  <si>
    <t>{"0": [[[5, 3], [9, 5], [4, 1], [2, 6]]], "1": [[[3, 3], [11, 5]]], "2": [[[12, 6], [8, 6], [10, 4], [6, 6], [1, 5], [7, 2]]]}</t>
  </si>
  <si>
    <t xml:space="preserve">Rigid (capacity 16):
5 (3) -&gt; 9 (5) -&gt; 4 (1) -&gt; 2 (6)
8 metre (capacity 22):
3 (3) -&gt; 11 (5)
11 metre (capacity 30):
12 (6) -&gt; 8 (6) -&gt; 10 (4) -&gt; 6 (6) -&gt; 1 (5) -&gt; 7 (2)
</t>
  </si>
  <si>
    <t>Input:
Customer 1 has 3 pallets demand and window 0-24 at (73.468830332, 82.953886793) and average unload time 0.074625131
Customer 2 has 2 pallets demand and window 0-24 at (-95.501169725, 83.342474685) and average unload time 0.10735098
Customer 3 has 4 pallets demand and window 0-24 at (-26.358588695, 51.520977177) and average unload time 0.082419035
Customer 4 has 4 pallets demand and window 0-24 at (-57.639159477, 49.562861486) and average unload time 0.129660983
Customer 5 has 4 pallets demand and window 0-24 at (-56.427045158, 51.981416402) and average unload time 0.099732597
Customer 6 has 6 pallets demand and window 20-21 at (-11.769637545, -76.468985862) and average unload time 0.127681089
Customer 7 has 3 pallets demand and window 23-24 at (10.912203666, 95.183623278) and average unload time 0.036767383
Customer 8 has 3 pallets demand and window 0-24 at (-90.486564448, -49.131134071) and average unload time 0.100017239
Customer 9 has 2 pallets demand and window 11-12 at (65.262541054, 69.995444083) and average unload time 0.144200372
Customer 10 has 3 pallets demand and window 0-24 at (-46.137143848, 66.982957696) and average unload time 0.095769596
Customer 11 has 6 pallets demand and window 0-24 at (41.826398741, 4.525367406) and average unload time 0.088384189
Customer 12 has 2 pallets demand and window 0-24 at (97.709350972, -78.41970227) and average unload time 0.115545129
Vehicle SP1 is a Rigid with capacity 16, distance cost 0.711148314, and time cost 12.232328023
Vehicle SP2 is a 11 metre with capacity 30, distance cost 1.122851505, and time cost 8.661666536
Vehicle SP3 is a Rigid with capacity 16, distance cost 0.711148314, and time cost 12.232328023
Output:
Vehicle SP1 travels from Depot to 11 to deliver 6 pallets. Expected unload start time is 8.996951196
Vehicle SP1 travels from 1 to 9 to deliver 2 pallets. Expected unload start time is 11
Vehicle SP1 travels from 9 to DepotReturn to deliver 0 pallets. Expected unload start time is 12.48465541
Vehicle SP1 travels from 11 to 1 to deliver 3 pallets. Expected unload start time is 10.584395462
Vehicle SP2 travels from Depot to 3 to deliver 4 pallets. Expected unload start time is 18.761228251
Vehicle SP2 travels from 2 to 10 to deliver 3 pallets. Expected unload start time is 21.917205356
Vehicle SP2 travels from 3 to 5 to deliver 4 pallets. Expected unload start time is 19.466804158
Vehicle SP2 travels from 4 to 2 to deliver 2 pallets. Expected unload start time is 21.052450411
Vehicle SP2 travels from 5 to 4 to deliver 4 pallets. Expected unload start time is 19.899550751
Vehicle SP2 travels from 7 to DepotReturn to deliver 0 pallets. Expected unload start time is 24.307890763
Vehicle SP2 travels from 10 to 7 to deliver 3 pallets. Expected unload start time is 23
Vehicle SP3 travels from Depot to 12 to deliver 2 pallets. Expected unload start time is 19.005398974
Vehicle SP3 travels from 6 to 8 to deliver 3 pallets. Expected unload start time is 22.412892127
Vehicle SP3 travels from 8 to DepotReturn to deliver 0 pallets. Expected unload start time is 24
Vehicle SP3 travels from 12 to 6 to deliver 6 pallets. Expected unload start time is 20.60519381
Objective value: 1048.318016634
Solve time: 205976</t>
  </si>
  <si>
    <t>{"0": [[[11, 6], [1, 3], [9, 2]], [[12, 2], [6, 6], [8, 3]]], "1": [[[3, 4], [5, 4], [4, 4], [2, 2], [10, 3], [7, 3]]]}</t>
  </si>
  <si>
    <t>{"0": [[[11, 6], [1, 3], [9, 2]], [[8, 3], [6, 6], [12, 2]]], "1": [[[3, 4], [5, 4], [4, 4], [2, 2], [10, 3], [7, 3]]]}</t>
  </si>
  <si>
    <t xml:space="preserve">Rigid (capacity 16):
11 (6) -&gt; 1 (3) -&gt; 9 (2)
8 (3) -&gt; 6 (6) -&gt; 12 (2)
11 metre (capacity 30):
3 (4) -&gt; 5 (4) -&gt; 4 (4) -&gt; 2 (2) -&gt; 10 (3) -&gt; 7 (3)
</t>
  </si>
  <si>
    <t>Input:
Customer 1 has 3 pallets demand and window 0-24 at (65.111447478, 83.072457788) and average unload time 0.032899648
Customer 2 has 2 pallets demand and window 0-24 at (61.411492884, 76.166063721) and average unload time 0.102018319
Customer 3 has 3 pallets demand and window 0-24 at (96.878910104, -58.49078959) and average unload time 0.099378019
Customer 4 has 3 pallets demand and window 0-24 at (-11.783566371, 9.575938432) and average unload time 0.160382839
Customer 5 has 2 pallets demand and window 0-24 at (-49.998069408, -90.796250804) and average unload time 0.078468668
Customer 6 has 1 pallets demand and window 0-24 at (-12.578715999, 60.631859996) and average unload time 0.116829603
Customer 7 has 2 pallets demand and window 8-9 at (-80.71167449, 50.97313821) and average unload time 0.028206072
Customer 8 has 3 pallets demand and window 0-24 at (73.763310702, -0.013789738) and average unload time 0.081331307
Customer 9 has 4 pallets demand and window 0-24 at (-12.052852308, 9.301825971) and average unload time 0.096656512
Customer 10 has 3 pallets demand and window 0-24 at (-53.766776493, -94.7873564) and average unload time 0.109138575
Customer 11 has 1 pallets demand and window 0-24 at (-1.025847489, -94.359650226) and average unload time 0.059291088
Customer 12 has 1 pallets demand and window 0-24 at (-29.460703501, -39.984238607) and average unload time 0.086630976
Vehicle SP1 is a Rigid with capacity 16, distance cost 1.372344078, and time cost 8.429597603
Vehicle SP2 is a Rigid with capacity 16, distance cost 1.372344078, and time cost 8.429597603
Vehicle SP3 is a Rigid with capacity 16, distance cost 1.372344078, and time cost 8.429597603
Output:
Vehicle SP1 travels from Depot to 2 to deliver 2 pallets. Expected unload start time is 5.611492059
Vehicle SP1 travels from 1 to 6 to deliver 1 pallets. Expected unload start time is 7.022993186
Vehicle SP1 travels from 2 to 1 to deliver 3 pallets. Expected unload start time is 5.91346677
Vehicle SP1 travels from 4 to DepotReturn to deliver 0 pallets. Expected unload start time is 10.122728806
Vehicle SP1 travels from 6 to 7 to deliver 2 pallets. Expected unload start time is 8
Vehicle SP1 travels from 7 to 9 to deliver 4 pallets. Expected unload start time is 9.060352204
Vehicle SP1 travels from 9 to 4 to deliver 3 pallets. Expected unload start time is 9.45178145
Vehicle SP3 travels from Depot to 12 to deliver 1 pallets. Expected unload start time is 0.620820071
Vehicle SP3 travels from 3 to 8 to deliver 3 pallets. Expected unload start time is 5.051552947
Vehicle SP3 travels from 5 to 10 to deliver 3 pallets. Expected unload start time is 1.618073129
Vehicle SP3 travels from 8 to DepotReturn to deliver 0 pallets. Expected unload start time is 6.217588267
Vehicle SP3 travels from 10 to 11 to deliver 1 pallets. Expected unload start time is 2.604772145
Vehicle SP3 travels from 11 to 3 to deliver 3 pallets. Expected unload start time is 3.967419281
Vehicle SP3 travels from 12 to 5 to deliver 2 pallets. Expected unload start time is 1.392519929
Objective value: 1136.667757352
Solve time: 8990</t>
  </si>
  <si>
    <t>{"0": [[[2, 2], [1, 3], [6, 1], [7, 2], [9, 4], [4, 3]], [[12, 1], [5, 2], [10, 3], [11, 1], [3, 3], [8, 3]]]}</t>
  </si>
  <si>
    <t>{"0": [[[4, 3], [9, 4], [7, 2], [6, 1], [1, 3], [2, 2]], [[12, 1], [5, 2], [10, 3], [11, 1], [3, 3], [8, 3]]]}</t>
  </si>
  <si>
    <t xml:space="preserve">Rigid (capacity 16):
4 (3) -&gt; 9 (4) -&gt; 7 (2) -&gt; 6 (1) -&gt; 1 (3) -&gt; 2 (2)
12 (1) -&gt; 5 (2) -&gt; 10 (3) -&gt; 11 (1) -&gt; 3 (3) -&gt; 8 (3)
</t>
  </si>
  <si>
    <t>Input:
Customer 1 has 6 pallets demand and window 0-24 at (56.467958416, 65.994587687) and average unload time 0.144931322
Customer 2 has 4 pallets demand and window 0-24 at (84.255131155, 40.112523775) and average unload time 0.055853043
Customer 3 has 1 pallets demand and window 5-6 at (-61.718013051, -28.408719028) and average unload time 0.038884044
Customer 4 has 4 pallets demand and window 0-24 at (-1.148280686, -38.987341808) and average unload time 0.071346519
Customer 5 has 3 pallets demand and window 0-24 at (-64.097398189, -23.940930649) and average unload time 0.081327248
Customer 6 has 1 pallets demand and window 0-24 at (32.900803637, 92.852310688) and average unload time 0.113739107
Customer 7 has 3 pallets demand and window 0-24 at (3.78636232, -62.016200754) and average unload time 0.050598427
Customer 8 has 5 pallets demand and window 0-24 at (86.410213498, 80.354075257) and average unload time 0.135182889
Customer 9 has 4 pallets demand and window 0-24 at (77.509646932, -66.778998221) and average unload time 0.032697937
Customer 10 has 4 pallets demand and window 9-10 at (18.258155347, 83.87130817) and average unload time 0.136360327
Customer 11 has 6 pallets demand and window 0-24 at (-79.903325234, 38.659446039) and average unload time 0.097299841
Customer 12 has 6 pallets demand and window 0-24 at (-82.594289706, 75.183029826) and average unload time 0.142481359
Vehicle SP1 is a Rigid with capacity 16, distance cost 1.044375782, and time cost 12.374933146
Vehicle SP2 is a 8 metre with capacity 22, distance cost 1.455406606, and time cost 9.252790658
Vehicle SP3 is a 11 metre with capacity 30, distance cost 1.480730399, and time cost 14.696666629
Output:
Vehicle SP1 travels from Depot to 12 to deliver 6 pallets. Expected unload start time is 1.989213273
Vehicle SP1 travels from 3 to DepotReturn to deliver 0 pallets. Expected unload start time is 5.888163927
Vehicle SP1 travels from 5 to 3 to deliver 1 pallets. Expected unload start time is 5
Vehicle SP1 travels from 11 to 5 to deliver 3 pallets. Expected unload start time is 4.692744783
Vehicle SP1 travels from 12 to 11 to deliver 6 pallets. Expected unload start time is 3.301883694
Vehicle SP2 travels from Depot to 2 to deliver 4 pallets. Expected unload start time is 5.537149694
Vehicle SP2 travels from 1 to 6 to deliver 1 pallets. Expected unload start time is 8.671542489
Vehicle SP2 travels from 2 to 8 to deliver 5 pallets. Expected unload start time is 6.264302073
Vehicle SP2 travels from 6 to 10 to deliver 4 pallets. Expected unload start time is 9
Vehicle SP2 travels from 8 to 1 to deliver 6 pallets. Expected unload start time is 7.355309414
Vehicle SP2 travels from 10 to DepotReturn to deliver 0 pallets. Expected unload start time is 10.618386771
Vehicle SP3 travels from Depot to 9 to deliver 4 pallets. Expected unload start time is 1.278865462
Vehicle SP3 travels from 4 to DepotReturn to deliver 0 pallets. Expected unload start time is 3.552249126
Vehicle SP3 travels from 7 to 4 to deliver 4 pallets. Expected unload start time is 2.779309948
Vehicle SP3 travels from 9 to 7 to deliver 3 pallets. Expected unload start time is 2.333119354
Objective value: 1272.345104704
Solve time: 21004</t>
  </si>
  <si>
    <t>{"0": [[[12, 6], [11, 6], [5, 3], [3, 1]]], "1": [[[2, 4], [8, 5], [1, 6], [6, 1], [10, 4]]], "2": [[[9, 4], [7, 3], [4, 4]]]}</t>
  </si>
  <si>
    <t>{"0": [[[3, 1], [5, 3], [11, 6], [12, 6]]], "1": [[[2, 4], [8, 5], [1, 6], [6, 1], [10, 4]]], "2": [[[4, 4], [7, 3], [9, 4]]]}</t>
  </si>
  <si>
    <t xml:space="preserve">Rigid (capacity 16):
3 (1) -&gt; 5 (3) -&gt; 11 (6) -&gt; 12 (6)
8 metre (capacity 22):
2 (4) -&gt; 8 (5) -&gt; 1 (6) -&gt; 6 (1) -&gt; 10 (4)
11 metre (capacity 30):
4 (4) -&gt; 7 (3) -&gt; 9 (4)
</t>
  </si>
  <si>
    <t>Input:
Customer 1 has 1 pallets demand and window 0-24 at (73.82940357, -45.389936081) and average unload time 0.071408206
Customer 2 has 2 pallets demand and window 0-24 at (-58.536250129, 40.485605995) and average unload time 0.036686815
Customer 3 has 2 pallets demand and window 0-24 at (-47.405320587, 69.677879199) and average unload time 0.035224332
Customer 4 has 4 pallets demand and window 20-21 at (-97.380356844, 57.810191422) and average unload time 0.161459639
Customer 5 has 4 pallets demand and window 0-24 at (-8.314820389, 42.679943425) and average unload time 0.160709839
Customer 6 has 4 pallets demand and window 0-24 at (18.867022925, -57.533627625) and average unload time 0.06214154
Customer 7 has 3 pallets demand and window 17-18 at (32.510401228, 46.997022887) and average unload time 0.058440027
Customer 8 has 4 pallets demand and window 0-24 at (-75.204918255, 6.188641291) and average unload time 0.131885471
Customer 9 has 1 pallets demand and window 0-24 at (-50.752277606, 81.715545957) and average unload time 0.052223462
Customer 10 has 3 pallets demand and window 0-24 at (30.43902474, 6.159741899) and average unload time 0.106235246
Customer 11 has 3 pallets demand and window 0-24 at (3.363722961, -92.70479028) and average unload time 0.046849031
Customer 12 has 1 pallets demand and window 0-24 at (47.715981766, 82.311302955) and average unload time 0.161984988
Vehicle SP1 is a Rigid with capacity 16, distance cost 0.788318945, and time cost 11.07994004
Vehicle SP2 is a Rigid with capacity 16, distance cost 0.788318945, and time cost 11.07994004
Vehicle SP3 is a Rigid with capacity 16, distance cost 0.788318945, and time cost 11.07994004
Output:
Vehicle SP1 travels from Depot to 6 to deliver 4 pallets. Expected unload start time is 14.3259791
Vehicle SP1 travels from 1 to 10 to deliver 3 pallets. Expected unload start time is 17.170172009
Vehicle SP1 travels from 5 to DepotReturn to deliver 0 pallets. Expected unload start time is 20.380030485
Vehicle SP1 travels from 6 to 11 to deliver 3 pallets. Expected unload start time is 15.055001259
Vehicle SP1 travels from 7 to 12 to deliver 1 pallets. Expected unload start time is 18.65592973
Vehicle SP1 travels from 10 to 7 to deliver 3 pallets. Expected unload start time is 18
Vehicle SP1 travels from 11 to 1 to deliver 1 pallets. Expected unload start time is 16.256511032
Vehicle SP1 travels from 12 to 5 to deliver 1 pallets. Expected unload start time is 19.675791408
Vehicle SP2 travels from Depot to 8 to deliver 4 pallets. Expected unload start time is 19.191589588
Vehicle SP2 travels from 2 to 4 to deliver 4 pallets. Expected unload start time is 20.800822822
Vehicle SP2 travels from 3 to 5 to deliver 3 pallets. Expected unload start time is 22.974341244
Vehicle SP2 travels from 4 to 9 to deliver 1 pallets. Expected unload start time is 22.10164751
Vehicle SP2 travels from 5 to DepotReturn to deliver 0 pallets. Expected unload start time is 24
Vehicle SP2 travels from 8 to 2 to deliver 2 pallets. Expected unload start time is 20.195794069
Vehicle SP2 travels from 9 to 3 to deliver 2 pallets. Expected unload start time is 22.310049727
Objective value: 734.136979203
Solve time: 81806</t>
  </si>
  <si>
    <t>{"0": [[[6, 4], [11, 3], [1, 1], [10, 3], [7, 3], [12, 1], [5, 1]], [[8, 4], [2, 2], [4, 4], [9, 1], [3, 2], [5, 3]]]}</t>
  </si>
  <si>
    <t>{"0": [[[6, 4], [11, 3], [1, 1], [7, 3], [12, 1], [5, 4]], [[10, 3], [3, 2], [9, 1], [4, 4], [2, 2], [8, 4]]]}</t>
  </si>
  <si>
    <t xml:space="preserve">Rigid (capacity 16):
6 (4) -&gt; 11 (3) -&gt; 1 (1) -&gt; 7 (3) -&gt; 12 (1) -&gt; 5 (4)
10 (3) -&gt; 3 (2) -&gt; 9 (1) -&gt; 4 (4) -&gt; 2 (2) -&gt; 8 (4)
</t>
  </si>
  <si>
    <t>Input:
Customer 1 has 5 pallets demand and window 11-12 at (-63.127971969, -97.149886313) and average unload time 0.156937084
Customer 2 has 2 pallets demand and window 0-24 at (50.630324056, 84.461930633) and average unload time 0.097596185
Customer 3 has 12 pallets demand and window 19-20 at (72.411208216, -51.282758281) and average unload time 0.031225415
Customer 4 has 16 pallets demand and window 0-24 at (42.562183524, 4.588572821) and average unload time 0.159953909
Customer 5 has 2 pallets demand and window 12-13 at (-91.965136455, 41.716218987) and average unload time 0.097886725
Customer 6 has 5 pallets demand and window 0-24 at (-3.495119456, 20.494843161) and average unload time 0.121127996
Vehicle SP1 is a 8 metre with capacity 22, distance cost 0.930784653, and time cost 11.710882861
Vehicle SP2 is a Rigid with capacity 16, distance cost 0.701808463, and time cost 7.666330255
Vehicle SP3 is a 11 metre with capacity 30, distance cost 1.242430046, and time cost 9.915003733
Vehicle SP4 is a 11 metre with capacity 30, distance cost 1.242430046, and time cost 9.915003733
Vehicle SP5 is a 8 metre with capacity 22, distance cost 0.930784653, and time cost 11.710882861
Output:
Vehicle SP1 travels from Depot to 1 to deliver 5 pallets. Expected unload start time is 11
Vehicle SP1 travels from 1 to DepotReturn to deliver 0 pallets. Expected unload start time is 13.232919324
Vehicle SP2 travels from Depot to 4 to deliver 7 pallets. Expected unload start time is 8.820825454
Vehicle SP2 travels from 2 to 5 to deliver 2 pallets. Expected unload start time is 13
Vehicle SP2 travels from 4 to 2 to deliver 2 pallets. Expected unload start time is 10.944000462
Vehicle SP2 travels from 5 to 6 to deliver 5 pallets. Expected unload start time is 14.333018662
Vehicle SP2 travels from 6 to DepotReturn to deliver 0 pallets. Expected unload start time is 15.198542767
Vehicle SP5 travels from Depot to 3 to deliver 12 pallets. Expected unload start time is 19
Vehicle SP5 travels from 3 to 4 to deliver 9 pallets. Expected unload start time is 20.1665156
Vehicle SP5 travels from 4 to DepotReturn to deliver 0 pallets. Expected unload start time is 22.14121094
Objective value: 812.256704428
Solve time: 4244</t>
  </si>
  <si>
    <t>{"0": [[[1, 5]], [[3, 12], [4, 9]]], "1": [[[4, 7], [2, 2], [5, 2], [6, 5]]], "2": []}</t>
  </si>
  <si>
    <t>{"0": [[[4, 16], [6, 5]], [[1, 5]]], "1": [[[5, 2], [2, 2], [3, 12]]], "2": [[]]}</t>
  </si>
  <si>
    <t xml:space="preserve">8 metre (capacity 22):
4 (16) -&gt; 6 (5)
1 (5)
Rigid (capacity 16):
5 (2) -&gt; 2 (2) -&gt; 3 (12)
11 metre (capacity 30):
</t>
  </si>
  <si>
    <t>Input:
Customer 1 has 9 pallets demand and window 18-19 at (-5.51521127, 84.554667202) and average unload time 0.148546885
Customer 2 has 8 pallets demand and window 0-24 at (28.89534759, -64.129319368) and average unload time 0.032190705
Customer 3 has 10 pallets demand and window 0-24 at (-64.785815492, -34.117362412) and average unload time 0.039876696
Customer 4 has 4 pallets demand and window 9-10 at (-23.442688406, 80.262690694) and average unload time 0.07250216
Customer 5 has 14 pallets demand and window 22-23 at (81.499306493, -62.317279632) and average unload time 0.147006352
Customer 6 has 9 pallets demand and window 5-6 at (-58.129102985, 31.37542605) and average unload time 0.136087246
Vehicle SP1 is a Rigid with capacity 16, distance cost 1.374198892, and time cost 13.151621669
Vehicle SP2 is a 11 metre with capacity 30, distance cost 0.958625685, and time cost 7.114296295
Vehicle SP3 is a 11 metre with capacity 30, distance cost 0.958625685, and time cost 7.114296295
Vehicle SP4 is a 8 metre with capacity 22, distance cost 0.727088602, and time cost 8.731876265
Vehicle SP5 is a Rigid with capacity 16, distance cost 1.374198892, and time cost 13.151621669
Output:
Vehicle SP2 travels from Depot to 6 to deliver 9 pallets. Expected unload start time is 6
Vehicle SP2 travels from 1 to DepotReturn to deliver 0 pallets. Expected unload start time is 20.396101279
Vehicle SP2 travels from 4 to 1 to deliver 9 pallets. Expected unload start time is 18
Vehicle SP2 travels from 6 to 4 to deliver 4 pallets. Expected unload start time is 9
Vehicle SP3 travels from Depot to 3 to deliver 10 pallets. Expected unload start time is 24
Vehicle SP3 travels from 3 to DepotReturn to deliver 0 pallets. Expected unload start time is 25.314019344
Vehicle SP4 travels from Depot to 2 to deliver 8 pallets. Expected unload start time is 21.084534872
Vehicle SP4 travels from 2 to 5 to deliver 14 pallets. Expected unload start time is 22
Vehicle SP4 travels from 5 to DepotReturn to deliver 0 pallets. Expected unload start time is 25.340517059
Objective value: 693.067048877
Solve time: 534</t>
  </si>
  <si>
    <t>{"0": [], "1": [[[6, 9], [4, 4], [1, 9]], [[3, 10]]], "2": [[[2, 8], [5, 14]]]}</t>
  </si>
  <si>
    <t>{"0": [[]], "1": [[[6, 9], [4, 4], [1, 9]], [[3, 10]]], "2": [[[2, 8], [5, 14]]]}</t>
  </si>
  <si>
    <t xml:space="preserve">Rigid (capacity 16):
11 metre (capacity 30):
6 (9) -&gt; 4 (4) -&gt; 1 (9)
3 (10)
8 metre (capacity 22):
2 (8) -&gt; 5 (14)
</t>
  </si>
  <si>
    <t>Input:
Customer 1 has 9 pallets demand and window 0-24 at (-58.634322193, -43.358575012) and average unload time 0.121821465
Customer 2 has 12 pallets demand and window 23-24 at (28.965174594, -99.089389917) and average unload time 0.087654688
Customer 3 has 3 pallets demand and window 7-8 at (-4.207817631, 55.375286696) and average unload time 0.070791657
Customer 4 has 9 pallets demand and window 14-15 at (-95.575728403, -23.126323868) and average unload time 0.125000116
Customer 5 has 18 pallets demand and window 17-18 at (-46.022841903, -11.976898571) and average unload time 0.052855198
Customer 6 has 4 pallets demand and window 0-24 at (53.595990864, 63.357449718) and average unload time 0.123359515
Vehicle SP1 is a 8 metre with capacity 22, distance cost 0.993960098, and time cost 13.626030887
Vehicle SP2 is a 11 metre with capacity 30, distance cost 0.843477047, and time cost 7.075587612
Vehicle SP3 is a 8 metre with capacity 22, distance cost 0.993960098, and time cost 13.626030887
Vehicle SP4 is a Rigid with capacity 16, distance cost 1.156048484, and time cost 7.073788064
Vehicle SP5 is a Rigid with capacity 16, distance cost 1.156048484, and time cost 7.073788064
Output:
Vehicle SP1 travels from Depot to 5 to deliver 18 pallets. Expected unload start time is 17
Vehicle SP1 travels from 5 to DepotReturn to deliver 0 pallets. Expected unload start time is 18.545840273
Vehicle SP2 travels from Depot to 4 to deliver 9 pallets. Expected unload start time is 15
Vehicle SP2 travels from 1 to 2 to deliver 12 pallets. Expected unload start time is 23
Vehicle SP2 travels from 2 to DepotReturn to deliver 0 pallets. Expected unload start time is 25.342307277
Vehicle SP2 travels from 4 to 1 to deliver 9 pallets. Expected unload start time is 16.65148874
Vehicle SP3 travels from Depot to 3 to deliver 3 pallets. Expected unload start time is 8
Vehicle SP3 travels from 3 to 6 to deliver 4 pallets. Expected unload start time is 8.941779179
Vehicle SP3 travels from 6 to DepotReturn to deliver 0 pallets. Expected unload start time is 10.472543781
Objective value: 737.529804375
Solve time: 837</t>
  </si>
  <si>
    <t>{"0": [[[5, 18]], [[3, 3], [6, 4]]], "1": [[[4, 9], [1, 9], [2, 12]]], "2": []}</t>
  </si>
  <si>
    <t>{"0": [[[6, 4], [3, 3]], [[5, 18]]], "1": [[[4, 9], [1, 9], [2, 12]]], "2": [[]]}</t>
  </si>
  <si>
    <t xml:space="preserve">8 metre (capacity 22):
6 (4) -&gt; 3 (3)
5 (18)
11 metre (capacity 30):
4 (9) -&gt; 1 (9) -&gt; 2 (12)
Rigid (capacity 16):
</t>
  </si>
  <si>
    <t>Input:
Customer 1 has 17 pallets demand and window 13-14 at (-57.984926639, 61.464817065) and average unload time 0.119596186
Customer 2 has 4 pallets demand and window 0-24 at (-22.366113939, 73.698197193) and average unload time 0.073438309
Customer 3 has 11 pallets demand and window 15-16 at (-24.26031664, 9.015553808) and average unload time 0.10146671
Customer 4 has 13 pallets demand and window 0-24 at (-90.21753555, -91.569827331) and average unload time 0.079362704
Customer 5 has 7 pallets demand and window 0-24 at (46.499914522, -37.571868629) and average unload time 0.094367013
Customer 6 has 1 pallets demand and window 21-22 at (-48.071952483, -86.792972879) and average unload time 0.163045884
Vehicle SP1 is a 8 metre with capacity 22, distance cost 0.963779158, and time cost 7.31921299
Vehicle SP2 is a 8 metre with capacity 22, distance cost 0.963779158, and time cost 7.31921299
Vehicle SP3 is a 8 metre with capacity 22, distance cost 0.963779158, and time cost 7.31921299
Vehicle SP4 is a Rigid with capacity 16, distance cost 0.863395366, and time cost 8.545174774
Vehicle SP5 is a Rigid with capacity 16, distance cost 0.863395366, and time cost 8.545174774
Output:
Vehicle SP2 travels from Depot to 5 to deliver 7 pallets. Expected unload start time is 20.006755315
Vehicle SP2 travels from 4 to DepotReturn to deliver 0 pallets. Expected unload start time is 25.331786807
Vehicle SP2 travels from 5 to 6 to deliver 1 pallets. Expected unload start time is 22
Vehicle SP2 travels from 6 to 4 to deliver 13 pallets. Expected unload start time is 22.69323873
Vehicle SP3 travels from Depot to 1 to deliver 17 pallets. Expected unload start time is 14
Vehicle SP3 travels from 1 to 2 to deliver 4 pallets. Expected unload start time is 16.503898413
Vehicle SP3 travels from 2 to DepotReturn to deliver 0 pallets. Expected unload start time is 17.760368128
Vehicle SP5 travels from Depot to 3 to deliver 11 pallets. Expected unload start time is 16
Vehicle SP5 travels from 3 to DepotReturn to deliver 0 pallets. Expected unload start time is 17.439650413
Objective value: 656.558784095
Solve time: 859</t>
  </si>
  <si>
    <t>{"0": [[[5, 7], [6, 1], [4, 13]], [[1, 17], [2, 4]]], "1": [[[3, 11]]]}</t>
  </si>
  <si>
    <t xml:space="preserve">8 metre (capacity 22):
5 (7) -&gt; 6 (1) -&gt; 4 (13)
1 (17) -&gt; 2 (4)
Rigid (capacity 16):
3 (11)
</t>
  </si>
  <si>
    <t>Input:
Customer 1 has 5 pallets demand and window 0-24 at (47.0256784, -97.597657926) and average unload time 0.148559051
Customer 2 has 8 pallets demand and window 0-24 at (72.733335085, -17.322735325) and average unload time 0.155815267
Customer 3 has 15 pallets demand and window 6-7 at (-77.927612997, 93.317435863) and average unload time 0.078299873
Customer 4 has 5 pallets demand and window 14-15 at (26.734264772, 57.294762599) and average unload time 0.112145549
Customer 5 has 11 pallets demand and window 13-14 at (-52.311368053, -70.703890579) and average unload time 0.052258633
Customer 6 has 6 pallets demand and window 23-24 at (-13.520879669, 36.365970606) and average unload time 0.136281806
Vehicle SP1 is a Rigid with capacity 16, distance cost 1.425319282, and time cost 9.454226647
Vehicle SP2 is a 8 metre with capacity 22, distance cost 1.215715656, and time cost 13.32104741
Vehicle SP3 is a Rigid with capacity 16, distance cost 1.425319282, and time cost 9.454226647
Vehicle SP4 is a 11 metre with capacity 30, distance cost 1.471806173, and time cost 10.337470857
Vehicle SP5 is a 8 metre with capacity 22, distance cost 1.215715656, and time cost 13.32104741
Output:
Vehicle SP2 travels from Depot to 3 to deliver 15 pallets. Expected unload start time is 7
Vehicle SP2 travels from 3 to 4 to deliver 5 pallets. Expected unload start time is 14
Vehicle SP2 travels from 4 to DepotReturn to deliver 0 pallets. Expected unload start time is 15.351041244
Vehicle SP4 travels from Depot to 5 to deliver 11 pallets. Expected unload start time is 14
Vehicle SP4 travels from 1 to 2 to deliver 8 pallets. Expected unload start time is 17.657690603
Vehicle SP4 travels from 2 to DepotReturn to deliver 0 pallets. Expected unload start time is 19.838809512
Vehicle SP4 travels from 5 to 1 to deliver 5 pallets. Expected unload start time is 15.861259767
Vehicle SP5 travels from Depot to 6 to deliver 6 pallets. Expected unload start time is 23
Vehicle SP5 travels from 6 to DepotReturn to deliver 0 pallets. Expected unload start time is 24.302667964
Objective value: 1195.611144615
Solve time: 762</t>
  </si>
  <si>
    <t>{"0": [], "1": [[[3, 15], [4, 5]], [[6, 6]]], "2": [[[5, 11], [1, 5], [2, 8]]]}</t>
  </si>
  <si>
    <t>{"0": [[]], "1": [[[3, 15], [4, 5]], [[6, 6]]], "2": [[[2, 8], [1, 5], [5, 11]]]}</t>
  </si>
  <si>
    <t xml:space="preserve">Rigid (capacity 16):
8 metre (capacity 22):
3 (15) -&gt; 4 (5)
6 (6)
11 metre (capacity 30):
2 (8) -&gt; 1 (5) -&gt; 5 (11)
</t>
  </si>
  <si>
    <t>Input:
Customer 1 has 3 pallets demand and window 0-24 at (-89.437560522, -26.550148038) and average unload time 0.153543858
Customer 2 has 8 pallets demand and window 0-24 at (71.977632623, -79.379351195) and average unload time 0.082354128
Customer 3 has 8 pallets demand and window 6-7 at (56.494232729, 52.045847737) and average unload time 0.124494974
Customer 4 has 1 pallets demand and window 0-24 at (-47.566439004, 34.378162053) and average unload time 0.071386437
Customer 5 has 18 pallets demand and window 0-24 at (62.673941307, 13.023013459) and average unload time 0.064359586
Customer 6 has 10 pallets demand and window 0-24 at (6.251894727, -45.001437473) and average unload time 0.075623861
Vehicle SP1 is a 8 metre with capacity 22, distance cost 1.133154727, and time cost 11.58703835
Vehicle SP2 is a 8 metre with capacity 22, distance cost 1.133154727, and time cost 11.58703835
Vehicle SP3 is a 8 metre with capacity 22, distance cost 1.133154727, and time cost 11.58703835
Vehicle SP4 is a 8 metre with capacity 22, distance cost 1.133154727, and time cost 11.58703835
Vehicle SP5 is a Rigid with capacity 16, distance cost 1.057767932, and time cost 7.486104911
Output:
Vehicle SP2 travels from Depot to 5 to deliver 14 pallets. Expected unload start time is 4.605101819
Vehicle SP2 travels from 3 to DepotReturn to deliver 0 pallets. Expected unload start time is 7.956133005
Vehicle SP2 travels from 5 to 3 to deliver 8 pallets. Expected unload start time is 6
Vehicle SP3 travels from Depot to 6 to deliver 10 pallets. Expected unload start time is 0.567920489
Vehicle SP3 travels from 2 to 5 to deliver 4 pallets. Expected unload start time is 4.071030869
Vehicle SP3 travels from 5 to DepotReturn to deliver 0 pallets. Expected unload start time is 5.128627577
Vehicle SP3 travels from 6 to 2 to deliver 8 pallets. Expected unload start time is 2.251328308
Vehicle SP5 travels from Depot to 1 to deliver 3 pallets. Expected unload start time is 1.166189548
Vehicle SP5 travels from 1 to 4 to deliver 1 pallets. Expected unload start time is 2.550929628
Vehicle SP5 travels from 4 to DepotReturn to deliver 0 pallets. Expected unload start time is 3.355931273
Objective value: 889.265508263
Solve time: 1994</t>
  </si>
  <si>
    <t>{"0": [[[5, 14], [3, 8]], [[6, 10], [2, 8], [5, 4]]], "1": [[[1, 3], [4, 1]]]}</t>
  </si>
  <si>
    <t>{"0": [[[2, 8], [6, 10]], [[5, 18]]], "1": [[[3, 8], [4, 1], [1, 3]]]}</t>
  </si>
  <si>
    <t xml:space="preserve">8 metre (capacity 22):
2 (8) -&gt; 6 (10)
5 (18)
Rigid (capacity 16):
3 (8) -&gt; 4 (1) -&gt; 1 (3)
</t>
  </si>
  <si>
    <t>Input:
Customer 1 has 7 pallets demand and window 0-24 at (67.272617907, 45.476868903) and average unload time 0.074267906
Customer 2 has 15 pallets demand and window 0-24 at (-54.752899409, -6.847685837) and average unload time 0.141865363
Customer 3 has 19 pallets demand and window 23-24 at (29.297715457, 41.631879876) and average unload time 0.127213918
Customer 4 has 13 pallets demand and window 0-24 at (-0.11765718, 42.802976349) and average unload time 0.109113878
Customer 5 has 6 pallets demand and window 0-24 at (-28.887882008, -73.99828342) and average unload time 0.145932098
Customer 6 has 6 pallets demand and window 15-16 at (-19.206584812, -52.253501991) and average unload time 0.047386691
Vehicle SP1 is a Rigid with capacity 16, distance cost 0.707026706, and time cost 12.997239325
Vehicle SP2 is a 8 metre with capacity 22, distance cost 1.042400797, and time cost 9.035245847
Vehicle SP3 is a 11 metre with capacity 30, distance cost 1.249289537, and time cost 14.789323223
Vehicle SP4 is a 8 metre with capacity 22, distance cost 1.042400797, and time cost 9.035245847
Vehicle SP5 is a 8 metre with capacity 22, distance cost 1.042400797, and time cost 9.035245847
Output:
Vehicle SP1 travels from Depot to 5 to deliver 6 pallets. Expected unload start time is 14.826875106
Vehicle SP1 travels from 5 to 6 to deliver 6 pallets. Expected unload start time is 16
Vehicle SP1 travels from 6 to DepotReturn to deliver 0 pallets. Expected unload start time is 16.980214511
Vehicle SP2 travels from Depot to 4 to deliver 13 pallets. Expected unload start time is 0.535039226
Vehicle SP2 travels from 1 to DepotReturn to deliver 0 pallets. Expected unload start time is 4.331460163
Vehicle SP2 travels from 4 to 1 to deliver 7 pallets. Expected unload start time is 2.796560905
Vehicle SP4 travels from Depot to 3 to deliver 19 pallets. Expected unload start time is 23
Vehicle SP4 travels from 3 to DepotReturn to deliver 0 pallets. Expected unload start time is 26.053407694
Vehicle SP5 travels from Depot to 2 to deliver 15 pallets. Expected unload start time is 0.689743022
Vehicle SP5 travels from 2 to DepotReturn to deliver 0 pallets. Expected unload start time is 3.507466493
Objective value: 678.148251586
Solve time: 8135</t>
  </si>
  <si>
    <t>{"0": [[[5, 6], [6, 6]]], "1": [[[4, 13], [1, 7]], [[3, 19]], [[2, 15]]], "2": []}</t>
  </si>
  <si>
    <t>{"0": [[[6, 6], [5, 6]]], "1": [[[2, 15]], [[3, 19]], [[1, 7], [4, 13]]], "2": [[]]}</t>
  </si>
  <si>
    <t xml:space="preserve">Rigid (capacity 16):
6 (6) -&gt; 5 (6)
8 metre (capacity 22):
2 (15)
3 (19)
1 (7) -&gt; 4 (13)
11 metre (capacity 30):
</t>
  </si>
  <si>
    <t>Input:
Customer 1 has 11 pallets demand and window 10-11 at (8.036618865, 18.617713157) and average unload time 0.138269554
Customer 2 has 6 pallets demand and window 23-24 at (83.322640968, 2.811093661) and average unload time 0.10226034
Customer 3 has 10 pallets demand and window 0-24 at (-94.41621698, -68.445974824) and average unload time 0.119635008
Customer 4 has 18 pallets demand and window 6-7 at (-44.568523161, -18.988889285) and average unload time 0.152121464
Customer 5 has 14 pallets demand and window 12-13 at (-37.037054464, 72.487239721) and average unload time 0.024431525
Customer 6 has 20 pallets demand and window 0-24 at (50.866884767, 88.351359557) and average unload time 0.072522784
Vehicle SP1 is a 8 metre with capacity 22, distance cost 1.402023563, and time cost 12.835202988
Vehicle SP2 is a 11 metre with capacity 30, distance cost 0.977770827, and time cost 7.741653129
Vehicle SP3 is a 11 metre with capacity 30, distance cost 0.977770827, and time cost 7.741653129
Vehicle SP4 is a 8 metre with capacity 22, distance cost 1.402023563, and time cost 12.835202988
Vehicle SP5 is a 8 metre with capacity 22, distance cost 1.402023563, and time cost 12.835202988
Output:
Vehicle SP1 travels from Depot to 1 to deliver 11 pallets. Expected unload start time is 10
Vehicle SP1 travels from 1 to DepotReturn to deliver 0 pallets. Expected unload start time is 11.774442931
Vehicle SP2 travels from Depot to 6 to deliver 20 pallets. Expected unload start time is 20.405912965
Vehicle SP2 travels from 2 to DepotReturn to deliver 0 pallets. Expected unload start time is 24.655687631
Vehicle SP2 travels from 6 to 2 to deliver 6 pallets. Expected unload start time is 23
Vehicle SP3 travels from Depot to 3 to deliver 10 pallets. Expected unload start time is 4.92590459
Vehicle SP3 travels from 3 to 4 to deliver 18 pallets. Expected unload start time is 7
Vehicle SP3 travels from 4 to DepotReturn to deliver 0 pallets. Expected unload start time is 10.343750541
Vehicle SP5 travels from Depot to 5 to deliver 14 pallets. Expected unload start time is 12
Vehicle SP5 travels from 5 to DepotReturn to deliver 0 pallets. Expected unload start time is 13.359555431
Objective value: 938.352545678
Solve time: 965</t>
  </si>
  <si>
    <t>{"0": [[[1, 11]], [[5, 14]]], "1": [[[6, 20], [2, 6]], [[3, 10], [4, 18]]]}</t>
  </si>
  <si>
    <t>{"0": [[[1, 11]], [[5, 14]]], "1": [[[6, 20], [2, 6]], [[4, 18], [3, 10]]]}</t>
  </si>
  <si>
    <t xml:space="preserve">8 metre (capacity 22):
1 (11)
5 (14)
11 metre (capacity 30):
6 (20) -&gt; 2 (6)
4 (18) -&gt; 3 (10)
</t>
  </si>
  <si>
    <t>Input:
Customer 1 has 14 pallets demand and window 0-24 at (-84.024483258, 99.5523652) and average unload time 0.030592969
Customer 2 has 10 pallets demand and window 21-22 at (-88.532230663, -15.219263271) and average unload time 0.132312248
Customer 3 has 6 pallets demand and window 11-12 at (-31.496795425, 7.795387076) and average unload time 0.050329048
Customer 4 has 4 pallets demand and window 19-20 at (95.153260849, 83.452678575) and average unload time 0.123588035
Customer 5 has 14 pallets demand and window 0-24 at (-35.4713346, -59.682012104) and average unload time 0.049612303
Customer 6 has 10 pallets demand and window 0-24 at (-1.622438729, -13.022149736) and average unload time 0.095139739
Vehicle SP1 is a Rigid with capacity 16, distance cost 1.059848101, and time cost 10.51260561
Vehicle SP2 is a Rigid with capacity 16, distance cost 1.059848101, and time cost 10.51260561
Vehicle SP3 is a 11 metre with capacity 30, distance cost 1.330131555, and time cost 10.831422675
Vehicle SP4 is a Rigid with capacity 16, distance cost 1.059848101, and time cost 10.51260561
Vehicle SP5 is a 8 metre with capacity 22, distance cost 0.953901647, and time cost 9.006902561
Output:
Vehicle SP3 travels from Depot to 2 to deliver 10 pallets. Expected unload start time is 21
Vehicle SP3 travels from 2 to 5 to deliver 14 pallets. Expected unload start time is 23.188461533
Vehicle SP3 travels from 5 to DepotReturn to deliver 0 pallets. Expected unload start time is 24.750875764
Vehicle SP4 travels from Depot to 3 to deliver 6 pallets. Expected unload start time is 12
Vehicle SP4 travels from 3 to 6 to deliver 10 pallets. Expected unload start time is 12.757126567
Vehicle SP4 travels from 6 to DepotReturn to deliver 0 pallets. Expected unload start time is 13.872559342
Vehicle SP5 travels from Depot to 1 to deliver 14 pallets. Expected unload start time is 17.322953513
Vehicle SP5 travels from 1 to 4 to deliver 4 pallets. Expected unload start time is 20
Vehicle SP5 travels from 4 to DepotReturn to deliver 0 pallets. Expected unload start time is 22.076404438
Objective value: 941.626876292
Solve time: 2446</t>
  </si>
  <si>
    <t>{"0": [[[3, 6], [6, 10]]], "1": [[[2, 10], [5, 14]]], "2": [[[1, 14], [4, 4]]]}</t>
  </si>
  <si>
    <t>{"0": [[[6, 10], [3, 6]]], "1": [[[5, 14], [2, 10]]], "2": [[[1, 14], [4, 4]]]}</t>
  </si>
  <si>
    <t xml:space="preserve">Rigid (capacity 16):
6 (10) -&gt; 3 (6)
11 metre (capacity 30):
5 (14) -&gt; 2 (10)
8 metre (capacity 22):
1 (14) -&gt; 4 (4)
</t>
  </si>
  <si>
    <t>Input:
Customer 1 has 11 pallets demand and window 10-11 at (18.230851255, 3.36917419) and average unload time 0.032303544
Customer 2 has 13 pallets demand and window 9-10 at (-99.65360727, 32.803851721) and average unload time 0.078733439
Customer 3 has 10 pallets demand and window 0-24 at (92.46647382, 26.614389416) and average unload time 0.137012083
Customer 4 has 8 pallets demand and window 0-24 at (12.412593301, 93.360057297) and average unload time 0.031834709
Customer 5 has 2 pallets demand and window 0-24 at (9.210995325, 49.490563187) and average unload time 0.049572755
Customer 6 has 14 pallets demand and window 0-24 at (-37.711898149, -99.898002431) and average unload time 0.029616312
Vehicle SP1 is a 8 metre with capacity 22, distance cost 0.806255482, and time cost 9.139950618
Vehicle SP2 is a 11 metre with capacity 30, distance cost 0.821523572, and time cost 9.091954432
Vehicle SP3 is a 8 metre with capacity 22, distance cost 0.806255482, and time cost 9.139950618
Vehicle SP4 is a 8 metre with capacity 22, distance cost 0.806255482, and time cost 9.139950618
Vehicle SP5 is a Rigid with capacity 16, distance cost 0.957650435, and time cost 9.522907408
Output:
Vehicle SP1 travels from Depot to 1 to deliver 11 pallets. Expected unload start time is 10
Vehicle SP1 travels from 1 to DepotReturn to deliver 0 pallets. Expected unload start time is 10.587083482
Vehicle SP2 travels from Depot to 2 to deliver 13 pallets. Expected unload start time is 10
Vehicle SP2 travels from 2 to 6 to deliver 14 pallets. Expected unload start time is 12.854115101
Vehicle SP2 travels from 6 to DepotReturn to deliver 0 pallets. Expected unload start time is 14.603483511
Vehicle SP4 travels from Depot to 5 to deliver 2 pallets. Expected unload start time is 0.629255299
Vehicle SP4 travels from 3 to DepotReturn to deliver 0 pallets. Expected unload start time is 5.408639885
Vehicle SP4 travels from 4 to 3 to deliver 10 pallets. Expected unload start time is 2.83576346
Vehicle SP4 travels from 5 to 4 to deliver 8 pallets. Expected unload start time is 1.278227877
Objective value: 672.476663425
Solve time: 2183</t>
  </si>
  <si>
    <t>{"0": [[[1, 11]], [[5, 2], [4, 8], [3, 10]]], "1": [[[2, 13], [6, 14]]], "2": []}</t>
  </si>
  <si>
    <t>{"0": [[[3, 10], [4, 8], [5, 2]], [[1, 11]]], "1": [[[2, 13], [6, 14]]], "2": [[]]}</t>
  </si>
  <si>
    <t xml:space="preserve">8 metre (capacity 22):
3 (10) -&gt; 4 (8) -&gt; 5 (2)
1 (11)
11 metre (capacity 30):
2 (13) -&gt; 6 (14)
Rigid (capacity 16):
</t>
  </si>
  <si>
    <t>Input:
Customer 1 has 9 pallets demand and window 0-24 at (54.07041431, -35.211917899) and average unload time 0.157235079
Customer 2 has 6 pallets demand and window 0-24 at (-16.013417101, 7.034289945) and average unload time 0.106404158
Customer 3 has 11 pallets demand and window 0-24 at (-73.039971629, -18.938445272) and average unload time 0.093507582
Customer 4 has 6 pallets demand and window 0-24 at (26.647258853, 87.560160812) and average unload time 0.063578998
Customer 5 has 5 pallets demand and window 0-24 at (9.448979584, 90.053528265) and average unload time 0.148888832
Customer 6 has 10 pallets demand and window 0-24 at (39.090677372, 5.105265758) and average unload time 0.029624144
Customer 7 has 5 pallets demand and window 0-24 at (99.216067281, 74.475958617) and average unload time 0.028216508
Customer 8 has 4 pallets demand and window 10-11 at (-95.423531792, -29.565781678) and average unload time 0.026279828
Customer 9 has 5 pallets demand and window 0-24 at (22.110078769, -98.879131234) and average unload time 0.142955131
Vehicle SP1 is a Rigid with capacity 16, distance cost 0.943916893, and time cost 14.086616216
Vehicle SP2 is a Rigid with capacity 16, distance cost 0.943916893, and time cost 14.086616216
Vehicle SP3 is a 8 metre with capacity 22, distance cost 1.131397281, and time cost 12.74377055
Vehicle SP4 is a 8 metre with capacity 22, distance cost 1.131397281, and time cost 12.74377055
Vehicle SP5 is a 11 metre with capacity 30, distance cost 0.87113972, and time cost 8.862116701
Output:
Vehicle SP1 travels from Depot to 3 to deliver 11 pallets. Expected unload start time is 8.661687872
Vehicle SP1 travels from 3 to 8 to deliver 4 pallets. Expected unload start time is 10
Vehicle SP1 travels from 8 to DepotReturn to deliver 0 pallets. Expected unload start time is 11.353855289
Vehicle SP2 travels from Depot to 6 to deliver 10 pallets. Expected unload start time is 0.492783039
Vehicle SP2 travels from 2 to DepotReturn to deliver 0 pallets. Expected unload start time is 2.335301338
Vehicle SP2 travels from 6 to 2 to deliver 6 pallets. Expected unload start time is 1.478247583
Vehicle SP5 travels from Depot to 9 to deliver 5 pallets. Expected unload start time is 1.266512076
Vehicle SP5 travels from 1 to 7 to deliver 5 pallets. Expected unload start time is 5.769579071
Vehicle SP5 travels from 4 to 5 to deliver 5 pallets. Expected unload start time is 7.431098106
Vehicle SP5 travels from 5 to DepotReturn to deliver 0 pallets. Expected unload start time is 9.307390947
Vehicle SP5 travels from 7 to 4 to deliver 6 pallets. Expected unload start time is 6.832398108
Vehicle SP5 travels from 9 to 1 to deliver 9 pallets. Expected unload start time is 2.871773648
Objective value: 873.174272842
Solve time: 89818</t>
  </si>
  <si>
    <t>{"0": [[[3, 11], [8, 4]], [[6, 10], [2, 6]]], "1": [], "2": [[[9, 5], [1, 9], [7, 5], [4, 6], [5, 5]]]}</t>
  </si>
  <si>
    <t>{"0": [[[8, 4], [3, 11]], [[6, 10], [2, 6]]], "1": [[]], "2": [[[9, 5], [1, 9], [7, 5], [4, 6], [5, 5]]]}</t>
  </si>
  <si>
    <t xml:space="preserve">Rigid (capacity 16):
8 (4) -&gt; 3 (11)
6 (10) -&gt; 2 (6)
8 metre (capacity 22):
11 metre (capacity 30):
9 (5) -&gt; 1 (9) -&gt; 7 (5) -&gt; 4 (6) -&gt; 5 (5)
</t>
  </si>
  <si>
    <t>Input:
Customer 1 has 1 pallets demand and window 0-24 at (32.9552813, 63.063613926) and average unload time 0.114464053
Customer 2 has 2 pallets demand and window 0-24 at (23.981640295, 84.806669389) and average unload time 0.118794322
Customer 3 has 2 pallets demand and window 0-24 at (-44.630456894, -12.758638681) and average unload time 0.160677062
Customer 4 has 14 pallets demand and window 0-24 at (-43.131968176, -50.040233188) and average unload time 0.143117665
Customer 5 has 13 pallets demand and window 19-20 at (79.676207164, 92.914505863) and average unload time 0.130035516
Customer 6 has 7 pallets demand and window 0-24 at (-50.848818171, 68.813472433) and average unload time 0.050572848
Customer 7 has 9 pallets demand and window 6-7 at (-9.274005774, -72.852756158) and average unload time 0.158573615
Customer 8 has 12 pallets demand and window 0-24 at (-2.167162369, 80.772644362) and average unload time 0.122555372
Customer 9 has 8 pallets demand and window 0-24 at (40.950089717, -59.076190898) and average unload time 0.01949401
Vehicle SP1 is a 11 metre with capacity 30, distance cost 0.854854376, and time cost 10.064315652
Vehicle SP2 is a Rigid with capacity 16, distance cost 0.853277831, and time cost 7.83423629
Vehicle SP3 is a 11 metre with capacity 30, distance cost 0.854854376, and time cost 10.064315652
Vehicle SP4 is a 11 metre with capacity 30, distance cost 0.854854376, and time cost 10.064315652
Vehicle SP5 is a Rigid with capacity 16, distance cost 0.853277831, and time cost 7.83423629
Output:
Vehicle SP1 travels from Depot to 6 to deliver 7 pallets. Expected unload start time is 1.069527954
Vehicle SP1 travels from 3 to 4 to deliver 14 pallets. Expected unload start time is 3.233898046
Vehicle SP1 travels from 4 to DepotReturn to deliver 0 pallets. Expected unload start time is 6.06333964
Vehicle SP1 travels from 6 to 3 to deliver 2 pallets. Expected unload start time is 2.446147707
Vehicle SP3 travels from Depot to 8 to deliver 12 pallets. Expected unload start time is 16.257499761
Vehicle SP3 travels from 1 to DepotReturn to deliver 0 pallets. Expected unload start time is 22.387403291
Vehicle SP3 travels from 2 to 5 to deliver 13 pallets. Expected unload start time is 19
Vehicle SP3 travels from 5 to 1 to deliver 1 pallets. Expected unload start time is 21.383498583
Vehicle SP3 travels from 8 to 2 to deliver 2 pallets. Expected unload start time is 18.058890992
Vehicle SP4 travels from Depot to 7 to deliver 9 pallets. Expected unload start time is 7
Vehicle SP4 travels from 7 to 9 to deliver 8 pallets. Expected unload start time is 9.078153786
Vehicle SP4 travels from 9 to DepotReturn to deliver 0 pallets. Expected unload start time is 10.132620802
Objective value: 821.873682734
Solve time: 347164</t>
  </si>
  <si>
    <t>{"0": [[[6, 7], [3, 2], [4, 14]], [[8, 12], [2, 2], [5, 13], [1, 1]], [[7, 9], [9, 8]]], "1": []}</t>
  </si>
  <si>
    <t>{"0": [[[1, 1], [5, 13], [2, 2], [8, 12]], [[6, 7], [3, 2], [4, 14]], [[7, 9], [9, 8]]], "1": [[]]}</t>
  </si>
  <si>
    <t xml:space="preserve">11 metre (capacity 30):
1 (1) -&gt; 5 (13) -&gt; 2 (2) -&gt; 8 (12)
6 (7) -&gt; 3 (2) -&gt; 4 (14)
7 (9) -&gt; 9 (8)
Rigid (capacity 16):
</t>
  </si>
  <si>
    <t>Input:
Customer 1 has 10 pallets demand and window 0-24 at (27.883116571, 15.118095893) and average unload time 0.159000115
Customer 2 has 15 pallets demand and window 0-24 at (-88.76160145, -43.211010154) and average unload time 0.12019962
Customer 3 has 1 pallets demand and window 0-24 at (58.071971907, -25.06599066) and average unload time 0.115182219
Customer 4 has 9 pallets demand and window 19-20 at (66.460491031, 34.748699067) and average unload time 0.01962041
Customer 5 has 9 pallets demand and window 13-14 at (33.76006372, 48.602012571) and average unload time 0.10539652
Customer 6 has 3 pallets demand and window 13-14 at (-62.107993007, -2.803892006) and average unload time 0.078295481
Customer 7 has 1 pallets demand and window 0-24 at (-9.491709501, 65.687255421) and average unload time 0.083100342
Customer 8 has 7 pallets demand and window 0-24 at (89.01238296, -20.742117217) and average unload time 0.103526332
Customer 9 has 10 pallets demand and window 0-24 at (33.376261608, 29.663652268) and average unload time 0.024643086
Vehicle SP1 is a 11 metre with capacity 30, distance cost 1.2360938, and time cost 13.624789529
Vehicle SP2 is a 8 metre with capacity 22, distance cost 0.705703984, and time cost 14.404843374
Vehicle SP3 is a 11 metre with capacity 30, distance cost 1.2360938, and time cost 13.624789529
Vehicle SP4 is a Rigid with capacity 16, distance cost 0.796133589, and time cost 7.653128672
Vehicle SP5 is a 11 metre with capacity 30, distance cost 1.2360938, and time cost 13.624789529
Output:
Vehicle SP2 travels from Depot to 2 to deliver 15 pallets. Expected unload start time is 10.591929506
Vehicle SP2 travels from 2 to 6 to deliver 3 pallets. Expected unload start time is 13
Vehicle SP2 travels from 6 to 7 to deliver 1 pallets. Expected unload start time is 14.31449217
Vehicle SP2 travels from 7 to DepotReturn to deliver 0 pallets. Expected unload start time is 15.227211031
Vehicle SP4 travels from Depot to 1 to deliver 7 pallets. Expected unload start time is 11.462052292
Vehicle SP4 travels from 1 to 5 to deliver 9 pallets. Expected unload start time is 13
Vehicle SP4 travels from 5 to DepotReturn to deliver 0 pallets. Expected unload start time is 14.688279086
Vehicle SP5 travels from Depot to 3 to deliver 1 pallets. Expected unload start time is 18.020889967
Vehicle SP5 travels from 1 to DepotReturn to deliver 0 pallets. Expected unload start time is 21.909250816
Vehicle SP5 travels from 3 to 8 to deliver 7 pallets. Expected unload start time is 18.526585654
Vehicle SP5 travels from 4 to 9 to deliver 10 pallets. Expected unload start time is 20.594992866
Vehicle SP5 travels from 8 to 4 to deliver 9 pallets. Expected unload start time is 20
Vehicle SP5 travels from 9 to 1 to deliver 3 pallets. Expected unload start time is 21.035776755
Objective value: 777.708567966
Solve time: 34405</t>
  </si>
  <si>
    <t>{"0": [[[3, 1], [8, 7], [4, 9], [9, 10], [1, 3]]], "1": [[[2, 15], [6, 3], [7, 1]]], "2": [[[1, 7], [5, 9]]]}</t>
  </si>
  <si>
    <t>{"0": [[[1, 10], [9, 10], [5, 9], [7, 1]]], "1": [[[3, 1], [2, 15], [6, 3]]], "2": [[[4, 9], [8, 7]]]}</t>
  </si>
  <si>
    <t xml:space="preserve">11 metre (capacity 30):
1 (10) -&gt; 9 (10) -&gt; 5 (9) -&gt; 7 (1)
8 metre (capacity 22):
3 (1) -&gt; 2 (15) -&gt; 6 (3)
Rigid (capacity 16):
4 (9) -&gt; 8 (7)
</t>
  </si>
  <si>
    <t>Input:
Customer 1 has 2 pallets demand and window 0-24 at (-89.303740597, -44.778270319) and average unload time 0.064163421
Customer 2 has 9 pallets demand and window 0-24 at (84.672718987, 78.782409561) and average unload time 0.073501305
Customer 3 has 11 pallets demand and window 20-21 at (-63.994538034, -33.126744991) and average unload time 0.069019911
Customer 4 has 11 pallets demand and window 18-19 at (98.866980444, 41.218539161) and average unload time 0.047255738
Customer 5 has 10 pallets demand and window 0-24 at (-10.754511294, -82.527035313) and average unload time 0.055605638
Customer 6 has 2 pallets demand and window 0-24 at (-27.638901054, -57.460005269) and average unload time 0.124085458
Customer 7 has 8 pallets demand and window 0-24 at (29.983436259, -3.010276265) and average unload time 0.13621895
Customer 8 has 4 pallets demand and window 0-24 at (-10.483196826, -61.39457688) and average unload time 0.131735572
Customer 9 has 5 pallets demand and window 0-24 at (97.909525635, 27.072202143) and average unload time 0.109129289
Vehicle SP1 is a 8 metre with capacity 22, distance cost 1.104391311, and time cost 12.816931553
Vehicle SP2 is a 8 metre with capacity 22, distance cost 1.104391311, and time cost 12.816931553
Vehicle SP3 is a Rigid with capacity 16, distance cost 0.703155774, and time cost 12.676540095
Vehicle SP4 is a 8 metre with capacity 22, distance cost 1.104391311, and time cost 12.816931553
Vehicle SP5 is a 11 metre with capacity 30, distance cost 1.289403603, and time cost 11.204669995
Output:
Vehicle SP2 travels from Depot to 8 to deliver 4 pallets. Expected unload start time is 0.778539443
Vehicle SP2 travels from 5 to 6 to deliver 2 pallets. Expected unload start time is 2.503504949
Vehicle SP2 travels from 6 to DepotReturn to deliver 0 pallets. Expected unload start time is 3.548697769
Vehicle SP2 travels from 8 to 5 to deliver 10 pallets. Expected unload start time is 1.56965923
Vehicle SP3 travels from Depot to 7 to deliver 3 pallets. Expected unload start time is 17.53488278
Vehicle SP3 travels from 1 to 3 to deliver 11 pallets. Expected unload start time is 20
Vehicle SP3 travels from 3 to DepotReturn to deliver 0 pallets. Expected unload start time is 21.65997236
Vehicle SP3 travels from 7 to 1 to deliver 2 pallets. Expected unload start time is 19.523393058
Vehicle SP5 travels from Depot to 7 to deliver 5 pallets. Expected unload start time is 16.667408028
Vehicle SP5 travels from 2 to DepotReturn to deliver 0 pallets. Expected unload start time is 22.12896817
Vehicle SP5 travels from 4 to 2 to deliver 9 pallets. Expected unload start time is 20.021765771
Vehicle SP5 travels from 7 to 9 to deliver 5 pallets. Expected unload start time is 18.27711979
Vehicle SP5 travels from 9 to 4 to deliver 11 pallets. Expected unload start time is 19
Objective value: 898.038150211
Solve time: 124168</t>
  </si>
  <si>
    <t>{"0": [[[8, 4], [5, 10], [6, 2]]], "1": [[[7, 3], [1, 2], [3, 11]]], "2": [[[7, 5], [9, 5], [4, 11], [2, 9]]]}</t>
  </si>
  <si>
    <t>{"0": [[[7, 8], [5, 10], [8, 4]]], "1": [[[6, 2], [1, 2], [3, 11]]], "2": [[[2, 9], [4, 11], [9, 5]]]}</t>
  </si>
  <si>
    <t xml:space="preserve">8 metre (capacity 22):
7 (8) -&gt; 5 (10) -&gt; 8 (4)
Rigid (capacity 16):
6 (2) -&gt; 1 (2) -&gt; 3 (11)
11 metre (capacity 30):
2 (9) -&gt; 4 (11) -&gt; 9 (5)
</t>
  </si>
  <si>
    <t>Input:
Customer 1 has 1 pallets demand and window 0-24 at (-66.485719967, -74.843943909) and average unload time 0.160475279
Customer 2 has 1 pallets demand and window 0-24 at (-23.816395829, -48.533129665) and average unload time 0.111178085
Customer 3 has 11 pallets demand and window 0-24 at (-18.723177388, -11.956649583) and average unload time 0.019814061
Customer 4 has 2 pallets demand and window 0-24 at (58.515366717, 11.482284676) and average unload time 0.068152557
Customer 5 has 14 pallets demand and window 0-24 at (9.927566225, -72.755076267) and average unload time 0.051881214
Customer 6 has 7 pallets demand and window 0-24 at (-69.640465506, -89.562463038) and average unload time 0.140138299
Customer 7 has 10 pallets demand and window 0-24 at (82.611420986, 20.202983463) and average unload time 0.024824274
Customer 8 has 6 pallets demand and window 18-19 at (-77.425009486, 86.537762821) and average unload time 0.160929895
Customer 9 has 7 pallets demand and window 0-24 at (-28.534995221, -65.555806195) and average unload time 0.027171491
Vehicle SP1 is a 11 metre with capacity 30, distance cost 0.778806298, and time cost 13.248999423
Vehicle SP2 is a 11 metre with capacity 30, distance cost 0.778806298, and time cost 13.248999423
Vehicle SP3 is a 8 metre with capacity 22, distance cost 1.003264906, and time cost 9.547311946
Vehicle SP4 is a Rigid with capacity 16, distance cost 1.1358619, and time cost 9.679088838
Vehicle SP5 is a 11 metre with capacity 30, distance cost 0.778806298, and time cost 13.248999423
Output:
Vehicle SP1 travels from Depot to 3 to deliver 11 pallets. Expected unload start time is 17.348787763
Vehicle SP1 travels from 3 to 8 to deliver 6 pallets. Expected unload start time is 19
Vehicle SP1 travels from 4 to DepotReturn to deliver 0 pallets. Expected unload start time is 23.581333253
Vehicle SP1 travels from 7 to 4 to deliver 2 pallets. Expected unload start time is 22.699636987
Vehicle SP1 travels from 8 to 7 to deliver 10 pallets. Expected unload start time is 22.131074478
Vehicle SP5 travels from Depot to 2 to deliver 1 pallets. Expected unload start time is 20.658243371
Vehicle SP5 travels from 1 to 6 to deliver 7 pallets. Expected unload start time is 21.744671103
Vehicle SP5 travels from 2 to 1 to deliver 1 pallets. Expected unload start time is 21.396035642
Vehicle SP5 travels from 5 to DepotReturn to deliver 0 pallets. Expected unload start time is 25.644202872
Vehicle SP5 travels from 6 to 9 to deliver 7 pallets. Expected unload start time is 23.320667982
Vehicle SP5 travels from 9 to 5 to deliver 14 pallets. Expected unload start time is 24
Objective value: 686.78799444
Solve time: 58782</t>
  </si>
  <si>
    <t>{"0": [[[3, 11], [8, 6], [7, 10], [4, 2]], [[2, 1], [1, 1], [6, 7], [9, 7], [5, 14]]], "1": [], "2": []}</t>
  </si>
  <si>
    <t>{"0": [[[5, 14], [9, 7], [6, 7], [1, 1], [2, 1]], [[7, 10], [4, 2], [8, 6], [3, 11]]], "1": [[]], "2": [[]]}</t>
  </si>
  <si>
    <t xml:space="preserve">11 metre (capacity 30):
5 (14) -&gt; 9 (7) -&gt; 6 (7) -&gt; 1 (1) -&gt; 2 (1)
7 (10) -&gt; 4 (2) -&gt; 8 (6) -&gt; 3 (11)
8 metre (capacity 22):
Rigid (capacity 16):
</t>
  </si>
  <si>
    <t>Input:
Customer 1 has 12 pallets demand and window 0-24 at (-8.175599603, 40.07111377) and average unload time 0.155411706
Customer 2 has 4 pallets demand and window 0-24 at (27.624489861, 26.31360465) and average unload time 0.12432765
Customer 3 has 8 pallets demand and window 0-24 at (-48.676690752, 27.639707558) and average unload time 0.030933538
Customer 4 has 8 pallets demand and window 0-24 at (79.230883729, -25.365215998) and average unload time 0.117362413
Customer 5 has 5 pallets demand and window 0-24 at (53.215857043, -33.518785934) and average unload time 0.136861092
Customer 6 has 12 pallets demand and window 8-9 at (-54.795680874, -64.326933653) and average unload time 0.132220038
Customer 7 has 1 pallets demand and window 0-24 at (23.930340552, 68.440083004) and average unload time 0.091511363
Customer 8 has 10 pallets demand and window 5-6 at (-75.119808333, 75.254217098) and average unload time 0.039841185
Customer 9 has 3 pallets demand and window 0-24 at (98.13209882, -49.147192526) and average unload time 0.063139975
Vehicle SP1 is a 8 metre with capacity 22, distance cost 0.848881638, and time cost 8.409710849
Vehicle SP2 is a Rigid with capacity 16, distance cost 1.345028309, and time cost 10.042258971
Vehicle SP3 is a Rigid with capacity 16, distance cost 1.345028309, and time cost 10.042258971
Vehicle SP4 is a 11 metre with capacity 30, distance cost 1.29227778, and time cost 7.805524362
Vehicle SP5 is a 8 metre with capacity 22, distance cost 0.848881638, and time cost 8.409710849
Output:
Vehicle SP1 travels from Depot to 7 to deliver 1 pallets. Expected unload start time is 0.906289323
Vehicle SP1 travels from 2 to 4 to deliver 8 pallets. Expected unload start time is 2.936634223
Vehicle SP1 travels from 4 to 9 to deliver 3 pallets. Expected unload start time is 4.255261706
Vehicle SP1 travels from 5 to DepotReturn to deliver 0 pallets. Expected unload start time is 6.509609107
Vehicle SP1 travels from 7 to 2 to deliver 4 pallets. Expected unload start time is 1.526402456
Vehicle SP1 travels from 9 to 5 to deliver 5 pallets. Expected unload start time is 5.039150389
Vehicle SP4 travels from Depot to 3 to deliver 8 pallets. Expected unload start time is 4.071725652
Vehicle SP4 travels from 1 to DepotReturn to deliver 0 pallets. Expected unload start time is 8.719892333
Vehicle SP4 travels from 3 to 8 to deliver 10 pallets. Expected unload start time is 5
Vehicle SP4 travels from 8 to 1 to deliver 12 pallets. Expected unload start time is 6.343743954
Vehicle SP5 travels from Depot to 6 to deliver 12 pallets. Expected unload start time is 8
Vehicle SP5 travels from 6 to DepotReturn to deliver 0 pallets. Expected unload start time is 10.642910507
Objective value: 843.347971669
Solve time: 8197</t>
  </si>
  <si>
    <t>{"0": [[[7, 1], [2, 4], [4, 8], [9, 3], [5, 5]], [[6, 12]]], "1": [], "2": [[[3, 8], [8, 10], [1, 12]]]}</t>
  </si>
  <si>
    <t>{"0": [[[7, 1], [2, 4], [4, 8], [9, 3], [5, 5]], [[6, 12]]], "1": [[]], "2": [[[3, 8], [8, 10], [1, 12]]]}</t>
  </si>
  <si>
    <t xml:space="preserve">8 metre (capacity 22):
7 (1) -&gt; 2 (4) -&gt; 4 (8) -&gt; 9 (3) -&gt; 5 (5)
6 (12)
Rigid (capacity 16):
11 metre (capacity 30):
3 (8) -&gt; 8 (10) -&gt; 1 (12)
</t>
  </si>
  <si>
    <t>Input:
Customer 1 has 1 pallets demand and window 21-22 at (74.259406196, -93.966580873) and average unload time 0.132864011
Customer 2 has 10 pallets demand and window 0-24 at (25.785156329, -47.104598604) and average unload time 0.152502728
Customer 3 has 1 pallets demand and window 0-24 at (-2.219808757, -67.196896675) and average unload time 0.018215274
Customer 4 has 4 pallets demand and window 0-24 at (-36.485069177, 25.823510116) and average unload time 0.018957784
Customer 5 has 8 pallets demand and window 6-7 at (64.09678249, 0.162443054) and average unload time 0.120323471
Customer 6 has 5 pallets demand and window 17-18 at (-82.945148831, 18.384633588) and average unload time 0.11248577
Customer 7 has 1 pallets demand and window 0-24 at (-46.415312517, 65.769893671) and average unload time 0.091238438
Customer 8 has 11 pallets demand and window 0-24 at (-98.950861452, 50.252962287) and average unload time 0.025117062
Customer 9 has 3 pallets demand and window 0-24 at (38.543369064, -8.874553386) and average unload time 0.163336683
Vehicle SP1 is a 11 metre with capacity 30, distance cost 0.789699738, and time cost 13.837044317
Vehicle SP2 is a 11 metre with capacity 30, distance cost 0.789699738, and time cost 13.837044317
Vehicle SP3 is a 8 metre with capacity 22, distance cost 1.43937705, and time cost 7.253908657
Vehicle SP4 is a 11 metre with capacity 30, distance cost 0.789699738, and time cost 13.837044317
Vehicle SP5 is a Rigid with capacity 16, distance cost 1.069381177, and time cost 14.938989523
Output:
Vehicle SP1 travels from Depot to 9 to deliver 3 pallets. Expected unload start time is 5.171185935
Vehicle SP1 travels from 5 to DepotReturn to deliver 0 pallets. Expected unload start time is 7.763800123
Vehicle SP1 travels from 9 to 5 to deliver 8 pallets. Expected unload start time is 6
Vehicle SP2 travels from Depot to 6 to deliver 5 pallets. Expected unload start time is 17
Vehicle SP2 travels from 4 to DepotReturn to deliver 0 pallets. Expected unload start time is 20.209566371
Vehicle SP2 travels from 6 to 8 to deliver 11 pallets. Expected unload start time is 18.008202964
Vehicle SP2 travels from 7 to 4 to deliver 4 pallets. Expected unload start time is 19.574995867
Vehicle SP2 travels from 8 to 7 to deliver 1 pallets. Expected unload start time is 18.96923045
Vehicle SP4 travels from Depot to 2 to deliver 10 pallets. Expected unload start time is 18.632191025
Vehicle SP4 travels from 1 to 3 to deliver 1 pallets. Expected unload start time is 22.145725542
Vehicle SP4 travels from 2 to 1 to deliver 1 pallets. Expected unload start time is 20.999999998
Vehicle SP4 travels from 3 to DepotReturn to deliver 0 pallets. Expected unload start time is 23.004360213
Objective value: 693.913364874
Solve time: 46751</t>
  </si>
  <si>
    <t>{"0": [[[9, 3], [5, 8]], [[6, 5], [8, 11], [7, 1], [4, 4]], [[2, 10], [1, 1], [3, 1]]], "1": [], "2": []}</t>
  </si>
  <si>
    <t>{"0": [[[2, 10], [1, 1], [3, 1]], [[5, 8], [9, 3]], [[4, 4], [7, 1], [8, 11], [6, 5]]], "1": [[]], "2": [[]]}</t>
  </si>
  <si>
    <t xml:space="preserve">11 metre (capacity 30):
2 (10) -&gt; 1 (1) -&gt; 3 (1)
5 (8) -&gt; 9 (3)
4 (4) -&gt; 7 (1) -&gt; 8 (11) -&gt; 6 (5)
8 metre (capacity 22):
Rigid (capacity 16):
</t>
  </si>
  <si>
    <t>Input:
Customer 1 has 3 pallets demand and window 0-24 at (86.517050928, -1.419858613) and average unload time 0.06774734
Customer 2 has 8 pallets demand and window 0-24 at (-34.042491329, 25.206926753) and average unload time 0.062785272
Customer 3 has 3 pallets demand and window 0-24 at (1.078543026, 39.598486127) and average unload time 0.161358618
Customer 4 has 5 pallets demand and window 0-24 at (-60.820941042, -44.127348381) and average unload time 0.037127234
Customer 5 has 2 pallets demand and window 0-24 at (-25.516848877, -6.59106057) and average unload time 0.105838006
Customer 6 has 8 pallets demand and window 0-24 at (-31.036838207, 75.702197976) and average unload time 0.100494661
Customer 7 has 4 pallets demand and window 0-24 at (-81.609539213, 12.77004611) and average unload time 0.056008913
Customer 8 has 8 pallets demand and window 0-24 at (50.441481872, 37.576579744) and average unload time 0.164534943
Customer 9 has 13 pallets demand and window 19-20 at (-33.851150355, -18.883210418) and average unload time 0.047011444
Vehicle SP1 is a 8 metre with capacity 22, distance cost 0.729963866, and time cost 13.212427227
Vehicle SP2 is a 11 metre with capacity 30, distance cost 0.908018954, and time cost 9.288265741
Vehicle SP3 is a 8 metre with capacity 22, distance cost 0.729963866, and time cost 13.212427227
Vehicle SP4 is a 11 metre with capacity 30, distance cost 0.908018954, and time cost 9.288265741
Vehicle SP5 is a Rigid with capacity 16, distance cost 1.361762929, and time cost 13.579785119
Output:
Vehicle SP2 travels from Depot to 1 to deliver 3 pallets. Expected unload start time is 18.674525087
Vehicle SP2 travels from 1 to 8 to deliver 8 pallets. Expected unload start time is 19.541818227
Vehicle SP2 travels from 2 to DepotReturn to deliver 0 pallets. Expected unload start time is 25.031769014
Vehicle SP2 travels from 3 to 6 to deliver 8 pallets. Expected unload start time is 22.563734646
Vehicle SP2 travels from 6 to 2 to deliver 8 pallets. Expected unload start time is 24
Vehicle SP2 travels from 8 to 3 to deliver 3 pallets. Expected unload start time is 21.475651896
Vehicle SP4 travels from Depot to 7 to deliver 4 pallets. Expected unload start time is 17.371363067
Vehicle SP4 travels from 4 to 9 to deliver 13 pallets. Expected unload start time is 19
Vehicle SP4 travels from 5 to DepotReturn to deliver 0 pallets. Expected unload start time is 20.33789387
Vehicle SP4 travels from 7 to 4 to deliver 5 pallets. Expected unload start time is 18.352601561
Vehicle SP4 travels from 9 to 5 to deliver 2 pallets. Expected unload start time is 19.796788509
Objective value: 607.143981912
Solve time: 49585</t>
  </si>
  <si>
    <t>{"0": [], "1": [[[1, 3], [8, 8], [3, 3], [6, 8], [2, 8]], [[7, 4], [4, 5], [9, 13], [5, 2]]], "2": []}</t>
  </si>
  <si>
    <t>{"0": [[]], "1": [[[5, 2], [9, 13], [4, 5], [7, 4]], [[2, 8], [6, 8], [3, 3], [8, 8], [1, 3]]], "2": [[]]}</t>
  </si>
  <si>
    <t xml:space="preserve">8 metre (capacity 22):
11 metre (capacity 30):
5 (2) -&gt; 9 (13) -&gt; 4 (5) -&gt; 7 (4)
2 (8) -&gt; 6 (8) -&gt; 3 (3) -&gt; 8 (8) -&gt; 1 (3)
Rigid (capacity 16):
</t>
  </si>
  <si>
    <t>Input:
Customer 1 has 8 pallets demand and window 7-8 at (65.328635226, -81.564038562) and average unload time 0.149952886
Customer 2 has 9 pallets demand and window 16-17 at (9.622338195, -97.490059291) and average unload time 0.053971882
Customer 3 has 6 pallets demand and window 22-23 at (45.042662277, -61.941653256) and average unload time 0.131667299
Customer 4 has 11 pallets demand and window 0-24 at (-64.631553649, 29.395929126) and average unload time 0.068554264
Customer 5 has 2 pallets demand and window 0-24 at (-2.072377796, -20.575211548) and average unload time 0.069120362
Customer 6 has 10 pallets demand and window 0-24 at (12.447698689, -88.242097324) and average unload time 0.15386578
Customer 7 has 12 pallets demand and window 0-24 at (61.463890184, -61.888858517) and average unload time 0.037930636
Customer 8 has 10 pallets demand and window 5-6 at (88.971934683, -25.72219011) and average unload time 0.074242616
Customer 9 has 1 pallets demand and window 23-24 at (-72.633925848, -92.039212437) and average unload time 0.117821334
Vehicle SP1 is a 8 metre with capacity 22, distance cost 0.992487846, and time cost 10.82382165
Vehicle SP2 is a 8 metre with capacity 22, distance cost 0.992487846, and time cost 10.82382165
Vehicle SP3 is a 8 metre with capacity 22, distance cost 0.992487846, and time cost 10.82382165
Vehicle SP4 is a 8 metre with capacity 22, distance cost 0.992487846, and time cost 10.82382165
Vehicle SP5 is a Rigid with capacity 16, distance cost 1.117199569, and time cost 10.428830473
Output:
Vehicle SP1 travels from Depot to 5 to deliver 2 pallets. Expected unload start time is 15.889273722
Vehicle SP1 travels from 2 to 6 to deliver 10 pallets. Expected unload start time is 20.39676329
Vehicle SP1 travels from 5 to 2 to deliver 9 pallets. Expected unload start time is 17
Vehicle SP1 travels from 6 to 9 to deliver 1 pallets. Expected unload start time is 23
Vehicle SP1 travels from 9 to DepotReturn to deliver 0 pallets. Expected unload start time is 24.583411222
Vehicle SP2 travels from Depot to 4 to deliver 11 pallets. Expected unload start time is 24
Vehicle SP2 travels from 4 to DepotReturn to deliver 0 pallets. Expected unload start time is 25.641628446
Vehicle SP3 travels from Depot to 3 to deliver 6 pallets. Expected unload start time is 22
Vehicle SP3 travels from 3 to 7 to deliver 12 pallets. Expected unload start time is 22.995270152
Vehicle SP3 travels from 7 to DepotReturn to deliver 0 pallets. Expected unload start time is 24.540738821
Vehicle SP4 travels from Depot to 8 to deliver 10 pallets. Expected unload start time is 5.499562704
Vehicle SP4 travels from 1 to DepotReturn to deliver 0 pallets. Expected unload start time is 9.505889412
Vehicle SP4 travels from 8 to 1 to deliver 8 pallets. Expected unload start time is 7
Objective value: 1101.900893564
Solve time: 46550</t>
  </si>
  <si>
    <t>{"0": [[[5, 2], [2, 9], [6, 10], [9, 1]], [[4, 11]], [[3, 6], [7, 12]], [[8, 10], [1, 8]]], "1": []}</t>
  </si>
  <si>
    <t>{"0": [[[5, 2], [2, 9], [6, 10], [9, 1]], [[8, 10], [1, 8]], [[4, 11]], [[3, 6], [7, 12]]], "1": [[]]}</t>
  </si>
  <si>
    <t xml:space="preserve">8 metre (capacity 22):
5 (2) -&gt; 2 (9) -&gt; 6 (10) -&gt; 9 (1)
8 (10) -&gt; 1 (8)
4 (11)
3 (6) -&gt; 7 (12)
Rigid (capacity 16):
</t>
  </si>
  <si>
    <t>Input:
Customer 1 has 5 pallets demand and window 0-24 at (73.245281143, -13.609964329) and average unload time 0.118875813
Customer 2 has 12 pallets demand and window 6-7 at (83.782278361, 9.376638159) and average unload time 0.089267979
Customer 3 has 13 pallets demand and window 0-24 at (-32.101622478, 80.957258907) and average unload time 0.065064774
Customer 4 has 1 pallets demand and window 0-24 at (83.167366974, -69.341807027) and average unload time 0.128947884
Customer 5 has 4 pallets demand and window 0-24 at (42.382040152, -21.940418128) and average unload time 0.093993618
Customer 6 has 1 pallets demand and window 0-24 at (-42.995722086, 23.070369739) and average unload time 0.114285458
Customer 7 has 12 pallets demand and window 13-14 at (-72.142887932, 31.384473521) and average unload time 0.144760354
Customer 8 has 13 pallets demand and window 0-24 at (72.213800557, -79.839988428) and average unload time 0.028689441
Customer 9 has 3 pallets demand and window 9-10 at (-61.280387402, -10.008612086) and average unload time 0.100652248
Vehicle SP1 is a 8 metre with capacity 22, distance cost 1.367712706, and time cost 12.66257678
Vehicle SP2 is a 8 metre with capacity 22, distance cost 1.367712706, and time cost 12.66257678
Vehicle SP3 is a 8 metre with capacity 22, distance cost 1.367712706, and time cost 12.66257678
Vehicle SP4 is a 11 metre with capacity 30, distance cost 1.306366902, and time cost 12.825109862
Vehicle SP5 is a 8 metre with capacity 22, distance cost 1.367712706, and time cost 12.66257678
Output:
Vehicle SP1 travels from Depot to 1 to deliver 5 pallets. Expected unload start time is 5.089538421
Vehicle SP1 travels from 1 to 2 to deliver 12 pallets. Expected unload start time is 6
Vehicle SP1 travels from 2 to DepotReturn to deliver 0 pallets. Expected unload start time is 8.125032583
Vehicle SP3 travels from Depot to 8 to deliver 13 pallets. Expected unload start time is 1.345667628
Vehicle SP3 travels from 4 to 5 to deliver 4 pallets. Expected unload start time is 2.818887763
Vehicle SP3 travels from 5 to DepotReturn to deliver 0 pallets. Expected unload start time is 3.791417356
Vehicle SP3 travels from 8 to 4 to deliver 1 pallets. Expected unload start time is 1.90828153
Vehicle SP4 travels from Depot to 9 to deliver 3 pallets. Expected unload start time is 10
Vehicle SP4 travels from 3 to 6 to deliver 1 pallets. Expected unload start time is 17.115806414
Vehicle SP4 travels from 6 to DepotReturn to deliver 0 pallets. Expected unload start time is 17.840019387
Vehicle SP4 travels from 7 to 3 to deliver 13 pallets. Expected unload start time is 15.533675796
Vehicle SP4 travels from 9 to 7 to deliver 12 pallets. Expected unload start time is 13
Objective value: 1140.275214781
Solve time: 78490</t>
  </si>
  <si>
    <t>{"0": [[[1, 5], [2, 12]], [[8, 13], [4, 1], [5, 4]]], "1": [[[9, 3], [7, 12], [3, 13], [6, 1]]]}</t>
  </si>
  <si>
    <t>{"0": [[[2, 12], [1, 5]], [[8, 13], [4, 1], [5, 4]]], "1": [[[9, 3], [7, 12], [3, 13], [6, 1]]]}</t>
  </si>
  <si>
    <t xml:space="preserve">8 metre (capacity 22):
2 (12) -&gt; 1 (5)
8 (13) -&gt; 4 (1) -&gt; 5 (4)
11 metre (capacity 30):
9 (3) -&gt; 7 (12) -&gt; 3 (13) -&gt; 6 (1)
</t>
  </si>
  <si>
    <t>Input:
Customer 1 has 7 pallets demand and window 0-24 at (-51.620022152, -8.929680233) and average unload time 0.145776854
Customer 2 has 2 pallets demand and window 0-24 at (-18.378937485, 63.92293702) and average unload time 0.046061973
Customer 3 has 8 pallets demand and window 0-24 at (-52.148496423, 83.866397215) and average unload time 0.019465707
Customer 4 has 6 pallets demand and window 0-24 at (45.333464265, -85.163919486) and average unload time 0.14458388
Customer 5 has 9 pallets demand and window 18-19 at (-54.144917187, -81.803919629) and average unload time 0.090896431
Customer 6 has 8 pallets demand and window 0-24 at (60.602461708, 43.384460181) and average unload time 0.121315548
Customer 7 has 7 pallets demand and window 0-24 at (54.162027298, -22.878682126) and average unload time 0.045577344
Customer 8 has 7 pallets demand and window 0-24 at (-81.11843669, 32.182457276) and average unload time 0.083404126
Customer 9 has 3 pallets demand and window 7-8 at (-86.742981623, 12.015557709) and average unload time 0.141908053
Customer 10 has 5 pallets demand and window 18-19 at (-38.036555914, -36.52131734) and average unload time 0.134269998
Customer 11 has 8 pallets demand and window 0-24 at (-39.779619693, 32.986289056) and average unload time 0.150272543
Customer 12 has 9 pallets demand and window 0-24 at (63.447521778, -47.249795797) and average unload time 0.106963434
Vehicle SP1 is a Rigid with capacity 16, distance cost 0.976878526, and time cost 8.073410431
Vehicle SP2 is a 8 metre with capacity 22, distance cost 0.795689112, and time cost 13.407168172
Vehicle SP3 is a 8 metre with capacity 22, distance cost 0.795689112, and time cost 13.407168172
Vehicle SP4 is a Rigid with capacity 16, distance cost 0.976878526, and time cost 8.073410431
Vehicle SP5 is a 11 metre with capacity 30, distance cost 1.015316086, and time cost 12.623662886
Output:
Vehicle SP2 travels from Depot to 2 to deliver 2 pallets. Expected unload start time is 5.675760867
Vehicle SP2 travels from 1 to DepotReturn to deliver 0 pallets. Expected unload start time is 9.883287487
Vehicle SP2 travels from 2 to 3 to deliver 8 pallets. Expected unload start time is 6.258121476
Vehicle SP2 travels from 3 to 8 to deliver 7 pallets. Expected unload start time is 7.154464177
Vehicle SP2 travels from 8 to 9 to deliver 3 pallets. Expected unload start time is 8
Vehicle SP2 travels from 9 to 1 to deliver 2 pallets. Expected unload start time is 8.936900083
Vehicle SP3 travels from Depot to 11 to deliver 8 pallets. Expected unload start time is 15.613008147
Vehicle SP3 travels from 1 to 5 to deliver 9 pallets. Expected unload start time is 19
Vehicle SP3 travels from 5 to DepotReturn to deliver 0 pallets. Expected unload start time is 21.044314272
Vehicle SP3 travels from 11 to 1 to deliver 5 pallets. Expected unload start time is 17.359641146
Vehicle SP4 travels from Depot to 10 to deliver 5 pallets. Expected unload start time is 18
Vehicle SP4 travels from 10 to DepotReturn to deliver 0 pallets. Expected unload start time is 19.330490792
Vehicle SP5 travels from Depot to 6 to deliver 8 pallets. Expected unload start time is 0.931637482
Vehicle SP5 travels from 4 to DepotReturn to deliver 0 pallets. Expected unload start time is 6.94078492
Vehicle SP5 travels from 6 to 7 to deliver 7 pallets. Expected unload start time is 2.734354305
Vehicle SP5 travels from 7 to 12 to deliver 9 pallets. Expected unload start time is 3.379396957
Vehicle SP5 travels from 12 to 4 to deliver 6 pallets. Expected unload start time is 4.867305886
Objective value: 1100.115529865
Solve time: 6655433</t>
  </si>
  <si>
    <t>{"0": [[[10, 5]]], "1": [[[2, 2], [3, 8], [8, 7], [9, 3], [1, 2]], [[11, 8], [1, 5], [5, 9]]], "2": [[[6, 8], [7, 7], [12, 9], [4, 6]]]}</t>
  </si>
  <si>
    <t>{"0": [[[1, 7], [10, 5]]], "1": [[[11, 8], [5, 9]], [[9, 3], [8, 7], [3, 8], [2, 2]]], "2": [[[6, 8], [7, 7], [12, 9], [4, 6]]]}</t>
  </si>
  <si>
    <t xml:space="preserve">Rigid (capacity 16):
1 (7) -&gt; 10 (5)
8 metre (capacity 22):
11 (8) -&gt; 5 (9)
9 (3) -&gt; 8 (7) -&gt; 3 (8) -&gt; 2 (2)
11 metre (capacity 30):
6 (8) -&gt; 7 (7) -&gt; 12 (9) -&gt; 4 (6)
</t>
  </si>
  <si>
    <t>Input:
Customer 1 has 8 pallets demand and window 0-24 at (14.736842446, 28.034049718) and average unload time 0.130294522
Customer 2 has 8 pallets demand and window 0-24 at (-32.549394413, -0.675632498) and average unload time 0.125798521
Customer 3 has 2 pallets demand and window 0-24 at (31.006562759, -40.245736325) and average unload time 0.094473381
Customer 4 has 1 pallets demand and window 0-24 at (-67.787030427, -63.113846998) and average unload time 0.102095567
Customer 5 has 5 pallets demand and window 15-16 at (33.330757788, 13.615425269) and average unload time 0.025079065
Customer 6 has 2 pallets demand and window 20-21 at (83.748814411, -93.924607766) and average unload time 0.122823288
Customer 7 has 4 pallets demand and window 0-24 at (-15.106877489, 74.792501511) and average unload time 0.131861909
Customer 8 has 3 pallets demand and window 19-20 at (-44.818303063, 40.210423501) and average unload time 0.041613482
Customer 9 has 4 pallets demand and window 0-24 at (46.595636341, 81.139362181) and average unload time 0.027587677
Customer 10 has 1 pallets demand and window 0-24 at (-95.744399843, -23.189738698) and average unload time 0.102200739
Customer 11 has 5 pallets demand and window 0-24 at (56.302466565, -14.181447595) and average unload time 0.087664577
Customer 12 has 3 pallets demand and window 19-20 at (-10.173627654, -38.406560015) and average unload time 0.145676059
Vehicle SP1 is a Rigid with capacity 16, distance cost 0.890178435, and time cost 11.326025228
Vehicle SP2 is a Rigid with capacity 16, distance cost 0.890178435, and time cost 11.326025228
Vehicle SP3 is a 8 metre with capacity 22, distance cost 1.22146265, and time cost 8.180978462
Vehicle SP4 is a 8 metre with capacity 22, distance cost 1.22146265, and time cost 8.180978462
Vehicle SP5 is a Rigid with capacity 16, distance cost 0.890178435, and time cost 11.326025228
Output:
Vehicle SP1 travels from Depot to 2 to deliver 7 pallets. Expected unload start time is 15.882872675
Vehicle SP1 travels from 2 to 10 to deliver 1 pallets. Expected unload start time is 17.602033811
Vehicle SP1 travels from 3 to DepotReturn to deliver 0 pallets. Expected unload start time is 23.010328309
Vehicle SP1 travels from 4 to 12 to deliver 3 pallets. Expected unload start time is 19.199172055
Vehicle SP1 travels from 6 to 3 to deliver 2 pallets. Expected unload start time is 22.186321729
Vehicle SP1 travels from 10 to 4 to deliver 1 pallets. Expected unload start time is 18.313479592
Vehicle SP1 travels from 12 to 6 to deliver 2 pallets. Expected unload start time is 21
Vehicle SP2 travels from Depot to 1 to deliver 4 pallets. Expected unload start time is 16.721656491
Vehicle SP2 travels from 1 to 9 to deliver 4 pallets. Expected unload start time is 18.016942629
Vehicle SP2 travels from 2 to DepotReturn to deliver 0 pallets. Expected unload start time is 21.191183842
Vehicle SP2 travels from 7 to 8 to deliver 3 pallets. Expected unload start time is 20
Vehicle SP2 travels from 8 to 2 to deliver 1 pallets. Expected unload start time is 20.658430249
Vehicle SP2 travels from 9 to 7 to deliver 4 pallets. Expected unload start time is 18.90264435
Vehicle SP5 travels from Depot to 1 to deliver 4 pallets. Expected unload start time is 14.184705009
Vehicle SP5 travels from 1 to 5 to deliver 5 pallets. Expected unload start time is 15
Vehicle SP5 travels from 5 to 11 to deliver 5 pallets. Expected unload start time is 15.576152595
Vehicle SP5 travels from 11 to DepotReturn to deliver 0 pallets. Expected unload start time is 16.740238138
Objective value: 928.294313086808
Solve time: 694794</t>
  </si>
  <si>
    <t>{"0": [[[2, 7], [10, 1], [4, 1], [12, 3], [6, 2], [3, 2]], [[1, 4], [9, 4], [7, 4], [8, 3], [2, 1]], [[1, 4], [5, 5], [11, 5]]], "1": []}</t>
  </si>
  <si>
    <t>{"0": [[[3, 2], [6, 2], [11, 5]], [[5, 5], [9, 4], [7, 4], [8, 3]], [[2, 8], [10, 1], [4, 1], [12, 3]]], "1": [[[1, 8]]]}</t>
  </si>
  <si>
    <t xml:space="preserve">Rigid (capacity 16):
3 (2) -&gt; 6 (2) -&gt; 11 (5)
5 (5) -&gt; 9 (4) -&gt; 7 (4) -&gt; 8 (3)
2 (8) -&gt; 10 (1) -&gt; 4 (1) -&gt; 12 (3)
8 metre (capacity 22):
1 (8)
</t>
  </si>
  <si>
    <t>Input:
Customer 1 has 8 pallets demand and window 0-24 at (-87.641445675, -0.025248248) and average unload time 0.050187475
Customer 2 has 10 pallets demand and window 0-24 at (-60.083802751, 89.733045498) and average unload time 0.105290076
Customer 3 has 7 pallets demand and window 0-24 at (-28.725150514, -71.934032811) and average unload time 0.092703078
Customer 4 has 5 pallets demand and window 6-7 at (0.107978779, 81.374485076) and average unload time 0.048955189
Customer 5 has 4 pallets demand and window 0-24 at (55.419533529, -39.569373271) and average unload time 0.056213884
Customer 6 has 2 pallets demand and window 0-24 at (49.423882197, -16.102860591) and average unload time 0.073396316
Customer 7 has 11 pallets demand and window 0-24 at (19.969100368, 86.821056557) and average unload time 0.165855748
Customer 8 has 3 pallets demand and window 15-16 at (13.595178901, 26.119854166) and average unload time 0.098033915
Customer 9 has 7 pallets demand and window 0-24 at (-65.414174658, 1.158239256) and average unload time 0.105028279
Customer 10 has 8 pallets demand and window 0-24 at (62.658189126, 13.331974138) and average unload time 0.113095776
Customer 11 has 4 pallets demand and window 0-24 at (-83.361032058, -10.127415162) and average unload time 0.079577955
Customer 12 has 2 pallets demand and window 0-24 at (92.200197595, -41.545768779) and average unload time 0.078143452
Vehicle SP1 is a 11 metre with capacity 30, distance cost 0.968943895, and time cost 13.792041664
Vehicle SP2 is a 11 metre with capacity 30, distance cost 0.968943895, and time cost 13.792041664
Vehicle SP3 is a 11 metre with capacity 30, distance cost 0.968943895, and time cost 13.792041664
Vehicle SP4 is a 8 metre with capacity 22, distance cost 0.923473323, and time cost 14.886428019
Vehicle SP5 is a Rigid with capacity 16, distance cost 0.917431224, and time cost 8.02341778
Output:
Vehicle SP1 travels from Depot to 7 to deliver 11 pallets. Expected unload start time is 4.918156776
Vehicle SP1 travels from 2 to DepotReturn to deliver 0 pallets. Expected unload start time is 10.407182853
Vehicle SP1 travels from 4 to 2 to deliver 10 pallets. Expected unload start time is 8.004393046
Vehicle SP1 travels from 7 to 4 to deliver 5 pallets. Expected unload start time is 7.000000002
Vehicle SP2 travels from Depot to 3 to deliver 7 pallets. Expected unload start time is 0.968216736
Vehicle SP2 travels from 1 to 9 to deliver 7 pallets. Expected unload start time is 3.783494899
Vehicle SP2 travels from 3 to 11 to deliver 4 pallets. Expected unload start time is 2.648303999
Vehicle SP2 travels from 9 to DepotReturn to deliver 0 pallets. Expected unload start time is 5.336498197
Vehicle SP2 travels from 11 to 1 to deliver 8 pallets. Expected unload start time is 3.103760653
Vehicle SP4 travels from Depot to 8 to deliver 3 pallets. Expected unload start time is 16
Vehicle SP4 travels from 5 to 6 to deliver 2 pallets. Expected unload start time is 19.756014844
Vehicle SP4 travels from 6 to DepotReturn to deliver 0 pallets. Expected unload start time is 20.552569721
Vehicle SP4 travels from 8 to 10 to deliver 8 pallets. Expected unload start time is 16.927878722
Vehicle SP4 travels from 10 to 12 to deliver 2 pallets. Expected unload start time is 18.611696532
Vehicle SP4 travels from 12 to 5 to deliver 4 pallets. Expected unload start time is 19.228405013
Objective value: 994.239657938
Solve time: 385349</t>
  </si>
  <si>
    <t>{"0": [[[7, 11], [4, 5], [2, 10]], [[3, 7], [11, 4], [1, 8], [9, 7]]], "1": [[[8, 3], [10, 8], [12, 2], [5, 4], [6, 2]]], "2": []}</t>
  </si>
  <si>
    <t>{"0": [[[7, 11], [4, 5], [2, 10]], [[9, 7], [1, 8], [11, 4], [3, 7]]], "1": [[[8, 3], [10, 8], [12, 2], [5, 4], [6, 2]]], "2": [[]]}</t>
  </si>
  <si>
    <t xml:space="preserve">11 metre (capacity 30):
7 (11) -&gt; 4 (5) -&gt; 2 (10)
9 (7) -&gt; 1 (8) -&gt; 11 (4) -&gt; 3 (7)
8 metre (capacity 22):
8 (3) -&gt; 10 (8) -&gt; 12 (2) -&gt; 5 (4) -&gt; 6 (2)
Rigid (capacity 16):
</t>
  </si>
  <si>
    <t>Input:
Customer 1 has 2 pallets demand and window 0-24 at (84.1439079, 87.868454183) and average unload time 0.104306011
Customer 2 has 8 pallets demand and window 18-19 at (-22.827489859, -73.603077013) and average unload time 0.03841007
Customer 3 has 6 pallets demand and window 20-21 at (25.294054245, -69.039837188) and average unload time 0.090851872
Customer 4 has 9 pallets demand and window 5-6 at (-77.588233236, -12.589294208) and average unload time 0.034388936
Customer 5 has 6 pallets demand and window 0-24 at (-67.597098539, 8.057010486) and average unload time 0.093691393
Customer 6 has 5 pallets demand and window 0-24 at (-7.191180977, 35.815434882) and average unload time 0.020798326
Customer 7 has 4 pallets demand and window 0-24 at (-51.557432257, -47.491661179) and average unload time 0.10927067
Customer 8 has 7 pallets demand and window 0-24 at (-27.198409993, 71.430274233) and average unload time 0.162273529
Customer 9 has 7 pallets demand and window 0-24 at (-83.039232946, 60.328662328) and average unload time 0.118999851
Customer 10 has 4 pallets demand and window 0-24 at (-68.038973628, 35.787410523) and average unload time 0.103787972
Customer 11 has 4 pallets demand and window 0-24 at (-33.140989177, -95.789400389) and average unload time 0.139107142
Customer 12 has 6 pallets demand and window 9-10 at (15.06222528, -78.330843512) and average unload time 0.043281621
Vehicle SP1 is a Rigid with capacity 16, distance cost 1.364080689, and time cost 7.648409053
Vehicle SP2 is a 8 metre with capacity 22, distance cost 1.364762788, and time cost 8.766607358
Vehicle SP3 is a Rigid with capacity 16, distance cost 1.364080689, and time cost 7.648409053
Vehicle SP4 is a Rigid with capacity 16, distance cost 1.364080689, and time cost 7.648409053
Vehicle SP5 is a 11 metre with capacity 30, distance cost 0.992012312, and time cost 9.082630768
Output:
Vehicle SP1 travels from Depot to 7 to deliver 2 pallets. Expected unload start time is 18.296172723
Vehicle SP1 travels from 2 to 3 to deliver 6 pallets. Expected unload start time is 20
Vehicle SP1 travels from 3 to DepotReturn to deliver 0 pallets. Expected unload start time is 21.46420456
Vehicle SP1 travels from 7 to 2 to deliver 8 pallets. Expected unload start time is 19
Vehicle SP2 travels from Depot to 5 to deliver 1 pallets. Expected unload start time is 5.619599731
Vehicle SP2 travels from 4 to 7 to deliver 2 pallets. Expected unload start time is 6.85375706
Vehicle SP2 travels from 5 to 4 to deliver 9 pallets. Expected unload start time is 6
Vehicle SP2 travels from 7 to 11 to deliver 4 pallets. Expected unload start time is 7.802728347
Vehicle SP2 travels from 11 to 12 to deliver 6 pallets. Expected unload start time is 9
Vehicle SP2 travels from 12 to DepotReturn to deliver 0 pallets. Expected unload start time is 10.256762915
Vehicle SP5 travels from Depot to 6 to deliver 5 pallets. Expected unload start time is 0.456628004
Vehicle SP5 travels from 1 to 8 to deliver 7 pallets. Expected unload start time is 3.490180115
Vehicle SP5 travels from 5 to DepotReturn to deliver 0 pallets. Expected unload start time is 8.611523299
Vehicle SP5 travels from 6 to 1 to deliver 2 pallets. Expected unload start time is 1.874702921
Vehicle SP5 travels from 8 to 9 to deliver 7 pallets. Expected unload start time is 5.337765749
Vehicle SP5 travels from 9 to 10 to deliver 4 pallets. Expected unload start time is 6.530295827
Vehicle SP5 travels from 10 to 5 to deliver 5 pallets. Expected unload start time is 7.292121718
Objective value: 1337.306652706
Solve time: 697211</t>
  </si>
  <si>
    <t>{"0": [[[7, 2], [2, 8], [3, 6]]], "1": [[[5, 1], [4, 9], [7, 2], [11, 4], [12, 6]]], "2": [[[6, 5], [1, 2], [8, 7], [9, 7], [10, 4], [5, 5]]]}</t>
  </si>
  <si>
    <t>{"0": [[[12, 6], [3, 6]], [[2, 8], [11, 4], [7, 4]], [[5, 6], [4, 9]]], "1": [[]], "2": [[[10, 4], [9, 7], [8, 7], [1, 2], [6, 5]]]}</t>
  </si>
  <si>
    <t xml:space="preserve">Rigid (capacity 16):
12 (6) -&gt; 3 (6)
2 (8) -&gt; 11 (4) -&gt; 7 (4)
5 (6) -&gt; 4 (9)
8 metre (capacity 22):
11 metre (capacity 30):
10 (4) -&gt; 9 (7) -&gt; 8 (7) -&gt; 1 (2) -&gt; 6 (5)
</t>
  </si>
  <si>
    <t>Input:
Customer 1 has 8 pallets demand and window 17-18 at (59.414061302, -70.95972146) and average unload time 0.14234569
Customer 2 has 12 pallets demand and window 0-24 at (-50.259421476, 86.033722047) and average unload time 0.166501506
Customer 3 has 12 pallets demand and window 0-24 at (-65.510351522, -43.301770175) and average unload time 0.073129517
Customer 4 has 1 pallets demand and window 0-24 at (40.682495809, -6.916537405) and average unload time 0.104061243
Customer 5 has 4 pallets demand and window 9-10 at (57.973245052, -91.160471987) and average unload time 0.115936333
Customer 6 has 7 pallets demand and window 0-24 at (-5.860591417, -20.117822387) and average unload time 0.092829825
Customer 7 has 2 pallets demand and window 20-21 at (-26.190481411, 28.82332457) and average unload time 0.027215143
Customer 8 has 5 pallets demand and window 0-24 at (-5.075207851, -44.356020721) and average unload time 0.016702376
Customer 9 has 1 pallets demand and window 0-24 at (-65.738754608, -76.516211319) and average unload time 0.071029895
Customer 10 has 8 pallets demand and window 0-24 at (-70.568441798, 6.590529104) and average unload time 0.017950965
Customer 11 has 6 pallets demand and window 0-24 at (20.953892725, -50.39775177) and average unload time 0.156631999
Customer 12 has 11 pallets demand and window 0-24 at (-45.854217299, -13.948635861) and average unload time 0.084034364
Vehicle SP1 is a 11 metre with capacity 30, distance cost 0.874007206, and time cost 9.255706709
Vehicle SP2 is a 11 metre with capacity 30, distance cost 0.874007206, and time cost 9.255706709
Vehicle SP3 is a Rigid with capacity 16, distance cost 0.94425571, and time cost 8.433889283
Vehicle SP4 is a 11 metre with capacity 30, distance cost 0.874007206, and time cost 9.255706709
Vehicle SP5 is a 11 metre with capacity 30, distance cost 0.874007206, and time cost 9.255706709
Output:
Vehicle SP2 travels from Depot to 6 to deliver 7 pallets. Expected unload start time is 7.216523811
Vehicle SP2 travels from 1 to 4 to deliver 1 pallets. Expected unload start time is 18.972844444
Vehicle SP2 travels from 4 to DepotReturn to deliver 0 pallets. Expected unload start time is 19.592733898
Vehicle SP2 travels from 5 to 1 to deliver 8 pallets. Expected unload start time is 17
Vehicle SP2 travels from 6 to 11 to deliver 6 pallets. Expected unload start time is 8.371909402
Vehicle SP2 travels from 11 to 5 to deliver 4 pallets. Expected unload start time is 10
Vehicle SP4 travels from Depot to 8 to deliver 5 pallets. Expected unload start time is 19.729378943
Vehicle SP4 travels from 3 to 12 to deliver 11 pallets. Expected unload start time is 22.476511493
Vehicle SP4 travels from 8 to 9 to deliver 1 pallets. Expected unload start time is 20.671154312
Vehicle SP4 travels from 9 to 3 to deliver 12 pallets. Expected unload start time is 21.157374537
Vehicle SP4 travels from 12 to DepotReturn to deliver 0 pallets. Expected unload start time is 24
Vehicle SP5 travels from Depot to 10 to deliver 8 pallets. Expected unload start time is 17.057558199
Vehicle SP5 travels from 2 to 7 to deliver 2 pallets. Expected unload start time is 21
Vehicle SP5 travels from 7 to DepotReturn to deliver 0 pallets. Expected unload start time is 21.541244764
Vehicle SP5 travels from 10 to 2 to deliver 12 pallets. Expected unload start time is 18.226141315
Objective value: 847.969831264
Solve time: 430708</t>
  </si>
  <si>
    <t>{"0": [[[6, 7], [11, 6], [5, 4], [1, 8], [4, 1]], [[8, 5], [9, 1], [3, 12], [12, 11]], [[10, 8], [2, 12], [7, 2]]], "1": []}</t>
  </si>
  <si>
    <t>{"0": [[[10, 8], [2, 12], [7, 2]], [[8, 5], [11, 6], [5, 4], [1, 8], [4, 1]], [[12, 11], [3, 12], [9, 1]], [[6, 7]]], "1": [[]]}</t>
  </si>
  <si>
    <t xml:space="preserve">11 metre (capacity 30):
10 (8) -&gt; 2 (12) -&gt; 7 (2)
8 (5) -&gt; 11 (6) -&gt; 5 (4) -&gt; 1 (8) -&gt; 4 (1)
12 (11) -&gt; 3 (12) -&gt; 9 (1)
6 (7)
Rigid (capacity 16):
</t>
  </si>
  <si>
    <t>Input:
Customer 1 has 8 pallets demand and window 14-15 at (99.638339255, 18.382089932) and average unload time 0.023385936
Customer 2 has 1 pallets demand and window 13-14 at (-57.221223447, -62.415902476) and average unload time 0.106371274
Customer 3 has 4 pallets demand and window 0-24 at (44.214552992, 89.041511803) and average unload time 0.023637058
Customer 4 has 2 pallets demand and window 0-24 at (33.794574689, 74.449419395) and average unload time 0.046156487
Customer 5 has 7 pallets demand and window 0-24 at (-98.277899517, 33.213570953) and average unload time 0.022596267
Customer 6 has 8 pallets demand and window 0-24 at (70.506227512, -39.228783623) and average unload time 0.036281252
Customer 7 has 1 pallets demand and window 10-11 at (-89.584839045, -42.414788328) and average unload time 0.054332175
Customer 8 has 4 pallets demand and window 0-24 at (-90.654979556, -34.146553642) and average unload time 0.069236214
Customer 9 has 4 pallets demand and window 0-24 at (-76.980109815, 33.472189655) and average unload time 0.131148982
Customer 10 has 4 pallets demand and window 9-10 at (60.474893649, -66.311650236) and average unload time 0.164935725
Customer 11 has 1 pallets demand and window 22-23 at (-92.926625754, 81.858540341) and average unload time 0.073329689
Customer 12 has 2 pallets demand and window 0-24 at (39.328405404, 46.591707922) and average unload time 0.032021349
Vehicle SP1 is a Rigid with capacity 16, distance cost 1.39024987, and time cost 14.185535036
Vehicle SP2 is a Rigid with capacity 16, distance cost 1.39024987, and time cost 14.185535036
Vehicle SP3 is a 8 metre with capacity 22, distance cost 1.282030613, and time cost 14.505405651
Vehicle SP4 is a 11 metre with capacity 30, distance cost 1.220666838, and time cost 8.266663359
Vehicle SP5 is a 8 metre with capacity 22, distance cost 1.282030613, and time cost 14.505405651
Output:
Vehicle SP4 travels from Depot to 10 to deliver 4 pallets. Expected unload start time is 10
Vehicle SP4 travels from 1 to 12 to deliver 2 pallets. Expected unload start time is 15.019353843
Vehicle SP4 travels from 3 to 11 to deliver 1 pallets. Expected unload start time is 22
Vehicle SP4 travels from 4 to 3 to deliver 4 pallets. Expected unload start time is 15.754866948
Vehicle SP4 travels from 6 to 1 to deliver 8 pallets. Expected unload start time is 14
Vehicle SP4 travels from 10 to 6 to deliver 8 pallets. Expected unload start time is 11.020754785
Vehicle SP4 travels from 11 to DepotReturn to deliver 0 pallets. Expected unload start time is 23.621321251
Vehicle SP4 travels from 12 to 4 to deliver 2 pallets. Expected unload start time is 15.438421929
Vehicle SP5 travels from Depot to 9 to deliver 4 pallets. Expected unload start time is 8.822452315
Vehicle SP5 travels from 2 to DepotReturn to deliver 0 pallets. Expected unload start time is 14.164820412
Vehicle SP5 travels from 5 to 8 to deliver 4 pallets. Expected unload start time is 10.618840142
Vehicle SP5 travels from 7 to 2 to deliver 1 pallets. Expected unload start time is 13
Vehicle SP5 travels from 8 to 7 to deliver 1 pallets. Expected unload start time is 11
Vehicle SP5 travels from 9 to 5 to deliver 7 pallets. Expected unload start time is 9.61329024
Objective value: 1284.681273827
Solve time: 131190</t>
  </si>
  <si>
    <t>{"0": [], "1": [[[9, 4], [5, 7], [8, 4], [7, 1], [2, 1]]], "2": [[[10, 4], [6, 8], [1, 8], [12, 2], [4, 2], [3, 4], [11, 1]]]}</t>
  </si>
  <si>
    <t>{"0": [[]], "1": [[[9, 4], [5, 7], [8, 4], [7, 1], [2, 1]]], "2": [[[10, 4], [6, 8], [1, 8], [12, 2], [4, 2], [3, 4], [11, 1]]]}</t>
  </si>
  <si>
    <t xml:space="preserve">Rigid (capacity 16):
8 metre (capacity 22):
9 (4) -&gt; 5 (7) -&gt; 8 (4) -&gt; 7 (1) -&gt; 2 (1)
11 metre (capacity 30):
10 (4) -&gt; 6 (8) -&gt; 1 (8) -&gt; 12 (2) -&gt; 4 (2) -&gt; 3 (4) -&gt; 11 (1)
</t>
  </si>
  <si>
    <t>Input:
Customer 1 has 6 pallets demand and window 0-24 at (-73.452381273, 54.047136339) and average unload time 0.056688615
Customer 2 has 3 pallets demand and window 13-14 at (78.971068732, 92.091115195) and average unload time 0.164007106
Customer 3 has 1 pallets demand and window 0-24 at (58.865778175, 12.797703305) and average unload time 0.133102341
Customer 4 has 2 pallets demand and window 0-24 at (-50.643364047, -50.936646305) and average unload time 0.03605971
Customer 5 has 2 pallets demand and window 0-24 at (-96.061971128, 78.200037067) and average unload time 0.088519892
Customer 6 has 8 pallets demand and window 0-24 at (71.372072565, -38.643780593) and average unload time 0.153633964
Customer 7 has 10 pallets demand and window 14-15 at (-66.614349811, -78.088687705) and average unload time 0.070560553
Customer 8 has 6 pallets demand and window 0-24 at (-91.138642303, -18.646419267) and average unload time 0.133443936
Customer 9 has 5 pallets demand and window 0-24 at (-76.707027158, 34.045959793) and average unload time 0.135998893
Customer 10 has 1 pallets demand and window 0-24 at (-66.163558086, -14.947527817) and average unload time 0.024720712
Customer 11 has 4 pallets demand and window 0-24 at (31.702870939, -1.159319746) and average unload time 0.143820536
Customer 12 has 10 pallets demand and window 0-24 at (99.79328855, -32.38261543) and average unload time 0.114075372
Vehicle SP1 is a 8 metre with capacity 22, distance cost 1.28417055, and time cost 9.780776843
Vehicle SP2 is a 11 metre with capacity 30, distance cost 0.975382084, and time cost 13.518983981
Vehicle SP3 is a Rigid with capacity 16, distance cost 0.924896712, and time cost 8.940937184
Vehicle SP4 is a Rigid with capacity 16, distance cost 0.924896712, and time cost 8.940937184
Vehicle SP5 is a 11 metre with capacity 30, distance cost 0.975382084, and time cost 13.518983981
Output:
Vehicle SP2 travels from Depot to 10 to deliver 1 pallets. Expected unload start time is 13.055239344
Vehicle SP2 travels from 4 to DepotReturn to deliver 0 pallets. Expected unload start time is 17.069338678
Vehicle SP2 travels from 7 to 4 to deliver 2 pallets. Expected unload start time is 16.09936659
Vehicle SP2 travels from 8 to 7 to deliver 10 pallets. Expected unload start time is 15
Vehicle SP2 travels from 10 to 8 to deliver 6 pallets. Expected unload start time is 13.395553898
Vehicle SP4 travels from Depot to 1 to deliver 6 pallets. Expected unload start time is 1.139924974
Vehicle SP4 travels from 1 to 5 to deliver 2 pallets. Expected unload start time is 1.893607629
Vehicle SP4 travels from 5 to 9 to deliver 5 pallets. Expected unload start time is 2.673271414
Vehicle SP4 travels from 9 to DepotReturn to deliver 0 pallets. Expected unload start time is 4.402305275
Vehicle SP5 travels from Depot to 11 to deliver 4 pallets. Expected unload start time is 8.091231127
Vehicle SP5 travels from 2 to DepotReturn to deliver 0 pallets. Expected unload start time is 16.008452326
Vehicle SP5 travels from 3 to 2 to deliver 3 pallets. Expected unload start time is 14
Vehicle SP5 travels from 6 to 12 to deliver 10 pallets. Expected unload start time is 10.941590673
Vehicle SP5 travels from 11 to 6 to deliver 8 pallets. Expected unload start time is 9.348735094
Vehicle SP5 travels from 12 to 3 to deliver 1 pallets. Expected unload start time is 12.844364968
Objective value: 1079.070671831
Solve time: 2049569</t>
  </si>
  <si>
    <t>{"0": [], "1": [[[10, 1], [8, 6], [7, 10], [4, 2]], [[11, 4], [6, 8], [12, 10], [3, 1], [2, 3]]], "2": [[[1, 6], [5, 2], [9, 5]]]}</t>
  </si>
  <si>
    <t>{"0": [[]], "1": [[[11, 4], [6, 8], [12, 10], [3, 1], [2, 3]], [[10, 1], [8, 6], [7, 10], [4, 2]]], "2": [[[1, 6], [5, 2], [9, 5]]]}</t>
  </si>
  <si>
    <t xml:space="preserve">8 metre (capacity 22):
11 metre (capacity 30):
11 (4) -&gt; 6 (8) -&gt; 12 (10) -&gt; 3 (1) -&gt; 2 (3)
10 (1) -&gt; 8 (6) -&gt; 7 (10) -&gt; 4 (2)
Rigid (capacity 16):
1 (6) -&gt; 5 (2) -&gt; 9 (5)
</t>
  </si>
  <si>
    <t>Input:
Customer 1 has 4 pallets demand and window 0-24 at (-93.391038658, -30.537894878) and average unload time 0.156410086
Customer 2 has 9 pallets demand and window 17-18 at (-42.368383634, -28.781239322) and average unload time 0.103266879
Customer 3 has 7 pallets demand and window 0-24 at (33.49595074, -60.507929181) and average unload time 0.133326343
Customer 4 has 10 pallets demand and window 0-24 at (19.707402936, 93.646077334) and average unload time 0.07292757
Customer 5 has 10 pallets demand and window 0-24 at (71.948316959, -24.80808413) and average unload time 0.151922626
Customer 6 has 3 pallets demand and window 0-24 at (-98.18379299, 58.476472729) and average unload time 0.070449963
Customer 7 has 2 pallets demand and window 0-24 at (14.901580308, 36.346883893) and average unload time 0.070074489
Customer 8 has 2 pallets demand and window 21-22 at (81.818554504, -7.216671671) and average unload time 0.097775504
Customer 9 has 10 pallets demand and window 0-24 at (-54.449627026, -78.424678437) and average unload time 0.109741694
Customer 10 has 4 pallets demand and window 0-24 at (-98.229149414, 5.39880745) and average unload time 0.139628281
Customer 11 has 4 pallets demand and window 15-16 at (89.78266515, 45.12914804) and average unload time 0.151582442
Customer 12 has 3 pallets demand and window 0-24 at (-83.503872904, -91.862838668) and average unload time 0.022603086
Vehicle SP1 is a Rigid with capacity 16, distance cost 1.421828054, and time cost 9.698361705
Vehicle SP2 is a 11 metre with capacity 30, distance cost 1.049145864, and time cost 7.641085249
Vehicle SP3 is a 8 metre with capacity 22, distance cost 1.484572717, and time cost 12.117699953
Vehicle SP4 is a 11 metre with capacity 30, distance cost 1.049145864, and time cost 7.641085249
Vehicle SP5 is a Rigid with capacity 16, distance cost 1.421828054, and time cost 9.698361705
Output:
Vehicle SP2 travels from Depot to 3 to deliver 6 pallets. Expected unload start time is 0.864507465
Vehicle SP2 travels from 1 to 10 to deliver 4 pallets. Expected unload start time is 6.207098409
Vehicle SP2 travels from 3 to 9 to deliver 10 pallets. Expected unload start time is 2.786366432
Vehicle SP2 travels from 6 to DepotReturn to deliver 0 pallets. Expected unload start time is 9.068912612
Vehicle SP2 travels from 9 to 12 to deliver 3 pallets. Expected unload start time is 4.283926582
Vehicle SP2 travels from 10 to 6 to deliver 3 pallets. Expected unload start time is 7.429082593
Vehicle SP2 travels from 12 to 1 to deliver 4 pallets. Expected unload start time is 5.128196639
Vehicle SP4 travels from Depot to 7 to deliver 2 pallets. Expected unload start time is 13.34642492
Vehicle SP4 travels from 3 to DepotReturn to deliver 0 pallets. Expected unload start time is 24.620622253
Vehicle SP4 travels from 4 to 11 to deliver 4 pallets. Expected unload start time is 16
Vehicle SP4 travels from 5 to 3 to deliver 1 pallets. Expected unload start time is 23.622788445
Vehicle SP4 travels from 7 to 4 to deliver 10 pallets. Expected unload start time is 14.205328627
Vehicle SP4 travels from 8 to 5 to deliver 10 pallets. Expected unload start time is 21.44769165
Vehicle SP4 travels from 11 to 8 to deliver 2 pallets. Expected unload start time is 21
Vehicle SP5 travels from Depot to 2 to deliver 9 pallets. Expected unload start time is 18
Vehicle SP5 travels from 2 to DepotReturn to deliver 0 pallets. Expected unload start time is 19.569645965
Objective value: 1200.660510133
Solve time: 27298</t>
  </si>
  <si>
    <t>{"0": [[[2, 9]]], "1": [[[3, 6], [9, 10], [12, 3], [1, 4], [10, 4], [6, 3]], [[7, 2], [4, 10], [11, 4], [8, 2], [5, 10], [3, 1]]], "2": []}</t>
  </si>
  <si>
    <t>{"0": [[[3, 7], [2, 9]]], "1": [[[7, 2], [4, 10], [11, 4], [8, 2], [5, 10]], [[9, 10], [12, 3], [1, 4], [10, 4], [6, 3]]], "2": [[]]}</t>
  </si>
  <si>
    <t xml:space="preserve">Rigid (capacity 16):
3 (7) -&gt; 2 (9)
11 metre (capacity 30):
7 (2) -&gt; 4 (10) -&gt; 11 (4) -&gt; 8 (2) -&gt; 5 (10)
9 (10) -&gt; 12 (3) -&gt; 1 (4) -&gt; 10 (4) -&gt; 6 (3)
8 metre (capacity 22):
</t>
  </si>
  <si>
    <t>Input:
Customer 1 has 7 pallets demand and window 0-24 at (91.438134137, 17.447596608) and average unload time 0.084138119
Customer 2 has 8 pallets demand and window 0-24 at (20.623928657, -14.412303451) and average unload time 0.05011469
Customer 3 has 2 pallets demand and window 0-24 at (-83.6329276, 1.252347453) and average unload time 0.147704323
Customer 4 has 8 pallets demand and window 0-24 at (-37.294681917, 10.731904881) and average unload time 0.047134934
Customer 5 has 9 pallets demand and window 0-24 at (-25.465924875, -60.961725972) and average unload time 0.086974199
Customer 6 has 8 pallets demand and window 0-24 at (-76.288102705, 97.421796628) and average unload time 0.128563048
Customer 7 has 5 pallets demand and window 0-24 at (-30.298270095, -74.514043051) and average unload time 0.124786882
Customer 8 has 3 pallets demand and window 19-20 at (-79.6590541, -7.765564004) and average unload time 0.098181791
Customer 9 has 3 pallets demand and window 0-24 at (82.043986031, 86.067861937) and average unload time 0.160404827
Customer 10 has 9 pallets demand and window 10-11 at (83.432869817, 85.176582798) and average unload time 0.025520839
Customer 11 has 9 pallets demand and window 0-24 at (-55.963300913, 93.273855672) and average unload time 0.072386171
Customer 12 has 2 pallets demand and window 0-24 at (77.559232238, -37.089194511) and average unload time 0.113464765
Vehicle SP1 is a 8 metre with capacity 22, distance cost 1.069854724, and time cost 14.736412156
Vehicle SP2 is a Rigid with capacity 16, distance cost 1.073487361, and time cost 8.473161214
Vehicle SP3 is a Rigid with capacity 16, distance cost 1.073487361, and time cost 8.473161214
Vehicle SP4 is a Rigid with capacity 16, distance cost 1.073487361, and time cost 8.473161214
Vehicle SP5 is a 11 metre with capacity 30, distance cost 1.207594963, and time cost 14.728007226
Output:
Vehicle SP1 travels from Depot to 9 to deliver 3 pallets. Expected unload start time is 9.4981572
Vehicle SP1 travels from 1 to 12 to deliver 2 pallets. Expected unload start time is 12.374598469
Vehicle SP1 travels from 9 to 10 to deliver 9 pallets. Expected unload start time is 10
Vehicle SP1 travels from 10 to 1 to deliver 7 pallets. Expected unload start time is 11.082193038
Vehicle SP1 travels from 12 to DepotReturn to deliver 0 pallets. Expected unload start time is 13.676167681
Vehicle SP3 travels from Depot to 2 to deliver 8 pallets. Expected unload start time is 0.314508775
Vehicle SP3 travels from 2 to DepotReturn to deliver 0 pallets. Expected unload start time is 1.029935067
Vehicle SP4 travels from Depot to 7 to deliver 5 pallets. Expected unload start time is 1.005479346
Vehicle SP4 travels from 5 to DepotReturn to deliver 0 pallets. Expected unload start time is 3.417869754
Vehicle SP4 travels from 7 to 5 to deliver 9 pallets. Expected unload start time is 1.809264761
Vehicle SP5 travels from Depot to 11 to deliver 9 pallets. Expected unload start time is 16.436512346
Vehicle SP5 travels from 3 to 8 to deliver 3 pallets. Expected unload start time is 20
Vehicle SP5 travels from 4 to DepotReturn to deliver 0 pallets. Expected unload start time is 21.734558054
Vehicle SP5 travels from 6 to 3 to deliver 2 pallets. Expected unload start time is 19.581408057
Vehicle SP5 travels from 8 to 4 to deliver 8 pallets. Expected unload start time is 20.87237758
Vehicle SP5 travels from 11 to 6 to deliver 8 pallets. Expected unload start time is 17.347284702
Objective value: 1187.542333671
Solve time: 100543</t>
  </si>
  <si>
    <t>{"0": [[[9, 3], [10, 9], [1, 7], [12, 2]]], "1": [[[2, 8]], [[7, 5], [5, 9]]], "2": [[[11, 9], [6, 8], [3, 2], [8, 3], [4, 8]]]}</t>
  </si>
  <si>
    <t>{"0": [[[12, 2], [1, 7], [10, 9], [9, 3]]], "1": [[[7, 5], [5, 9]], [[2, 8]]], "2": [[[11, 9], [6, 8], [3, 2], [8, 3], [4, 8]]]}</t>
  </si>
  <si>
    <t xml:space="preserve">8 metre (capacity 22):
12 (2) -&gt; 1 (7) -&gt; 10 (9) -&gt; 9 (3)
Rigid (capacity 16):
7 (5) -&gt; 5 (9)
2 (8)
11 metre (capacity 30):
11 (9) -&gt; 6 (8) -&gt; 3 (2) -&gt; 8 (3) -&gt; 4 (8)
</t>
  </si>
  <si>
    <t>Input:
Customer 1 has 7 pallets demand and window 23-24 at (-52.269798055, -33.240903212) and average unload time 0.139865703
Customer 2 has 4 pallets demand and window 0-24 at (-82.188117447, -7.400977625) and average unload time 0.069437073
Customer 3 has 4 pallets demand and window 0-24 at (45.716154945, 79.253655916) and average unload time 0.045499622
Customer 4 has 8 pallets demand and window 0-24 at (-9.883483185, 78.821464069) and average unload time 0.15001443
Customer 5 has 3 pallets demand and window 0-24 at (73.933625949, 5.680527656) and average unload time 0.122329764
Customer 6 has 8 pallets demand and window 7-8 at (43.787397277, 57.208244002) and average unload time 0.060305318
Customer 7 has 7 pallets demand and window 0-24 at (4.289413612, 62.371038369) and average unload time 0.021938111
Customer 8 has 2 pallets demand and window 0-24 at (-65.371807794, -80.178242986) and average unload time 0.0608005
Customer 9 has 8 pallets demand and window 0-24 at (-10.750559365, -92.766249858) and average unload time 0.025774195
Customer 10 has 2 pallets demand and window 0-24 at (54.734128261, -31.68997894) and average unload time 0.128488049
Customer 11 has 7 pallets demand and window 18-19 at (39.642068702, -20.669627808) and average unload time 0.056990063
Customer 12 has 5 pallets demand and window 0-24 at (-21.132596777, -72.007643948) and average unload time 0.05230802
Vehicle SP1 is a Rigid with capacity 16, distance cost 0.713175233, and time cost 12.919402679
Vehicle SP2 is a 8 metre with capacity 22, distance cost 1.016961319, and time cost 12.027955648
Vehicle SP3 is a 8 metre with capacity 22, distance cost 1.016961319, and time cost 12.027955648
Vehicle SP4 is a 11 metre with capacity 30, distance cost 1.193626358, and time cost 7.153446829
Vehicle SP5 is a Rigid with capacity 16, distance cost 0.713175233, and time cost 12.919402679
Output:
Vehicle SP1 travels from Depot to 8 to deliver 2 pallets. Expected unload start time is 1.293132335
Vehicle SP1 travels from 8 to 9 to deliver 8 pallets. Expected unload start time is 2.115395822
Vehicle SP1 travels from 9 to 12 to deliver 5 pallets. Expected unload start time is 2.61171501
Vehicle SP1 travels from 12 to DepotReturn to deliver 0 pallets. Expected unload start time is 3.811312228
Vehicle SP3 travels from Depot to 11 to deliver 7 pallets. Expected unload start time is 18
Vehicle SP3 travels from 5 to DepotReturn to deliver 0 pallets. Expected unload start time is 20.70855718
Vehicle SP3 travels from 10 to 5 to deliver 3 pallets. Expected unload start time is 19.41467376
Vehicle SP3 travels from 11 to 10 to deliver 2 pallets. Expected unload start time is 18.632522769
Vehicle SP4 travels from Depot to 6 to deliver 8 pallets. Expected unload start time is 7
Vehicle SP4 travels from 3 to 4 to deliver 8 pallets. Expected unload start time is 8.636077814
Vehicle SP4 travels from 4 to 7 to deliver 7 pallets. Expected unload start time is 10.107615296
Vehicle SP4 travels from 6 to 3 to deliver 4 pallets. Expected unload start time is 7.759062853
Vehicle SP4 travels from 7 to DepotReturn to deliver 0 pallets. Expected unload start time is 11.042661586
Vehicle SP5 travels from Depot to 2 to deliver 4 pallets. Expected unload start time is 22.228097194
Vehicle SP5 travels from 1 to DepotReturn to deliver 0 pallets. Expected unload start time is 24.753362976
Vehicle SP5 travels from 2 to 1 to deliver 7 pallets. Expected unload start time is 23
Objective value: 946.822108155
Solve time: 664615</t>
  </si>
  <si>
    <t>{"0": [[[8, 2], [9, 8], [12, 5]], [[2, 4], [1, 7]]], "1": [[[11, 7], [10, 2], [5, 3]]], "2": [[[6, 8], [3, 4], [4, 8], [7, 7]]]}</t>
  </si>
  <si>
    <t>{"0": [[[12, 5], [9, 8], [8, 2]], [[2, 4], [1, 7]]], "1": [[[11, 7], [10, 2], [5, 3]]], "2": [[[7, 7], [4, 8], [3, 4], [6, 8]]]}</t>
  </si>
  <si>
    <t xml:space="preserve">Rigid (capacity 16):
12 (5) -&gt; 9 (8) -&gt; 8 (2)
2 (4) -&gt; 1 (7)
8 metre (capacity 22):
11 (7) -&gt; 10 (2) -&gt; 5 (3)
11 metre (capacity 30):
7 (7) -&gt; 4 (8) -&gt; 3 (4) -&gt; 6 (8)
</t>
  </si>
  <si>
    <t>Archive Date</t>
  </si>
  <si>
    <t>Archive Routes</t>
  </si>
  <si>
    <t>Archive Routes (Pretty)</t>
  </si>
  <si>
    <t>Archive Cost</t>
  </si>
  <si>
    <t>Archive Penalty</t>
  </si>
  <si>
    <t>Meta Routes (JSON)</t>
  </si>
  <si>
    <t>Meta Cost</t>
  </si>
  <si>
    <t>Meta Penalty</t>
  </si>
  <si>
    <t>Difference (R)</t>
  </si>
  <si>
    <t>Difference (%)</t>
  </si>
  <si>
    <t>Aspects changed</t>
  </si>
  <si>
    <t>Meta Stops</t>
  </si>
  <si>
    <t>{"2": [[[17, 24], [164, 4]], [[44, 30]], [[111, 3], [77, 27]], [[149, 28], [148, 2]], [[165, 30]], [[159, 19], [194, 11]], [[41, 30]], [[172, 30]], [[79, 30]], [[104, 30]], [[6, 23], [187, 7]], [[176, 30]], [[153, 30]], [[208, 30]], [[35, 30]], [[100, 30]], [[83, 20]], [[40, 30]], [[117, 7], [126, 14], [125, 9]], [[121, 12], [143, 11], [193, 7]], [[80, 20], [168, 9]], [[135, 5], [182, 15], [95, 10]], [[81, 30]], [[193, 12], [143, 18]], [[121, 19], [135, 10]]], "1": [[[75, 18]], [[149, 22]], [[24, 8], [25, 14]], [[207, 21]], [[72, 22]], [[119, 10], [2, 12]], [[157, 22]], [[46, 20]], [[188, 22]], [[186, 9], [53, 12]], [[130, 22]], [[83, 20]], [[116, 10], [177, 11], [203, 1]], [[27, 22]]], "0": [[[194, 16]], [[16, 10], [165, 4]], [[156, 16]], [[77, 11]], [[120, 11], [198, 5]], [[151, 16]], [[196, 8], [48, 5]], [[34, 14]], [[9, 15]], [[154, 13]], [[8, 16]], [[108, 11]], [[152, 15]], [[120, 12]], [[199, 1], [91, 6], [81, 6]], [[197, 14]], [[131, 16]], [[151, 9], [173, 7]], [[144, 12]], [[166, 6], [28, 2], [3, 8]], [[97, 13]], [[66, 15]]]}</t>
  </si>
  <si>
    <t xml:space="preserve">Rigid (capacity 16):
81-H (16)
186-V (9)
8-B (16)
121-O (16)
135-P (15)
173-T (7)
130-P (16)
208-Z (16)
80-H (16)
164-S (4) -&gt; 168-S (9)
9-B (15)
25-C (14)
156-S (16)
2-A (12)
151-R (3) -&gt; 198-W (5) -&gt; 48-D (5)
188-V (6) -&gt; 80-H (4) -&gt; 199-W (1)
3-A (8) -&gt; 91-K (6)
188-V (16)
131-P (16)
144-Q (12)
148-R (2) -&gt; 111-M (3) -&gt; 77-H (8)
8 Metre (capacity 22):
66-G (15)
119-O (10) -&gt; 83-H (10)
151-R (22)
120-O (1) -&gt; 97-K (13)
75-H (18)
120-O (22)
72-G (22)
108-M (11)
152-R (15)
34-C (14)
121-O (15)
193-V (19)
19-B (10)
196-W (8) -&gt; 53-E (12)
11 Metre (capacity 30):
194-V (27)
166-S (6) -&gt; 17-B (24)
28-C (2) -&gt; 95-K (10) -&gt; 197-W (14)
35-C (30)
40-C (30)
104-M (30)
100-L (30)
153-S (30)
159-S (19)
6-B (23)
157-S (22)
126-P (14) -&gt; 154-S (13)
83-H (30)
176-T (30)
187-V (7) -&gt; 27-C (22)
149-R (30)
44-D (30)
149-R (20) -&gt; 165-S (4)
41-C (30)
79-H (30)
24-B (8) -&gt; 16-B (10)
165-S (30)
172-S (30)
125-P (9) -&gt; 117-N (7)
207-Y (21) -&gt; 130-P (6)
143-P (29)
77-H (30)
46-D (20) -&gt; 101-L (6)
81-H (20)
208-Z (14) -&gt; 182-U (15)
203-W (1) -&gt; 177-T (11) -&gt; 116-N (10)
</t>
  </si>
  <si>
    <t>{"0": [[[37, 10], [123, 1]], [[9, 10], [48, 4]], [[196, 13], [157, 3]], [[154, 14]], [[144, 3], [49, 3]], [[34, 16]], [[63, 16]], [[108, 9], [120, 7]], [[199, 10], [74, 5]], [[93, 9], [70, 7]], [[186, 14], [151, 1]], [[91, 13], [81, 2]], [[53, 13], [95, 3]], [[197, 16]], [[131, 12], [8, 4]], [[66, 12]], [[83, 13]], [[79, 7], [77, 7]], [[120, 9], [198, 7]], [[96, 16]], [[46, 15]], [[188, 15], [39, 1]], [[151, 14], [123, 1]], [[17, 16]], [[42, 12]], [[134, 10], [171, 2]], [[62, 1], [57, 15]], [[191, 2], [94, 5]]], "1": [[[192, 21]], [[38, 22]], [[33, 9], [4, 11]], [[88, 22]], [[82, 22]], [[68, 10], [1, 4], [18, 8]], [[207, 20]], [[83, 18], [2, 4]], [[119, 12], [2, 10]], [[18, 7], [200, 15]], [[3, 22]], [[157, 21]], [[163, 17], [3, 5]], [[66, 22]]], "2": [[[33, 30]], [[4, 30]], [[32, 27]], [[81, 30]], [[8, 30]], [[55, 30]], [[44, 30]], [[77, 30]], [[159, 24], [41, 6]], [[150, 8], [172, 20]], [[98, 16], [153, 14]], [[149, 24], [148, 6]], [[149, 30]], [[165, 30]], [[172, 30]], [[15, 28]], [[6, 14], [187, 8], [194, 8]], [[176, 16], [35, 5], [209, 9]], [[153, 30]], [[104, 30]], [[100, 30]], [[110, 19], [174, 5], [104, 6]], [[16, 30]], [[156, 12], [168, 8], [132, 10]], [[72, 30]], [[29, 29]], [[35, 30]], [[41, 30]], [[194, 30]], [[79, 30]], [[208, 24], [152, 4]], [[24, 25], [25, 5]], [[25, 30]], [[117, 6], [126, 10], [125, 14]], [[40, 30]], [[59, 28]], [[92, 30]], [[139, 15], [40, 15]], [[121, 6], [143, 5], [193, 3], [19, 6], [97, 10]], [[97, 27]], [[186, 1], [95, 12], [182, 7], [101, 10]], [[49, 21], [197, 9]], [[140, 30]]]}</t>
  </si>
  <si>
    <t>Rigid (capacity 16):
199-W (10)
168-S (8)
91-K (13)
156-S (12)
25-C (16)
2-A (14)
39-C (1) -&gt; 188-V (15)
176-T (16)
120-O (16)
63-G (16)
8 Metre (capacity 22):
196-W (13) -&gt; 171-S (2)
82-H (22)
172-S (22)
35-C (22)
131-P (12)
25-C (22)
35-C (13) -&gt; 48-D (4)
33-C (22)
34-C (16)
83-H (22)
132-P (10) -&gt; 198-W (7)
33-C (17)
152-R (4) -&gt; 98-L (16)
207-Y (20)
77-H (22) -&gt; 79-H (22) -&gt; 148-R (6)
150-R (8)
11 Metre (capacity 30):
29-C (29)
1-A (4) -&gt; 68-G (10)
135-P (5) -&gt; 88-K (22)
97-K (30)
55-E (30)
157-S (24) -&gt; 193-V (3)
81-H (2) -&gt; 38-C (22)
97-K (7) -&gt; 101-L (10)
46-D (15) -&gt; 126-P (10)
209-Z (9) -&gt; 117-N (6) -&gt; 125-P (14)
194-V (30)
28-C (6) -&gt; 49-D (24)
77-H (30)
151-R (15) -&gt; 186-V (15)
59-G (28)
16-B (30)
149-R (30)
72-G (30)
208-Z (24)
81-H (30)
194-V (8) -&gt; 187-V (8) -&gt; 6-B (14)
153-S (30)
143-P (5) -&gt; 75-H (7) -&gt; 17-B (16)
8-B (30)
53-E (13) -&gt; 134-P (10)
32-C (27)
100-L (30)
110-M (19) -&gt; 104-M (6)
95-K (15) -&gt; 182-U (7)
108-M (9) -&gt; 154-S (14) -&gt; 70-G (7)
140-P (30)
96-K (16) -&gt; 42-C (12)
4-A (30)
93-K (9) -&gt; 192-V (21)
92-K (30)
8-B (4) -&gt; 9-B (10) -&gt; 121-O (6) -&gt; 19-B (6)
66-G (30)
200-W (15) -&gt; 18-B (15)
149-R (24) -&gt; 144-Q (3)
172-S (30)
174-T (5) -&gt; 139-P (15) -&gt; 41-C (6)
57-F (15) -&gt; 94-K (5) -&gt; 62-G (1) -&gt; 123-O (2)
15-B (28)
104-M (30)
40-C (30)
3-A (27)
83-H (9) -&gt; 119-O (12)
79-H (30)
197-W (25) -&gt; 191-V (2)
163-S (17) -&gt; 4-A (11)
37-C (10) -&gt; 74-G (5)
41-C (30)
159-S (24)
24-B (25) -&gt; 66-G (4)
44-D (30)
165-S (30)
40-C (15) -&gt; 153-S (14)</t>
  </si>
  <si>
    <t>Unlimited fleets</t>
  </si>
  <si>
    <t>{"0": [[[108, 14]], [[56, 9], [118, 7]], [[105, 7], [199, 9]], [[9, 5], [196, 10], [74, 1]], [[192, 16]], [[154, 16]], [[63, 16]], [[48, 13]], [[70, 14], [192, 2]], [[197, 13]], [[37, 1]], [[34, 15]], [[186, 16]], [[93, 10]], [[38, 14], [178, 2]], [[37, 1]], [[4, 10], [53, 6]], [[131, 13]], [[16, 6], [149, 8]], [[207, 16]], [[120, 16]], [[12, 7], [198, 6]], [[151, 1], [12, 7]], [[184, 16]], [[9, 13]], [[166, 10], [101, 2]], [[168, 8], [7, 4], [115, 4]], [[186, 14]], [[37, 2], [81, 1], [91, 13]], [[95, 16]], [[83, 16]], [[75, 9], [135, 6]], [[188, 12], [39, 1]], [[101, 7], [19, 6], [143, 1], [193, 2]], [[46, 16]]], "2": [[[123, 27], [151, 1]], [[55, 30]], [[81, 30]], [[151, 27]], [[44, 30]], [[77, 21], [44, 6]], [[194, 30]], [[159, 24], [6, 1], [187, 2], [194, 3]], [[100, 30]], [[110, 21], [17, 8], [164, 1]], [[68, 15], [200, 10], [72, 5]], [[72, 30]], [[149, 29], [148, 1]], [[165, 27]], [[15, 30]], [[35, 30]], [[41, 30]], [[172, 28]], [[79, 30]], [[208, 30]], [[40, 29], [41, 1]], [[117, 5], [126, 12], [125, 13]], [[119, 14], [2, 13]], [[19, 10], [28, 20]], [[110, 2], [15, 28]], [[91, 30]], [[32, 30]], [[151, 30]], [[28, 3], [182, 15], [95, 9]]], "1": [[[132, 20]], [[33, 22]], [[8, 20], [33, 2]], [[104, 11], [174, 11]], [[176, 17], [35, 5]], [[153, 12], [82, 1], [100, 9]], [[25, 20], [52, 2]], [[144, 20]], [[139, 20]], [[130, 22]], [[83, 22]], [[59, 22]], [[62, 22]], [[96, 17], [184, 2], [74, 2]], [[152, 22]], [[29, 18], [154, 4]], [[208, 22]], [[97, 21], [4, 1]], [[57, 21]], [[185, 2], [3, 9], [88, 6], [208, 3]], [[178, 21], [115, 1]], [[193, 9], [143, 3], [121, 10]], [[121, 4], [163, 12], [51, 1], [135, 4]], [[66, 22]]]}</t>
  </si>
  <si>
    <t>{"0": [[[208, 3], [17, 8]], [[6, 1], [41, 15]], [[96, 16]], [[19, 16]], [[149, 16]], [[34, 15]], [[207, 16]], [[81, 16]], [[83, 16]], [[166, 10], [74, 3]], [[72, 16]], [[82, 1], [194, 11], [187, 2]], [[41, 16]], [[12, 14]], [[48, 13]], [[53, 6], [196, 10]], [[163, 12]], [[105, 7]], [[108, 14]], [[200, 10]], [[120, 16]]], "1": [[[66, 22]], [[25, 20]], [[57, 21]], [[39, 1], [188, 12], [168, 8]], [[153, 12], [100, 9], [96, 1]], [[149, 21]], [[139, 20]], [[97, 21]], [[154, 20]], [[152, 22]], [[192, 18]], [[83, 22]], [[62, 22]], [[208, 22]], [[101, 9], [56, 9]], [[184, 18]], [[104, 11], [174, 11]], [[194, 22]]], "2": [[[117, 5], [118, 7], [135, 10], [198, 6]], [[100, 30]], [[35, 5], [144, 20]], [[9, 18], [4, 11]], [[55, 30]], [[208, 30]], [[165, 27]], [[159, 24]], [[178, 23], [7, 4]], [[72, 19]], [[130, 22], [173, 1]], [[79, 30]], [[15, 28]], [[151, 29]], [[88, 6], [75, 9], [193, 11]], [[93, 10], [29, 18]], [[95, 25], [143, 4]], [[91, 30]], [[38, 14], [46, 16]], [[18, 23]], [[164, 1], [115, 5], [132, 20]], [[44, 6], [77, 21], [148, 1]], [[37, 4], [185, 2], [110, 23]], [[151, 30]], [[44, 30]], [[70, 14], [68, 15]], [[16, 6], [52, 2], [59, 22]], [[32, 30]], [[33, 24]], [[8, 20]], [[81, 15], [91, 13]], [[186, 30]], [[35, 30]], [[197, 13], [125, 13]], [[176, 17], [126, 12]], [[123, 27]], [[15, 30]], [[172, 28]], [[28, 23]], [[182, 15], [199, 9]], [[119, 14], [2, 13]], [[40, 29]], [[51, 1], [3, 9], [121, 14]], [[63, 16], [131, 13]]]}</t>
  </si>
  <si>
    <t xml:space="preserve">Rigid (capacity 16):
208-Z (3) -&gt; 17-B (8)
6-B (1) -&gt; 41-C (15)
96-K (16)
19-B (16)
149-R (16)
34-C (15)
207-Y (16)
81-H (16)
83-H (16)
166-S (10) -&gt; 74-G (3)
72-G (16)
82-H (1) -&gt; 194-V (11) -&gt; 187-V (2)
41-C (16)
12-B (14)
48-D (13)
53-E (6) -&gt; 196-W (10)
163-S (12)
105-M (7)
108-M (14)
200-W (10)
120-O (16)
8 Metre (capacity 22):
66-G (22)
25-C (20)
57-F (21)
39-C (1) -&gt; 188-V (12) -&gt; 168-S (8)
153-S (12) -&gt; 100-L (9) -&gt; 96-K (1)
149-R (21)
139-P (20)
97-K (21)
154-S (20)
152-R (22)
192-V (18)
83-H (22)
62-G (22)
208-Z (22)
101-L (9) -&gt; 56-F (9)
184-V (18)
104-M (11) -&gt; 174-T (11)
194-V (22)
11 Metre (capacity 30):
117-N (5) -&gt; 118-N (7) -&gt; 135-P (10) -&gt; 198-W (6)
100-L (30)
35-C (5) -&gt; 144-Q (20)
9-B (18) -&gt; 4-A (11)
55-E (30)
208-Z (30)
165-S (27)
159-S (24)
178-T (23) -&gt; 7-B (4)
72-G (19)
130-P (22) -&gt; 173-T (1)
79-H (30)
15-B (28)
151-R (29)
88-K (6) -&gt; 75-H (9) -&gt; 193-V (11)
93-K (10) -&gt; 29-C (18)
95-K (25) -&gt; 143-P (4)
91-K (30)
38-C (14) -&gt; 46-D (16)
18-B (23)
164-S (1) -&gt; 115-N (5) -&gt; 132-P (20)
44-D (6) -&gt; 77-H (21) -&gt; 148-R (1)
37-C (4) -&gt; 185-V (2) -&gt; 110-M (23)
151-R (30)
44-D (30)
70-G (14) -&gt; 68-G (15)
16-B (6) -&gt; 52-E (2) -&gt; 59-G (22)
32-C (30)
33-C (24)
8-B (20)
81-H (15) -&gt; 91-K (13)
186-V (30)
35-C (30)
197-W (13) -&gt; 125-P (13)
176-T (17) -&gt; 126-P (12)
123-O (27)
15-B (30)
172-S (28)
28-C (23)
182-U (15) -&gt; 199-W (9)
119-O (14) -&gt; 2-A (13)
40-C (29)
51-D (1) -&gt; 3-A (9) -&gt; 121-O (14)
63-G (16) -&gt; 131-P (13)
</t>
  </si>
  <si>
    <t>{"1": [[[123, 21]], [[192, 20]], [[196, 20]], [[38, 22]], [[91, 22]], [[63, 22]], [[93, 15]], [[97, 22]], [[207, 20]], [[159, 20], [153, 2]], [[40, 11], [41, 9]], [[156, 6], [168, 10], [132, 6]], [[157, 12], [152, 8], [4, 2]], [[121, 6], [143, 7], [193, 3], [19, 6]], [[66, 22]], [[163, 16], [3, 4]], [[189, 22]], [[140, 20]], [[17, 19], [164, 2]], [[49, 14], [197, 7]], [[8, 15], [208, 6]], [[81, 7], [91, 15]], [[15, 22]], [[59, 21], [161, 1]], [[93, 14]], [[97, 22]], [[207, 20]], [[159, 20], [153, 2]], [[40, 11], [41, 9]], [[156, 6], [168, 10], [132, 6]], [[157, 12], [152, 8], [4, 2]], [[121, 6], [143, 7], [193, 3], [19, 6]], [[66, 22]], [[163, 16], [3, 4]], [[189, 22]], [[140, 20]], [[17, 19], [164, 2]], [[49, 14], [197, 7]], [[8, 15], [208, 6]], [[81, 7], [91, 15]], [[15, 22]], [[59, 21], [161, 1]]], "0": [[[70, 12]], [[199, 11], [74, 1]], [[34, 15]], [[9, 7], [48, 6], [181, 3]], [[154, 16]], [[81, 13], [8, 3]], [[108, 10], [120, 5]], [[131, 12], [151, 4]], [[53, 16]], [[197, 16]], [[166, 6], [66, 10]], [[83, 16]], [[3, 16]], [[75, 5]], [[24, 15]], [[83, 14]], [[120, 9], [198, 6]], [[28, 5], [135, 11]], [[149, 12], [111, 2]], [[68, 6], [1, 6], [112, 4]], [[46, 16]], [[151, 11], [186, 2]], [[7, 8], [39, 3]], [[62, 1], [57, 13]], [[47, 9], [166, 7]], [[158, 5], [137, 8]], [[134, 15], [171, 1]], [[92, 16]], [[158, 5], [137, 8]], [[131, 12], [151, 4]], [[53, 16]], [[197, 16]], [[166, 6], [66, 10]], [[83, 16]], [[3, 16]], [[75, 5]], [[24, 15]], [[83, 14]], [[120, 9], [198, 6]], [[28, 5], [135, 11]], [[149, 12], [111, 2]], [[68, 6], [1, 6], [112, 4]], [[46, 16]], [[151, 11], [186, 2]], [[7, 8], [39, 3]], [[62, 1], [57, 13]], [[47, 9], [166, 7]], [[158, 5], [137, 8]], [[134, 15], [171, 1]], [[92, 16]]], "2": [[[33, 30]], [[8, 30]], [[186, 8], [95, 22]], [[37, 28]], [[193, 4], [143, 5], [19, 9], [101, 5], [121, 5]], [[149, 28], [148, 2]], [[165, 27], [79, 3]], [[172, 30]], [[41, 30]], [[208, 30]], [[117, 7], [126, 9], [125, 11]], [[44, 25], [77, 5]], [[77, 30]], [[6, 16], [187, 10], [194, 4]], [[150, 14], [172, 16]], [[194, 30]], [[153, 30]], [[104, 22], [174, 6]], [[100, 30]], [[110, 22], [209, 7]], [[16, 30]], [[82, 27]], [[72, 30]], [[18, 16], [200, 14]], [[182, 16], [95, 7], [101, 7]], [[138, 1], [137, 29]], [], [[31, 28]], [[176, 21], [35, 6]], [[29, 28]], [[35, 30]], [[79, 30]], [[25, 27]], [[119, 13], [2, 15]], [], [[37, 28]], [[193, 4], [143, 5], [19, 9], [101, 5], [121, 5]], [[149, 28], [148, 2]], [[165, 27], [79, 3]], [[172, 30]], [[41, 30]], [[208, 30]], [[117, 7], [126, 9], [125, 11]], [[44, 25], [77, 5]], [[77, 30]], [[6, 16], [187, 10], [194, 4]], [[150, 14], [172, 16]], [[194, 30]], [[153, 30]], [[104, 22], [174, 6]], [[100, 30]], [[110, 22], [209, 7]], [[16, 30]], [[82, 27]], [[72, 30]], [[18, 16], [200, 14]], [[182, 16], [95, 7], [101, 7]], [[138, 1], [137, 29]], [], [[31, 28]], [[176, 21], [35, 6]], [[29, 28]], [[35, 30]], [[79, 30]], [[25, 27]], [[119, 13], [2, 15]], []], "3": [[[55, 36]], [[40, 38]], [[40, 38]]]}</t>
  </si>
  <si>
    <t>{"0": [[[1, 12]], [[59, 2], [161, 2], [148, 4], [150, 6]], [[70, 12]]], "1": [[[149, 22]], [[172, 22]], [[126, 18]], [[29, 16]], [[150, 22]], [[31, 16], [189, 4]], [[91, 22]], [[137, 22]], [[62, 2], [192, 20]], [[196, 20]], [[164, 4], [132, 12]]], "2": [[[7, 16]], [[37, 30]], [[72, 30]], [[143, 24]], [[193, 14]], [[149, 30]], [[19, 30]], [[152, 16], [108, 10]], [[208, 30]], [[49, 28]], [[149, 28]], [[172, 30]], [[123, 21]], [[198, 12], [112, 8]], [[15, 4], [187, 20]], [[137, 30]], [[158, 20]], [[16, 30]], [[200, 28]], [[16, 30]], [[24, 30]], [[33, 30]], [[37, 26]], [[91, 30]], [[25, 24]], [[81, 27]], [[57, 26]], [[119, 26]], [[83, 30]], [[8, 23]], [[9, 7], [97, 4], [174, 12]], [[40, 30]], [[72, 30]], [[120, 23]], [[63, 22]], [[154, 16], [68, 12]], [[104, 30]], [[39, 6], [168, 20]], [[66, 30]], [[165, 30]], [[153, 30]], [[131, 24]], [[172, 30]], [[166, 26]], [[93, 29]], [[25, 30]], [[151, 30]], [[79, 30]], [[28, 10]]], "3": [[[82, 40]], [[47, 18], [82, 14]], [[176, 40]], [[35, 40]], [[41, 40]], [[186, 12], [40, 28]], [[181, 3], [135, 22]], [[100, 20], [34, 15]], [[77, 40]], [[8, 40]], [[3, 40]], [[55, 36]], [[110, 4], [194, 28], [176, 2]], [[182, 32]], [[208, 40]], [[38, 22]], [[79, 36]], [[83, 30]], [[44, 40]], [[15, 40]], [[199, 11]], [[29, 40]], [[40, 40]], [[46, 32]], [[197, 6], [209, 14]], [[95, 36]], [[101, 24], [156, 12]], [[208, 2], [17, 38]], [[189, 40]], [[100, 40]], [[6, 32], [48, 6]], [[140, 40]], [[165, 24], [111, 4], [172, 10]], [[59, 40]], [[2, 30]], [[197, 40]], [[77, 30], [44, 10]], [[31, 40]], [[41, 38]], [[159, 40]], [[137, 38], [138, 2]], [[125, 22], [117, 14], [74, 1]], [[53, 32]], [[207, 40]], [[35, 32]], [[18, 32]], [[121, 22], [75, 10]], [[97, 40]], [[92, 32]], [[153, 34]], [[66, 34]], [[134, 30], [171, 2]], [[194, 40]], [[110, 40]], [[163, 32], [4, 4]], [[157, 24], [104, 14]]]}</t>
  </si>
  <si>
    <t xml:space="preserve">Rigid (capacity 16):
1-A (12)
59-G (2) -&gt; 161-S (2) -&gt; 148-R (4) -&gt; 150-R (6)
70-G (12)
8 Metre (capacity 22):
149-R (22)
172-S (22)
126-P (18)
29-C (16)
150-R (22)
31-C (16) -&gt; 189-V (4)
91-K (22)
137-P (22)
62-G (2) -&gt; 192-V (20)
196-W (20)
164-S (4) -&gt; 132-P (12)
11 Metre (capacity 30):
7-B (16)
37-C (30)
72-G (30)
143-P (24)
193-V (14)
149-R (30)
19-B (30)
152-R (16) -&gt; 108-M (10)
208-Z (30)
49-D (28)
149-R (28)
172-S (30)
123-O (21)
198-W (12) -&gt; 112-M (8)
15-B (4) -&gt; 187-V (20)
137-P (30)
158-S (20)
16-B (30)
200-W (28)
16-B (30)
24-B (30)
33-C (30)
37-C (26)
91-K (30)
25-C (24)
81-H (27)
57-F (26)
119-O (26)
83-H (30)
8-B (23)
9-B (7) -&gt; 97-K (4) -&gt; 174-T (12)
40-C (30)
72-G (30)
120-O (23)
63-G (22)
154-S (16) -&gt; 68-G (12)
104-M (30)
39-C (6) -&gt; 168-S (20)
66-G (30)
165-S (30)
153-S (30)
131-P (24)
172-S (30)
166-S (26)
93-K (29)
25-C (30)
151-R (30)
79-H (30)
28-C (10)
Link (capacity 40):
82-H (40)
47-D (18) -&gt; 82-H (14)
176-T (40)
35-C (40)
41-C (40)
186-V (12) -&gt; 40-C (28)
181-T (3) -&gt; 135-P (22)
100-L (20) -&gt; 34-C (15)
77-H (40)
8-B (40)
3-A (40)
55-E (36)
110-M (4) -&gt; 194-V (28) -&gt; 176-T (2)
182-U (32)
208-Z (40)
38-C (22)
79-H (36)
83-H (30)
44-D (40)
15-B (40)
199-W (11)
29-C (40)
40-C (40)
46-D (32)
197-W (6) -&gt; 209-Z (14)
95-K (36)
101-L (24) -&gt; 156-S (12)
208-Z (2) -&gt; 17-B (38)
189-V (40)
100-L (40)
6-B (32) -&gt; 48-D (6)
140-P (40)
165-S (24) -&gt; 111-M (4) -&gt; 172-S (10)
59-G (40)
2-A (30)
197-W (40)
77-H (30) -&gt; 44-D (10)
31-C (40)
41-C (38)
159-S (40)
137-P (38) -&gt; 138-P (2)
125-P (22) -&gt; 117-N (14) -&gt; 74-G (1)
53-E (32)
207-Y (40)
35-C (32)
18-B (32)
121-O (22) -&gt; 75-H (10)
97-K (40)
92-K (32)
153-S (34)
66-G (34)
134-P (30) -&gt; 171-S (2)
194-V (40)
110-M (40)
163-S (32) -&gt; 4-A (4)
157-S (24) -&gt; 104-M (14)
</t>
  </si>
  <si>
    <t>Performance Optimisations</t>
  </si>
  <si>
    <t>{"0": [[[66, 16]], [[79, 16]], [[96, 16]], [[66, 16]], [[40, 15]], [[144, 3], [117, 6], [174, 5]], [[131, 12]], [[151, 15]]], "1": [[[207, 20], [123, 2]], [[150, 8], [148, 6], [66, 2]], [[38, 22]], [[4, 11], [48, 4]]], "2": [[[208, 24]], [[4, 30]], [[165, 30]], [[81, 30]], [[104, 30]], [[53, 13], [63, 16]], [[32, 27]], [[140, 30]], [[149, 30]], [[70, 7], [154, 14], [1, 4]], [[3, 27], [193, 3]], [[24, 25], [74, 5]], [[97, 30]], [[44, 30]], [[6, 14], [139, 15]], [[121, 6], [163, 17], [182, 7]], [[15, 28]], [[16, 30]], [[92, 30]], [[100, 30]], [[77, 30]], [[59, 28]], [[104, 6], [176, 16]], [[25, 30]], [[101, 10], [9, 10], [33, 9]], [[194, 8], [187, 8], [41, 6]], [[197, 25]], [[72, 30]], [[125, 14], [126, 10]], [[134, 10], [42, 12]], [[88, 22], [75, 7]], [[188, 15], [39, 1], [132, 10]], [[17, 16], [143, 5], [19, 6]], [[81, 2], [91, 13], [199, 10]], [[186, 15]], [[152, 4], [108, 9], [18, 15]], [[2, 14], [119, 12], [83, 1]], [[49, 24]], [[172, 20], [25, 5]], [[168, 8], [120, 16]], [[200, 15], [37, 10]], [[156, 12], [46, 15]], [[29, 29]], [[83, 30]], [[57, 15], [94, 5], [62, 1]], [[82, 22]], [[34, 16], [171, 2]], [[97, 7], [28, 6], [95, 15]], [[192, 21], [198, 7]], [[55, 30]], [[153, 14], [98, 16]], [[77, 7], [79, 21]], [[33, 30]], [[35, 30]], [[209, 9], [196, 13]], [[35, 5], [149, 24]], [[172, 30]], [[110, 19]], [[153, 30]], [[41, 30]], [[194, 30]], [[159, 24], [135, 5]], [[8, 4], [157, 24], [191, 2]], [[8, 30]], [[68, 10], [93, 9]], [[40, 30]]]}</t>
  </si>
  <si>
    <t xml:space="preserve">Rigid (capacity 16):
66-G (16)
79-H (16)
96-K (16)
66-G (16)
40-C (15)
144-Q (3) -&gt; 117-N (6) -&gt; 174-T (5)
131-P (12)
151-R (15)
8 Metre (capacity 22):
207-Y (20) -&gt; 123-O (2)
150-R (8) -&gt; 148-R (6) -&gt; 66-G (2)
38-C (22)
4-A (11) -&gt; 48-D (4)
11 Metre (capacity 30):
208-Z (24)
4-A (30)
165-S (30)
81-H (30)
104-M (30)
53-E (13) -&gt; 63-G (16)
32-C (27)
140-P (30)
149-R (30)
70-G (7) -&gt; 154-S (14) -&gt; 1-A (4)
3-A (27) -&gt; 193-V (3)
24-B (25) -&gt; 74-G (5)
97-K (30)
44-D (30)
6-B (14) -&gt; 139-P (15)
121-O (6) -&gt; 163-S (17) -&gt; 182-U (7)
15-B (28)
16-B (30)
92-K (30)
100-L (30)
77-H (30)
59-G (28)
104-M (6) -&gt; 176-T (16)
25-C (30)
101-L (10) -&gt; 9-B (10) -&gt; 33-C (9)
194-V (8) -&gt; 187-V (8) -&gt; 41-C (6)
197-W (25)
72-G (30)
125-P (14) -&gt; 126-P (10)
134-P (10) -&gt; 42-C (12)
88-K (22) -&gt; 75-H (7)
188-V (15) -&gt; 39-C (1) -&gt; 132-P (10)
17-B (16) -&gt; 143-P (5) -&gt; 19-B (6)
81-H (2) -&gt; 91-K (13) -&gt; 199-W (10)
186-V (15)
152-R (4) -&gt; 108-M (9) -&gt; 18-B (15)
2-A (14) -&gt; 119-O (12) -&gt; 83-H (1)
49-D (24)
172-S (20) -&gt; 25-C (5)
168-S (8) -&gt; 120-O (16)
200-W (15) -&gt; 37-C (10)
156-S (12) -&gt; 46-D (15)
29-C (29)
83-H (30)
57-F (15) -&gt; 94-K (5) -&gt; 62-G (1)
82-H (22)
34-C (16) -&gt; 171-S (2)
97-K (7) -&gt; 28-C (6) -&gt; 95-K (15)
192-V (21) -&gt; 198-W (7)
55-E (30)
153-S (14) -&gt; 98-L (16)
77-H (7) -&gt; 79-H (21)
33-C (30)
35-C (30)
209-Z (9) -&gt; 196-W (13)
35-C (5) -&gt; 149-R (24)
172-S (30)
110-M (19)
153-S (30)
41-C (30)
194-V (30)
159-S (24) -&gt; 135-P (5)
8-B (4) -&gt; 157-S (24) -&gt; 191-V (2)
8-B (30)
68-G (10) -&gt; 93-K (9)
40-C (30)
</t>
  </si>
  <si>
    <t>{"0": [[]], "1": [[]], "2": [[[97, 13], [9, 15]], [[100, 30]], [[198, 5], [120, 23]], [[35, 30]], [[153, 30]], [[194, 27]], [[116, 10], [203, 1], [177, 11]], [[165, 30]], [[6, 23]], [[53, 12], [186, 9]], [[81, 30]], [[41, 30]], [[77, 30]], [[151, 25]], [[2, 12], [119, 10]], [[176, 30]], [[168, 9], [46, 20]], [[79, 30]], [[125, 9], [197, 14], [117, 7]], [[135, 15], [196, 8]], [[208, 30]], [[81, 6], [154, 13], [83, 10]], [[121, 30]], [[193, 19], [19, 10], [121, 1]], [[166, 6], [80, 20]], [[104, 30]], [[40, 30]], [[159, 19], [108, 11]], [[48, 5], [182, 15], [95, 10]], [[188, 22], [91, 6], [199, 1]], [[157, 22], [3, 8]], [[130, 22]], [[172, 30]], [[16, 10], [148, 2], [165, 4], [77, 8], [111, 3]], [[83, 30]], [[27, 22], [187, 7]], [[72, 22]], [[66, 15], [25, 14]], [[156, 16]], [[164, 4], [17, 24]], [[143, 29]], [[75, 18], [101, 6]], [[8, 16]], [[28, 2], [149, 20], [24, 8]], [[149, 30]], [[126, 14], [144, 12]], [[131, 16]], [[44, 30]], [[152, 15], [34, 14]], [[207, 21], [173, 7]]]}</t>
  </si>
  <si>
    <t xml:space="preserve">Rigid (capacity 16):
8 Metre (capacity 22):
11 Metre (capacity 30):
97-K (13) -&gt; 9-B (15)
100-L (30)
198-W (5) -&gt; 120-O (23)
35-C (30)
153-S (30)
194-V (27)
116-N (10) -&gt; 203-W (1) -&gt; 177-T (11)
165-S (30)
6-B (23)
53-E (12) -&gt; 186-V (9)
81-H (30)
41-C (30)
77-H (30)
151-R (25)
2-A (12) -&gt; 119-O (10)
176-T (30)
168-S (9) -&gt; 46-D (20)
79-H (30)
125-P (9) -&gt; 197-W (14) -&gt; 117-N (7)
135-P (15) -&gt; 196-W (8)
208-Z (30)
81-H (6) -&gt; 154-S (13) -&gt; 83-H (10)
121-O (30)
193-V (19) -&gt; 19-B (10) -&gt; 121-O (1)
166-S (6) -&gt; 80-H (20)
104-M (30)
40-C (30)
159-S (19) -&gt; 108-M (11)
48-D (5) -&gt; 182-U (15) -&gt; 95-K (10)
188-V (22) -&gt; 91-K (6) -&gt; 199-W (1)
157-S (22) -&gt; 3-A (8)
130-P (22)
172-S (30)
16-B (10) -&gt; 148-R (2) -&gt; 165-S (4) -&gt; 77-H (8) -&gt; 111-M (3)
83-H (30)
27-C (22) -&gt; 187-V (7)
72-G (22)
66-G (15) -&gt; 25-C (14)
156-S (16)
164-S (4) -&gt; 17-B (24)
143-P (29)
75-H (18) -&gt; 101-L (6)
8-B (16)
28-C (2) -&gt; 149-R (20) -&gt; 24-B (8)
149-R (30)
126-P (14) -&gt; 144-Q (12)
131-P (16)
44-D (30)
152-R (15) -&gt; 34-C (14)
207-Y (21) -&gt; 173-T (7)
</t>
  </si>
  <si>
    <t>{"3": [[[22, 36]], [[41, 39]], [[23, 40]], [[85, 30]], []], "1": [[[156, 17], [132, 5]], [[17, 10], [164, 1], [197, 11]], [[207, 22]], [[83, 22]], [[119, 12], [2, 10]], [[46, 20]], [[188, 20]], [[151, 20]], [[56, 11], [118, 9]], [[72, 15], [18, 7]], [[58, 15], [22, 7]], [[142, 22]], [[50, 2], [78, 6], [113, 4], [94, 6], [102, 4]], [[35, 21]], [[168, 13], [17, 7]], [[163, 19], [3, 3]], [[186, 22]], [[205, 9], [45, 6], [206, 7]], [[144, 21]], [[157, 10], [28, 12]], [[121, 4], [143, 6], [193, 7], [185, 5]], [[135, 10], [95, 3], [182, 7]], [[151, 22]], [[173, 13], [131, 7]], [[40, 22]], [[57, 21]], [[89, 22]], [[158, 22]], [[84, 22]]], "2": [[[59, 30]], [[68, 9], [1, 21]], [[72, 30]], [[29, 30]], [[18, 18], [200, 12]], [[96, 27]], [[152, 4], [15, 26]], [[139, 30]], [[24, 9], [25, 7], [59, 11]], [[40, 30]], [[117, 2], [126, 14], [125, 14]], [[157, 15], [95, 15]], [[135, 15], [33, 5], [182, 10]], [[121, 14], [143, 15]], [[66, 19], [168, 11]], [[69, 30]], [[153, 30]], [[91, 27]], [[49, 30]], [[208, 30]], [[29, 10], [1, 20]], [[12, 20]], [[81, 5], [91, 23]], [[193, 5], [19, 12], [101, 10]], [[104, 12], [100, 15], [153, 3]], [[95, 30]], [[201, 30]], [[111, 30]], [[99, 30]], [[124, 30]], [[150, 30]], [[109, 30]], [[104, 30]], [[15, 30]], [[98, 30]], [[99, 10], [26, 20]], [[149, 30]], [[150, 19], [149, 7], [165, 4]], [[110, 7], [176, 8], [174, 15]], [[172, 19], [111, 11]], [[109, 28]], [[156, 20], [132, 10]], [[10, 30]], [[76, 20], [10, 10]], [[17, 29], [164, 1]], [[53, 14], [130, 16]], [[3, 25], [51, 4]], [[29, 27]], [[154, 30]], [[11, 2], [208, 11], [97, 14]], [[69, 30]], [[157, 1], [193, 7], [143, 11], [121, 11]], [[178, 28], [61, 2]], [[45, 7], [175, 23]], [[185, 17]], [[19, 2], [28, 17], [101, 11]], [[69, 30]], [], [[147, 7]], [[85, 30]], [[20, 30]], [[84, 30]], [[116, 5], [85, 23]], [[20, 18]]], "0": [[[7, 4], [188, 6], [39, 5]], [[120, 9], [198, 6]], [[80, 16]], [[69, 15]], [[134, 13]], [[92, 16]], [[112, 2], [198, 7], [42, 1]], [[51, 12]], [[62, 13], [87, 2]], [[47, 12], [166, 4]], [[128, 14]], [[105, 5], [46, 4], [115, 7]], [[191, 4], [48, 10], [96, 2]], [[186, 16]], [[134, 8], [171, 5]], [[93, 10], [151, 6]], [[8, 5], [33, 5]], [[142, 4], [12, 11]], [[130, 3], [53, 13]], [[13, 16]], [[9, 11]], [[97, 15]], [[75, 3], [135, 5]], [[90, 16]], [], [], [], [[195, 1]], [[83, 16]], [[69, 7]], [[158, 13]]]}</t>
  </si>
  <si>
    <t>{"3": [[[85, 40]], [[72, 40]], [[12, 31]], [[120, 9], [98, 30]], [[153, 33], [131, 7]], [[84, 40]], [[20, 40]], [[115, 7], [47, 12], [126, 14]], [[22, 40]], [[49, 30], [166, 4]], [[150, 40]], [[15, 40]], [[45, 13], [22, 3]], [[116, 5], [84, 12], [147, 7], [110, 7], [42, 1]], [[91, 10], [58, 15]], [[33, 10], [135, 30]], [[35, 21], [125, 14], [11, 2]], [[178, 28], [56, 11]], [[158, 35]], [[10, 40]], [[157, 26], [117, 2], [61, 2], [39, 5], [164, 2]], [[95, 40]], [[69, 40]], [[205, 9]], [[111, 40]], [[124, 30]], [[85, 40]], [[92, 40]], [[59, 1], [92, 8], [66, 19]], [[175, 23]], [[91, 40]], [[40, 40]], [[96, 29]], [[9, 11], [28, 29]], [[163, 19]], [[23, 40]], [[185, 22], [176, 8]], [[101, 21], [200, 12]], [[2, 10], [142, 26]], [[69, 40]], [[207, 22], [198, 13]], [[50, 2], [78, 6], [113, 4], [182, 17], [191, 4]], [[17, 40]], [[134, 21], [171, 5]], [[69, 32]], [[83, 38]], [[130, 19], [13, 16]], [[29, 40]], [[97, 29], [87, 2], [94, 6]], [[72, 5], [195, 1], [154, 30]], [[104, 40]], [[208, 40]], [[118, 9], [19, 14]], [[186, 38]], [[1, 40]], [[144, 21], [206, 7]], [[128, 14]], [[149, 37], [111, 1]], [[165, 4], [201, 30]], [[99, 40]], [[90, 16]], [[197, 11], [76, 20]], [[132, 15]], [[109, 40]], [[102, 4], [57, 21], [119, 12]], [[17, 6], [81, 5], [80, 16], [152, 4]], [[59, 40]], [[168, 24], [7, 4]], [[41, 39]], [[100, 15]], [[3, 28], [48, 10]], [[18, 25], [93, 10], [1, 1]], [[150, 9], [172, 19]], [[151, 40]], [[188, 26], [24, 9], [105, 5]], [[20, 8], [89, 22], [85, 3]], [[139, 30]], [[40, 12], [173, 13]], [[62, 13], [151, 8]], [[156, 37]], [[121, 29], [8, 5]], [[53, 27]], [[26, 20], [109, 18]], [[68, 9], [29, 27], [112, 2]], [[193, 19], [51, 16], [208, 1]], [[25, 7], [46, 24]], [[174, 15], [15, 16], [104, 2], [75, 3]], [[95, 8], [143, 32]]]}</t>
  </si>
  <si>
    <t xml:space="preserve">Link (capacity 40):
85-K (40)
72-G (40)
12-B (31)
120-O (9) -&gt; 98-L (30)
153-S (33) -&gt; 131-P (7)
84-K (40)
20-B (40)
115-N (7) -&gt; 47-D (12) -&gt; 126-P (14)
22-B (40)
49-D (30) -&gt; 166-S (4)
150-R (40)
15-B (40)
45-D (13) -&gt; 22-B (3)
116-N (5) -&gt; 84-K (12) -&gt; 147-R (7) -&gt; 110-M (7) -&gt; 42-C (1)
91-K (10) -&gt; 58-G (15)
33-C (10) -&gt; 135-P (30)
35-C (21) -&gt; 125-P (14) -&gt; 11-B (2)
178-T (28) -&gt; 56-F (11)
158-S (35)
10-B (40)
157-S (26) -&gt; 117-N (2) -&gt; 61-G (2) -&gt; 39-C (5) -&gt; 164-S (2)
95-K (40)
69-G (40)
205-W (9)
111-M (40)
124-O (30)
85-K (40)
92-K (40)
59-G (1) -&gt; 92-K (8) -&gt; 66-G (19)
175-T (23)
91-K (40)
40-C (40)
96-K (29)
9-B (11) -&gt; 28-C (29)
163-S (19)
23-B (40)
185-V (22) -&gt; 176-T (8)
101-L (21) -&gt; 200-W (12)
2-A (10) -&gt; 142-P (26)
69-G (40)
207-Y (22) -&gt; 198-W (13)
50-D (2) -&gt; 78-H (6) -&gt; 113-M (4) -&gt; 182-U (17) -&gt; 191-V (4)
17-B (40)
134-P (21) -&gt; 171-S (5)
69-G (32)
83-H (38)
130-P (19) -&gt; 13-B (16)
29-C (40)
97-K (29) -&gt; 87-K (2) -&gt; 94-K (6)
72-G (5) -&gt; 195-W (1) -&gt; 154-S (30)
104-M (40)
208-Z (40)
118-N (9) -&gt; 19-B (14)
186-V (38)
1-A (40)
144-Q (21) -&gt; 206-W (7)
128-P (14)
149-R (37) -&gt; 111-M (1)
165-S (4) -&gt; 201-W (30)
99-L (40)
90-K (16)
197-W (11) -&gt; 76-H (20)
132-P (15)
109-M (40)
102-L (4) -&gt; 57-F (21) -&gt; 119-O (12)
17-B (6) -&gt; 81-H (5) -&gt; 80-H (16) -&gt; 152-R (4)
59-G (40)
168-S (24) -&gt; 7-B (4)
41-C (39)
100-L (15)
3-A (28) -&gt; 48-D (10)
18-B (25) -&gt; 93-K (10) -&gt; 1-A (1)
150-R (9) -&gt; 172-S (19)
151-R (40)
188-V (26) -&gt; 24-B (9) -&gt; 105-M (5)
20-B (8) -&gt; 89-K (22) -&gt; 85-K (3)
139-P (30)
40-C (12) -&gt; 173-T (13)
62-G (13) -&gt; 151-R (8)
156-S (37)
121-O (29) -&gt; 8-B (5)
53-E (27)
26-C (20) -&gt; 109-M (18)
68-G (9) -&gt; 29-C (27) -&gt; 112-M (2)
193-V (19) -&gt; 51-D (16) -&gt; 208-Z (1)
25-C (7) -&gt; 46-D (24)
174-T (15) -&gt; 15-B (16) -&gt; 104-M (2) -&gt; 75-H (3)
95-K (8) -&gt; 143-P (32)
</t>
  </si>
  <si>
    <t>{"0": [[]], "1": [[]], "2": [[[165, 30]], [[126, 10], [117, 6], [125, 14]], [[97, 30]], [[91, 13]], [[66, 30]], [[208, 24], [121, 6]], [[199, 10]], [[8, 30]], [[191, 2], [157, 24]], [[171, 2], [48, 4], [163, 17]], [[104, 30]], [[2, 14], [151, 15]], [[81, 30]], [[96, 16], [74, 5]], [[159, 24], [104, 6]], [[16, 30]], [[153, 30]], [[172, 20]], [[40, 30]], [[4, 30]], [[9, 10], [143, 5], [19, 6]], [[209, 9], [95, 15], [28, 6]], [[53, 13], [196, 13]], [[77, 7]], [[140, 30]], [[17, 16], [132, 10]], [[59, 28]], [[44, 30]], [[149, 30]], [[49, 24], [66, 4]], [[25, 30]], [[79, 7]], [[194, 30]], [[37, 10], [34, 16]], [[55, 30]], [[46, 15]], [[72, 30]], [[41, 30]], [[135, 5], [197, 25]], [[176, 16], [144, 3], [150, 8]], [[186, 15]], [[33, 9]], [[83, 1]], [[8, 4], [88, 22]], [[3, 27]], [[32, 27]], [[35, 30]], [[92, 30]], [[24, 25]], [[174, 5], [82, 22]], [[139, 15], [40, 15]], [[42, 12], [120, 16]], [[149, 0]], [[108, 9], [207, 20]], [[134, 10], [119, 12]], [[63, 16], [131, 12]], [[200, 15], [154, 14]], [[192, 21]], [[29, 29]], [[156, 12], [39, 1], [188, 15]], [[18, 15], [1, 4], [198, 7]], [[15, 28]], [[148, 6], [77, 7], [79, 7], [25, 5]], [[38, 22], [168, 8]], [[152, 4], [98, 16]], [[35, 5], [194, 0], [187, 8], [41, 0]], [[83, 1], [57, 15], [62, 1], [94, 5]], [[6, 14], [153, 14]], [[172, 20], [97, 7]], [[100, 30]], [[123, 2], [4, 11], [33, 9]], [[193, 3], [75, 7], [101, 10], [81, 0]], [[110, 19], [182, 7]], [[93, 9], [68, 10], [70, 7]]]}</t>
  </si>
  <si>
    <t xml:space="preserve">Rigid (capacity 16):
8 Metre (capacity 22):
11 Metre (capacity 30):
165-S (30)
126-P (10) -&gt; 117-N (6) -&gt; 125-P (14)
97-K (30)
91-K (13)
66-G (30)
208-Z (24) -&gt; 121-O (6)
199-W (10)
8-B (30)
191-V (2) -&gt; 157-S (24)
171-S (2) -&gt; 48-D (4) -&gt; 163-S (17)
104-M (30)
2-A (14) -&gt; 151-R (15)
81-H (30)
96-K (16) -&gt; 74-G (5)
159-S (24) -&gt; 104-M (6)
16-B (30)
153-S (30)
172-S (20)
40-C (30)
4-A (30)
9-B (10) -&gt; 143-P (5) -&gt; 19-B (6)
209-Z (9) -&gt; 95-K (15) -&gt; 28-C (6)
53-E (13) -&gt; 196-W (13)
77-H (7)
140-P (30)
17-B (16) -&gt; 132-P (10)
59-G (28)
44-D (30)
149-R (30)
49-D (24) -&gt; 66-G (4)
25-C (30)
79-H (7)
194-V (30)
37-C (10) -&gt; 34-C (16)
55-E (30)
46-D (15)
72-G (30)
41-C (30)
135-P (5) -&gt; 197-W (25)
176-T (16) -&gt; 144-Q (3) -&gt; 150-R (8)
186-V (15)
33-C (9)
83-H (1)
8-B (4) -&gt; 88-K (22)
3-A (27)
32-C (27)
35-C (30)
92-K (30)
24-B (25)
174-T (5) -&gt; 82-H (22)
139-P (15) -&gt; 40-C (15)
42-C (12) -&gt; 120-O (16)
149-R (0)
108-M (9) -&gt; 207-Y (20)
134-P (10) -&gt; 119-O (12)
63-G (16) -&gt; 131-P (12)
200-W (15) -&gt; 154-S (14)
192-V (21)
29-C (29)
156-S (12) -&gt; 39-C (1) -&gt; 188-V (15)
18-B (15) -&gt; 1-A (4) -&gt; 198-W (7)
15-B (28)
148-R (6) -&gt; 77-H (7) -&gt; 79-H (7) -&gt; 25-C (5)
38-C (22) -&gt; 168-S (8)
152-R (4) -&gt; 98-L (16)
35-C (5) -&gt; 194-V (0) -&gt; 187-V (8) -&gt; 41-C (0)
83-H (1) -&gt; 57-F (15) -&gt; 62-G (1) -&gt; 94-K (5)
6-B (14) -&gt; 153-S (14)
172-S (20) -&gt; 97-K (7)
100-L (30)
123-O (2) -&gt; 4-A (11) -&gt; 33-C (9)
193-V (3) -&gt; 75-H (7) -&gt; 101-L (10) -&gt; 81-H (0)
110-M (19) -&gt; 182-U (7)
93-K (9) -&gt; 68-G (10) -&gt; 70-G (7)
</t>
  </si>
  <si>
    <t>{"2": [[[17, 24], [164, 4]], [[44, 30]], [[111, 3], [77, 22]], [[149, 28], [148, 2]], [[165, 30]], [[159, 19], [194, 11]], [[41, 30]], [[172, 30]], [[79, 30]], [[104, 30]], [[6, 23], [187, 7]], [[176, 30]], [[153, 30]], [[208, 30]], [[35, 30]], [[100, 30]], [[83, 18]], [[40, 30]], [[117, 7], [126, 14], [125, 9]], [[19, 10]], [[121, 30]], [[143, 29]], [[193, 19]], [[80, 20], [168, 9]], [[135, 15]], [[182, 15], [95, 10]], [[81, 30]], [[121, 1]]], "1": [[[75, 18]], [[149, 22]], [[24, 8], [25, 14]], [[207, 21]], [[72, 22]], [[119, 10], [2, 12]], [[157, 22]], [[46, 20]], [[188, 22]], [[186, 9], [53, 12]], [[130, 22]], [[101, 6]], [[83, 22]], [[116, 10], [177, 11], [203, 1]], [[27, 22]]], "0": [[[194, 16]], [[16, 10], [165, 4]], [[156, 16]], [[77, 16]], [[120, 16]], [[198, 5]], [[151, 16]], [[196, 8], [48, 5]], [[34, 14]], [[9, 15]], [[154, 13]], [[8, 16]], [[108, 11]], [[152, 15]], [[120, 7]], [[199, 1], [91, 6], [81, 6]], [[197, 14]], [[131, 16]], [[151, 9], [173, 7]], [[144, 12]], [[166, 6], [28, 2], [3, 8]], [[97, 13]], [[66, 15]]]}</t>
  </si>
  <si>
    <t>{"0": [[]], "1": [[[130, 22]]], "2": [[[77, 30]], [[149, 30]], [[19, 10], [193, 19]], [[120, 23]], [[166, 6], [164, 4], [46, 20]], [[101, 6], [75, 18]], [[188, 22], [91, 6]], [[194, 27]], [[117, 7], [125, 9], [126, 14]], [[172, 30]], [[79, 30]], [[135, 15], [53, 12]], [[207, 21], [173, 7]], [[182, 15], [9, 15]], [[116, 10], [203, 1], [177, 11], [196, 8]], [[144, 12], [95, 10]], [[83, 10], [119, 10]], [[151, 25]], [[3, 8], [157, 22]], [[81, 6], [80, 20]], [[97, 13], [197, 14]], [[41, 30]], [[72, 22], [198, 5]], [[121, 1], [16, 10], [111, 3], [77, 8], [165, 4]], [[44, 30]], [[83, 30]], [[159, 19], [108, 11]], [[66, 15], [25, 14]], [[40, 30]], [[143, 29]], [[208, 30]], [[154, 13]], [[176, 30]], [[24, 8], [149, 20], [148, 2]], [[165, 30]], [[121, 30]], [[6, 23], [48, 5]], [[81, 30]], [[104, 30]], [[17, 24], [28, 2], [199, 1]], [[131, 16]], [[27, 22], [187, 7]], [[34, 14], [152, 15]], [[186, 9], [8, 16]], [[2, 12]], [[35, 30]], [[100, 30]], [[153, 30]], [[156, 16], [168, 9]]]}</t>
  </si>
  <si>
    <t xml:space="preserve">Rigid (capacity 16):
8 Metre (capacity 22):
130-P (22)
11 Metre (capacity 30):
77-H (30)
149-R (30)
19-B (10) -&gt; 193-V (19)
120-O (23)
166-S (6) -&gt; 164-S (4) -&gt; 46-D (20)
101-L (6) -&gt; 75-H (18)
188-V (22) -&gt; 91-K (6)
194-V (27)
117-N (7) -&gt; 125-P (9) -&gt; 126-P (14)
172-S (30)
79-H (30)
135-P (15) -&gt; 53-E (12)
207-Y (21) -&gt; 173-T (7)
182-U (15) -&gt; 9-B (15)
116-N (10) -&gt; 203-W (1) -&gt; 177-T (11) -&gt; 196-W (8)
144-Q (12) -&gt; 95-K (10)
83-H (10) -&gt; 119-O (10)
151-R (25)
3-A (8) -&gt; 157-S (22)
81-H (6) -&gt; 80-H (20)
97-K (13) -&gt; 197-W (14)
41-C (30)
72-G (22) -&gt; 198-W (5)
121-O (1) -&gt; 16-B (10) -&gt; 111-M (3) -&gt; 77-H (8) -&gt; 165-S (4)
44-D (30)
83-H (30)
159-S (19) -&gt; 108-M (11)
66-G (15) -&gt; 25-C (14)
40-C (30)
143-P (29)
208-Z (30)
154-S (13)
176-T (30)
24-B (8) -&gt; 149-R (20) -&gt; 148-R (2)
165-S (30)
121-O (30)
6-B (23) -&gt; 48-D (5)
81-H (30)
104-M (30)
17-B (24) -&gt; 28-C (2) -&gt; 199-W (1)
131-P (16)
27-C (22) -&gt; 187-V (7)
34-C (14) -&gt; 152-R (15)
186-V (9) -&gt; 8-B (16)
2-A (12)
35-C (30)
100-L (30)
153-S (30)
156-S (16) -&gt; 168-S (9)
</t>
  </si>
  <si>
    <t>Seeding solutions</t>
  </si>
  <si>
    <t>{"0": [[[37, 10], [123, 2]], [[9, 10], [48, 4]], [[196, 13], [157, 2]], [[154, 14]], [[144, 3]], [[34, 16]], [[63, 16]], [[108, 9]], [[120, 16]], [[199, 10], [74, 5]], [[93, 9], [70, 7]], [[151, 15]], [[91, 13], [81, 2]], [[53, 13]], [[197, 16]], [[131, 12], [8, 4]], [[66, 12]], [[83, 9]], [[79, 7], [77, 7]], [[198, 7]], [[96, 16]], [[46, 15]], [[188, 15], [39, 1]], [[17, 16]], [[42, 12]], [[134, 10], [171, 2]], [[62, 1], [57, 15]], [[191, 2], [94, 5]]], "1": [[[192, 21]], [[38, 22]], [[33, 9], [4, 11]], [[88, 22]], [[82, 22]], [[68, 10], [135, 5], [1, 4]], [[28, 6], [18, 15]], [[207, 20]], [[83, 22]], [[2, 14]], [[119, 12]], [[200, 15]], [[3, 22]], [[157, 22]], [[163, 17], [3, 5]], [[66, 22]]], "2": [[[33, 30]], [[4, 30]], [[32, 27]], [[81, 30]], [[8, 30]], [[55, 30]], [[44, 30]], [[77, 30]], [[159, 24], [41, 6]], [[150, 8], [172, 20]], [[98, 16], [153, 14]], [[149, 24], [148, 6]], [[149, 30]], [[165, 30]], [[172, 30]], [[15, 28]], [[6, 14], [187, 8], [194, 8]], [[176, 16], [35, 5], [209, 9]], [[153, 30]], [[104, 30]], [[100, 30]], [[110, 19], [174, 5], [104, 6]], [[16, 30]], [[156, 12], [168, 8], [132, 10]], [[72, 30]], [[29, 29]], [[35, 30]], [[41, 30]], [[194, 30]], [[79, 30]], [[208, 24], [152, 4]], [[24, 25], [25, 5]], [[25, 30]], [[117, 6], [126, 10], [125, 14]], [[40, 30]], [[59, 28]], [[92, 30]], [[139, 15], [40, 15]], [[75, 7], [121, 6], [143, 5], [193, 3], [19, 6]], [[97, 30]], [[97, 7], [186, 15]], [[95, 15], [182, 7]], [[101, 10]], [[49, 24]], [[197, 9]], [[140, 30]]]}</t>
  </si>
  <si>
    <t>{"0": [[[4, 11]], [[188, 15]], [[199, 10]], [[25, 5], [79, 7]], [[94, 5], [62, 1], [134, 10]], [[42, 12]], [[176, 16]], [[126, 10]], [[81, 16]], [[53, 13]], [[81, 16]]], "1": [[[77, 22]], [[172, 20]], [[77, 15], [148, 6]], [[74, 5]]], "2": [[[123, 2], [1, 4], [154, 14], [68, 10]], [[200, 15], [18, 15]], [[98, 16], [6, 14]], [[125, 14], [117, 6], [193, 3], [19, 6]], [[29, 29]], [[44, 30]], [[55, 30]], [[59, 28]], [[34, 16], [108, 9]], [[192, 21]], [[25, 30]], [[101, 10], [75, 7], [121, 6], [198, 7]], [[152, 4], [159, 24]], [[96, 16], [119, 12]], [[33, 9], [131, 12]], [[46, 15], [156, 12]], [[32, 27]], [[135, 5], [163, 17], [182, 7]], [[172, 30]], [[8, 30]], [[208, 24]], [[79, 30]], [[153, 30]], [[40, 30]], [[41, 30]], [[16, 30]], [[72, 30]], [[165, 30]], [[4, 30]], [[174, 5], [197, 25]], [[66, 30]], [[97, 7], [143, 5], [95, 15]], [[97, 30]], [[33, 30]], [[157, 24], [191, 2]], [[66, 4], [149, 24]], [[28, 6], [120, 16]], [[15, 28]], [[100, 30]], [[151, 15]], [[24, 25]], [[88, 22], [48, 4]], [[63, 16], [144, 3], [150, 8]], [[35, 30]], [[93, 9], [57, 15]], [[3, 27], [171, 2]], [[91, 13]], [[39, 1], [49, 24]], [[17, 16], [132, 10]], [[8, 4], [9, 10], [37, 10]], [[83, 30]], [[149, 30]], [[40, 15], [139, 15]], [[38, 22], [168, 8]], [[92, 30]], [[82, 22], [104, 6]], [[110, 19], [209, 9]], [[83, 1], [2, 14], [186, 15]], [[153, 14], [196, 13]], [[104, 30]], [[207, 20], [70, 7]], [[194, 30]], [[140, 30]], [[41, 6], [194, 8], [187, 8], [35, 5]]]}</t>
  </si>
  <si>
    <t xml:space="preserve">Rigid (capacity 16):
4-A (11)
188-V (15)
199-W (10)
25-C (5) -&gt; 79-H (7)
94-K (5) -&gt; 62-G (1) -&gt; 134-P (10)
42-C (12)
176-T (16)
126-P (10)
81-H (16)
53-E (13)
81-H (16)
8 Metre (capacity 22):
77-H (22)
172-S (20)
77-H (15) -&gt; 148-R (6)
74-G (5)
11 Metre (capacity 30):
123-O (2) -&gt; 1-A (4) -&gt; 154-S (14) -&gt; 68-G (10)
200-W (15) -&gt; 18-B (15)
98-L (16) -&gt; 6-B (14)
125-P (14) -&gt; 117-N (6) -&gt; 193-V (3) -&gt; 19-B (6)
29-C (29)
44-D (30)
55-E (30)
59-G (28)
34-C (16) -&gt; 108-M (9)
192-V (21)
25-C (30)
101-L (10) -&gt; 75-H (7) -&gt; 121-O (6) -&gt; 198-W (7)
152-R (4) -&gt; 159-S (24)
96-K (16) -&gt; 119-O (12)
33-C (9) -&gt; 131-P (12)
46-D (15) -&gt; 156-S (12)
32-C (27)
135-P (5) -&gt; 163-S (17) -&gt; 182-U (7)
172-S (30)
8-B (30)
208-Z (24)
79-H (30)
153-S (30)
40-C (30)
41-C (30)
16-B (30)
72-G (30)
165-S (30)
4-A (30)
174-T (5) -&gt; 197-W (25)
66-G (30)
97-K (7) -&gt; 143-P (5) -&gt; 95-K (15)
97-K (30)
33-C (30)
157-S (24) -&gt; 191-V (2)
66-G (4) -&gt; 149-R (24)
28-C (6) -&gt; 120-O (16)
15-B (28)
100-L (30)
151-R (15)
24-B (25)
88-K (22) -&gt; 48-D (4)
63-G (16) -&gt; 144-Q (3) -&gt; 150-R (8)
35-C (30)
93-K (9) -&gt; 57-F (15)
3-A (27) -&gt; 171-S (2)
91-K (13)
39-C (1) -&gt; 49-D (24)
17-B (16) -&gt; 132-P (10)
8-B (4) -&gt; 9-B (10) -&gt; 37-C (10)
83-H (30)
149-R (30)
40-C (15) -&gt; 139-P (15)
38-C (22) -&gt; 168-S (8)
92-K (30)
82-H (22) -&gt; 104-M (6)
110-M (19) -&gt; 209-Z (9)
83-H (1) -&gt; 2-A (14) -&gt; 186-V (15)
153-S (14) -&gt; 196-W (13)
104-M (30)
207-Y (20) -&gt; 70-G (7)
194-V (30)
140-P (30)
41-C (6) -&gt; 194-V (8) -&gt; 187-V (8) -&gt; 35-C (5)
</t>
  </si>
  <si>
    <t>{"2": [[[17, 24], [164, 4]], [[44, 30]], [[111, 2], [77, 30]], [[149, 27], [148, 3]], [[165, 30]], [[159, 19], [194, 11]], [[41, 30]], [[172, 30]], [[79, 30]], [[104, 30]], [[6, 23], [187, 7]], [[176, 30]], [[153, 30]], [[208, 30]], [[35, 30]], [[100, 30]], [[83, 18]], [[40, 30]], [[117, 7], [126, 14], [125, 9]], [[121, 30], [143, 29], [193, 19]], [[80, 20], [168, 9]], [[135, 15], [182, 15], [95, 10]], [[81, 30]], [[193, 0], [143, 0]], [[121, 1], [135, 0]]], "1": [[[75, 19]], [[149, 22]], [[24, 8], [25, 14]], [[207, 21]], [[72, 22]], [[119, 10], [2, 12]], [[157, 22]], [[46, 20]], [[188, 22]], [[186, 9], [53, 12]], [[130, 22]], [[83, 22]], [[116, 10], [177, 11], [203, 1]], [[27, 22]]], "0": [[[194, 16]], [[16, 10], [165, 4]], [[156, 15], [39, 1]], [[77, 9]], [[120, 16], [198, 5]], [[151, 16]], [[196, 8], [48, 5]], [[34, 14]], [[9, 15]], [[154, 14]], [[8, 16]], [[108, 11]], [[152, 15]], [[120, 7]], [[199, 1], [91, 6], [81, 6]], [[197, 14]], [[131, 16]], [[151, 9], [173, 7]], [[144, 12]], [[166, 6], [28, 2], [3, 8]], [[97, 13]], [[66, 15]]]}</t>
  </si>
  <si>
    <t>{"0": [[[197, 14]], [[135, 15]], [[196, 8], [48, 5]], [[131, 16]], [[9, 15]], [[97, 13]], [[95, 10], [199, 1]], [[173, 7]], [[53, 12]], [[2, 12]], [[198, 5], [120, 1]], [[19, 11]], [[8, 16]], [[81, 16]], [[154, 14]], [[119, 10]], [[186, 9]], [[156, 15]], [[34, 14]], [[108, 11]], [[152, 15]]], "1": [[[27, 22]], [[72, 22]], [[120, 22]], [[144, 12], [16, 10]], [[188, 22]], [[91, 6]], [[81, 22]], [[46, 20]], [[159, 19]], [[207, 21]], [[130, 22]], [[80, 20]], [[25, 14], [24, 8]], [[166, 6]], [[182, 15], [28, 2]]], "2": [[[172, 30]], [[157, 22], [3, 8]], [[17, 24], [101, 6]], [[77, 30]], [[176, 30]], [[100, 30]], [[187, 7], [203, 1], [177, 11], [116, 10]], [[153, 30]], [[104, 30]], [[35, 30]], [[151, 25]], [[149, 30]], [[44, 30]], [[208, 30]], [[168, 9], [66, 15], [39, 1], [164, 4]], [[40, 30]], [[143, 29]], [[79, 30]], [[111, 2], [77, 9], [149, 19]], [[41, 30]], [[125, 9], [117, 7], [126, 14]], [[6, 23]], [[194, 27]]], "3": [[[165, 34], [148, 3]], [[193, 19], [75, 19]], [[121, 31]], [[83, 40]]]}</t>
  </si>
  <si>
    <t xml:space="preserve">Rigid (capacity 16):
197-W (14)
135-P (15)
196-W (8) -&gt; 48-D (5)
131-P (16)
9-B (15)
97-K (13)
95-K (10) -&gt; 199-W (1)
173-T (7)
53-E (12)
2-A (12)
198-W (5) -&gt; 120-O (1)
19-B (11)
8-B (16)
81-H (16)
154-S (14)
119-O (10)
186-V (9)
156-S (15)
34-C (14)
108-M (11)
152-R (15)
8 Metre (capacity 22):
27-C (22)
72-G (22)
120-O (22)
144-Q (12) -&gt; 16-B (10)
188-V (22)
91-K (6)
81-H (22)
46-D (20)
159-S (19)
207-Y (21)
130-P (22)
80-H (20)
25-C (14) -&gt; 24-B (8)
166-S (6)
182-U (15) -&gt; 28-C (2)
11 Metre (capacity 30):
172-S (30)
157-S (22) -&gt; 3-A (8)
17-B (24) -&gt; 101-L (6)
77-H (30)
176-T (30)
100-L (30)
187-V (7) -&gt; 203-W (1) -&gt; 177-T (11) -&gt; 116-N (10)
153-S (30)
104-M (30)
35-C (30)
151-R (25)
149-R (30)
44-D (30)
208-Z (30)
168-S (9) -&gt; 66-G (15) -&gt; 39-C (1) -&gt; 164-S (4)
40-C (30)
143-P (29)
79-H (30)
111-M (2) -&gt; 77-H (9) -&gt; 149-R (19)
41-C (30)
125-P (9) -&gt; 117-N (7) -&gt; 126-P (14)
6-B (23)
194-V (27)
Link (capacity 40):
165-S (34) -&gt; 148-R (3)
193-V (19) -&gt; 75-H (19)
121-O (31)
83-H (40)
</t>
  </si>
  <si>
    <t>Excess vehicles used have increased costs</t>
  </si>
  <si>
    <t>{"2": [[[149, 30]], [[172, 30]], [[165, 30]], [[44, 30]], [[149, 24], [148, 6]], [[159, 24], [41, 6]], [[77, 30]], [[15, 28]], [[150, 8], [172, 20]], [[98, 16], [153, 14]], [[194, 30]], [[79, 30]], [[6, 14], [187, 8], [194, 8]], [[104, 30]], [[41, 30]], [[153, 30]], [[176, 16], [35, 5], [209, 9]], [[100, 30]], [[208, 24], [152, 4]], [[16, 30]], [[24, 25], [25, 4], [66, 0]], [[110, 19], [174, 5], [104, 6]], [[35, 30]], [[156, 11], [168, 9], [132, 10]], [[25, 30]], [[59, 28]], [[117, 6], [126, 10], [125, 14]], [[40, 30]], [[92, 30]], [[72, 30]], [[29, 29]], [[139, 15], [40, 15]], [[121, 6], [143, 5], [193, 4], [19, 6], [97, 30]], [[186, 0], [95, 0], [182, 6], [101, 10], [75, 8]], [[33, 30]], [[4, 30]], [[49, 8], [197, 9]], [[32, 27]], [[81, 30]], [[8, 30]], [[55, 30]], [[97, 7]], [[140, 30]]], "0": [[[79, 7], [77, 7]], [[120, 16], [198, 6]], [[96, 16]], [[188, 15], [39, 1]], [[151, 15], [123, 2]], [[46, 16]], [[17, 15], [164, 1]], [[42, 12]], [[134, 10], [171, 2]], [[37, 10], [123, 0]], [[9, 10], [48, 5]], [[62, 1], [155, 1], [87, 1], [57, 13]], [[191, 2], [94, 5]], [[196, 13], [157, 2]], [[34, 16]], [[154, 15]], [[144, 3], [49, 16]], [[63, 16]], [[108, 9], [120, 1]], [[199, 10], [74, 5]], [[93, 9], [70, 7]], [[186, 15], [151, 0]], [[91, 13], [81, 2]], [[53, 13], [95, 15]], [[197, 16]], [[66, 13]], [[131, 12], [8, 4]], [[83, 9]]], "1": [[[207, 20]], [[83, 22], [2, 14]], [[82, 22]], [[119, 12], [2, 0]], [[68, 10], [1, 3], [18, 15], [112, 1]], [[18, 0], [200, 15]], [[157, 22]], [[163, 17], [3, 5]], [[192, 22]], [[66, 22]], [[38, 22]], [[33, 9], [4, 11]], [[88, 22]], [[3, 22]]]}</t>
  </si>
  <si>
    <t>{"2": [[[149, 24]], [[172, 30]], [[165, 30]], [[44, 30]], [[149, 24], [148, 6]], [[159, 24], [41, 0]], [[77, 30]], [[15, 28]], [[150, 8], [172, 0]], [[98, 16], [153, 30]], [[194, 8]], [[79, 30]], [[6, 14], [187, 8], [194, 8]], [[104, 6]], [[41, 6]], [[153, 14]], [[176, 16], [35, 30], [209, 9]], [[100, 30]], [[208, 24], [152, 4]], [[16, 30]], [[24, 25], [25, 30], [66, 5]], [[110, 19], [174, 5], [104, 6]], [[35, 5]], [[156, 11], [168, 9], [132, 10]], [[25, 4]], [[59, 28]], [[117, 6], [126, 10], [125, 14]], [[40, 30]], [[92, 30]], [[72, 30]], [[29, 29]], [[139, 15], [40, 0]], [[121, 6], [143, 5], [193, 4], [19, 6], [97, 30]], [[186, 15], [95, 15], [182, 6], [101, 10], [75, 8]], [[33, 30]], [[4, 30]], [[49, 24], [197, 25]], [[32, 27]], [[81, 30]], [[8, 18]], [[55, 30]], [[97, 7]], [[140, 30]]], "0": [[[79, 16], [77, 16]], [[120, 16], [198, 6]], [[96, 16]], [[188, 15], [39, 1]], [[151, 15], [123, 2]], [[46, 16]], [[17, 15], [164, 1]], [[42, 12]], [[134, 10], [171, 2]], [[37, 10], [123, 0]], [[9, 10], [48, 5]], [[62, 1], [155, 1], [87, 1], [57, 13]], [[191, 2], [94, 5]], [[196, 13], [157, 16]], [[34, 16]], [[154, 15]], [[144, 3], [49, 0]], [[63, 16]], [[108, 9], [120, 1]], [[199, 10], [74, 5]], [[93, 9], [70, 7]], [[186, 0], [151, 0]], [[91, 13], [81, 16]], [[53, 13], [95, 0]], [[197, 16]], [[66, 0]], [[131, 12], [8, 16]], [[83, 16]]], "1": [[[207, 20]], [[83, 22], [2, 14]], [[82, 22]], [[119, 12], [2, 0]], [[68, 10], [1, 3], [18, 15], [112, 1]], [[18, 0], [200, 15]], [[157, 22]], [[163, 17], [3, 5]], [[192, 22]], [[66, 22]], [[38, 22]], [[33, 22], [4, 22]], [[88, 22]], [[3, 22]]]}</t>
  </si>
  <si>
    <t xml:space="preserve">11 Metre (capacity 30):
149-R (24)
172-S (30)
165-S (30)
44-D (30)
149-R (24) -&gt; 148-R (6)
159-S (24) -&gt; 41-C (0)
77-H (30)
15-B (28)
150-R (8) -&gt; 172-S (0)
98-L (16) -&gt; 153-S (30)
194-V (8)
79-H (30)
6-B (14) -&gt; 187-V (8) -&gt; 194-V (8)
104-M (6)
41-C (6)
153-S (14)
176-T (16) -&gt; 35-C (30) -&gt; 209-Z (9)
100-L (30)
208-Z (24) -&gt; 152-R (4)
16-B (30)
24-B (25) -&gt; 25-C (30) -&gt; 66-G (5)
110-M (19) -&gt; 174-T (5) -&gt; 104-M (6)
35-C (5)
156-S (11) -&gt; 168-S (9) -&gt; 132-P (10)
25-C (4)
59-G (28)
117-N (6) -&gt; 126-P (10) -&gt; 125-P (14)
40-C (30)
92-K (30)
72-G (30)
29-C (29)
139-P (15) -&gt; 40-C (0)
121-O (6) -&gt; 143-P (5) -&gt; 193-V (4) -&gt; 19-B (6) -&gt; 97-K (30)
186-V (15) -&gt; 95-K (15) -&gt; 182-U (6) -&gt; 101-L (10) -&gt; 75-H (8)
33-C (30)
4-A (30)
49-D (24) -&gt; 197-W (25)
32-C (27)
81-H (30)
8-B (18)
55-E (30)
97-K (7)
140-P (30)
Rigid (capacity 16):
79-H (16) -&gt; 77-H (16)
120-O (16) -&gt; 198-W (6)
96-K (16)
188-V (15) -&gt; 39-C (1)
151-R (15) -&gt; 123-O (2)
46-D (16)
17-B (15) -&gt; 164-S (1)
42-C (12)
134-P (10) -&gt; 171-S (2)
37-C (10) -&gt; 123-O (0)
9-B (10) -&gt; 48-D (5)
62-G (1) -&gt; 155-S (1) -&gt; 87-K (1) -&gt; 57-F (13)
191-V (2) -&gt; 94-K (5)
196-W (13) -&gt; 157-S (16)
34-C (16)
154-S (15)
144-Q (3) -&gt; 49-D (0)
63-G (16)
108-M (9) -&gt; 120-O (1)
199-W (10) -&gt; 74-G (5)
93-K (9) -&gt; 70-G (7)
186-V (0) -&gt; 151-R (0)
91-K (13) -&gt; 81-H (16)
53-E (13) -&gt; 95-K (0)
197-W (16)
66-G (0)
131-P (12) -&gt; 8-B (16)
83-H (16)
8 Metre (capacity 22):
207-Y (20)
83-H (22) -&gt; 2-A (14)
82-H (22)
119-O (12) -&gt; 2-A (0)
68-G (10) -&gt; 1-A (3) -&gt; 18-B (15) -&gt; 112-M (1)
18-B (0) -&gt; 200-W (15)
157-S (22)
163-S (17) -&gt; 3-A (5)
192-V (22)
66-G (22)
38-C (22)
33-C (22) -&gt; 4-A (22)
88-K (22)
3-A (22)
</t>
  </si>
  <si>
    <t>{"3": [[[22, 21]], [[41, 39]], [[23, 40]], [[85, 23]], []], "1": [[[156, 22], [132, 15]], [[17, 22], [164, 2], [197, 11]], [[207, 22]], [[83, 22]], [[119, 12], [2, 10]], [[46, 22]], [[188, 22]], [[151, 22]], [[56, 11], [118, 9]], [[72, 15], [18, 22]], [[58, 15], [22, 22]], [[142, 22]], [[50, 2], [78, 6], [113, 4], [94, 6], [102, 4]], [[35, 21]], [[168, 22], [17, 22]], [[163, 18], [3, 22]], [[186, 22]], [[205, 9], [45, 13], [206, 7]], [[144, 21], [106, 1]], [[157, 22], [28, 22], [11, 3]], [[121, 22], [143, 22], [193, 19], [185, 22]], [[135, 22], [95, 18], [182, 17]], [[151, 22]], [[173, 13], [131, 7]], [[40, 22]], [[57, 21]], [[89, 22]], [[158, 22]], [[84, 22]]], "2": [[[59, 30]], [[154, 1], [68, 8], [1, 30]], [[72, 30]], [[29, 30]], [[18, 2], [200, 13]], [[96, 29]], [[152, 4], [15, 26]], [[139, 30]], [[24, 9], [25, 7], [59, 11]], [[40, 30]], [[117, 2], [126, 14], [125, 14]], [[157, 4], [95, 0]], [[135, 10], [33, 10], [182, 0]], [[121, 7], [143, 11]], [[66, 19], [168, 2]], [[69, 30]], [[153, 30]], [[91, 30]], [[49, 30]], [[208, 30]], [[29, 30], [1, 11]], [[12, 30]], [[81, 5], [91, 20]], [[193, 0], [19, 14], [101, 21]],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15], [132, 0]], [[10, 30]], [[76, 20], [10, 10]], [[17, 2], [164, 0]], [[53, 27], [130, 19]], [[3, 8], [51, 16]], [[29, 8]], [[154, 30]], [[11, 0], [208, 11], [97, 29]], [[69, 30]], [[157, 0], [193, 0], [143, 0], [121, 0]], [[178, 28], [61, 2]], [[45, 0], [175, 23]], [[185, 0]], [[19, 0], [28, 6], [101, 0]], [[69, 30]], [], [[147, 7]], [[85, 30]], [[20, 30]], [[84, 30]], [[116, 5], [85, 30]], [[20, 18]]], "0": [[[7, 4], [188, 4], [39, 5]], [[120, 9], [198, 13]], [[80, 16]], [[69, 16]], [[134, 16]], [[92, 16]], [[112, 2], [198, 0], [42, 1]], [[51, 0]], [[62, 13], [155, 1], [87, 2]], [[47, 12], [166, 4]], [[128, 16]], [[105, 5], [46, 2], [115, 7]], [[191, 4], [48, 10], [96, 0]], [[186, 16]], [[134, 5], [171, 5]], [[93, 10], [151, 4]], [[8, 5], [33, 0]], [[142, 4], [12, 1]], [[130, 0], [53, 0]], [[13, 16]], [[9, 11]], [[97, 0]], [[75, 3], [135, 0]], [[90, 16]], [[128, 1]], [[128, 0]], [[128, 0]], [[195, 1]], [[83, 16]], [[69, 6]], [[158, 13]]]}</t>
  </si>
  <si>
    <t>{"0": [[[115, 7]], [[2, 10]], [[132, 15]], [[24, 9], [25, 7]], [[113, 4]], [[119, 12]], [[135, 16]], [[198, 13]], [[39, 5]], [[17, 16]], [[84, 16]], [[72, 16]], [[105, 5]], [[154, 16]], [[83, 16], [102, 4]], [[72, 13]], [[62, 13]], [[56, 11]], [[80, 16]], [[174, 14]], [[48, 10]], [[90, 16]], [[135, 16]], [[112, 2]], [[78, 6]], [[154, 15], [195, 1]], [[164, 2], [47, 12]], [[66, 16]], [[9, 11]], [[33, 10]], [[100, 15]], [[13, 16]], [[143, 16]], [[171, 5]], [[173, 13]], [[72, 0]], [[45, 13], [11, 3]], [[120, 9]], [[1, 16]], [[22, 16]], [[68, 8]], [[59, 16]], [[208, 16]], [[19, 14]], [[200, 13]], [[58, 15]], [[93, 10]], [[165, 4], [75, 3]], [[118, 9]], [[7, 4]], [[51, 16]], [[191, 4]], [[205, 9]]], "1": [[[172, 20]], [[208, 22]], [[104, 22]], [[12, 22]], [[57, 21]], [[69, 22]], [[193, 19]], [[89, 22]], [[128, 17]], [[207, 22]]], "2": [[[97, 29]], [[206, 7], [175, 23]], [[49, 30]], [[17, 30]], [[121, 29]], [[28, 28]], [[22, 30], [66, 19]], [[59, 30]], [[92, 30]], [[178, 28]], [[201, 30]], [[149, 30]], [[109, 30]], [[23, 30]], [[15, 30]], [[176, 8], [117, 2], [8, 5]], [[186, 30]], [[151, 30]], [[35, 21]], [[163, 18]], [[46, 24]], [[41, 30]], [[83, 30]], [[85, 30], [147, 7]], [[84, 30], [20, 30]], [[53, 27]], [[92, 18]], [[94, 6], [155, 1], [87, 2]], [[153, 30]], [[3, 30]], [[139, 30]], [[149, 0]], [[85, 23]], [[130, 19]], [[91, 30], [81, 5]], [[188, 26]], [[26, 20], [99, 30]], [[150, 30]], [[69, 30]], [[96, 29]], [[186, 0]], [[185, 22], [131, 7]], [[134, 21]], [[142, 26]], [[151, 18]], [[10, 30]], [[20, 18]], [[15, 26]], [[41, 9], [144, 21]], [[166, 4]], [[91, 20]], [[126, 14], [197, 11]], [[168, 24]], [[101, 21]], [[60, 1], [116, 5], [40, 30], [42, 1]], [[182, 17], [152, 4]], [[98, 30]], [[12, 30]], [[29, 30]], [[110, 7], [153, 3]], [[109, 28], [106, 1]], [[40, 22]], [[143, 30]], [[157, 26]], [[18, 24]], [[10, 10], [76, 20]], [[23, 10], [150, 19]], [[99, 10]], [[69, 8]], [[125, 14], [61, 2], [208, 30]], [[104, 30], [95, 30]], [[84, 22]], [[50, 2]], [[85, 30]], [[124, 30]], [[69, 30]]], "3": [[[111, 40]], [[29, 28]], [[158, 35]], [[95, 40]], [[1, 25]], [[156, 37]]]}</t>
  </si>
  <si>
    <t xml:space="preserve">Rigid (capacity 16):
115-N (7)
2-A (10)
132-P (15)
24-B (9) -&gt; 25-C (7)
113-M (4)
119-O (12)
135-P (16)
198-W (13)
39-C (5)
17-B (16)
84-K (16)
72-G (16)
105-M (5)
154-S (16)
83-H (16) -&gt; 102-L (4)
72-G (13)
62-G (13)
56-F (11)
80-H (16)
174-T (14)
48-D (10)
90-K (16)
135-P (16)
112-M (2)
78-H (6)
154-S (15) -&gt; 195-W (1)
164-S (2) -&gt; 47-D (12)
66-G (16)
9-B (11)
33-C (10)
100-L (15)
13-B (16)
143-P (16)
171-S (5)
173-T (13)
72-G (0)
45-D (13) -&gt; 11-B (3)
120-O (9)
1-A (16)
22-B (16)
68-G (8)
59-G (16)
208-Z (16)
19-B (14)
200-W (13)
58-G (15)
93-K (10)
165-S (4) -&gt; 75-H (3)
118-N (9)
7-B (4)
51-D (16)
191-V (4)
205-W (9)
8 Metre (capacity 22):
172-S (20)
208-Z (22)
104-M (22)
12-B (22)
57-F (21)
69-G (22)
193-V (19)
89-K (22)
128-P (17)
207-Y (22)
11 Metre (capacity 30):
97-K (29)
206-W (7) -&gt; 175-T (23)
49-D (30)
17-B (30)
121-O (29)
28-C (28)
22-B (30) -&gt; 66-G (19)
59-G (30)
92-K (30)
178-T (28)
201-W (30)
149-R (30)
109-M (30)
23-B (30)
15-B (30)
176-T (8) -&gt; 117-N (2) -&gt; 8-B (5)
186-V (30)
151-R (30)
35-C (21)
163-S (18)
46-D (24)
41-C (30)
83-H (30)
85-K (30) -&gt; 147-R (7)
84-K (30) -&gt; 20-B (30)
53-E (27)
92-K (18)
94-K (6) -&gt; 155-S (1) -&gt; 87-K (2)
153-S (30)
3-A (30)
139-P (30)
149-R (0)
85-K (23)
130-P (19)
91-K (30) -&gt; 81-H (5)
188-V (26)
26-C (20) -&gt; 99-L (30)
150-R (30)
69-G (30)
96-K (29)
186-V (0)
185-V (22) -&gt; 131-P (7)
134-P (21)
142-P (26)
151-R (18)
10-B (30)
20-B (18)
15-B (26)
41-C (9) -&gt; 144-Q (21)
166-S (4)
91-K (20)
126-P (14) -&gt; 197-W (11)
168-S (24)
101-L (21)
60-G (1) -&gt; 116-N (5) -&gt; 40-C (30) -&gt; 42-C (1)
182-U (17) -&gt; 152-R (4)
98-L (30)
12-B (30)
29-C (30)
110-M (7) -&gt; 153-S (3)
109-M (28) -&gt; 106-M (1)
40-C (22)
143-P (30)
157-S (26)
18-B (24)
10-B (10) -&gt; 76-H (20)
23-B (10) -&gt; 150-R (19)
99-L (10)
69-G (8)
125-P (14) -&gt; 61-G (2) -&gt; 208-Z (30)
104-M (30) -&gt; 95-K (30)
84-K (22)
50-D (2)
85-K (30)
124-O (30)
69-G (30)
Link (capacity 40):
111-M (40)
29-C (28)
158-S (35)
95-K (40)
1-A (25)
156-S (37)
</t>
  </si>
  <si>
    <t>{"1": [[[192, 22]], [[123, 19], [2, 18]], [[154, 22]], [[32, 21]], [[186, 15], [53, 14]], [[95, 15], [197, 22]], [[44, 22]], [[98, 22]], [[110, 11], [174, 11]], [[156, 8], [168, 8], [132, 7]], [[25, 22]], [[153, 22]], [[207, 22]], [[18, 11], [200, 10]], [[59, 22]], [[68, 7], [1, 6], [112, 9]], [[62, 7], [155, 1], [87, 1], [57, 15]], [[17, 20], [164, 1]], [[101, 14], [95, 0], [75, 5]], [[4, 1], [8, 22], [55, 1]], [[3, 15], [19, 19]]], "0": [[[9, 7], [48, 5]], [[34, 14]], [[196, 16]], [[199, 6], [74, 7], [192, 2]], [[63, 16]], [[38, 16]], [[93, 2], [131, 14]], [[83, 15]], [[66, 10]], [[97, 16]], [[92, 13], [66, 0]], [[7, 13]], [[83, 16]], [[120, 13], [198, 6]], [[96, 15]], [[46, 16]], [[188, 14], [39, 2]], [[151, 16]], [[108, 11], [120, 0], [62, 0]], [[168, 0], [19, 0]], [[166, 9]], [[151, 8]], [[75, 0]]], "2": [[[81, 28], [91, 8]], [[55, 30]], [[77, 30]], [[187, 8], [6, 22]], [[159, 15], [40, 30], [194, 8]], [[150, 10], [172, 4], [149, 30]], [[194, 30]], [[176, 24], [35, 6]], [[153, 30]], [[16, 30]], [[149, 15], [148, 1]], [[165, 30]], [[172, 30]], [[15, 27]], [[41, 30]], [[79, 30]], [[35, 30]], [[100, 28]], [[208, 30]], [[24, 20], [209, 10]], [[104, 27]], [[139, 15], [41, 12]], [[82, 17], [197, 8]], [[29, 28]], [[157, 17], [182, 12], [88, 1]], [[117, 5], [126, 14], [125, 11]], [[119, 12], [2, 0]], [[121, 13], [143, 12], [193, 18], [19, 0]], [[66, 30]], [[152, 12], [186, 0], [81, 0], [91, 0]], [[163, 15], [51, 8], [3, 0]], [[189, 17], [140, 20]], [[8, 25]], [[193, 0], [143, 0], [101, 0], [121, 0], [135, 5]]], "3": [[[40, 16]], [[138, 1], [137, 38]]]}</t>
  </si>
  <si>
    <t>{"1": [[[192, 22]], [[123, 19], [2, 18]], [[154, 22]], [[32, 21]], [[186, 15], [53, 14]], [[95, 15], [197, 22]], [[44, 22]], [[98, 22]], [[110, 11], [174, 11]], [[156, 8], [168, 8], [132, 7]], [[25, 22]], [[153, 22]], [[207, 22]], [[18, 11], [200, 10]], [[59, 22]], [[68, 7], [1, 6], [112, 9]], [[62, 7], [155, 1], [87, 1], [57, 15]], [[17, 20], [164, 1]], [[101, 14], [95, 0], [75, 5]], [[4, 1], [8, 22], [55, 22]], [[3, 15], [19, 19]]], "0": [[[9, 7], [48, 5]], [[34, 14]], [[196, 16]], [[199, 6], [74, 7], [192, 16]], [[63, 16]], [[38, 16]], [[93, 2], [131, 14]], [[83, 15]], [[66, 16]], [[97, 16]], [[92, 13], [66, 16]], [[7, 13]], [[83, 0]], [[120, 13], [198, 6]], [[96, 15]], [[46, 16]], [[188, 14], [39, 2]], [[151, 16]], [[108, 11], [120, 0], [62, 0]], [[168, 0], [19, 0]], [[166, 9]], [[151, 8]], [[75, 0]]], "2": [[[81, 28], [91, 8]], [[55, 15]], [[77, 30]], [[187, 8], [6, 22]], [[159, 15], [40, 16], [194, 30]], [[150, 10], [172, 4], [149, 30]], [[194, 8]], [[176, 24], [35, 30]], [[153, 22]], [[16, 30]], [[149, 15], [148, 1]], [[165, 30]], [[172, 4]], [[15, 27]], [[41, 30]], [[79, 30]], [[35, 6]], [[100, 28]], [[208, 30]], [[24, 20], [209, 10]], [[104, 27]], [[139, 15], [41, 12]], [[82, 17], [197, 30]], [[29, 28]], [[157, 17], [182, 12], [88, 1]], [[117, 5], [126, 14], [125, 11]], [[119, 12], [2, 0]], [[121, 13], [143, 12], [193, 18], [19, 0]], [[66, 30]], [[152, 12], [186, 0], [81, 0], [91, 0]], [[163, 15], [51, 8], [3, 0]], [[189, 17], [140, 20]], [[8, 17]], [[193, 0], [143, 0], [101, 0], [121, 0], [135, 5]]], "3": [[[40, 40]], [[138, 1], [137, 38]]]}</t>
  </si>
  <si>
    <t xml:space="preserve">8 Metre (capacity 22):
192-V (22)
123-O (19) -&gt; 2-A (18)
154-S (22)
32-C (21)
186-V (15) -&gt; 53-E (14)
95-K (15) -&gt; 197-W (22)
44-D (22)
98-L (22)
110-M (11) -&gt; 174-T (11)
156-S (8) -&gt; 168-S (8) -&gt; 132-P (7)
25-C (22)
153-S (22)
207-Y (22)
18-B (11) -&gt; 200-W (10)
59-G (22)
68-G (7) -&gt; 1-A (6) -&gt; 112-M (9)
62-G (7) -&gt; 155-S (1) -&gt; 87-K (1) -&gt; 57-F (15)
17-B (20) -&gt; 164-S (1)
101-L (14) -&gt; 95-K (0) -&gt; 75-H (5)
4-A (1) -&gt; 8-B (22) -&gt; 55-E (22)
3-A (15) -&gt; 19-B (19)
Rigid (capacity 16):
9-B (7) -&gt; 48-D (5)
34-C (14)
196-W (16)
199-W (6) -&gt; 74-G (7) -&gt; 192-V (16)
63-G (16)
38-C (16)
93-K (2) -&gt; 131-P (14)
83-H (15)
66-G (16)
97-K (16)
92-K (13) -&gt; 66-G (16)
7-B (13)
83-H (0)
120-O (13) -&gt; 198-W (6)
96-K (15)
46-D (16)
188-V (14) -&gt; 39-C (2)
151-R (16)
108-M (11) -&gt; 120-O (0) -&gt; 62-G (0)
168-S (0) -&gt; 19-B (0)
166-S (9)
151-R (8)
75-H (0)
11 Metre (capacity 30):
81-H (28) -&gt; 91-K (8)
55-E (15)
77-H (30)
187-V (8) -&gt; 6-B (22)
159-S (15) -&gt; 40-C (16) -&gt; 194-V (30)
150-R (10) -&gt; 172-S (4) -&gt; 149-R (30)
194-V (8)
176-T (24) -&gt; 35-C (30)
153-S (22)
16-B (30)
149-R (15) -&gt; 148-R (1)
165-S (30)
172-S (4)
15-B (27)
41-C (30)
79-H (30)
35-C (6)
100-L (28)
208-Z (30)
24-B (20) -&gt; 209-Z (10)
104-M (27)
139-P (15) -&gt; 41-C (12)
82-H (17) -&gt; 197-W (30)
29-C (28)
157-S (17) -&gt; 182-U (12) -&gt; 88-K (1)
117-N (5) -&gt; 126-P (14) -&gt; 125-P (11)
119-O (12) -&gt; 2-A (0)
121-O (13) -&gt; 143-P (12) -&gt; 193-V (18) -&gt; 19-B (0)
66-G (30)
152-R (12) -&gt; 186-V (0) -&gt; 81-H (0) -&gt; 91-K (0)
163-S (15) -&gt; 51-D (8) -&gt; 3-A (0)
189-V (17) -&gt; 140-P (20)
8-B (17)
193-V (0) -&gt; 143-P (0) -&gt; 101-L (0) -&gt; 121-O (0) -&gt; 135-P (5)
Link (capacity 40):
40-C (40)
138-P (1) -&gt; 137-P (38)
</t>
  </si>
  <si>
    <t>{"2": [[[17, 24], [164, 4]], [[44, 30]], [[111, 2]], [[77, 30]], [[149, 27], [148, 3]], [[165, 30]], [[159, 19], [194, 11]], [[41, 30]], [[172, 30]], [[79, 30]], [[104, 30]], [[6, 23], [187, 7]], [[176, 30]], [[153, 30]], [[208, 30]], [[35, 30]], [[100, 30]], [[19, 11]], [[83, 30]], [[40, 30]], [[117, 7], [126, 14], [125, 9]], [[121, 30]], [[143, 29]], [[193, 19]], [[80, 20]], [[168, 9]], [[135, 15]], [[182, 15]], [[95, 10]], [[81, 30]], [[121, 1]]], "1": [[[75, 19]], [[149, 22]], [[24, 8]], [[25, 14]], [[207, 21]], [[72, 22]], [[119, 10]], [[2, 12]], [[157, 22]], [[46, 20]], [[188, 22]], [[186, 9]], [[53, 12]], [[130, 22]], [[83, 10]], [[116, 10], [177, 11], [203, 1]], [[27, 22]]], "0": [[[194, 16]], [[16, 10], [165, 4]], [[156, 15], [39, 1]], [[77, 9]], [[120, 16]], [[198, 5]], [[151, 16]], [[196, 8], [48, 5]], [[34, 14]], [[9, 15]], [[154, 14]], [[8, 16]], [[108, 11]], [[152, 15]], [[120, 7]], [[101, 6], [199, 1]], [[91, 6], [81, 6]], [[197, 14]], [[131, 16]], [[151, 9]], [[173, 7]], [[144, 12]], [[166, 6], [28, 2], [3, 8]], [[97, 13]], [[66, 15]]]}</t>
  </si>
  <si>
    <t>{"0": [[[182, 15]], [[197, 14]], [[34, 14]], [[19, 11]], [[2, 12]], [[8, 16]], [[131, 16]], [[154, 14]], [[108, 11]], [[196, 8], [48, 5]], [[9, 15]], [[119, 10]], [[66, 15]]], "1": [[[188, 22]], [[16, 10], [144, 12]], [[27, 22]], [[81, 14], [199, 1]], [[81, 22]], [[91, 6]], [[198, 5]], [[75, 19]], [[72, 22]], [[207, 21]], [[97, 13], [121, 22]], [[157, 22]], [[83, 22]], [[149, 22]], [[83, 18]], [[46, 20]], [[152, 15]], [[186, 9]]], "2": [[[35, 30]], [[79, 30]], [[95, 10], [28, 2]], [[208, 30]], [[135, 15], [53, 12]], [[151, 25]], [[6, 23]], [[159, 19], [173, 7]], [[101, 6], [17, 24]], [[172, 30]], [[25, 14], [24, 8], [166, 6]], [[126, 14], [117, 7], [125, 9]], [[153, 30]], [[100, 30]], [[176, 30]], [[120, 23]], [[41, 30]], [[104, 30]], [[193, 19], [3, 8]], [[168, 9], [80, 20]], [[156, 15], [39, 1], [164, 4]], [[40, 30]], [[44, 30]], [[187, 7], [116, 10], [203, 1], [177, 11]], [[194, 27]], [[130, 22]], [[149, 30], [111, 2]], [[121, 30]], [[143, 29]]], "3": [[[77, 39]], [[148, 3], [165, 34]]]}</t>
  </si>
  <si>
    <t xml:space="preserve">Rigid (capacity 16):
182-U (15)
197-W (14)
34-C (14)
19-B (11)
2-A (12)
8-B (16)
131-P (16)
154-S (14)
108-M (11)
196-W (8) -&gt; 48-D (5)
9-B (15)
119-O (10)
66-G (15)
8 Metre (capacity 22):
188-V (22)
16-B (10) -&gt; 144-Q (12)
27-C (22)
81-H (14) -&gt; 199-W (1)
81-H (22)
91-K (6)
198-W (5)
75-H (19)
72-G (22)
207-Y (21)
97-K (13) -&gt; 121-O (22)
157-S (22)
83-H (22)
149-R (22)
83-H (18)
46-D (20)
152-R (15)
186-V (9)
11 Metre (capacity 30):
35-C (30)
79-H (30)
95-K (10) -&gt; 28-C (2)
208-Z (30)
135-P (15) -&gt; 53-E (12)
151-R (25)
6-B (23)
159-S (19) -&gt; 173-T (7)
101-L (6) -&gt; 17-B (24)
172-S (30)
25-C (14) -&gt; 24-B (8) -&gt; 166-S (6)
126-P (14) -&gt; 117-N (7) -&gt; 125-P (9)
153-S (30)
100-L (30)
176-T (30)
120-O (23)
41-C (30)
104-M (30)
193-V (19) -&gt; 3-A (8)
168-S (9) -&gt; 80-H (20)
156-S (15) -&gt; 39-C (1) -&gt; 164-S (4)
40-C (30)
44-D (30)
187-V (7) -&gt; 116-N (10) -&gt; 203-W (1) -&gt; 177-T (11)
194-V (27)
130-P (22)
149-R (30) -&gt; 111-M (2)
121-O (30)
143-P (29)
Link (capacity 40):
77-H (39)
148-R (3) -&gt; 165-S (34)
</t>
  </si>
  <si>
    <t>Seeded solutions will be split again if customer completion changed their chromosomes (I am also regenerating the model data sheets just in case of errors).</t>
  </si>
  <si>
    <t>{"2": [[[149, 30]], [[172, 30]], [[165, 30]], [[44, 30]], [[149, 24], [148, 6]], [[159, 24], [41, 6]], [[77, 30]], [[15, 28]], [[150, 8], [172, 20]], [[98, 16], [153, 14]], [[194, 30]], [[79, 30]], [[6, 14], [135, 6]], [[187, 8], [194, 8]], [[104, 30]], [[41, 30]], [[153, 30]], [[176, 16], [35, 5], [209, 9]], [[100, 30]], [[208, 24], [152, 4]], [[16, 30]], [[24, 25], [25, 4]], [[110, 19], [174, 5], [104, 6]], [[35, 30]], [[156, 11]], [[168, 9]], [[132, 10]], [[25, 30]], [[59, 28]], [[117, 6], [126, 10], [125, 14]], [[40, 30]], [[92, 30]], [[72, 30]], [[29, 29]], [[139, 15], [40, 15]], [[121, 6], [143, 5], [193, 4], [19, 6]], [[97, 30]], [[182, 6]], [[101, 10], [75, 8]], [[33, 30]], [[4, 30]], [[49, 8]], [[197, 9]], [[32, 27]], [[81, 30]], [[8, 30]], [[55, 30]], [[97, 7]], [[140, 30]]], "0": [[[79, 7], [77, 7]], [[120, 16]], [[198, 6]], [[96, 16]], [[188, 15], [39, 1]], [[151, 15]], [[123, 2]], [[46, 16]], [[17, 15], [164, 1]], [[42, 12]], [[134, 10], [171, 2]], [[37, 10]], [[9, 10]], [[48, 5], [62, 1], [155, 1], [87, 1]], [[57, 13]], [[191, 2]], [[94, 5]], [[196, 13]], [[157, 16]], [[34, 16]], [[154, 15]], [[144, 3]], [[49, 16]], [[63, 16]], [[108, 9]], [[120, 1]], [[199, 10]], [[74, 5]], [[93, 9]], [[70, 7]], [[186, 15]], [[91, 13], [81, 2]], [[53, 13]], [[95, 15]], [[197, 16]], [[66, 13]], [[28, 7]], [[131, 12], [8, 4]], [[83, 16]]], "1": [[[207, 20]], [[83, 15]], [[2, 14]], [[82, 22]], [[119, 12]], [[68, 10]], [[1, 3]], [[18, 15], [112, 1]], [[200, 15]], [[157, 8]], [[163, 17], [3, 5]], [[192, 22]], [[66, 22]], [[38, 22]], [[33, 9]], [[4, 11]], [[88, 22]], [[3, 22]]]}</t>
  </si>
  <si>
    <t>{"0": [[[143, 5], [28, 7]], [[168, 9], [39, 1]], [[156, 11]], [[200, 15]], [[95, 15]], [[134, 10]], [[37, 10]], [[93, 9]], [[196, 13]], [[154, 15]], [[74, 5]], [[151, 15]], [[2, 14]], [[63, 16]], [[70, 7]], [[66, 16]], [[186, 15]], [[91, 13]], [[121, 6], [48, 5]], [[18, 15]], [[19, 6]], [[139, 15]], [[123, 2]], [[96, 16]], [[42, 12]], [[83, 15]], [[199, 10]], [[198, 6]], [[1, 3]]], "1": [[[82, 22]], [[4, 22]], [[110, 19]], [[125, 14], [97, 22]], [[119, 12]]], "2": [[[92, 30]], [[16, 30]], [[194, 30]], [[49, 24], [164, 1]], [[132, 10], [101, 10]], [[150, 8], [172, 30]], [[104, 0]], [[35, 30]], [[25, 30]], [[149, 30]], [[172, 20]], [[159, 24]], [[97, 30]], [[41, 30]], [[35, 5], [144, 3], [176, 16]], [[100, 30]], [[87, 1], [57, 13], [94, 5], [62, 1], [155, 1]], [[34, 16], [112, 1]], [[59, 28]], [[108, 9], [152, 4]], [[209, 9], [117, 6], [126, 10]], [[40, 30]], [[197, 25]], [[165, 30]], [[104, 0], [41, 6], [40, 15]], [[120, 17]], [[9, 10], [17, 15]], [[188, 15]], [[157, 24], [182, 6]], [[38, 22], [81, 30]], [[33, 9], [53, 13]], [[131, 12], [83, 30]], [[208, 24]], [[68, 10]], [[33, 30]], [[29, 29]], [[153, 30]], [[207, 20], [135, 6]], [[24, 25], [25, 4]], [[4, 30]], [[8, 30]], [[192, 22], [171, 2]], [[81, 2]], [[153, 14], [98, 16]], [[72, 30]], [[3, 27]], [[75, 8], [163, 17], [8, 4]], [[6, 14], [194, 8], [187, 8]], [[174, 5]], [[15, 28]], [[88, 22], [191, 2], [193, 4]], [[44, 30]], [[148, 6], [149, 24]], [[140, 30]], [[32, 27]], [[55, 30]]], "3": [[[46, 16], [66, 35]], [[77, 37]], [[79, 37]]]}</t>
  </si>
  <si>
    <t xml:space="preserve">Rigid (capacity 16):
143-P (5) -&gt; 28-C (7)
168-S (9) -&gt; 39-C (1)
156-S (11)
200-W (15)
95-K (15)
134-P (10)
37-C (10)
93-K (9)
196-W (13)
154-S (15)
74-G (5)
151-R (15)
2-A (14)
63-G (16)
70-G (7)
66-G (16)
186-V (15)
91-K (13)
121-O (6) -&gt; 48-D (5)
18-B (15)
19-B (6)
139-P (15)
123-O (2)
96-K (16)
42-C (12)
83-H (15)
199-W (10)
198-W (6)
1-A (3)
8 Metre (capacity 22):
82-H (22)
4-A (22)
110-M (19)
125-P (14) -&gt; 97-K (22)
119-O (12)
11 Metre (capacity 30):
92-K (30)
16-B (30)
194-V (30)
49-D (24) -&gt; 164-S (1)
132-P (10) -&gt; 101-L (10)
150-R (8) -&gt; 172-S (30)
104-M (0)
35-C (30)
25-C (30)
149-R (30)
172-S (20)
159-S (24)
97-K (30)
41-C (30)
35-C (5) -&gt; 144-Q (3) -&gt; 176-T (16)
100-L (30)
87-K (1) -&gt; 57-F (13) -&gt; 94-K (5) -&gt; 62-G (1) -&gt; 155-S (1)
34-C (16) -&gt; 112-M (1)
59-G (28)
108-M (9) -&gt; 152-R (4)
209-Z (9) -&gt; 117-N (6) -&gt; 126-P (10)
40-C (30)
197-W (25)
165-S (30)
104-M (0) -&gt; 41-C (6) -&gt; 40-C (15)
120-O (17)
9-B (10) -&gt; 17-B (15)
188-V (15)
157-S (24) -&gt; 182-U (6)
38-C (22) -&gt; 81-H (30)
33-C (9) -&gt; 53-E (13)
131-P (12) -&gt; 83-H (30)
208-Z (24)
68-G (10)
33-C (30)
29-C (29)
153-S (30)
207-Y (20) -&gt; 135-P (6)
24-B (25) -&gt; 25-C (4)
4-A (30)
8-B (30)
192-V (22) -&gt; 171-S (2)
81-H (2)
153-S (14) -&gt; 98-L (16)
72-G (30)
3-A (27)
75-H (8) -&gt; 163-S (17) -&gt; 8-B (4)
6-B (14) -&gt; 194-V (8) -&gt; 187-V (8)
174-T (5)
15-B (28)
88-K (22) -&gt; 191-V (2) -&gt; 193-V (4)
44-D (30)
148-R (6) -&gt; 149-R (24)
140-P (30)
32-C (27)
55-E (30)
Link (capacity 40):
46-D (16) -&gt; 66-G (35)
77-H (37)
79-H (37)
</t>
  </si>
  <si>
    <t>{"3": [[[92, 32]], [[22, 40]], [[41, 39]], [[23, 40]], [[85, 23]]], "1": [[[156, 7]], [[17, 16]], [[197, 11]], [[207, 22]], [[83, 22]], [[119, 12]], [[2, 10]], [[46, 22]], [[188, 22]], [[151, 22]], [[56, 11]], [[118, 9]], [[72, 15]], [[58, 15], [22, 3]], [[142, 22]], [[50, 2]], [[78, 6]], [[113, 4]], [[94, 6], [102, 4]], [[35, 21]], [[163, 18]], [[186, 22]], [[205, 9], [206, 7]], [[144, 21], [106, 1]], [[135, 2]], [[151, 22]], [[173, 13], [131, 7]], [[40, 22]], [[57, 21]], [[89, 22]], [[158, 22]], [[84, 22]]], "2": [[[59, 30]], [[154, 1]], [[68, 8]], [[1, 30]], [[72, 30]], [[29, 30]], [[18, 24]], [[200, 13]], [[96, 29]], [[152, 4]], [[15, 26]], [[139, 30]], [[24, 9], [25, 7], [59, 11]], [[40, 30]], [[117, 2], [126, 14], [125, 14]], [[157, 26]], [[95, 18]], [[135, 30]], [[33, 10]], [[182, 17]], [[121, 29]], [[143, 30]], [[66, 19]], [[168, 24]], [[69, 30]], [[153, 30]], [[91, 30]], [[49, 30]], [[208, 30]], [[29, 30]], [[1, 11]], [[12, 30]], [[81, 5]], [[91, 20]], [[193, 19]], [[19, 14]], [[101, 21]],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30]], [[132, 15]], [[10, 30]], [[76, 20], [10, 10]], [[17, 30]], [[164, 2]], [[53, 27]], [[130, 19]], [[3, 30]], [[51, 16]], [[29, 8]], [[154, 30]], [[11, 3]], [[208, 11]], [[97, 29]], [[69, 30]], [[143, 3]], [[178, 28]], [[61, 2], [45, 13]], [[175, 23]], [[185, 22]], [[28, 28]], [[69, 30]], [[147, 7]], [[85, 30]], [[20, 30]], [[84, 30]], [[116, 5]], [[85, 30]], [[20, 18]]], "0": [[[7, 4], [188, 4], [39, 5]], [[120, 9]], [[198, 13]], [[80, 16]], [[69, 16]], [[134, 16]], [[92, 16]], [[112, 2], [42, 1]], [[62, 13], [155, 1], [87, 2]], [[47, 12], [166, 4]], [[128, 16]], [[105, 5], [46, 2]], [[115, 7]], [[191, 4]], [[48, 10]], [[186, 16]], [[134, 5]], [[171, 5]], [[93, 10]], [[151, 4]], [[8, 5]], [[142, 4]], [[12, 1]], [[13, 16]], [[9, 11], [75, 3]], [[90, 16]], [[128, 1], [195, 1]], [[83, 16]], [[69, 6]], [[158, 13]]]}</t>
  </si>
  <si>
    <t>{"0": [[[151, 16]], [[1, 16]], [[154, 15]], [[100, 15]], [[157, 16]], [[24, 9]], [[50, 2]], [[83, 16]], [[131, 7]], [[125, 14]], [[173, 13]], [[29, 16]], [[130, 3]], [[2, 10]], [[119, 12]], [[151, 16]], [[105, 5]], [[29, 16]], [[156, 15]], [[19, 14]], [[29, 4]], [[48, 10], [164, 2]], [[154, 15], [195, 1]], [[7, 4], [39, 5]], [[93, 10]], [[174, 14]], [[8, 5], [130, 3]], [[117, 2], [126, 14]], [[47, 12]], [[113, 4]], [[33, 10]], [[186, 6]], [[151, 16]], [[78, 6]], [[120, 9]], [[17, 16]], [[68, 8]], [[1, 16]], [[198, 13]], [[15, 16]], [[72, 16]], [[200, 13]], [[13, 16]], [[153, 1]], [[90, 16]], [[171, 5]], [[69, 16]], [[56, 11]], [[152, 4]], [[197, 11]]], "1": [[[69, 22]], [[15, 22]], [[153, 22]], [[91, 22]], [[156, 22]], [[80, 16]], [[15, 18]], [[157, 22]], [[69, 22]], [[57, 21], [12, 1]], [[92, 22]], [[95, 22]], [[185, 22]], [[193, 19]], [[134, 21]], [[69, 22]]], "2": [[[208, 30]], [[49, 30]], [[158, 5], [84, 22], [60, 1]], [[3, 30]], [[9, 11], [51, 16]], [[29, 20]], [[168, 24]], [[142, 26]], [[104, 30]], [[207, 22]], [[188, 26]], [[62, 13], [155, 1], [102, 4], [94, 6]], [[46, 24]], [[59, 11], [58, 15]], [[149, 30]], [[201, 30]], [[85, 30]], [[158, 30]], [[89, 22], [112, 2]], [[40, 30]], [[109, 28]], [[84, 30]], [[95, 30], [11, 3]], [[17, 30]], [[97, 29]], [[66, 19], [81, 5]], [[186, 22]], [[20, 30]], [[1, 9]], [[10, 10], [76, 20]], [[96, 29]], [[144, 21]], [[85, 30]], [[40, 22], [42, 1]], [[98, 30]], [[205, 9], [150, 19], [61, 2]], [[191, 4], [128, 17]], [[135, 30]], [[85, 23], [147, 7]], [[12, 30]], [[92, 30]], [[22, 30]], [[59, 30]], [[132, 15]], [[104, 12], [110, 7]], [[10, 30]], [[69, 30]], [[182, 17]], [[35, 21], [176, 8]], [[139, 30]], [[91, 30]], [[18, 24]], [[72, 29]], [[118, 9], [143, 3], [163, 18]], [[87, 2]], [[115, 7]], [[124, 30]], [[109, 30]], [[106, 1], [22, 13]], [[28, 28]], [[101, 21]], [[178, 28]], [[166, 4], [175, 23]], [[45, 13], [25, 7]], [[83, 22]], [[143, 30]], [[150, 30]], [[20, 18], [116, 5]], [[149, 7], [26, 20]], [[135, 2], [53, 27]], [[121, 29]]], "3": [[[206, 7], [165, 4], [172, 20]], [[208, 11], [75, 3]], [[111, 40]], [[99, 40]], [[23, 40]], [[41, 39]]]}</t>
  </si>
  <si>
    <t xml:space="preserve">Rigid (capacity 16):
151-R (16)
1-A (16)
154-S (15)
100-L (15)
157-S (16)
24-B (9)
50-D (2)
83-H (16)
131-P (7)
125-P (14)
173-T (13)
29-C (16)
130-P (3)
2-A (10)
119-O (12)
151-R (16)
105-M (5)
29-C (16)
156-S (15)
19-B (14)
29-C (4)
48-D (10) -&gt; 164-S (2)
154-S (15) -&gt; 195-W (1)
7-B (4) -&gt; 39-C (5)
93-K (10)
174-T (14)
8-B (5) -&gt; 130-P (3)
117-N (2) -&gt; 126-P (14)
47-D (12)
113-M (4)
33-C (10)
186-V (6)
151-R (16)
78-H (6)
120-O (9)
17-B (16)
68-G (8)
1-A (16)
198-W (13)
15-B (16)
72-G (16)
200-W (13)
13-B (16)
153-S (1)
90-K (16)
171-S (5)
69-G (16)
56-F (11)
152-R (4)
197-W (11)
8 Metre (capacity 22):
69-G (22)
15-B (22)
153-S (22)
91-K (22)
156-S (22)
80-H (16)
15-B (18)
157-S (22)
69-G (22)
57-F (21) -&gt; 12-B (1)
92-K (22)
95-K (22)
185-V (22)
193-V (19)
134-P (21)
69-G (22)
11 Metre (capacity 30):
208-Z (30)
49-D (30)
158-S (5) -&gt; 84-K (22) -&gt; 60-G (1)
3-A (30)
9-B (11) -&gt; 51-D (16)
29-C (20)
168-S (24)
142-P (26)
104-M (30)
207-Y (22)
188-V (26)
62-G (13) -&gt; 155-S (1) -&gt; 102-L (4) -&gt; 94-K (6)
46-D (24)
59-G (11) -&gt; 58-G (15)
149-R (30)
201-W (30)
85-K (30)
158-S (30)
89-K (22) -&gt; 112-M (2)
40-C (30)
109-M (28)
84-K (30)
95-K (30) -&gt; 11-B (3)
17-B (30)
97-K (29)
66-G (19) -&gt; 81-H (5)
186-V (22)
20-B (30)
1-A (9)
10-B (10) -&gt; 76-H (20)
96-K (29)
144-Q (21)
85-K (30)
40-C (22) -&gt; 42-C (1)
98-L (30)
205-W (9) -&gt; 150-R (19) -&gt; 61-G (2)
191-V (4) -&gt; 128-P (17)
135-P (30)
85-K (23) -&gt; 147-R (7)
12-B (30)
92-K (30)
22-B (30)
59-G (30)
132-P (15)
104-M (12) -&gt; 110-M (7)
10-B (30)
69-G (30)
182-U (17)
35-C (21) -&gt; 176-T (8)
139-P (30)
91-K (30)
18-B (24)
72-G (29)
118-N (9) -&gt; 143-P (3) -&gt; 163-S (18)
87-K (2)
115-N (7)
124-O (30)
109-M (30)
106-M (1) -&gt; 22-B (13)
28-C (28)
101-L (21)
178-T (28)
166-S (4) -&gt; 175-T (23)
45-D (13) -&gt; 25-C (7)
83-H (22)
143-P (30)
150-R (30)
20-B (18) -&gt; 116-N (5)
149-R (7) -&gt; 26-C (20)
135-P (2) -&gt; 53-E (27)
121-O (29)
Link (capacity 40):
206-W (7) -&gt; 165-S (4) -&gt; 172-S (20)
208-Z (11) -&gt; 75-H (3)
111-M (40)
99-L (40)
23-B (40)
41-C (39)
</t>
  </si>
  <si>
    <t>{"2": [[[17, 24], [164, 4]], [[44, 30]], [[111, 2], [77, 28]], [[149, 27], [148, 3]], [[165, 30]], [[159, 19], [194, 11]], [[41, 30]], [[172, 30]], [[79, 30]], [[104, 30]], [[6, 23], [187, 7]], [[176, 30]], [[153, 30]], [[208, 30]], [[35, 30]], [[100, 30]], [[83, 20]], [[40, 30]], [[117, 7], [126, 14], [125, 9]], [[121, 12], [143, 11], [193, 7]], [[80, 20], [168, 9]], [[135, 5], [182, 15], [95, 10]], [[81, 30]], [[193, 12], [143, 18]], [[121, 19], [135, 10]]], "1": [[[75, 19]], [[149, 22]], [[24, 8], [25, 14]], [[207, 21]], [[72, 22]], [[119, 10], [2, 12]], [[157, 22]], [[46, 20]], [[188, 22]], [[186, 9], [53, 12]], [[130, 22]], [[83, 20]], [[116, 10], [177, 11], [203, 1]], [[27, 22]]], "0": [[[194, 16]], [[16, 10], [165, 4]], [[156, 15], [39, 1]], [[77, 11]], [[120, 11], [198, 5]], [[151, 16]], [[196, 8], [48, 5]], [[34, 14]], [[9, 15]], [[154, 14]], [[8, 16]], [[108, 11]], [[152, 15]], [[120, 12]], [[199, 1], [91, 6], [81, 6]], [[197, 14]], [[131, 16]], [[151, 9], [173, 7]], [[144, 12]], [[166, 6], [28, 2], [3, 8]], [[97, 13]], [[66, 15]], [[101, 5], [19, 11]]]}</t>
  </si>
  <si>
    <t>{"0": [[[135, 15]], [[119, 10]], [[196, 8]], [[8, 16]], [[131, 16]], [[53, 12]], [[25, 14]], [[198, 5]], [[186, 9]], [[97, 13]], [[197, 14]], [[95, 10], [28, 2]], [[34, 14]], [[16, 10], [48, 5]], [[154, 14]], [[182, 15]], [[9, 15]], [[91, 6], [199, 1]], [[2, 12]], [[156, 15]]], "1": [[[27, 22]], [[193, 19]], [[157, 22]], [[72, 22]], [[75, 19]], [[121, 22]], [[207, 21]], [[188, 22]], [[111, 2], [149, 19]], [[83, 22]], [[159, 19]], [[83, 18]]], "2": [[[24, 8], [66, 15], [39, 1]], [[143, 29]], [[151, 25]], [[194, 27]], [[187, 7], [203, 1], [177, 11], [116, 10]], [[176, 30]], [[153, 30]], [[6, 23]], [[19, 11], [3, 8], [121, 9]], [[120, 23]], [[17, 24]], [[40, 30]], [[35, 30]], [[46, 20], [101, 5]], [[208, 30]], [[44, 30]], [[172, 30]], [[168, 9], [80, 20]], [[100, 30]], [[41, 30]], [[104, 30]], [[117, 7], [125, 9], [144, 12]], [[149, 30]], [[79, 30]], [[173, 7], [130, 22]], [[126, 14], [166, 6], [164, 4]], [[152, 15], [108, 11]]], "3": [[[81, 36]], [[165, 34], [148, 3]], [[77, 39]]]}</t>
  </si>
  <si>
    <t xml:space="preserve">Rigid (capacity 16):
135-P (15)
119-O (10)
196-W (8)
8-B (16)
131-P (16)
53-E (12)
25-C (14)
198-W (5)
186-V (9)
97-K (13)
197-W (14)
95-K (10) -&gt; 28-C (2)
34-C (14)
16-B (10) -&gt; 48-D (5)
154-S (14)
182-U (15)
9-B (15)
91-K (6) -&gt; 199-W (1)
2-A (12)
156-S (15)
8 Metre (capacity 22):
27-C (22)
193-V (19)
157-S (22)
72-G (22)
75-H (19)
121-O (22)
207-Y (21)
188-V (22)
111-M (2) -&gt; 149-R (19)
83-H (22)
159-S (19)
83-H (18)
11 Metre (capacity 30):
24-B (8) -&gt; 66-G (15) -&gt; 39-C (1)
143-P (29)
151-R (25)
194-V (27)
187-V (7) -&gt; 203-W (1) -&gt; 177-T (11) -&gt; 116-N (10)
176-T (30)
153-S (30)
6-B (23)
19-B (11) -&gt; 3-A (8) -&gt; 121-O (9)
120-O (23)
17-B (24)
40-C (30)
35-C (30)
46-D (20) -&gt; 101-L (5)
208-Z (30)
44-D (30)
172-S (30)
168-S (9) -&gt; 80-H (20)
100-L (30)
41-C (30)
104-M (30)
117-N (7) -&gt; 125-P (9) -&gt; 144-Q (12)
149-R (30)
79-H (30)
173-T (7) -&gt; 130-P (22)
126-P (14) -&gt; 166-S (6) -&gt; 164-S (4)
152-R (15) -&gt; 108-M (11)
Link (capacity 40):
81-H (36)
165-S (34) -&gt; 148-R (3)
77-H (39)
</t>
  </si>
  <si>
    <t>Fixed last route in archive not being added to tour</t>
  </si>
  <si>
    <t>{"2": [[[149, 30]], [[172, 30]], [[165, 30]], [[44, 30]], [[149, 24], [148, 6]], [[159, 24], [41, 6]], [[77, 30]], [[15, 28]], [[150, 8], [172, 20]], [[98, 16], [153, 14]], [[194, 30]], [[79, 30]], [[6, 14], [187, 8], [194, 8]], [[104, 30]], [[41, 30]], [[153, 30]], [[176, 16], [35, 5], [209, 9]], [[100, 30]], [[208, 24], [152, 4]], [[16, 30]], [[24, 25], [25, 4], [66, 1]], [[110, 19], [174, 5], [104, 6]], [[35, 30]], [[156, 11], [168, 9], [132, 10]], [[25, 30]], [[59, 28]], [[117, 6], [126, 10], [125, 14]], [[40, 30]], [[92, 30]], [[72, 30]], [[29, 29]], [[139, 15], [40, 15]], [[121, 6], [143, 5], [193, 4], [19, 6], [97, 9]], [[186, 1], [95, 12], [182, 6], [101, 10], [75, 1]], [[33, 30]], [[4, 30]], [[49, 21], [197, 9]], [[32, 27]], [[81, 30]], [[8, 30]], [[55, 30]], [[97, 28]], [[140, 30]]], "0": [[[79, 7], [77, 7]], [[120, 10], [198, 6]], [[96, 16]], [[188, 15], [39, 1]], [[151, 14], [123, 1]], [[46, 16]], [[17, 15], [164, 1]], [[42, 12]], [[134, 10], [171, 2]], [[37, 10], [123, 1]], [[9, 10], [48, 5]], [[62, 1], [155, 1], [87, 1], [57, 13]], [[191, 2], [94, 5]], [[196, 13], [157, 3]], [[34, 16]], [[154, 15]], [[144, 3], [49, 3]], [[63, 16]], [[108, 9], [120, 7]], [[199, 10], [74, 5]], [[93, 9], [70, 7]], [[186, 14], [151, 1]], [[91, 13], [81, 2]], [[53, 13], [95, 3]], [[197, 16]], [[66, 12]], [[131, 12], [8, 4]], [[83, 13]], [[75, 5], [28, 6], [135, 5]]], "1": [[[207, 20]], [[83, 18], [2, 4]], [[82, 22]], [[119, 12], [2, 10]], [[68, 10], [1, 3], [18, 8], [112, 1]], [[18, 7], [200, 15]], [[157, 21]], [[163, 17], [3, 5]], [[192, 22]], [[66, 22]], [[38, 22]], [[33, 9], [4, 11]], [[88, 22]], [[3, 22]]]}</t>
  </si>
  <si>
    <t xml:space="preserve">11 Metre (capacity 30):
149-R (30)
172-S (30)
165-S (30)
44-D (30)
149-R (24) -&gt; 148-R (6)
159-S (24) -&gt; 41-C (6)
77-H (30)
15-B (28)
150-R (8) -&gt; 172-S (20)
98-L (16) -&gt; 153-S (14)
194-V (30)
79-H (30)
6-B (14) -&gt; 187-V (8) -&gt; 194-V (8)
104-M (30)
41-C (30)
153-S (30)
176-T (16) -&gt; 35-C (5) -&gt; 209-Z (9)
100-L (30)
208-Z (24) -&gt; 152-R (4)
16-B (30)
24-B (25) -&gt; 25-C (4) -&gt; 66-G (1)
110-M (19) -&gt; 174-T (5) -&gt; 104-M (6)
35-C (30)
156-S (11) -&gt; 168-S (9) -&gt; 132-P (10)
25-C (30)
59-G (28)
117-N (6) -&gt; 126-P (10) -&gt; 125-P (14)
40-C (30)
92-K (30)
72-G (30)
29-C (29)
139-P (15) -&gt; 40-C (15)
121-O (6) -&gt; 143-P (5) -&gt; 193-V (4) -&gt; 19-B (6) -&gt; 97-K (9)
186-V (1) -&gt; 95-K (12) -&gt; 182-U (6) -&gt; 101-L (10) -&gt; 75-H (1)
33-C (30)
4-A (30)
49-D (21) -&gt; 197-W (9)
32-C (27)
81-H (30)
8-B (30)
55-E (30)
97-K (28)
140-P (30)
Rigid (capacity 16):
79-H (7) -&gt; 77-H (7)
120-O (10) -&gt; 198-W (6)
96-K (16)
188-V (15) -&gt; 39-C (1)
151-R (14) -&gt; 123-O (1)
46-D (16)
17-B (15) -&gt; 164-S (1)
42-C (12)
134-P (10) -&gt; 171-S (2)
37-C (10) -&gt; 123-O (1)
9-B (10) -&gt; 48-D (5)
62-G (1) -&gt; 155-S (1) -&gt; 87-K (1) -&gt; 57-F (13)
191-V (2) -&gt; 94-K (5)
196-W (13) -&gt; 157-S (3)
34-C (16)
154-S (15)
144-Q (3) -&gt; 49-D (3)
63-G (16)
108-M (9) -&gt; 120-O (7)
199-W (10) -&gt; 74-G (5)
93-K (9) -&gt; 70-G (7)
186-V (14) -&gt; 151-R (1)
91-K (13) -&gt; 81-H (2)
53-E (13) -&gt; 95-K (3)
197-W (16)
66-G (12)
131-P (12) -&gt; 8-B (4)
83-H (13)
75-H (5) -&gt; 28-C (6) -&gt; 135-P (5)
8 Metre (capacity 22):
207-Y (20)
83-H (18) -&gt; 2-A (4)
82-H (22)
119-O (12) -&gt; 2-A (10)
68-G (10) -&gt; 1-A (3) -&gt; 18-B (8) -&gt; 112-M (1)
18-B (7) -&gt; 200-W (15)
157-S (21)
163-S (17) -&gt; 3-A (5)
192-V (22)
66-G (22)
38-C (22)
33-C (9) -&gt; 4-A (11)
88-K (22)
3-A (22)
</t>
  </si>
  <si>
    <t>{"3": [[[22, 36]], [[41, 39]], [[23, 40]], [[85, 30]], []], "1": [[[156, 17], [132, 5]], [[17, 10], [164, 1], [197, 11]], [[207, 22]], [[83, 22]], [[119, 12], [2, 10]], [[46, 20]], [[188, 20]], [[151, 20]], [[56, 11], [118, 9]], [[72, 15], [18, 7]], [[58, 15], [22, 7]], [[142, 22]], [[50, 2], [78, 6], [113, 4], [94, 6], [102, 4]], [[35, 21]], [[168, 13], [17, 7]], [[163, 18], [3, 4]], [[186, 22]], [[205, 9], [45, 6], [206, 7]], [[144, 21], [106, 1]], [[157, 10], [28, 11], [11, 1]], [[121, 4], [143, 6], [193, 7], [185, 5]], [[135, 11], [95, 3], [182, 7]], [[151, 22]], [[173, 13], [131, 7]], [[40, 22]], [[57, 21]], [[89, 22]], [[158, 22]], [[84, 22]]], "2": [[[59, 30]], [[154, 1], [68, 8], [1, 21]], [[72, 30]], [[29, 30]], [[18, 17], [200, 13]], [[96, 27]], [[152, 4], [15, 26]], [[139, 30]], [[24, 9], [25, 7], [59, 11]], [[40, 30]], [[117, 2], [126, 14], [125, 14]], [[157, 15], [95, 15]], [[135, 15], [33, 5], [182, 10]], [[121, 14], [143, 15]], [[66, 19], [168, 11]], [[69, 30]], [[153, 30]], [[91, 27]], [[49, 30]], [[208, 30]], [[29, 10], [1, 20]], [[12, 20]], [[81, 5], [91, 23]], [[193, 6], [19, 12], [101, 10]],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20], [132, 10]], [[10, 30]], [[76, 20], [10, 10]], [[17, 29], [164, 1]], [[53, 14], [130, 16]], [[3, 26], [51, 4]], [[29, 28]], [[154, 30]], [[11, 2], [208, 11], [97, 14]], [[69, 30]], [[157, 1], [193, 6], [143, 12], [121, 11]], [[178, 28], [61, 2]], [[45, 7], [175, 23]], [[185, 17]], [[19, 2], [28, 17], [101, 11]], [[69, 30]], [], [[147, 7]], [[85, 30]], [[20, 30]], [[84, 30]], [[116, 5], [85, 23]], [[20, 18]], [[92, 30]]], "0": [[[7, 4], [188, 6], [39, 5]], [[120, 9], [198, 6]], [[80, 16]], [[69, 15]], [[134, 13]], [[92, 16]], [[112, 2], [198, 7], [42, 1]], [[51, 12]], [[62, 13], [155, 1], [87, 2]], [[47, 12], [166, 4]], [[128, 14]], [[105, 5], [46, 4], [115, 7]], [[191, 4], [48, 10], [96, 2]], [[186, 16]], [[134, 8], [171, 5]], [[93, 10], [151, 6]], [[8, 5], [33, 5]], [[142, 4], [12, 11]], [[130, 3], [53, 13]], [[13, 16]], [[9, 11]], [[97, 15]], [[75, 3], [135, 6]], [[90, 16]], [[128, 1]], [[128, 1]], [[128, 1]], [[195, 1]], [[83, 16]], [[69, 7]], [[158, 13]]]}</t>
  </si>
  <si>
    <t>{"0": [[[87, 2]], [[105, 5]], [[193, 16]], [[12, 16]], [[17, 16]], [[11, 3]], [[154, 15]], [[1, 9]], [[92, 16]], [[80, 16]], [[208, 16]], [[186, 16]], [[186, 6]], [[1, 16]], [[39, 5], [156, 7]], [[22, 16]], [[58, 15]], [[25, 7]], [[90, 16]], [[151, 16]], [[100, 15]], [[120, 9]], [[104, 12]], [[69, 16]], [[47, 12]], [[206, 7]], [[69, 16]], [[186, 16]], [[56, 11]], [[93, 10]], [[69, 16]], [[174, 14]], [[10, 16]], [[83, 8]], [[118, 9]], [[154, 16]], [[1, 16]], [[152, 4]], [[81, 5]], [[171, 5], [42, 1]], [[151, 16]], [[126, 14]], [[20, 16]], [[119, 12]], [[173, 13]], [[45, 13], [61, 2]], [[12, 15]], [[13, 16]], [[200, 13]], [[2, 10]], [[7, 4]], [[68, 8]]], "1": [[[207, 22]], [[69, 22]], [[40, 22]], [[113, 4]], [[125, 14], [166, 4]], [[130, 19]], [[163, 18]], [[197, 11]], [[51, 16]], [[69, 12]], [[35, 21]]], "2": [[[33, 10]], [[150, 30]], [[147, 7], [89, 22]], [[53, 27]], [[96, 29]], [[46, 24]], [[9, 11]], [[76, 20], [24, 9]], [[201, 30]], [[106, 1], [26, 20], [165, 4]], [[157, 26]], [[83, 30]], [[144, 21]], [[98, 30]], [[151, 16]], [[139, 30]], [[109, 28]], [[116, 5], [85, 23]], [[158, 5], [84, 22], [20, 2]], [[48, 10]], [[158, 30]], [[50, 2]], [[104, 30]], [[15, 30]], [[178, 28]], [[168, 24]], [[208, 25]], [[10, 24], [112, 2]], [[57, 21]], [[22, 27]], [[172, 20]], [[72, 30]], [[78, 6]], [[62, 13], [155, 1], [94, 6], [102, 4]], [[110, 7], [185, 22]], [[150, 19]], [[28, 28]], [[143, 30]], [[135, 30]], [[101, 21], [75, 3]], [[19, 14]], [[85, 30]], [[95, 30]], [[92, 30]], [[97, 29]], [[117, 2], [60, 1], [15, 26]], [[3, 30]], [[72, 15]], [[188, 26]], [[59, 30]], [[66, 19]], [[41, 30]], [[18, 24]], [[91, 30]], [[95, 18], [131, 7]], [[134, 21]], [[175, 23], [8, 5]], [[198, 13]], [[124, 30]], [[69, 30]], [[49, 30]], [[142, 26]], [[59, 11]], [[182, 17], [135, 2]], [[20, 30]], [[40, 30]], [[91, 20]], [[84, 30]], [[205, 9], [41, 9], [176, 8]], [[128, 17], [191, 4]], [[109, 30]], [[121, 29]], [[156, 30]], [[29, 30]], [[85, 30]], [[17, 30]], [[132, 15], [164, 2], [115, 7]]], "3": [[[29, 38]], [[153, 33], [143, 3], [193, 3]], [[149, 37], [195, 1]], [[99, 40]], [[23, 40]], [[111, 40]]]}</t>
  </si>
  <si>
    <t xml:space="preserve">Rigid (capacity 16):
87-K (2)
105-M (5)
193-V (16)
12-B (16)
17-B (16)
11-B (3)
154-S (15)
1-A (9)
92-K (16)
80-H (16)
208-Z (16)
186-V (16)
186-V (6)
1-A (16)
39-C (5) -&gt; 156-S (7)
22-B (16)
58-G (15)
25-C (7)
90-K (16)
151-R (16)
100-L (15)
120-O (9)
104-M (12)
69-G (16)
47-D (12)
206-W (7)
69-G (16)
186-V (16)
56-F (11)
93-K (10)
69-G (16)
174-T (14)
10-B (16)
83-H (8)
118-N (9)
154-S (16)
1-A (16)
152-R (4)
81-H (5)
171-S (5) -&gt; 42-C (1)
151-R (16)
126-P (14)
20-B (16)
119-O (12)
173-T (13)
45-D (13) -&gt; 61-G (2)
12-B (15)
13-B (16)
200-W (13)
2-A (10)
7-B (4)
68-G (8)
8 Metre (capacity 22):
207-Y (22)
69-G (22)
40-C (22)
113-M (4)
125-P (14) -&gt; 166-S (4)
130-P (19)
163-S (18)
197-W (11)
51-D (16)
69-G (12)
35-C (21)
11 Metre (capacity 30):
33-C (10)
150-R (30)
147-R (7) -&gt; 89-K (22)
53-E (27)
96-K (29)
46-D (24)
9-B (11)
76-H (20) -&gt; 24-B (9)
201-W (30)
106-M (1) -&gt; 26-C (20) -&gt; 165-S (4)
157-S (26)
83-H (30)
144-Q (21)
98-L (30)
151-R (16)
139-P (30)
109-M (28)
116-N (5) -&gt; 85-K (23)
158-S (5) -&gt; 84-K (22) -&gt; 20-B (2)
48-D (10)
158-S (30)
50-D (2)
104-M (30)
15-B (30)
178-T (28)
168-S (24)
208-Z (25)
10-B (24) -&gt; 112-M (2)
57-F (21)
22-B (27)
172-S (20)
72-G (30)
78-H (6)
62-G (13) -&gt; 155-S (1) -&gt; 94-K (6) -&gt; 102-L (4)
110-M (7) -&gt; 185-V (22)
150-R (19)
28-C (28)
143-P (30)
135-P (30)
101-L (21) -&gt; 75-H (3)
19-B (14)
85-K (30)
95-K (30)
92-K (30)
97-K (29)
117-N (2) -&gt; 60-G (1) -&gt; 15-B (26)
3-A (30)
72-G (15)
188-V (26)
59-G (30)
66-G (19)
41-C (30)
18-B (24)
91-K (30)
95-K (18) -&gt; 131-P (7)
134-P (21)
175-T (23) -&gt; 8-B (5)
198-W (13)
124-O (30)
69-G (30)
49-D (30)
142-P (26)
59-G (11)
182-U (17) -&gt; 135-P (2)
20-B (30)
40-C (30)
91-K (20)
84-K (30)
205-W (9) -&gt; 41-C (9) -&gt; 176-T (8)
128-P (17) -&gt; 191-V (4)
109-M (30)
121-O (29)
156-S (30)
29-C (30)
85-K (30)
17-B (30)
132-P (15) -&gt; 164-S (2) -&gt; 115-N (7)
Link (capacity 40):
29-C (38)
153-S (33) -&gt; 143-P (3) -&gt; 193-V (3)
149-R (37) -&gt; 195-W (1)
99-L (40)
23-B (40)
111-M (40)
</t>
  </si>
  <si>
    <t>{"0": [[[131, 16]], [[81, 6], [91, 6]], [[154, 14]], [[25, 14], [39, 1]], [[119, 10]], [[151, 16]], [[2, 12]], [[168, 9]], [[151, 9]], [[144, 12], [199, 1]]], "1": [[[46, 20]], [[164, 4], [126, 14]], [[72, 22]], [[135, 15], [173, 7]], [[48, 5], [9, 15]], [[188, 22]], [[149, 19], [111, 2]], [[24, 8], [166, 6]], [[207, 21]], [[27, 22]]], "2": [[[143, 29]], [[95, 10], [28, 2], [8, 16]], [[35, 30]], [[104, 30]], [[197, 14], [117, 7], [125, 9]], [[149, 30]], [[208, 30]], [[121, 1], [17, 24], [101, 5]], [[159, 19], [16, 10]], [[187, 7], [116, 10], [203, 1], [177, 11]], [[40, 30]], [[6, 23]], [[81, 30]], [[186, 9], [75, 19]], [[121, 30]], [[157, 22], [3, 8]], [[120, 23], [198, 5]], [[176, 30]], [[194, 27]], [[34, 14], [53, 12]], [[44, 30]], [[172, 30]], [[196, 8], [130, 22]], [[153, 30]], [[156, 15], [66, 15]], [[80, 20]], [[100, 30]], [[152, 15], [108, 11]], [[19, 11], [193, 19]], [[182, 15], [97, 13]], [[79, 30]], [[41, 30]]], "3": [[[148, 3], [165, 34]], [[83, 40]], [[77, 39]]]}</t>
  </si>
  <si>
    <t xml:space="preserve">Rigid (capacity 16):
131-P (16)
81-H (6) -&gt; 91-K (6)
154-S (14)
25-C (14) -&gt; 39-C (1)
119-O (10)
151-R (16)
2-A (12)
168-S (9)
151-R (9)
144-Q (12) -&gt; 199-W (1)
8 Metre (capacity 22):
46-D (20)
164-S (4) -&gt; 126-P (14)
72-G (22)
135-P (15) -&gt; 173-T (7)
48-D (5) -&gt; 9-B (15)
188-V (22)
149-R (19) -&gt; 111-M (2)
24-B (8) -&gt; 166-S (6)
207-Y (21)
27-C (22)
11 Metre (capacity 30):
143-P (29)
95-K (10) -&gt; 28-C (2) -&gt; 8-B (16)
35-C (30)
104-M (30)
197-W (14) -&gt; 117-N (7) -&gt; 125-P (9)
149-R (30)
208-Z (30)
121-O (1) -&gt; 17-B (24) -&gt; 101-L (5)
159-S (19) -&gt; 16-B (10)
187-V (7) -&gt; 116-N (10) -&gt; 203-W (1) -&gt; 177-T (11)
40-C (30)
6-B (23)
81-H (30)
186-V (9) -&gt; 75-H (19)
121-O (30)
157-S (22) -&gt; 3-A (8)
120-O (23) -&gt; 198-W (5)
176-T (30)
194-V (27)
34-C (14) -&gt; 53-E (12)
44-D (30)
172-S (30)
196-W (8) -&gt; 130-P (22)
153-S (30)
156-S (15) -&gt; 66-G (15)
80-H (20)
100-L (30)
152-R (15) -&gt; 108-M (11)
19-B (11) -&gt; 193-V (19)
182-U (15) -&gt; 97-K (13)
79-H (30)
41-C (30)
Link (capacity 40):
148-R (3) -&gt; 165-S (34)
83-H (40)
77-H (39)
</t>
  </si>
  <si>
    <t>Fixed split algorithm bug and reworked customer completion to be less aggressive about satisfying demand at the first-encountered stops</t>
  </si>
  <si>
    <t>{"2": [[[149, 30]], [[172, 30]], [[165, 30]], [[44, 30]], [[149, 24], [148, 6]], [[159, 24], [41, 6]], [[77, 30]], [[15, 28]], [[150, 8], [172, 20]], [[98, 16], [153, 14]], [[194, 30]], [[79, 30]], [[6, 14], [187, 8], [194, 8]], [[104, 30]], [[41, 30]], [[153, 30]], [[176, 16], [35, 5], [209, 9]], [[100, 30]], [[208, 24], [152, 4]], [[16, 30]], [[24, 25], [25, 4], [66, 30]], [[110, 19], [174, 5], [104, 6]], [[35, 0]], [[156, 11], [168, 9], [132, 10]], [[25, 30]], [[59, 28]], [[117, 6], [126, 10], [125, 14]], [[40, 30]], [[92, 30]], [[72, 30]], [[29, 29]], [[139, 15], [40, 15]], [[121, 6], [143, 5], [193, 4], [19, 6], [97, 30]], [[186, 0], [95, 0], [182, 6], [101, 10], [75, 0]], [[33, 30]], [[4, 30]], [[49, 0], [197, 25]], [[32, 27]], [[81, 30]], [[8, 30]], [[55, 30]], [[97, 28]], [[140, 30]]], "0": [[[79, 16], [77, 16]], [[120, 16], [198, 6]], [[96, 16]], [[188, 15], [39, 1]], [[151, 14], [123, 1]], [[46, 16]], [[17, 15], [164, 1]], [[42, 12]], [[134, 10], [171, 2]], [[37, 10], [123, 0]], [[9, 10], [48, 5]], [[62, 1], [155, 1], [87, 1], [57, 13]], [[191, 2], [94, 5]], [[196, 13], [157, 16]], [[34, 16]], [[154, 15]], [[144, 3], [49, 16]], [[63, 16]], [[108, 9], [120, 7]], [[199, 10], [74, 5]], [[93, 9], [70, 7]], [[186, 0], [151, 0]], [[91, 13], [81, 16]], [[53, 13], [95, 0]], [[197, 16]], [[66, 16]], [[131, 12], [8, 16]], [[83, 16]], [[75, 0], [28, 6], [135, 5]]], "1": [[[207, 20]], [[83, 22], [2, 4]], [[82, 22]], [[119, 12], [2, 0]], [[68, 10], [1, 3], [18, 8], [112, 1]], [[18, 0], [200, 15]], [[157, 22]], [[163, 17], [3, 5]], [[192, 22]], [[66, 22]], [[38, 22]], [[33, 22], [4, 22]], [[88, 22]], [[3, 22]]]}</t>
  </si>
  <si>
    <t xml:space="preserve">11 Metre (capacity 30):
149-R (30)
172-S (30)
165-S (30)
44-D (30)
149-R (24) -&gt; 148-R (6)
159-S (24) -&gt; 41-C (6)
77-H (30)
15-B (28)
150-R (8) -&gt; 172-S (20)
98-L (16) -&gt; 153-S (14)
194-V (30)
79-H (30)
6-B (14) -&gt; 187-V (8) -&gt; 194-V (8)
104-M (30)
41-C (30)
153-S (30)
176-T (16) -&gt; 35-C (5) -&gt; 209-Z (9)
100-L (30)
208-Z (24) -&gt; 152-R (4)
16-B (30)
24-B (25) -&gt; 25-C (4) -&gt; 66-G (30)
110-M (19) -&gt; 174-T (5) -&gt; 104-M (6)
35-C (0)
156-S (11) -&gt; 168-S (9) -&gt; 132-P (10)
25-C (30)
59-G (28)
117-N (6) -&gt; 126-P (10) -&gt; 125-P (14)
40-C (30)
92-K (30)
72-G (30)
29-C (29)
139-P (15) -&gt; 40-C (15)
121-O (6) -&gt; 143-P (5) -&gt; 193-V (4) -&gt; 19-B (6) -&gt; 97-K (30)
186-V (0) -&gt; 95-K (0) -&gt; 182-U (6) -&gt; 101-L (10) -&gt; 75-H (0)
33-C (30)
4-A (30)
49-D (0) -&gt; 197-W (25)
32-C (27)
81-H (30)
8-B (30)
55-E (30)
97-K (28)
140-P (30)
Rigid (capacity 16):
79-H (16) -&gt; 77-H (16)
120-O (16) -&gt; 198-W (6)
96-K (16)
188-V (15) -&gt; 39-C (1)
151-R (14) -&gt; 123-O (1)
46-D (16)
17-B (15) -&gt; 164-S (1)
42-C (12)
134-P (10) -&gt; 171-S (2)
37-C (10) -&gt; 123-O (0)
9-B (10) -&gt; 48-D (5)
62-G (1) -&gt; 155-S (1) -&gt; 87-K (1) -&gt; 57-F (13)
191-V (2) -&gt; 94-K (5)
196-W (13) -&gt; 157-S (16)
34-C (16)
154-S (15)
144-Q (3) -&gt; 49-D (16)
63-G (16)
108-M (9) -&gt; 120-O (7)
199-W (10) -&gt; 74-G (5)
93-K (9) -&gt; 70-G (7)
186-V (0) -&gt; 151-R (0)
91-K (13) -&gt; 81-H (16)
53-E (13) -&gt; 95-K (0)
197-W (16)
66-G (16)
131-P (12) -&gt; 8-B (16)
83-H (16)
75-H (0) -&gt; 28-C (6) -&gt; 135-P (5)
8 Metre (capacity 22):
207-Y (20)
83-H (22) -&gt; 2-A (4)
82-H (22)
119-O (12) -&gt; 2-A (0)
68-G (10) -&gt; 1-A (3) -&gt; 18-B (8) -&gt; 112-M (1)
18-B (0) -&gt; 200-W (15)
157-S (22)
163-S (17) -&gt; 3-A (5)
192-V (22)
66-G (22)
38-C (22)
33-C (22) -&gt; 4-A (22)
88-K (22)
3-A (22)
</t>
  </si>
  <si>
    <t>{"0": [[[100, 15]], [[2, 10]], [[83, 16]], [[150, 16]], [[174, 14]], [[13, 16]], [[18, 16]], [[12, 16]], [[166, 4], [25, 7]], [[62, 13]], [[51, 16]], [[118, 9]], [[165, 4], [104, 16]], [[29, 16]], [[206, 7]], [[109, 16]], [[33, 10]], [[109, 16]], [[208, 16]], [[156, 16], [7, 4]], [[69, 16]], [[158, 16]], [[200, 13]], [[91, 16]], [[42, 1]], [[132, 15]], [[15, 16]], [[109, 16]], [[158, 16]], [[81, 5]], [[45, 13]], [[12, 1]], [[113, 4], [78, 6], [171, 5]], [[173, 13], [143, 16]], [[56, 11]], [[164, 2], [110, 7], [117, 2], [61, 2]], [[58, 15]], [[116, 5], [60, 1]], [[9, 11]], [[59, 16]], [[1, 16], [195, 1]], [[152, 4], [48, 10]], [[168, 16], [8, 5], [41, 16]], [[112, 2], [68, 8], [154, 16]], [[19, 14]], [[120, 9]], [[126, 14]], [[10, 16]], [[40, 16]], [[115, 7]], [[47, 12]]], "1": [[[89, 22]], [[15, 16]], [[135, 22]], [[69, 22]], [[105, 5], [22, 22]], [[92, 22]], [[23, 22]], [[168, 22]], [[72, 22], [150, 22]], [[87, 2], [155, 1], [94, 6], [119, 12]], [[185, 22]], [[11, 3], [17, 22]], [[40, 22], [197, 11]], [[39, 5], [66, 0]], [[101, 21]], [[75, 3]], [[20, 22], [158, 22]], [[91, 22]], [[69, 22]], [[106, 1], [149, 22], [111, 22]], [[193, 19]]], "2": [[[150, 30]], [[93, 10], [95, 18]], [[85, 23]], [[22, 30]], [[205, 9], [125, 14]], [[41, 30]], [[84, 30]], [[1, 30]], [[111, 30]], [[186, 8], [69, 30]], [[59, 30]], [[91, 30]], [[69, 30]], [[134, 21], [18, 0]], [[149, 30]], [[151, 30]], [[139, 30]], [[156, 30]], [[90, 16]], [[144, 21]], [[85, 30]], [[76, 20]], [[80, 16]], [[24, 9], [109, 30]], [[57, 21]], [[128, 17]], [[15, 30]], [[163, 18], [176, 8], [153, 3]], [[104, 30]], [[98, 30]], [[83, 30]], [[102, 4]], [[154, 30]], [[201, 30]], [[92, 30]], [[121, 29]], [[95, 30]], [[20, 30]], [[29, 30]], [[99, 30]], [[208, 30]], [[147, 7], [84, 22]], [[28, 28]], [[135, 2]], [[207, 22]], [[191, 4], [182, 17]], [[151, 18], [50, 2]], [[10, 30]], [[172, 20], [99, 10]], [[124, 30]], [[49, 30]], [[130, 19]], [[53, 27]], [[142, 26]], [[72, 30]], [[46, 24]], [[135, 30], [3, 30]], [[96, 29]], [[131, 7], [26, 20]], [[35, 21]], [[23, 30]], [[157, 26]], [[178, 28]], [[186, 30]], [[153, 30]], [[198, 13]], [[85, 30]], [[17, 30]], [[40, 30]], [[29, 30]], [[188, 26]], [[97, 29]], [[175, 23], [66, 0]], [[143, 30]]]}</t>
  </si>
  <si>
    <t xml:space="preserve">Rigid (capacity 16):
100-L (15)
2-A (10)
83-H (16)
150-R (16)
174-T (14)
13-B (16)
18-B (16)
12-B (16)
166-S (4) -&gt; 25-C (7)
62-G (13)
51-D (16)
118-N (9)
165-S (4) -&gt; 104-M (16)
29-C (16)
206-W (7)
109-M (16)
33-C (10)
109-M (16)
208-Z (16)
156-S (16) -&gt; 7-B (4)
69-G (16)
158-S (16)
200-W (13)
91-K (16)
42-C (1)
132-P (15)
15-B (16)
109-M (16)
158-S (16)
81-H (5)
45-D (13)
12-B (1)
113-M (4) -&gt; 78-H (6) -&gt; 171-S (5)
173-T (13) -&gt; 143-P (16)
56-F (11)
164-S (2) -&gt; 110-M (7) -&gt; 117-N (2) -&gt; 61-G (2)
58-G (15)
116-N (5) -&gt; 60-G (1)
9-B (11)
59-G (16)
1-A (16) -&gt; 195-W (1)
152-R (4) -&gt; 48-D (10)
168-S (16) -&gt; 8-B (5) -&gt; 41-C (16)
112-M (2) -&gt; 68-G (8) -&gt; 154-S (16)
19-B (14)
120-O (9)
126-P (14)
10-B (16)
40-C (16)
115-N (7)
47-D (12)
8 Metre (capacity 22):
89-K (22)
15-B (16)
135-P (22)
69-G (22)
105-M (5) -&gt; 22-B (22)
92-K (22)
23-B (22)
168-S (22)
72-G (22) -&gt; 150-R (22)
87-K (2) -&gt; 155-S (1) -&gt; 94-K (6) -&gt; 119-O (12)
185-V (22)
11-B (3) -&gt; 17-B (22)
40-C (22) -&gt; 197-W (11)
39-C (5) -&gt; 66-G (0)
101-L (21)
75-H (3)
20-B (22) -&gt; 158-S (22)
91-K (22)
69-G (22)
106-M (1) -&gt; 149-R (22) -&gt; 111-M (22)
193-V (19)
11 Metre (capacity 30):
150-R (30)
93-K (10) -&gt; 95-K (18)
85-K (23)
22-B (30)
205-W (9) -&gt; 125-P (14)
41-C (30)
84-K (30)
1-A (30)
111-M (30)
186-V (8) -&gt; 69-G (30)
59-G (30)
91-K (30)
69-G (30)
134-P (21) -&gt; 18-B (0)
149-R (30)
151-R (30)
139-P (30)
156-S (30)
90-K (16)
144-Q (21)
85-K (30)
76-H (20)
80-H (16)
24-B (9) -&gt; 109-M (30)
57-F (21)
128-P (17)
15-B (30)
163-S (18) -&gt; 176-T (8) -&gt; 153-S (3)
104-M (30)
98-L (30)
83-H (30)
102-L (4)
154-S (30)
201-W (30)
92-K (30)
121-O (29)
95-K (30)
20-B (30)
29-C (30)
99-L (30)
208-Z (30)
147-R (7) -&gt; 84-K (22)
28-C (28)
135-P (2)
207-Y (22)
191-V (4) -&gt; 182-U (17)
151-R (18) -&gt; 50-D (2)
10-B (30)
172-S (20) -&gt; 99-L (10)
124-O (30)
49-D (30)
130-P (19)
53-E (27)
142-P (26)
72-G (30)
46-D (24)
135-P (30) -&gt; 3-A (30)
96-K (29)
131-P (7) -&gt; 26-C (20)
35-C (21)
23-B (30)
157-S (26)
178-T (28)
186-V (30)
153-S (30)
198-W (13)
85-K (30)
17-B (30)
40-C (30)
29-C (30)
188-V (26)
97-K (29)
175-T (23) -&gt; 66-G (0)
143-P (30)
</t>
  </si>
  <si>
    <t>{"0": [[[154, 14]]], "1": [[[2, 12], [119, 10]], [[24, 8], [25, 14]], [[80, 20]], [[116, 10], [203, 1], [177, 11]], [[144, 12], [16, 10]], [[72, 22]]], "2": [[[8, 16], [53, 12]], [[121, 30]], [[79, 30]], [[120, 23], [198, 5]], [[152, 15], [34, 14]], [[81, 6], [164, 4], [166, 6], [126, 14]], [[111, 2], [77, 9], [149, 19]], [[143, 29]], [[149, 30]], [[194, 27]], [[153, 30]], [[81, 30]], [[135, 15], [9, 15]], [[208, 30]], [[100, 30]], [[95, 10], [193, 19], [121, 1]], [[46, 20], [168, 9]], [[77, 30]], [[27, 22], [187, 7]], [[176, 30]], [[48, 5], [196, 8], [108, 11]], [[151, 25]], [[101, 5], [17, 24]], [[130, 22], [173, 7]], [[40, 30]], [[125, 9], [197, 14], [117, 7]], [[6, 23]], [[172, 30]], [[35, 30]], [[41, 30]], [[104, 30]], [[156, 15], [66, 15]], [[44, 30]], [[199, 1], [91, 6], [188, 22], [39, 1]], [[75, 19], [19, 11]], [[186, 9], [131, 16]], [[3, 8], [157, 22]], [[28, 2], [182, 15], [97, 13]]], "3": [[[207, 21], [159, 19]], [[83, 40]], [[148, 3], [165, 34]]]}</t>
  </si>
  <si>
    <t xml:space="preserve">Rigid (capacity 16):
154-S (14)
8 Metre (capacity 22):
2-A (12) -&gt; 119-O (10)
24-B (8) -&gt; 25-C (14)
80-H (20)
116-N (10) -&gt; 203-W (1) -&gt; 177-T (11)
144-Q (12) -&gt; 16-B (10)
72-G (22)
11 Metre (capacity 30):
8-B (16) -&gt; 53-E (12)
121-O (30)
79-H (30)
120-O (23) -&gt; 198-W (5)
152-R (15) -&gt; 34-C (14)
81-H (6) -&gt; 164-S (4) -&gt; 166-S (6) -&gt; 126-P (14)
111-M (2) -&gt; 77-H (9) -&gt; 149-R (19)
143-P (29)
149-R (30)
194-V (27)
153-S (30)
81-H (30)
135-P (15) -&gt; 9-B (15)
208-Z (30)
100-L (30)
95-K (10) -&gt; 193-V (19) -&gt; 121-O (1)
46-D (20) -&gt; 168-S (9)
77-H (30)
27-C (22) -&gt; 187-V (7)
176-T (30)
48-D (5) -&gt; 196-W (8) -&gt; 108-M (11)
151-R (25)
101-L (5) -&gt; 17-B (24)
130-P (22) -&gt; 173-T (7)
40-C (30)
125-P (9) -&gt; 197-W (14) -&gt; 117-N (7)
6-B (23)
172-S (30)
35-C (30)
41-C (30)
104-M (30)
156-S (15) -&gt; 66-G (15)
44-D (30)
199-W (1) -&gt; 91-K (6) -&gt; 188-V (22) -&gt; 39-C (1)
75-H (19) -&gt; 19-B (11)
186-V (9) -&gt; 131-P (16)
3-A (8) -&gt; 157-S (22)
28-C (2) -&gt; 182-U (15) -&gt; 97-K (13)
Link (capacity 40):
207-Y (21) -&gt; 159-S (19)
83-H (40)
148-R (3) -&gt; 165-S (34)
</t>
  </si>
  <si>
    <t>Customer completion bugfixes</t>
  </si>
  <si>
    <t>{"0": [[[151, 15]], [[199, 10]], [[155, 1], [62, 1], [57, 13]], [[188, 15], [39, 1]]], "1": [[[192, 22]], [[38, 22]], [[82, 22]], [[207, 20]]], "2": [[[96, 16], [42, 12]], [[2, 14], [119, 12]], [[46, 16], [91, 13]], [[63, 16], [53, 13]], [[131, 12], [4, 11]], [[33, 30]], [[121, 6], [143, 5], [17, 15], [8, 4]], [[100, 30]], [[153, 30]], [[120, 17], [112, 1], [198, 6]], [[55, 30]], [[88, 22], [74, 5]], [[97, 7], [101, 10], [75, 6], [19, 6]], [[182, 6], [157, 24]], [[3, 27], [191, 2]], [[9, 10], [163, 17]], [[208, 24]], [[149, 30]], [[172, 30]], [[165, 30]], [[148, 6], [149, 24]], [[16, 30]], [[159, 24], [41, 6]], [[18, 15], [200, 15]], [[150, 8], [172, 20]], [[35, 30]], [[153, 14], [98, 16]], [[6, 14], [194, 8], [187, 8]], [[41, 30]], [[194, 30]], [[140, 30]], [[209, 9], [176, 16], [35, 5]], [[81, 30]], [[164, 1], [49, 24]], [[174, 5], [104, 6], [110, 19]], [[104, 30]], [[37, 10], [93, 9], [70, 7]], [[152, 4], [108, 9], [34, 16]], [[44, 30]], [[1, 3], [154, 15], [68, 10]], [[168, 9], [156, 11], [132, 10]], [[126, 10], [117, 6], [125, 14]], [[40, 30]], [[196, 13], [135, 5], [33, 9]], [[32, 27]], [[92, 30]], [[97, 30]], [[186, 15], [134, 10], [171, 2]], [[24, 25], [25, 4]], [[25, 30]], [[29, 29]], [[59, 28], [81, 2]], [[48, 5], [197, 25]], [[72, 30]], [[4, 30]], [[40, 15], [139, 15]], [[15, 28]], [[193, 4], [28, 6], [95, 15]], [[8, 30]]], "3": [[[123, 2], [87, 1], [94, 5], [83, 31]], [[66, 35]], [[79, 37], [144, 3]], [[77, 37]]]}</t>
  </si>
  <si>
    <t xml:space="preserve">Rigid (capacity 16):
151-R (15)
199-W (10)
155-S (1) -&gt; 62-G (1) -&gt; 57-F (13)
188-V (15) -&gt; 39-C (1)
8 Metre (capacity 22):
192-V (22)
38-C (22)
82-H (22)
207-Y (20)
11 Metre (capacity 30):
96-K (16) -&gt; 42-C (12)
2-A (14) -&gt; 119-O (12)
46-D (16) -&gt; 91-K (13)
63-G (16) -&gt; 53-E (13)
131-P (12) -&gt; 4-A (11)
33-C (30)
121-O (6) -&gt; 143-P (5) -&gt; 17-B (15) -&gt; 8-B (4)
100-L (30)
153-S (30)
120-O (17) -&gt; 112-M (1) -&gt; 198-W (6)
55-E (30)
88-K (22) -&gt; 74-G (5)
97-K (7) -&gt; 101-L (10) -&gt; 75-H (6) -&gt; 19-B (6)
182-U (6) -&gt; 157-S (24)
3-A (27) -&gt; 191-V (2)
9-B (10) -&gt; 163-S (17)
208-Z (24)
149-R (30)
172-S (30)
165-S (30)
148-R (6) -&gt; 149-R (24)
16-B (30)
159-S (24) -&gt; 41-C (6)
18-B (15) -&gt; 200-W (15)
150-R (8) -&gt; 172-S (20)
35-C (30)
153-S (14) -&gt; 98-L (16)
6-B (14) -&gt; 194-V (8) -&gt; 187-V (8)
41-C (30)
194-V (30)
140-P (30)
209-Z (9) -&gt; 176-T (16) -&gt; 35-C (5)
81-H (30)
164-S (1) -&gt; 49-D (24)
174-T (5) -&gt; 104-M (6) -&gt; 110-M (19)
104-M (30)
37-C (10) -&gt; 93-K (9) -&gt; 70-G (7)
152-R (4) -&gt; 108-M (9) -&gt; 34-C (16)
44-D (30)
1-A (3) -&gt; 154-S (15) -&gt; 68-G (10)
168-S (9) -&gt; 156-S (11) -&gt; 132-P (10)
126-P (10) -&gt; 117-N (6) -&gt; 125-P (14)
40-C (30)
196-W (13) -&gt; 135-P (5) -&gt; 33-C (9)
32-C (27)
92-K (30)
97-K (30)
186-V (15) -&gt; 134-P (10) -&gt; 171-S (2)
24-B (25) -&gt; 25-C (4)
25-C (30)
29-C (29)
59-G (28) -&gt; 81-H (2)
48-D (5) -&gt; 197-W (25)
72-G (30)
4-A (30)
40-C (15) -&gt; 139-P (15)
15-B (28)
193-V (4) -&gt; 28-C (6) -&gt; 95-K (15)
8-B (30)
Link (capacity 40):
123-O (2) -&gt; 87-K (1) -&gt; 94-K (5) -&gt; 83-H (31)
66-G (35)
79-H (37) -&gt; 144-Q (3)
77-H (37)
</t>
  </si>
  <si>
    <t>{"3": [[[22, 36]], [[41, 39]], [[23, 40]], [[85, 30]]], "1": [[[156, 17], [132, 5]], [[17, 10], [164, 1], [197, 11]], [[207, 22]], [[83, 22]], [[119, 12], [2, 10]], [[46, 20]], [[188, 20]], [[151, 20]], [[56, 11], [118, 9]], [[72, 15], [18, 7]], [[58, 15], [22, 7]], [[142, 22]], [[50, 2], [78, 6], [113, 4], [94, 6], [102, 4]], [[35, 21]], [[168, 13], [17, 7]], [[163, 18], [3, 4]], [[186, 22]], [[205, 9], [45, 6], [206, 7]], [[144, 21], [106, 1]], [[157, 10], [28, 11], [11, 1]], [[121, 4], [143, 6], [193, 7], [185, 5]], [[135, 11], [95, 3], [182, 7]], [[151, 22]], [[173, 13], [131, 7]], [[40, 22]], [[57, 21]], [[89, 22]], [[158, 22]], [[84, 22]]], "2": [[[59, 30]], [[154, 1], [68, 8], [1, 21]], [[72, 30]], [[29, 30]], [[18, 17], [200, 13]], [[96, 27]], [[152, 4], [15, 26]], [[139, 30]], [[24, 9], [25, 7], [59, 11]], [[40, 30]], [[117, 2], [126, 14], [125, 14]], [[157, 15], [95, 15]], [[135, 15], [33, 5], [182, 10]], [[121, 14], [143, 15]], [[66, 19], [168, 11]], [[69, 30]], [[153, 30]], [[91, 27]], [[49, 30]], [[208, 30]], [[29, 10], [1, 20]], [[12, 20]], [[81, 5], [91, 23]], [[193, 6], [19, 12], [101, 10]],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20], [132, 10]], [[10, 30]], [[76, 20], [10, 10]], [[17, 29], [164, 1]], [[53, 14], [130, 16]], [[3, 26], [51, 4]], [[29, 28]], [[154, 30]], [[11, 2], [208, 11], [97, 14]], [[69, 30]], [[157, 1], [193, 6], [143, 12], [121, 11]], [[178, 28], [61, 2]], [[45, 7], [175, 23]], [[185, 17]], [[19, 2], [28, 17], [101, 11]], [[69, 30]], [[147, 7]], [[85, 30]], [[20, 30]], [[84, 30]], [[116, 5], [85, 23]], [[20, 18]], [[92, 30]]], "0": [[[7, 4], [188, 6], [39, 5]], [[120, 9], [198, 6]], [[80, 16]], [[69, 15]], [[134, 13]], [[92, 16]], [[112, 2], [198, 7], [42, 1]], [[51, 12]], [[62, 13], [155, 1], [87, 2]], [[47, 12], [166, 4]], [[128, 14]], [[105, 5], [46, 4], [115, 7]], [[191, 4], [48, 10], [96, 2]], [[186, 16]], [[134, 8], [171, 5]], [[93, 10], [151, 6]], [[8, 5], [33, 5]], [[142, 4], [12, 11]], [[130, 3], [53, 13]], [[13, 16]], [[9, 11]], [[97, 15]], [[75, 3], [135, 6]], [[90, 16]], [[128, 1]], [[128, 1]], [[128, 1]], [[195, 1]], [[83, 16]], [[69, 7]], [[158, 13]]]}</t>
  </si>
  <si>
    <t>{"0": [[[40, 16]], [[153, 16]], [[197, 11]], [[143, 16]], [[198, 13]], [[40, 16], [10, 10]], [[8, 5], [131, 7]], [[91, 16]], [[60, 1], [176, 8]], [[154, 15]], [[39, 5]], [[80, 16]], [[78, 6]], [[154, 16]], [[29, 16]], [[100, 15]], [[200, 13]], [[18, 16]], [[19, 14]], [[18, 8], [83, 16]], [[91, 16]], [[174, 14], [42, 1]], [[90, 16]]], "1": [[[59, 22]], [[29, 22]], [[59, 19]], [[152, 4], [13, 16]], [[173, 13], [118, 9]], [[68, 8]], [[35, 21]], [[76, 20]], [[69, 22]], [[69, 22]], [[172, 20]], [[1, 22]], [[125, 14], [11, 3], [81, 5]], [[193, 19]], [[101, 21]], [[153, 17]], [[1, 19]], [[66, 19]], [[62, 13], [155, 1], [87, 2], [94, 6]], [[143, 17]], [[102, 4], [91, 18]], [[207, 22]], [[89, 22]]], "2": [[[95, 18]], [[51, 16]], [[166, 4], [132, 15]], [[72, 30]], [[95, 30]], [[163, 18], [56, 11]], [[158, 30]], [[185, 22], [61, 2], [117, 2]], [[151, 30]], [[10, 30]], [[83, 30]], [[182, 17], [119, 12]], [[175, 23]], [[49, 30]], [[40, 30]], [[113, 4], [57, 21]], [[206, 7], [45, 13], [23, 10]], [[205, 9], [150, 19], [106, 1]], [[53, 27]], [[109, 30]], [[104, 30]], [[96, 29]], [[98, 30]], [[164, 2], [109, 28]], [[3, 30]], [[191, 4], [157, 26]], [[105, 5], [46, 24]], [[168, 24], [7, 4]], [[150, 30]], [[20, 30]], [[115, 7], [25, 7], [92, 16]], [[195, 1], [128, 17]], [[99, 30]], [[178, 28]], [[92, 30]], [[97, 29]], [[151, 18], [186, 8]], [[15, 30]], [[17, 24]], [[93, 10], [112, 2]], [[142, 26]], [[23, 30]], [[201, 30]], [[124, 30]], [[116, 5], [84, 22]], [[2, 10]], [[130, 19], [171, 5]], [[15, 26]], [[165, 4], [22, 30]], [[28, 28]], [[29, 30]], [[22, 21]], [[144, 21], [24, 9]], [[110, 7], [158, 5], [20, 18]], [[147, 7], [85, 23]], [[69, 30]], [[121, 29]], [[47, 12], [58, 15]], [[188, 26]], [[72, 15], [120, 9]], [[208, 11], [9, 11]], [[85, 30]], [[186, 30]], [[208, 30]], [[26, 20], [99, 10]], [[126, 14], [104, 12]], [[139, 30]], [[75, 3], [17, 22]], [[134, 21]], [[85, 30]], [[84, 30]]], "3": [[[135, 32]], [[156, 37]], [[149, 37]], [[111, 40]], [[41, 39]], [[50, 2], [12, 31]], [[69, 38]], [[33, 10], [48, 10]]]}</t>
  </si>
  <si>
    <t xml:space="preserve">Rigid (capacity 16):
40-C (16)
153-S (16)
197-W (11)
143-P (16)
198-W (13)
40-C (16) -&gt; 10-B (10)
8-B (5) -&gt; 131-P (7)
91-K (16)
60-G (1) -&gt; 176-T (8)
154-S (15)
39-C (5)
80-H (16)
78-H (6)
154-S (16)
29-C (16)
100-L (15)
200-W (13)
18-B (16)
19-B (14)
18-B (8) -&gt; 83-H (16)
91-K (16)
174-T (14) -&gt; 42-C (1)
90-K (16)
8 Metre (capacity 22):
59-G (22)
29-C (22)
59-G (19)
152-R (4) -&gt; 13-B (16)
173-T (13) -&gt; 118-N (9)
68-G (8)
35-C (21)
76-H (20)
69-G (22)
69-G (22)
172-S (20)
1-A (22)
125-P (14) -&gt; 11-B (3) -&gt; 81-H (5)
193-V (19)
101-L (21)
153-S (17)
1-A (19)
66-G (19)
62-G (13) -&gt; 155-S (1) -&gt; 87-K (2) -&gt; 94-K (6)
143-P (17)
102-L (4) -&gt; 91-K (18)
207-Y (22)
89-K (22)
11 Metre (capacity 30):
95-K (18)
51-D (16)
166-S (4) -&gt; 132-P (15)
72-G (30)
95-K (30)
163-S (18) -&gt; 56-F (11)
158-S (30)
185-V (22) -&gt; 61-G (2) -&gt; 117-N (2)
151-R (30)
10-B (30)
83-H (30)
182-U (17) -&gt; 119-O (12)
175-T (23)
49-D (30)
40-C (30)
113-M (4) -&gt; 57-F (21)
206-W (7) -&gt; 45-D (13) -&gt; 23-B (10)
205-W (9) -&gt; 150-R (19) -&gt; 106-M (1)
53-E (27)
109-M (30)
104-M (30)
96-K (29)
98-L (30)
164-S (2) -&gt; 109-M (28)
3-A (30)
191-V (4) -&gt; 157-S (26)
105-M (5) -&gt; 46-D (24)
168-S (24) -&gt; 7-B (4)
150-R (30)
20-B (30)
115-N (7) -&gt; 25-C (7) -&gt; 92-K (16)
195-W (1) -&gt; 128-P (17)
99-L (30)
178-T (28)
92-K (30)
97-K (29)
151-R (18) -&gt; 186-V (8)
15-B (30)
17-B (24)
93-K (10) -&gt; 112-M (2)
142-P (26)
23-B (30)
201-W (30)
124-O (30)
116-N (5) -&gt; 84-K (22)
2-A (10)
130-P (19) -&gt; 171-S (5)
15-B (26)
165-S (4) -&gt; 22-B (30)
28-C (28)
29-C (30)
22-B (21)
144-Q (21) -&gt; 24-B (9)
110-M (7) -&gt; 158-S (5) -&gt; 20-B (18)
147-R (7) -&gt; 85-K (23)
69-G (30)
121-O (29)
47-D (12) -&gt; 58-G (15)
188-V (26)
72-G (15) -&gt; 120-O (9)
208-Z (11) -&gt; 9-B (11)
85-K (30)
186-V (30)
208-Z (30)
26-C (20) -&gt; 99-L (10)
126-P (14) -&gt; 104-M (12)
139-P (30)
75-H (3) -&gt; 17-B (22)
134-P (21)
85-K (30)
84-K (30)
Link (capacity 40):
135-P (32)
156-S (37)
149-R (37)
111-M (40)
41-C (39)
50-D (2) -&gt; 12-B (31)
69-G (38)
33-C (10) -&gt; 48-D (10)
</t>
  </si>
  <si>
    <t>{"0": [[[154, 14]], [[66, 15]]], "1": [[[2, 12], [119, 10]], [[157, 22]], [[27, 22]], [[207, 21]], [[72, 22]], [[24, 8], [25, 14]], [[159, 19]], [[144, 12], [16, 10]]], "2": [[[186, 9], [131, 16]], [[143, 29]], [[152, 15], [53, 12]], [[164, 4], [126, 14], [19, 11]], [[46, 20], [168, 9]], [[80, 20], [91, 6], [199, 1]], [[176, 30]], [[3, 8], [193, 19]], [[120, 23], [198, 5]], [[75, 19], [101, 5]], [[135, 15], [9, 15]], [[28, 2], [95, 10], [182, 15]], [[104, 30]], [[40, 30]], [[6, 23], [173, 7]], [[41, 30]], [[187, 7], [203, 1], [177, 11], [116, 10]], [[194, 27]], [[17, 24], [166, 6]], [[208, 30]], [[8, 16], [97, 13]], [[34, 14], [108, 11]], [[100, 30]], [[130, 22], [196, 8]], [[44, 30]], [[35, 30]], [[172, 30]], [[125, 9], [197, 14], [117, 7]], [[153, 30]], [[149, 19], [77, 9], [111, 2]], [[151, 25]], [[149, 30]], [[79, 30]], [[77, 30]]], "3": [[[48, 5], [121, 31]], [[81, 36]], [[83, 40]], [[156, 15], [188, 22], [39, 1]], [[148, 3], [165, 34]]]}</t>
  </si>
  <si>
    <t xml:space="preserve">Rigid (capacity 16):
154-S (14)
66-G (15)
8 Metre (capacity 22):
2-A (12) -&gt; 119-O (10)
157-S (22)
27-C (22)
207-Y (21)
72-G (22)
24-B (8) -&gt; 25-C (14)
159-S (19)
144-Q (12) -&gt; 16-B (10)
11 Metre (capacity 30):
186-V (9) -&gt; 131-P (16)
143-P (29)
152-R (15) -&gt; 53-E (12)
164-S (4) -&gt; 126-P (14) -&gt; 19-B (11)
46-D (20) -&gt; 168-S (9)
80-H (20) -&gt; 91-K (6) -&gt; 199-W (1)
176-T (30)
3-A (8) -&gt; 193-V (19)
120-O (23) -&gt; 198-W (5)
75-H (19) -&gt; 101-L (5)
135-P (15) -&gt; 9-B (15)
28-C (2) -&gt; 95-K (10) -&gt; 182-U (15)
104-M (30)
40-C (30)
6-B (23) -&gt; 173-T (7)
41-C (30)
187-V (7) -&gt; 203-W (1) -&gt; 177-T (11) -&gt; 116-N (10)
194-V (27)
17-B (24) -&gt; 166-S (6)
208-Z (30)
8-B (16) -&gt; 97-K (13)
34-C (14) -&gt; 108-M (11)
100-L (30)
130-P (22) -&gt; 196-W (8)
44-D (30)
35-C (30)
172-S (30)
125-P (9) -&gt; 197-W (14) -&gt; 117-N (7)
153-S (30)
149-R (19) -&gt; 77-H (9) -&gt; 111-M (2)
151-R (25)
149-R (30)
79-H (30)
77-H (30)
Link (capacity 40):
48-D (5) -&gt; 121-O (31)
81-H (36)
83-H (40)
156-S (15) -&gt; 188-V (22) -&gt; 39-C (1)
148-R (3) -&gt; 165-S (34)
</t>
  </si>
  <si>
    <t>150km local service radius for SPAR's own fleet</t>
  </si>
  <si>
    <t>{"0": [[[123, 2]], [[176, 16]], [[199, 10]]], "1": [[[192, 22]], [[207, 20]], [[82, 22]], [[38, 22]]], "2": [[[96, 16], [42, 12]], [[186, 15]], [[120, 17]], [[55, 30]], [[37, 10]], [[63, 16], [53, 13]], [[2, 14], [171, 2], [134, 10]], [[151, 15], [119, 12]], [[81, 2], [39, 1], [188, 15], [168, 9]], [[32, 27]], [[87, 1], [57, 13], [94, 5], [62, 1], [155, 1]], [[29, 29]], [[163, 17], [4, 11]], [[49, 24], [143, 5]], [[200, 15], [68, 10]], [[72, 30]], [[131, 12], [196, 13]], [[104, 30]], [[16, 30]], [[75, 6], [19, 6], [9, 10], [121, 6]], [[70, 7], [18, 15], [112, 1]], [[174, 5], [104, 6], [110, 19]], [[34, 16], [108, 9]], [[88, 22], [74, 5]], [[44, 30]], [[135, 5], [197, 25]], [[101, 10], [182, 6], [126, 10], [193, 4]], [[154, 15], [1, 3], [198, 6]], [[66, 5], [24, 25]], [[66, 30]], [[172, 20], [150, 8]], [[4, 30]], [[153, 14], [98, 16]], [[164, 1], [132, 10], [17, 15], [8, 4]], [[152, 4], [159, 24]], [[149, 30]], [[59, 28]], [[165, 30]], [[172, 30]], [[139, 15], [40, 15]], [[95, 15], [91, 13]], [[8, 30]], [[153, 30]], [[100, 30]], [[40, 30]], [[6, 14], [194, 8], [187, 8]], [[15, 28]], [[209, 9], [125, 14], [117, 6]], [[81, 30]], [[3, 27], [191, 2]], [[140, 30]], [[148, 6], [149, 24]], [[92, 30]], [[156, 11], [46, 16]], [[194, 30]], [[157, 24], [28, 6]], [[208, 24]]], "3": [[[93, 9], [83, 31]], [[48, 5], [35, 35]], [[25, 34]], [[33, 39]], [[97, 37]], [[79, 37]], [[77, 37], [144, 3]], [[41, 36]]]}</t>
  </si>
  <si>
    <t xml:space="preserve">Rigid (capacity 16):
123-O (2)
176-T (16)
199-W (10)
8 Metre (capacity 22):
192-V (22)
207-Y (20)
82-H (22)
38-C (22)
11 Metre (capacity 30):
96-K (16) -&gt; 42-C (12)
186-V (15)
120-O (17)
55-E (30)
37-C (10)
63-G (16) -&gt; 53-E (13)
2-A (14) -&gt; 171-S (2) -&gt; 134-P (10)
151-R (15) -&gt; 119-O (12)
81-H (2) -&gt; 39-C (1) -&gt; 188-V (15) -&gt; 168-S (9)
32-C (27)
87-K (1) -&gt; 57-F (13) -&gt; 94-K (5) -&gt; 62-G (1) -&gt; 155-S (1)
29-C (29)
163-S (17) -&gt; 4-A (11)
49-D (24) -&gt; 143-P (5)
200-W (15) -&gt; 68-G (10)
72-G (30)
131-P (12) -&gt; 196-W (13)
104-M (30)
16-B (30)
75-H (6) -&gt; 19-B (6) -&gt; 9-B (10) -&gt; 121-O (6)
70-G (7) -&gt; 18-B (15) -&gt; 112-M (1)
174-T (5) -&gt; 104-M (6) -&gt; 110-M (19)
34-C (16) -&gt; 108-M (9)
88-K (22) -&gt; 74-G (5)
44-D (30)
135-P (5) -&gt; 197-W (25)
101-L (10) -&gt; 182-U (6) -&gt; 126-P (10) -&gt; 193-V (4)
154-S (15) -&gt; 1-A (3) -&gt; 198-W (6)
66-G (5) -&gt; 24-B (25)
66-G (30)
172-S (20) -&gt; 150-R (8)
4-A (30)
153-S (14) -&gt; 98-L (16)
164-S (1) -&gt; 132-P (10) -&gt; 17-B (15) -&gt; 8-B (4)
152-R (4) -&gt; 159-S (24)
149-R (30)
59-G (28)
165-S (30)
172-S (30)
139-P (15) -&gt; 40-C (15)
95-K (15) -&gt; 91-K (13)
8-B (30)
153-S (30)
100-L (30)
40-C (30)
6-B (14) -&gt; 194-V (8) -&gt; 187-V (8)
15-B (28)
209-Z (9) -&gt; 125-P (14) -&gt; 117-N (6)
81-H (30)
3-A (27) -&gt; 191-V (2)
140-P (30)
148-R (6) -&gt; 149-R (24)
92-K (30)
156-S (11) -&gt; 46-D (16)
194-V (30)
157-S (24) -&gt; 28-C (6)
208-Z (24)
Link (capacity 40):
93-K (9) -&gt; 83-H (31)
48-D (5) -&gt; 35-C (35)
25-C (34)
33-C (39)
97-K (37)
79-H (37)
77-H (37) -&gt; 144-Q (3)
41-C (36)
</t>
  </si>
  <si>
    <t>{"0": [[[156, 16]], [[195, 1], [68, 8]], [[59, 16]], [[100, 15]]], "1": [[[185, 22]], [[151, 18]], [[207, 22]], [[156, 21]], [[95, 22]], [[89, 22]]], "2": [[[83, 8]], [[113, 4], [94, 6], [102, 4], [155, 1], [62, 13], [50, 2]], [[69, 22]], [[22, 13], [58, 15]], [[128, 17], [131, 7]], [[2, 10]], [[83, 30]], [[208, 11], [80, 16]], [[172, 20], [25, 7]], [[91, 22]], [[95, 26]], [[121, 29]], [[19, 14]], [[124, 30]], [[15, 26], [60, 1]], [[39, 5], [66, 19], [7, 4]], [[166, 4], [76, 20], [61, 2]], [[53, 27]], [[105, 5], [168, 24]], [[69, 30]], [[69, 30]], [[42, 1], [57, 21], [87, 2]], [[56, 11], [92, 16]], [[3, 30]], [[29, 28]], [[69, 30]], [[92, 30]], [[142, 26]], [[101, 21]], [[59, 25]], [[33, 10], [182, 17]], [[1, 30]], [[96, 29]], [[139, 30]], [[97, 29]], [[15, 30]], [[157, 26]], [[134, 21]], [[13, 16], [173, 13]], [[208, 30]], [[158, 5], [20, 18], [110, 7]], [[125, 14], [197, 11]], [[24, 9], [144, 21]], [[109, 30]], [[188, 26]], [[158, 30]], [[191, 4], [193, 19], [81, 5]], [[22, 30]], [[152, 4], [40, 22]], [[90, 16], [200, 13]], [[17, 24], [8, 5]], [[135, 30]], [[118, 9], [132, 15]], [[201, 30]], [[116, 5], [84, 22]], [[20, 30]], [[85, 30]], [[72, 29]], [[176, 8], [35, 21]], [[17, 22], [75, 3]], [[143, 3], [175, 23], [11, 3]], [[46, 24]], [[28, 28]], [[9, 11], [163, 18]], [[130, 19]], [[165, 4], [26, 20]], [[47, 12], [164, 2], [115, 7]], [[49, 30]], [[109, 28], [106, 1]], [[150, 30]], [[91, 28]], [[135, 2], [48, 10], [51, 16]], [[40, 30]], [[78, 6], [119, 12]], [[84, 30]], [[18, 24], [112, 2]], [[120, 9], [72, 16]], [[151, 30]], [[198, 13], [126, 14], [117, 2]], [[98, 30]], [[85, 30]], [[23, 10], [150, 19]], [[143, 30]], [[178, 28]], [[93, 10], [1, 11]], [[205, 9], [206, 7], [45, 13]], [[85, 23], [147, 7]], [[104, 30]], [[174, 14], [104, 12]], [[23, 30]]], "3": [[[186, 38]], [[154, 31]], [[153, 33], [171, 5]], [[10, 40]], [[99, 40]], [[12, 31]], [[111, 40]], [[149, 37]], [[29, 40]], [[41, 39]]]}</t>
  </si>
  <si>
    <t xml:space="preserve">Rigid (capacity 16):
156-S (16)
195-W (1) -&gt; 68-G (8)
59-G (16)
100-L (15)
8 Metre (capacity 22):
185-V (22)
151-R (18)
207-Y (22)
156-S (21)
95-K (22)
89-K (22)
11 Metre (capacity 30):
83-H (8)
113-M (4) -&gt; 94-K (6) -&gt; 102-L (4) -&gt; 155-S (1) -&gt; 62-G (13) -&gt; 50-D (2)
69-G (22)
22-B (13) -&gt; 58-G (15)
128-P (17) -&gt; 131-P (7)
2-A (10)
83-H (30)
208-Z (11) -&gt; 80-H (16)
172-S (20) -&gt; 25-C (7)
91-K (22)
95-K (26)
121-O (29)
19-B (14)
124-O (30)
15-B (26) -&gt; 60-G (1)
39-C (5) -&gt; 66-G (19) -&gt; 7-B (4)
166-S (4) -&gt; 76-H (20) -&gt; 61-G (2)
53-E (27)
105-M (5) -&gt; 168-S (24)
69-G (30)
69-G (30)
42-C (1) -&gt; 57-F (21) -&gt; 87-K (2)
56-F (11) -&gt; 92-K (16)
3-A (30)
29-C (28)
69-G (30)
92-K (30)
142-P (26)
101-L (21)
59-G (25)
33-C (10) -&gt; 182-U (17)
1-A (30)
96-K (29)
139-P (30)
97-K (29)
15-B (30)
157-S (26)
134-P (21)
13-B (16) -&gt; 173-T (13)
208-Z (30)
158-S (5) -&gt; 20-B (18) -&gt; 110-M (7)
125-P (14) -&gt; 197-W (11)
24-B (9) -&gt; 144-Q (21)
109-M (30)
188-V (26)
158-S (30)
191-V (4) -&gt; 193-V (19) -&gt; 81-H (5)
22-B (30)
152-R (4) -&gt; 40-C (22)
90-K (16) -&gt; 200-W (13)
17-B (24) -&gt; 8-B (5)
135-P (30)
118-N (9) -&gt; 132-P (15)
201-W (30)
116-N (5) -&gt; 84-K (22)
20-B (30)
85-K (30)
72-G (29)
176-T (8) -&gt; 35-C (21)
17-B (22) -&gt; 75-H (3)
143-P (3) -&gt; 175-T (23) -&gt; 11-B (3)
46-D (24)
28-C (28)
9-B (11) -&gt; 163-S (18)
130-P (19)
165-S (4) -&gt; 26-C (20)
47-D (12) -&gt; 164-S (2) -&gt; 115-N (7)
49-D (30)
109-M (28) -&gt; 106-M (1)
150-R (30)
91-K (28)
135-P (2) -&gt; 48-D (10) -&gt; 51-D (16)
40-C (30)
78-H (6) -&gt; 119-O (12)
84-K (30)
18-B (24) -&gt; 112-M (2)
120-O (9) -&gt; 72-G (16)
151-R (30)
198-W (13) -&gt; 126-P (14) -&gt; 117-N (2)
98-L (30)
85-K (30)
23-B (10) -&gt; 150-R (19)
143-P (30)
178-T (28)
93-K (10) -&gt; 1-A (11)
205-W (9) -&gt; 206-W (7) -&gt; 45-D (13)
85-K (23) -&gt; 147-R (7)
104-M (30)
174-T (14) -&gt; 104-M (12)
23-B (30)
Link (capacity 40):
186-V (38)
154-S (31)
153-S (33) -&gt; 171-S (5)
10-B (40)
99-L (40)
12-B (31)
111-M (40)
149-R (37)
29-C (40)
41-C (39)
</t>
  </si>
  <si>
    <t>{"0": [[[131, 16]], [[154, 14]]], "1": [[[2, 12], [119, 10]], [[80, 20]], [[24, 8], [25, 14]], [[27, 22]], [[207, 21]], [[72, 22]], [[144, 12], [16, 10]], [[159, 19]]], "2": [[[156, 15], [66, 15]], [[208, 30]], [[152, 15], [108, 11]], [[117, 7], [197, 14], [125, 9]], [[46, 20], [168, 9]], [[149, 19], [77, 9], [111, 2]], [[79, 30]], [[35, 30]], [[77, 30]], [[3, 8], [157, 22]], [[172, 30]], [[40, 30]], [[194, 27]], [[100, 30]], [[176, 30]], [[121, 30]], [[120, 23], [198, 5]], [[75, 19], [101, 5]], [[188, 22], [39, 1], [91, 6], [199, 1]], [[187, 7], [116, 10], [203, 1], [177, 11]], [[41, 30]], [[104, 30]], [[166, 6], [17, 24]], [[193, 19], [19, 11]], [[44, 30]], [[151, 25]], [[6, 23]], [[9, 15], [97, 13]], [[149, 30]], [[153, 30]], [[186, 9], [8, 16]], [[143, 29]], [[28, 2], [95, 10], [126, 14], [164, 4]], [[34, 14], [121, 1], [182, 15]], [[130, 22], [173, 7]]], "3": [[[53, 12], [196, 8], [135, 15], [48, 5]], [[83, 40]], [[81, 36]], [[148, 3], [165, 34]]]}</t>
  </si>
  <si>
    <t xml:space="preserve">Rigid (capacity 16):
131-P (16)
154-S (14)
8 Metre (capacity 22):
2-A (12) -&gt; 119-O (10)
80-H (20)
24-B (8) -&gt; 25-C (14)
27-C (22)
207-Y (21)
72-G (22)
144-Q (12) -&gt; 16-B (10)
159-S (19)
11 Metre (capacity 30):
156-S (15) -&gt; 66-G (15)
208-Z (30)
152-R (15) -&gt; 108-M (11)
117-N (7) -&gt; 197-W (14) -&gt; 125-P (9)
46-D (20) -&gt; 168-S (9)
149-R (19) -&gt; 77-H (9) -&gt; 111-M (2)
79-H (30)
35-C (30)
77-H (30)
3-A (8) -&gt; 157-S (22)
172-S (30)
40-C (30)
194-V (27)
100-L (30)
176-T (30)
121-O (30)
120-O (23) -&gt; 198-W (5)
75-H (19) -&gt; 101-L (5)
188-V (22) -&gt; 39-C (1) -&gt; 91-K (6) -&gt; 199-W (1)
187-V (7) -&gt; 116-N (10) -&gt; 203-W (1) -&gt; 177-T (11)
41-C (30)
104-M (30)
166-S (6) -&gt; 17-B (24)
193-V (19) -&gt; 19-B (11)
44-D (30)
151-R (25)
6-B (23)
9-B (15) -&gt; 97-K (13)
149-R (30)
153-S (30)
186-V (9) -&gt; 8-B (16)
143-P (29)
28-C (2) -&gt; 95-K (10) -&gt; 126-P (14) -&gt; 164-S (4)
34-C (14) -&gt; 121-O (1) -&gt; 182-U (15)
130-P (22) -&gt; 173-T (7)
Link (capacity 40):
53-E (12) -&gt; 196-W (8) -&gt; 135-P (15) -&gt; 48-D (5)
83-H (40)
81-H (36)
148-R (3) -&gt; 165-S (34)
</t>
  </si>
  <si>
    <t>Verification bugfixing</t>
  </si>
  <si>
    <t>{"0": [[[188, 15], [39, 1]], [[87, 1], [57, 13], [155, 1], [62, 1]]], "1": [[[186, 15]], [[192, 22]], [[70, 7], [154, 15]], [[207, 20], [171, 2]], [[38, 22]], [[63, 16]], [[82, 22]], [[151, 15]]], "2": [[[123, 2], [198, 6], [68, 10], [1, 3], [93, 9]], [[29, 29], [112, 1]], [[134, 10], [120, 17]], [[2, 14], [119, 12]], [[208, 24]], [[8, 30]], [[37, 10], [9, 10], [48, 5]], [[88, 22], [74, 5]], [[100, 30]], [[81, 2], [49, 24]], [[172, 30]], [[121, 6], [157, 24]], [[143, 5], [197, 25]], [[8, 4], [17, 15], [164, 1], [132, 10]], [[59, 28]], [[34, 16], [108, 9]], [[194, 30]], [[55, 30]], [[33, 30]], [[19, 6], [75, 6], [101, 10], [97, 7]], [[165, 30]], [[148, 6], [149, 24]], [[150, 8], [172, 20]], [[153, 14], [98, 16]], [[92, 30]], [[200, 15], [18, 15]], [[153, 30]], [[97, 30]], [[4, 25]], [[96, 16], [42, 12]], [[182, 6], [95, 15], [28, 6]], [[163, 17], [196, 13]], [[6, 14], [194, 8], [187, 8]], [[15, 28]], [[46, 16], [91, 13]], [[104, 30]], [[4, 16], [33, 9]], [[152, 4], [159, 24]], [[81, 30]], [[53, 13], [135, 5], [131, 12]], [[32, 27]], [[40, 30]], [[149, 30]], [[44, 30]], [[140, 30]], [[191, 2], [176, 16], [209, 9]], [[16, 30]], [[24, 25], [25, 4]], [[72, 30]], [[174, 5], [110, 19], [104, 6]], [[3, 27]], [[199, 10], [156, 11], [168, 9]], [[25, 30]], [[139, 15], [40, 15]], [[125, 14], [117, 6], [126, 10]]], "3": [[[94, 5], [83, 31]], [[41, 36]], [[193, 4], [35, 35]], [[66, 35]], [[144, 3], [79, 37]], [[77, 37]]]}</t>
  </si>
  <si>
    <t xml:space="preserve">Rigid (capacity 16):
188-V (15) -&gt; 39-C (1)
87-K (1) -&gt; 57-F (13) -&gt; 155-S (1) -&gt; 62-G (1)
8 Metre (capacity 22):
186-V (15)
192-V (22)
70-G (7) -&gt; 154-S (15)
207-Y (20) -&gt; 171-S (2)
38-C (22)
63-G (16)
82-H (22)
151-R (15)
11 Metre (capacity 30):
123-O (2) -&gt; 198-W (6) -&gt; 68-G (10) -&gt; 1-A (3) -&gt; 93-K (9)
29-C (29) -&gt; 112-M (1)
134-P (10) -&gt; 120-O (17)
2-A (14) -&gt; 119-O (12)
208-Z (24)
8-B (30)
37-C (10) -&gt; 9-B (10) -&gt; 48-D (5)
88-K (22) -&gt; 74-G (5)
100-L (30)
81-H (2) -&gt; 49-D (24)
172-S (30)
121-O (6) -&gt; 157-S (24)
143-P (5) -&gt; 197-W (25)
8-B (4) -&gt; 17-B (15) -&gt; 164-S (1) -&gt; 132-P (10)
59-G (28)
34-C (16) -&gt; 108-M (9)
194-V (30)
55-E (30)
33-C (30)
19-B (6) -&gt; 75-H (6) -&gt; 101-L (10) -&gt; 97-K (7)
165-S (30)
148-R (6) -&gt; 149-R (24)
150-R (8) -&gt; 172-S (20)
153-S (14) -&gt; 98-L (16)
92-K (30)
200-W (15) -&gt; 18-B (15)
153-S (30)
97-K (30)
4-A (25)
96-K (16) -&gt; 42-C (12)
182-U (6) -&gt; 95-K (15) -&gt; 28-C (6)
163-S (17) -&gt; 196-W (13)
6-B (14) -&gt; 194-V (8) -&gt; 187-V (8)
15-B (28)
46-D (16) -&gt; 91-K (13)
104-M (30)
4-A (16) -&gt; 33-C (9)
152-R (4) -&gt; 159-S (24)
81-H (30)
53-E (13) -&gt; 135-P (5) -&gt; 131-P (12)
32-C (27)
40-C (30)
149-R (30)
44-D (30)
140-P (30)
191-V (2) -&gt; 176-T (16) -&gt; 209-Z (9)
16-B (30)
24-B (25) -&gt; 25-C (4)
72-G (30)
174-T (5) -&gt; 110-M (19) -&gt; 104-M (6)
3-A (27)
199-W (10) -&gt; 156-S (11) -&gt; 168-S (9)
25-C (30)
139-P (15) -&gt; 40-C (15)
125-P (14) -&gt; 117-N (6) -&gt; 126-P (10)
Link (capacity 40):
94-K (5) -&gt; 83-H (31)
41-C (36)
193-V (4) -&gt; 35-C (35)
66-G (35)
144-Q (3) -&gt; 79-H (37)
77-H (37)
</t>
  </si>
  <si>
    <t>{"0": [[[186, 8]], [[45, 13], [11, 3]], [[29, 16]], [[100, 15]]], "1": [[[130, 19]], [[207, 22]], [[76, 20], [61, 2]], [[134, 21]], [[185, 22]], [[172, 20]], [[29, 22]], [[89, 22]]], "2": [[[125, 14], [132, 15]], [[101, 21], [195, 1]], [[91, 22], [81, 5], [112, 2]], [[135, 30]], [[69, 30]], [[85, 30]], [[143, 30]], [[198, 13]], [[176, 8], [35, 21]], [[93, 10], [151, 18]], [[152, 4], [104, 26]], [[156, 30]], [[98, 30]], [[84, 30]], [[1, 11], [72, 15]], [[131, 7], [95, 18]], [[17, 16], [19, 14]], [[9, 11], [8, 5], [33, 10]], [[69, 30]], [[97, 29]], [[46, 24], [39, 5]], [[96, 29]], [[188, 26]], [[182, 17], [118, 9], [143, 3]], [[28, 28]], [[22, 13], [58, 15]], [[29, 30]], [[49, 30]], [[91, 28]], [[56, 11], [66, 19]], [[90, 16], [200, 13]], [[15, 30]], [[17, 30]], [[150, 30]], [[18, 24]], [[1, 30]], [[68, 8], [193, 19], [75, 3]], [[40, 30]], [[186, 30]], [[139, 30]], [[83, 30]], [[158, 30]], [[95, 30]], [[92, 30]], [[69, 22], [50, 2], [78, 6]], [[12, 1], [57, 21], [113, 4]], [[72, 30]], [[13, 16], [173, 13]], [[53, 27]], [[175, 23], [206, 7]], [[156, 7], [80, 16]], [[87, 2], [155, 1], [94, 6], [102, 4], [62, 13]], [[24, 9], [150, 19]], [[40, 22], [110, 7], [60, 1]], [[12, 30]], [[121, 29]], [[168, 24], [7, 4]], [[51, 16], [171, 5], [120, 9]], [[174, 14], [104, 16]], [[191, 4], [157, 26]], [[124, 30]], [[128, 17], [48, 10]], [[20, 30]], [[105, 5], [166, 4], [115, 7], [164, 2], [47, 12]], [[205, 9], [144, 21]], [[69, 30]], [[59, 11], [92, 16]], [[109, 28], [106, 1]], [[25, 7], [111, 16], [149, 7]], [[20, 18], [116, 5]], [[111, 24], [165, 4]], [[147, 7], [85, 23]], [[109, 30]], [[178, 28]], [[149, 30]], [[99, 30]], [[142, 26]], [[158, 5], [84, 22]], [[85, 30]], [[15, 26]], [[151, 30]], [[3, 30]], [[2, 10], [119, 12], [83, 8]], [[208, 30]], [[22, 30]], [[59, 30]], [[135, 2], [197, 11], [117, 2], [126, 14]], [[163, 18], [208, 11]], [[26, 20], [99, 10]], [[201, 30]]], "3": [[[42, 1], [153, 33]], [[23, 40]], [[154, 31]], [[10, 40]], [[41, 39]]]}</t>
  </si>
  <si>
    <t xml:space="preserve">Rigid (capacity 16):
186-V (8)
45-D (13) -&gt; 11-B (3)
29-C (16)
100-L (15)
8 Metre (capacity 22):
130-P (19)
207-Y (22)
76-H (20) -&gt; 61-G (2)
134-P (21)
185-V (22)
172-S (20)
29-C (22)
89-K (22)
11 Metre (capacity 30):
125-P (14) -&gt; 132-P (15)
101-L (21) -&gt; 195-W (1)
91-K (22) -&gt; 81-H (5) -&gt; 112-M (2)
135-P (30)
69-G (30)
85-K (30)
143-P (30)
198-W (13)
176-T (8) -&gt; 35-C (21)
93-K (10) -&gt; 151-R (18)
152-R (4) -&gt; 104-M (26)
156-S (30)
98-L (30)
84-K (30)
1-A (11) -&gt; 72-G (15)
131-P (7) -&gt; 95-K (18)
17-B (16) -&gt; 19-B (14)
9-B (11) -&gt; 8-B (5) -&gt; 33-C (10)
69-G (30)
97-K (29)
46-D (24) -&gt; 39-C (5)
96-K (29)
188-V (26)
182-U (17) -&gt; 118-N (9) -&gt; 143-P (3)
28-C (28)
22-B (13) -&gt; 58-G (15)
29-C (30)
49-D (30)
91-K (28)
56-F (11) -&gt; 66-G (19)
90-K (16) -&gt; 200-W (13)
15-B (30)
17-B (30)
150-R (30)
18-B (24)
1-A (30)
68-G (8) -&gt; 193-V (19) -&gt; 75-H (3)
40-C (30)
186-V (30)
139-P (30)
83-H (30)
158-S (30)
95-K (30)
92-K (30)
69-G (22) -&gt; 50-D (2) -&gt; 78-H (6)
12-B (1) -&gt; 57-F (21) -&gt; 113-M (4)
72-G (30)
13-B (16) -&gt; 173-T (13)
53-E (27)
175-T (23) -&gt; 206-W (7)
156-S (7) -&gt; 80-H (16)
87-K (2) -&gt; 155-S (1) -&gt; 94-K (6) -&gt; 102-L (4) -&gt; 62-G (13)
24-B (9) -&gt; 150-R (19)
40-C (22) -&gt; 110-M (7) -&gt; 60-G (1)
12-B (30)
121-O (29)
168-S (24) -&gt; 7-B (4)
51-D (16) -&gt; 171-S (5) -&gt; 120-O (9)
174-T (14) -&gt; 104-M (16)
191-V (4) -&gt; 157-S (26)
124-O (30)
128-P (17) -&gt; 48-D (10)
20-B (30)
105-M (5) -&gt; 166-S (4) -&gt; 115-N (7) -&gt; 164-S (2) -&gt; 47-D (12)
205-W (9) -&gt; 144-Q (21)
69-G (30)
59-G (11) -&gt; 92-K (16)
109-M (28) -&gt; 106-M (1)
25-C (7) -&gt; 111-M (16) -&gt; 149-R (7)
20-B (18) -&gt; 116-N (5)
111-M (24) -&gt; 165-S (4)
147-R (7) -&gt; 85-K (23)
109-M (30)
178-T (28)
149-R (30)
99-L (30)
142-P (26)
158-S (5) -&gt; 84-K (22)
85-K (30)
15-B (26)
151-R (30)
3-A (30)
2-A (10) -&gt; 119-O (12) -&gt; 83-H (8)
208-Z (30)
22-B (30)
59-G (30)
135-P (2) -&gt; 197-W (11) -&gt; 117-N (2) -&gt; 126-P (14)
163-S (18) -&gt; 208-Z (11)
26-C (20) -&gt; 99-L (10)
201-W (30)
Link (capacity 40):
42-C (1) -&gt; 153-S (33)
23-B (40)
154-S (31)
10-B (40)
41-C (39)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</si>
</sst>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2" fillId="0" borderId="0"/>
    <xf numFmtId="0" fontId="3" fillId="2" borderId="0"/>
    <xf numFmtId="0" fontId="4" fillId="3" borderId="0"/>
    <xf numFmtId="0" fontId="5" fillId="4" borderId="0"/>
  </cellStyleXfs>
  <cellXfs count="21">
    <xf numFmtId="0" fontId="0" fillId="0" borderId="0" xfId="0"/>
    <xf numFmtId="0" fontId="1" fillId="0" borderId="0" xfId="0" applyFont="1" applyAlignment="1">
      <alignment horizontal="left"/>
    </xf>
    <xf numFmtId="10" fontId="0" fillId="0" borderId="0" xfId="1" applyNumberFormat="1" applyFont="1"/>
    <xf numFmtId="10" fontId="1" fillId="0" borderId="0" xfId="1" applyNumberFormat="1" applyFont="1"/>
    <xf numFmtId="1" fontId="2" fillId="0" borderId="0" xfId="1" applyNumberFormat="1"/>
    <xf numFmtId="0" fontId="1" fillId="0" borderId="0" xfId="0" applyFont="1"/>
    <xf numFmtId="0" fontId="2" fillId="0" borderId="0" xfId="1" applyNumberFormat="1"/>
    <xf numFmtId="0" fontId="0" fillId="0" borderId="0" xfId="0" applyAlignment="1">
      <alignment wrapText="1"/>
    </xf>
    <xf numFmtId="15" fontId="4" fillId="3" borderId="0" xfId="3" applyNumberFormat="1"/>
    <xf numFmtId="15" fontId="3" fillId="2" borderId="0" xfId="2" applyNumberFormat="1"/>
    <xf numFmtId="15" fontId="5" fillId="4" borderId="0" xfId="4" applyNumberFormat="1"/>
    <xf numFmtId="10" fontId="2" fillId="0" borderId="0" xfId="1" applyNumberFormat="1"/>
    <xf numFmtId="164" fontId="0" fillId="0" borderId="0" xfId="1" applyNumberFormat="1" applyFont="1"/>
    <xf numFmtId="2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1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D6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D6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D6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 Vehicles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Graphs!$A$2:$A$4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Graphs!$C$2:$C$4</c:f>
              <c:numCache>
                <c:formatCode>General</c:formatCode>
                <c:ptCount val="3"/>
                <c:pt idx="0">
                  <c:v>0.7198</c:v>
                </c:pt>
                <c:pt idx="1">
                  <c:v>19.285599999999999</c:v>
                </c:pt>
                <c:pt idx="2">
                  <c:v>107.7097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7-40FE-BD33-8CE1FA38F877}"/>
            </c:ext>
          </c:extLst>
        </c:ser>
        <c:ser>
          <c:idx val="1"/>
          <c:order val="1"/>
          <c:tx>
            <c:v>5 Vehicles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Graphs!$A$2:$A$4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Graphs!$C$5:$C$7</c:f>
              <c:numCache>
                <c:formatCode>General</c:formatCode>
                <c:ptCount val="3"/>
                <c:pt idx="0">
                  <c:v>2.2959000000000001</c:v>
                </c:pt>
                <c:pt idx="1">
                  <c:v>88.390999999999991</c:v>
                </c:pt>
                <c:pt idx="2">
                  <c:v>1183.671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7-40FE-BD33-8CE1FA38F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88400"/>
        <c:axId val="297081680"/>
      </c:lineChart>
      <c:catAx>
        <c:axId val="1461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1680"/>
        <c:crosses val="autoZero"/>
        <c:auto val="1"/>
        <c:lblAlgn val="ctr"/>
        <c:lblOffset val="100"/>
        <c:noMultiLvlLbl val="0"/>
      </c:catAx>
      <c:valAx>
        <c:axId val="297081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Solution 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840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219414360208584"/>
          <c:y val="6.8615484813373873E-2"/>
          <c:w val="0.12640050371800005"/>
          <c:h val="0.1107563601935707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 Vehicles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Graphs!$H$2:$H$4</c:f>
              <c:numCache>
                <c:formatCode>General</c:formatCode>
                <c:ptCount val="3"/>
                <c:pt idx="0">
                  <c:v>169.40622469000002</c:v>
                </c:pt>
                <c:pt idx="1">
                  <c:v>257.40850343</c:v>
                </c:pt>
                <c:pt idx="2">
                  <c:v>366.95077983000004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E-432D-B841-6EEBF611E25F}"/>
            </c:ext>
          </c:extLst>
        </c:ser>
        <c:ser>
          <c:idx val="1"/>
          <c:order val="1"/>
          <c:tx>
            <c:v>5 Vehicles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Graphs!$H$5:$H$7</c:f>
              <c:numCache>
                <c:formatCode>General</c:formatCode>
                <c:ptCount val="3"/>
                <c:pt idx="0">
                  <c:v>192.57580280000002</c:v>
                </c:pt>
                <c:pt idx="1">
                  <c:v>317.59357763000003</c:v>
                </c:pt>
                <c:pt idx="2">
                  <c:v>482.48021997000006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E-432D-B841-6EEBF611E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88400"/>
        <c:axId val="297081680"/>
      </c:lineChart>
      <c:catAx>
        <c:axId val="1461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1680"/>
        <c:crosses val="autoZero"/>
        <c:auto val="1"/>
        <c:lblAlgn val="ctr"/>
        <c:lblOffset val="100"/>
        <c:noMultiLvlLbl val="0"/>
      </c:catAx>
      <c:valAx>
        <c:axId val="297081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Solution 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840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283594063377457"/>
          <c:y val="8.4210024808825709E-2"/>
          <c:w val="0.10727844142255449"/>
          <c:h val="0.1107563601935707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 Vehicles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Graphs!$I$2:$I$4</c:f>
              <c:numCache>
                <c:formatCode>0.00%</c:formatCode>
                <c:ptCount val="3"/>
                <c:pt idx="0">
                  <c:v>4.973E-3</c:v>
                </c:pt>
                <c:pt idx="1">
                  <c:v>0</c:v>
                </c:pt>
                <c:pt idx="2">
                  <c:v>5.2960000000000004E-3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8-435B-AB2D-B85ACF904040}"/>
            </c:ext>
          </c:extLst>
        </c:ser>
        <c:ser>
          <c:idx val="1"/>
          <c:order val="1"/>
          <c:tx>
            <c:v>5 Vehicles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Graphs!$I$5:$I$7</c:f>
              <c:numCache>
                <c:formatCode>0.00%</c:formatCode>
                <c:ptCount val="3"/>
                <c:pt idx="0">
                  <c:v>2.5399999999999997E-3</c:v>
                </c:pt>
                <c:pt idx="1">
                  <c:v>6.3109999999999998E-3</c:v>
                </c:pt>
                <c:pt idx="2">
                  <c:v>1.4512000000000001E-2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A8-435B-AB2D-B85ACF90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88400"/>
        <c:axId val="297081680"/>
      </c:lineChart>
      <c:catAx>
        <c:axId val="1461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1680"/>
        <c:crosses val="autoZero"/>
        <c:auto val="1"/>
        <c:lblAlgn val="ctr"/>
        <c:lblOffset val="100"/>
        <c:noMultiLvlLbl val="0"/>
      </c:catAx>
      <c:valAx>
        <c:axId val="2970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 Solution Cost Difference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840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6526273565984759"/>
          <c:y val="5.9258760816102797E-2"/>
          <c:w val="0.10727844142255449"/>
          <c:h val="0.1107563601935707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 Vehicles</c:v>
          </c:tx>
          <c:spPr>
            <a:solidFill>
              <a:schemeClr val="accent2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Graphs!$J$2:$J$4</c:f>
              <c:numCache>
                <c:formatCode>0</c:formatCode>
                <c:ptCount val="3"/>
                <c:pt idx="0">
                  <c:v>9</c:v>
                </c:pt>
                <c:pt idx="1">
                  <c:v>10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3-41F3-BF08-C31C9FF52628}"/>
            </c:ext>
          </c:extLst>
        </c:ser>
        <c:ser>
          <c:idx val="1"/>
          <c:order val="1"/>
          <c:tx>
            <c:v>5 Vehicles</c:v>
          </c:tx>
          <c:spPr>
            <a:solidFill>
              <a:schemeClr val="accent1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Graphs!$J$5:$J$7</c:f>
              <c:numCache>
                <c:formatCode>0</c:formatCode>
                <c:ptCount val="3"/>
                <c:pt idx="0">
                  <c:v>8</c:v>
                </c:pt>
                <c:pt idx="1">
                  <c:v>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63-41F3-BF08-C31C9FF52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188400"/>
        <c:axId val="297081680"/>
      </c:barChart>
      <c:catAx>
        <c:axId val="1461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1680"/>
        <c:crosses val="autoZero"/>
        <c:auto val="1"/>
        <c:lblAlgn val="ctr"/>
        <c:lblOffset val="100"/>
        <c:noMultiLvlLbl val="0"/>
      </c:catAx>
      <c:valAx>
        <c:axId val="29708168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identical solutions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840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3638186923385481"/>
          <c:y val="2.4950772826108841E-2"/>
          <c:w val="8.4607673138330633E-2"/>
          <c:h val="0.1052638817192207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 Vehicles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6-4ABA-BF9C-402C4FEF2E9B}"/>
            </c:ext>
          </c:extLst>
        </c:ser>
        <c:ser>
          <c:idx val="1"/>
          <c:order val="1"/>
          <c:tx>
            <c:v>5 Vehicles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6-4ABA-BF9C-402C4FEF2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88400"/>
        <c:axId val="297081680"/>
      </c:lineChart>
      <c:catAx>
        <c:axId val="1461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1680"/>
        <c:crosses val="autoZero"/>
        <c:auto val="1"/>
        <c:lblAlgn val="ctr"/>
        <c:lblOffset val="100"/>
        <c:noMultiLvlLbl val="0"/>
      </c:catAx>
      <c:valAx>
        <c:axId val="2970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 Solution Cost Difference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840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6526273565984759"/>
          <c:y val="4.3664220820651002E-2"/>
          <c:w val="0.10727844142255449"/>
          <c:h val="0.1107563601935707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 Vehicles (metaheuristic)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Graphs!$A$2:$A$4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Graphs!$H$2:$H$4</c:f>
              <c:numCache>
                <c:formatCode>General</c:formatCode>
                <c:ptCount val="3"/>
                <c:pt idx="0">
                  <c:v>169.40622469000002</c:v>
                </c:pt>
                <c:pt idx="1">
                  <c:v>257.40850343</c:v>
                </c:pt>
                <c:pt idx="2">
                  <c:v>366.95077983000004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E-4343-A747-7CD502CBD5A1}"/>
            </c:ext>
          </c:extLst>
        </c:ser>
        <c:ser>
          <c:idx val="1"/>
          <c:order val="1"/>
          <c:tx>
            <c:v>5 Vehicles (metaheuristic)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Graphs!$A$2:$A$4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Graphs!$H$5:$H$7</c:f>
              <c:numCache>
                <c:formatCode>General</c:formatCode>
                <c:ptCount val="3"/>
                <c:pt idx="0">
                  <c:v>192.57580280000002</c:v>
                </c:pt>
                <c:pt idx="1">
                  <c:v>317.59357763000003</c:v>
                </c:pt>
                <c:pt idx="2">
                  <c:v>482.48021997000006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E-4343-A747-7CD502CBD5A1}"/>
            </c:ext>
          </c:extLst>
        </c:ser>
        <c:ser>
          <c:idx val="2"/>
          <c:order val="2"/>
          <c:tx>
            <c:v>3 Vehicles (exact)</c:v>
          </c:tx>
          <c:spPr>
            <a:ln>
              <a:solidFill>
                <a:schemeClr val="accent2"/>
              </a:solidFill>
              <a:prstDash val="dash"/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Graphs!$A$2:$A$4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Graphs!$C$2:$C$4</c:f>
              <c:numCache>
                <c:formatCode>General</c:formatCode>
                <c:ptCount val="3"/>
                <c:pt idx="0">
                  <c:v>0.7198</c:v>
                </c:pt>
                <c:pt idx="1">
                  <c:v>19.285599999999999</c:v>
                </c:pt>
                <c:pt idx="2">
                  <c:v>107.7097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F-4766-BC53-DE15DA30A4CD}"/>
            </c:ext>
          </c:extLst>
        </c:ser>
        <c:ser>
          <c:idx val="3"/>
          <c:order val="3"/>
          <c:tx>
            <c:v>5 vehicles (exact)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Graphs!$A$2:$A$4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Graphs!$C$5:$C$7</c:f>
              <c:numCache>
                <c:formatCode>General</c:formatCode>
                <c:ptCount val="3"/>
                <c:pt idx="0">
                  <c:v>2.2959000000000001</c:v>
                </c:pt>
                <c:pt idx="1">
                  <c:v>88.390999999999991</c:v>
                </c:pt>
                <c:pt idx="2">
                  <c:v>1183.671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DF-4766-BC53-DE15DA30A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88400"/>
        <c:axId val="297081680"/>
      </c:lineChart>
      <c:catAx>
        <c:axId val="1461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1680"/>
        <c:crosses val="autoZero"/>
        <c:auto val="1"/>
        <c:lblAlgn val="ctr"/>
        <c:lblOffset val="100"/>
        <c:noMultiLvlLbl val="0"/>
      </c:catAx>
      <c:valAx>
        <c:axId val="297081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Solution 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840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283594063377457"/>
          <c:y val="8.4210024808825709E-2"/>
          <c:w val="0.22598507316549329"/>
          <c:h val="0.18635548969557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14287</xdr:rowOff>
    </xdr:from>
    <xdr:to>
      <xdr:col>10</xdr:col>
      <xdr:colOff>304800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9</xdr:row>
      <xdr:rowOff>0</xdr:rowOff>
    </xdr:from>
    <xdr:to>
      <xdr:col>23</xdr:col>
      <xdr:colOff>600075</xdr:colOff>
      <xdr:row>30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304800</xdr:colOff>
      <xdr:row>53</xdr:row>
      <xdr:rowOff>71438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32</xdr:row>
      <xdr:rowOff>0</xdr:rowOff>
    </xdr:from>
    <xdr:to>
      <xdr:col>23</xdr:col>
      <xdr:colOff>600075</xdr:colOff>
      <xdr:row>53</xdr:row>
      <xdr:rowOff>71438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10</xdr:col>
      <xdr:colOff>304800</xdr:colOff>
      <xdr:row>76</xdr:row>
      <xdr:rowOff>71438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9</xdr:row>
      <xdr:rowOff>0</xdr:rowOff>
    </xdr:from>
    <xdr:to>
      <xdr:col>37</xdr:col>
      <xdr:colOff>600075</xdr:colOff>
      <xdr:row>30</xdr:row>
      <xdr:rowOff>71438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topLeftCell="Q1" zoomScaleNormal="100" workbookViewId="0">
      <selection activeCell="AO11" sqref="AO11"/>
    </sheetView>
  </sheetViews>
  <sheetFormatPr defaultRowHeight="15" x14ac:dyDescent="0.25"/>
  <cols>
    <col min="1" max="1" width="8" style="14" bestFit="1" customWidth="1"/>
    <col min="2" max="2" width="10" style="14" bestFit="1" customWidth="1"/>
    <col min="3" max="3" width="16" style="14" bestFit="1" customWidth="1"/>
    <col min="4" max="4" width="12.140625" style="14" bestFit="1" customWidth="1"/>
    <col min="5" max="5" width="12.42578125" style="14" bestFit="1" customWidth="1"/>
    <col min="7" max="7" width="9.5703125" style="14" customWidth="1"/>
    <col min="8" max="8" width="9.42578125" style="14" customWidth="1"/>
  </cols>
  <sheetData>
    <row r="1" spans="1:11" s="5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1" x14ac:dyDescent="0.25">
      <c r="A2">
        <f ca="1">OFFSET('Run Data'!A$2, (ROWS(Graphs!A$1:A2)-2)*10,0,1,1)</f>
        <v>6</v>
      </c>
      <c r="B2">
        <f ca="1">OFFSET('Run Data'!B$2, (ROWS(Graphs!B$1:B2)-2)*10,0,1,1)</f>
        <v>3</v>
      </c>
      <c r="C2">
        <f ca="1">AVERAGE(OFFSET('Run Data'!$E$2, (ROWS(Graphs!C$1:C2)-2)*10,0,10,1))</f>
        <v>0.7198</v>
      </c>
      <c r="D2">
        <f ca="1">MIN(OFFSET('Run Data'!$E$2, (ROWS(Graphs!D$1:D2)-2)*10,0,10,1))</f>
        <v>0.51700000000000002</v>
      </c>
      <c r="E2">
        <f ca="1">MAX(OFFSET('Run Data'!$E$2, (ROWS(Graphs!E$1:E2)-2)*10,0,10,1))</f>
        <v>0.95299999999999996</v>
      </c>
      <c r="F2">
        <f ca="1">_xlfn.STDEV.S(OFFSET('Run Data'!$E$2, (ROWS(Graphs!F$1:F2)-2)*10,0,10,1))</f>
        <v>0.16271843438556299</v>
      </c>
      <c r="G2" s="11">
        <f ca="1">AVERAGE(OFFSET('Run Data'!$M$2, (ROWS(Graphs!G$1:G2)-2)*10,0,10,1))</f>
        <v>0</v>
      </c>
      <c r="H2" s="6">
        <f ca="1">AVERAGE(OFFSET('Run Data'!$P$2, (ROWS(Graphs!H$1:H2)-2)*10,0,10,1))</f>
        <v>169.40622469000002</v>
      </c>
      <c r="I2" s="2">
        <f ca="1">AVERAGE(OFFSET('Run Data'!$S$2, (ROWS(Graphs!I$1:I2)-2)*10,0,10,1))</f>
        <v>4.973E-3</v>
      </c>
      <c r="J2" s="4">
        <f ca="1">COUNTIF(OFFSET('Run Data'!$S$2, (ROWS(Graphs!J$1:J2)-2)*10,0,10,1), "=0")</f>
        <v>9</v>
      </c>
      <c r="K2" s="4"/>
    </row>
    <row r="3" spans="1:11" x14ac:dyDescent="0.25">
      <c r="A3">
        <f ca="1">OFFSET('Run Data'!A$2, (ROWS(Graphs!A$1:A3)-2)*10,0,1,1)</f>
        <v>9</v>
      </c>
      <c r="B3">
        <f ca="1">OFFSET('Run Data'!B$2, (ROWS(Graphs!B$1:B3)-2)*10,0,1,1)</f>
        <v>3</v>
      </c>
      <c r="C3">
        <f ca="1">AVERAGE(OFFSET('Run Data'!$E$2, (ROWS(Graphs!C$1:C3)-2)*10,0,10,1))</f>
        <v>19.285599999999999</v>
      </c>
      <c r="D3">
        <f ca="1">MIN(OFFSET('Run Data'!$E$2, (ROWS(Graphs!D$1:D3)-2)*10,0,10,1))</f>
        <v>1.147</v>
      </c>
      <c r="E3">
        <f ca="1">MAX(OFFSET('Run Data'!$E$2, (ROWS(Graphs!E$1:E3)-2)*10,0,10,1))</f>
        <v>164.91</v>
      </c>
      <c r="F3">
        <f ca="1">_xlfn.STDEV.S(OFFSET('Run Data'!$E$2, (ROWS(Graphs!F$1:F3)-2)*10,0,10,1))</f>
        <v>51.203772541570494</v>
      </c>
      <c r="G3" s="11">
        <f ca="1">AVERAGE(OFFSET('Run Data'!$M$2, (ROWS(Graphs!G$1:G3)-2)*10,0,10,1))</f>
        <v>0</v>
      </c>
      <c r="H3" s="6">
        <f ca="1">AVERAGE(OFFSET('Run Data'!$P$2, (ROWS(Graphs!H$1:H3)-2)*10,0,10,1))</f>
        <v>257.40850343</v>
      </c>
      <c r="I3" s="2">
        <f ca="1">AVERAGE(OFFSET('Run Data'!$S$2, (ROWS(Graphs!I$1:I3)-2)*10,0,10,1))</f>
        <v>0</v>
      </c>
      <c r="J3" s="4">
        <f ca="1">COUNTIF(OFFSET('Run Data'!$S$2, (ROWS(Graphs!J$1:J3)-2)*10,0,10,1), "=0")</f>
        <v>10</v>
      </c>
      <c r="K3" s="4"/>
    </row>
    <row r="4" spans="1:11" x14ac:dyDescent="0.25">
      <c r="A4">
        <f ca="1">OFFSET('Run Data'!A$2, (ROWS(Graphs!A$1:A4)-2)*10,0,1,1)</f>
        <v>12</v>
      </c>
      <c r="B4">
        <f ca="1">OFFSET('Run Data'!B$2, (ROWS(Graphs!B$1:B4)-2)*10,0,1,1)</f>
        <v>3</v>
      </c>
      <c r="C4">
        <f ca="1">AVERAGE(OFFSET('Run Data'!$E$2, (ROWS(Graphs!C$1:C4)-2)*10,0,10,1))</f>
        <v>107.7097</v>
      </c>
      <c r="D4">
        <f ca="1">MIN(OFFSET('Run Data'!$E$2, (ROWS(Graphs!D$1:D4)-2)*10,0,10,1))</f>
        <v>8.99</v>
      </c>
      <c r="E4">
        <f ca="1">MAX(OFFSET('Run Data'!$E$2, (ROWS(Graphs!E$1:E4)-2)*10,0,10,1))</f>
        <v>654.42700000000002</v>
      </c>
      <c r="F4">
        <f ca="1">_xlfn.STDEV.S(OFFSET('Run Data'!$E$2, (ROWS(Graphs!F$1:F4)-2)*10,0,10,1))</f>
        <v>201.3179288378625</v>
      </c>
      <c r="G4" s="11">
        <f ca="1">AVERAGE(OFFSET('Run Data'!$M$2, (ROWS(Graphs!G$1:G4)-2)*10,0,10,1))</f>
        <v>0</v>
      </c>
      <c r="H4" s="6">
        <f ca="1">AVERAGE(OFFSET('Run Data'!$P$2, (ROWS(Graphs!H$1:H4)-2)*10,0,10,1))</f>
        <v>366.95077983000004</v>
      </c>
      <c r="I4" s="2">
        <f ca="1">AVERAGE(OFFSET('Run Data'!$S$2, (ROWS(Graphs!I$1:I4)-2)*10,0,10,1))</f>
        <v>5.2960000000000004E-3</v>
      </c>
      <c r="J4" s="4">
        <f ca="1">COUNTIF(OFFSET('Run Data'!$S$2, (ROWS(Graphs!J$1:J4)-2)*10,0,10,1), "=0")</f>
        <v>8</v>
      </c>
      <c r="K4" s="4"/>
    </row>
    <row r="5" spans="1:11" x14ac:dyDescent="0.25">
      <c r="A5">
        <f ca="1">OFFSET('Run Data'!A$2, (ROWS(Graphs!A$1:A5)-2)*10,0,1,1)</f>
        <v>6</v>
      </c>
      <c r="B5">
        <f ca="1">OFFSET('Run Data'!B$2, (ROWS(Graphs!B$1:B5)-2)*10,0,1,1)</f>
        <v>5</v>
      </c>
      <c r="C5">
        <f ca="1">AVERAGE(OFFSET('Run Data'!$E$2, (ROWS(Graphs!C$1:C5)-2)*10,0,10,1))</f>
        <v>2.2959000000000001</v>
      </c>
      <c r="D5">
        <f ca="1">MIN(OFFSET('Run Data'!$E$2, (ROWS(Graphs!D$1:D5)-2)*10,0,10,1))</f>
        <v>0.53400000000000003</v>
      </c>
      <c r="E5">
        <f ca="1">MAX(OFFSET('Run Data'!$E$2, (ROWS(Graphs!E$1:E5)-2)*10,0,10,1))</f>
        <v>8.1349999999999998</v>
      </c>
      <c r="F5">
        <f ca="1">_xlfn.STDEV.S(OFFSET('Run Data'!$E$2, (ROWS(Graphs!F$1:F5)-2)*10,0,10,1))</f>
        <v>2.3437412850208341</v>
      </c>
      <c r="G5" s="11">
        <f ca="1">AVERAGE(OFFSET('Run Data'!$M$2, (ROWS(Graphs!G$1:G5)-2)*10,0,10,1))</f>
        <v>0</v>
      </c>
      <c r="H5" s="6">
        <f ca="1">AVERAGE(OFFSET('Run Data'!$P$2, (ROWS(Graphs!H$1:H5)-2)*10,0,10,1))</f>
        <v>192.57580280000002</v>
      </c>
      <c r="I5" s="2">
        <f ca="1">AVERAGE(OFFSET('Run Data'!$S$2, (ROWS(Graphs!I$1:I5)-2)*10,0,10,1))</f>
        <v>2.5399999999999997E-3</v>
      </c>
      <c r="J5" s="4">
        <f ca="1">COUNTIF(OFFSET('Run Data'!$S$2, (ROWS(Graphs!J$1:J5)-2)*10,0,10,1), "=0")</f>
        <v>8</v>
      </c>
      <c r="K5" s="4"/>
    </row>
    <row r="6" spans="1:11" x14ac:dyDescent="0.25">
      <c r="A6">
        <f ca="1">OFFSET('Run Data'!A$2, (ROWS(Graphs!A$1:A6)-2)*10,0,1,1)</f>
        <v>9</v>
      </c>
      <c r="B6">
        <f ca="1">OFFSET('Run Data'!B$2, (ROWS(Graphs!B$1:B6)-2)*10,0,1,1)</f>
        <v>5</v>
      </c>
      <c r="C6">
        <f ca="1">AVERAGE(OFFSET('Run Data'!$E$2, (ROWS(Graphs!C$1:C6)-2)*10,0,10,1))</f>
        <v>88.390999999999991</v>
      </c>
      <c r="D6">
        <f ca="1">MIN(OFFSET('Run Data'!$E$2, (ROWS(Graphs!D$1:D6)-2)*10,0,10,1))</f>
        <v>8.1969999999999992</v>
      </c>
      <c r="E6">
        <f ca="1">MAX(OFFSET('Run Data'!$E$2, (ROWS(Graphs!E$1:E6)-2)*10,0,10,1))</f>
        <v>347.16399999999999</v>
      </c>
      <c r="F6">
        <f ca="1">_xlfn.STDEV.S(OFFSET('Run Data'!$E$2, (ROWS(Graphs!F$1:F6)-2)*10,0,10,1))</f>
        <v>96.353659111744278</v>
      </c>
      <c r="G6" s="11">
        <f ca="1">AVERAGE(OFFSET('Run Data'!$M$2, (ROWS(Graphs!G$1:G6)-2)*10,0,10,1))</f>
        <v>0</v>
      </c>
      <c r="H6" s="6">
        <f ca="1">AVERAGE(OFFSET('Run Data'!$P$2, (ROWS(Graphs!H$1:H6)-2)*10,0,10,1))</f>
        <v>317.59357763000003</v>
      </c>
      <c r="I6" s="2">
        <f ca="1">AVERAGE(OFFSET('Run Data'!$S$2, (ROWS(Graphs!I$1:I6)-2)*10,0,10,1))</f>
        <v>6.3109999999999998E-3</v>
      </c>
      <c r="J6" s="4">
        <f ca="1">COUNTIF(OFFSET('Run Data'!$S$2, (ROWS(Graphs!J$1:J6)-2)*10,0,10,1), "=0")</f>
        <v>7</v>
      </c>
      <c r="K6" s="4"/>
    </row>
    <row r="7" spans="1:11" x14ac:dyDescent="0.25">
      <c r="A7">
        <f ca="1">OFFSET('Run Data'!A$2, (ROWS(Graphs!A$1:A7)-2)*10,0,1,1)</f>
        <v>12</v>
      </c>
      <c r="B7">
        <f ca="1">OFFSET('Run Data'!B$2, (ROWS(Graphs!B$1:B7)-2)*10,0,1,1)</f>
        <v>5</v>
      </c>
      <c r="C7">
        <f ca="1">AVERAGE(OFFSET('Run Data'!$E$2, (ROWS(Graphs!C$1:C7)-2)*10,0,10,1))</f>
        <v>1183.671</v>
      </c>
      <c r="D7">
        <f ca="1">MIN(OFFSET('Run Data'!$E$2, (ROWS(Graphs!D$1:D7)-2)*10,0,10,1))</f>
        <v>27.297999999999998</v>
      </c>
      <c r="E7">
        <f ca="1">MAX(OFFSET('Run Data'!$E$2, (ROWS(Graphs!E$1:E7)-2)*10,0,10,1))</f>
        <v>6655.433</v>
      </c>
      <c r="F7">
        <f ca="1">_xlfn.STDEV.S(OFFSET('Run Data'!$E$2, (ROWS(Graphs!F$1:F7)-2)*10,0,10,1))</f>
        <v>2007.1365519853291</v>
      </c>
      <c r="G7" s="11">
        <f ca="1">AVERAGE(OFFSET('Run Data'!$M$2, (ROWS(Graphs!G$1:G7)-2)*10,0,10,1))</f>
        <v>1.4E-3</v>
      </c>
      <c r="H7" s="6">
        <f ca="1">AVERAGE(OFFSET('Run Data'!$P$2, (ROWS(Graphs!H$1:H7)-2)*10,0,10,1))</f>
        <v>482.48021997000006</v>
      </c>
      <c r="I7" s="2">
        <f ca="1">AVERAGE(OFFSET('Run Data'!$S$2, (ROWS(Graphs!I$1:I7)-2)*10,0,10,1))</f>
        <v>1.4512000000000001E-2</v>
      </c>
      <c r="J7" s="4">
        <f ca="1">COUNTIF(OFFSET('Run Data'!$S$2, (ROWS(Graphs!J$1:J7)-2)*10,0,10,1), "=0")</f>
        <v>5</v>
      </c>
      <c r="K7" s="4"/>
    </row>
    <row r="8" spans="1:11" x14ac:dyDescent="0.25">
      <c r="I8" s="17">
        <f ca="1">AVERAGE(I2:I7)</f>
        <v>5.6053333333333337E-3</v>
      </c>
      <c r="J8" s="18">
        <f ca="1">SUM(J2:J7)</f>
        <v>47</v>
      </c>
    </row>
  </sheetData>
  <conditionalFormatting sqref="I2:I7">
    <cfRule type="cellIs" dxfId="16" priority="1" operator="notBetween">
      <formula>-0.1</formula>
      <formula>0.1</formula>
    </cfRule>
    <cfRule type="cellIs" dxfId="15" priority="2" operator="greaterThan">
      <formula>0</formula>
    </cfRule>
    <cfRule type="cellIs" dxfId="14" priority="3" operator="lessThan">
      <formula>0</formula>
    </cfRule>
  </conditionalFormatting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08"/>
  <sheetViews>
    <sheetView workbookViewId="0">
      <pane xSplit="2" ySplit="1" topLeftCell="J44" activePane="bottomRight" state="frozen"/>
      <selection pane="topRight" activeCell="C1" sqref="C1"/>
      <selection pane="bottomLeft" activeCell="A2" sqref="A2"/>
      <selection pane="bottomRight" activeCell="S59" sqref="S59"/>
    </sheetView>
  </sheetViews>
  <sheetFormatPr defaultRowHeight="15" x14ac:dyDescent="0.25"/>
  <cols>
    <col min="1" max="1" width="8" style="14" bestFit="1" customWidth="1"/>
    <col min="2" max="2" width="10" style="14" customWidth="1"/>
    <col min="3" max="3" width="5.85546875" style="14" bestFit="1" customWidth="1"/>
    <col min="4" max="4" width="14.140625" style="14" bestFit="1" customWidth="1"/>
    <col min="5" max="5" width="13.28515625" style="14" bestFit="1" customWidth="1"/>
    <col min="6" max="6" width="15.28515625" style="14" bestFit="1" customWidth="1"/>
    <col min="7" max="7" width="15.28515625" style="14" customWidth="1"/>
    <col min="8" max="8" width="150.7109375" style="15" customWidth="1"/>
    <col min="9" max="9" width="9.140625" style="15" customWidth="1"/>
    <col min="10" max="10" width="12.140625" style="15" bestFit="1" customWidth="1"/>
    <col min="11" max="11" width="13.85546875" style="14" customWidth="1"/>
    <col min="12" max="12" width="13.85546875" style="11" hidden="1" customWidth="1"/>
    <col min="13" max="14" width="13.85546875" style="14" customWidth="1"/>
    <col min="15" max="15" width="13.28515625" style="14" customWidth="1"/>
    <col min="16" max="16" width="16" style="14" bestFit="1" customWidth="1"/>
    <col min="17" max="17" width="14.85546875" style="14" bestFit="1" customWidth="1"/>
    <col min="18" max="18" width="19.28515625" style="14" customWidth="1"/>
    <col min="19" max="19" width="14.140625" style="14" customWidth="1"/>
    <col min="20" max="20" width="13.5703125" style="14" bestFit="1" customWidth="1"/>
    <col min="21" max="22" width="14.5703125" style="14" bestFit="1" customWidth="1"/>
    <col min="23" max="23" width="14.140625" style="14" customWidth="1"/>
  </cols>
  <sheetData>
    <row r="1" spans="1:23" x14ac:dyDescent="0.25">
      <c r="A1" s="5" t="s">
        <v>10</v>
      </c>
      <c r="B1" s="5" t="s">
        <v>1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1" t="s">
        <v>16</v>
      </c>
      <c r="J1" s="1" t="s">
        <v>17</v>
      </c>
      <c r="K1" s="5" t="s">
        <v>18</v>
      </c>
      <c r="L1" s="3" t="s">
        <v>19</v>
      </c>
      <c r="M1" s="5" t="s">
        <v>20</v>
      </c>
      <c r="N1" s="5" t="s">
        <v>21</v>
      </c>
      <c r="O1" s="5" t="s">
        <v>22</v>
      </c>
      <c r="P1" s="5" t="s">
        <v>7</v>
      </c>
      <c r="Q1" s="5" t="s">
        <v>23</v>
      </c>
      <c r="R1" s="5" t="s">
        <v>24</v>
      </c>
      <c r="S1" s="5" t="s">
        <v>25</v>
      </c>
      <c r="T1" s="5" t="s">
        <v>26</v>
      </c>
      <c r="U1" s="5" t="s">
        <v>27</v>
      </c>
      <c r="V1" s="5" t="s">
        <v>28</v>
      </c>
      <c r="W1" s="5" t="s">
        <v>25</v>
      </c>
    </row>
    <row r="2" spans="1:23" ht="15" customHeight="1" x14ac:dyDescent="0.25">
      <c r="A2">
        <v>6</v>
      </c>
      <c r="B2">
        <v>3</v>
      </c>
      <c r="C2">
        <v>1</v>
      </c>
      <c r="D2">
        <f t="shared" ref="D2:D33" si="0">E2/60</f>
        <v>8.6666666666666663E-3</v>
      </c>
      <c r="E2">
        <f t="shared" ref="E2:E33" si="1">F2/1000</f>
        <v>0.52</v>
      </c>
      <c r="F2">
        <v>520</v>
      </c>
      <c r="G2">
        <v>638.45133799799999</v>
      </c>
      <c r="H2" s="19" t="s">
        <v>29</v>
      </c>
      <c r="I2" s="20"/>
      <c r="J2" t="s">
        <v>30</v>
      </c>
      <c r="K2">
        <v>638.45133793406376</v>
      </c>
      <c r="M2" s="11">
        <f t="shared" ref="M2:M33" si="2">ROUND((K2-G2)/G2,5)</f>
        <v>0</v>
      </c>
      <c r="N2" s="11" t="s">
        <v>31</v>
      </c>
      <c r="O2" t="s">
        <v>32</v>
      </c>
      <c r="P2">
        <v>154.85583740000001</v>
      </c>
      <c r="Q2">
        <v>638.45133793406376</v>
      </c>
      <c r="R2" s="11">
        <f t="shared" ref="R2:R33" si="3">ROUND((Q2-G2)/G2,5)</f>
        <v>0</v>
      </c>
      <c r="S2" s="12">
        <f t="shared" ref="S2:S33" si="4">ROUND((Q2-K2)/K2,5)</f>
        <v>0</v>
      </c>
      <c r="U2">
        <v>607.87120855773765</v>
      </c>
      <c r="V2">
        <v>607.87120855773765</v>
      </c>
      <c r="W2" s="12">
        <f t="shared" ref="W2:W33" si="5">ROUND((V2-U2)/U2,5)</f>
        <v>0</v>
      </c>
    </row>
    <row r="3" spans="1:23" ht="15" customHeight="1" x14ac:dyDescent="0.25">
      <c r="A3">
        <v>6</v>
      </c>
      <c r="B3">
        <v>3</v>
      </c>
      <c r="C3">
        <v>2</v>
      </c>
      <c r="D3">
        <f t="shared" si="0"/>
        <v>1.5883333333333333E-2</v>
      </c>
      <c r="E3">
        <f t="shared" si="1"/>
        <v>0.95299999999999996</v>
      </c>
      <c r="F3">
        <v>953</v>
      </c>
      <c r="G3">
        <v>813.05868798699998</v>
      </c>
      <c r="H3" s="19" t="s">
        <v>33</v>
      </c>
      <c r="I3" s="20"/>
      <c r="J3" t="s">
        <v>34</v>
      </c>
      <c r="K3">
        <v>813.0586880328467</v>
      </c>
      <c r="M3" s="11">
        <f t="shared" si="2"/>
        <v>0</v>
      </c>
      <c r="N3" s="11" t="s">
        <v>34</v>
      </c>
      <c r="O3" t="s">
        <v>35</v>
      </c>
      <c r="P3">
        <v>161.15963450000001</v>
      </c>
      <c r="Q3">
        <v>813.0586880328467</v>
      </c>
      <c r="R3" s="11">
        <f t="shared" si="3"/>
        <v>0</v>
      </c>
      <c r="S3" s="12">
        <f t="shared" si="4"/>
        <v>0</v>
      </c>
      <c r="U3">
        <v>788.93639548838917</v>
      </c>
      <c r="V3">
        <v>788.93639548838917</v>
      </c>
      <c r="W3" s="12">
        <f t="shared" si="5"/>
        <v>0</v>
      </c>
    </row>
    <row r="4" spans="1:23" ht="15" customHeight="1" x14ac:dyDescent="0.25">
      <c r="A4">
        <v>6</v>
      </c>
      <c r="B4">
        <v>3</v>
      </c>
      <c r="C4">
        <v>3</v>
      </c>
      <c r="D4">
        <f t="shared" si="0"/>
        <v>1.5133333333333334E-2</v>
      </c>
      <c r="E4">
        <f t="shared" si="1"/>
        <v>0.90800000000000003</v>
      </c>
      <c r="F4">
        <v>908</v>
      </c>
      <c r="G4">
        <v>779.19382424699995</v>
      </c>
      <c r="H4" s="19" t="s">
        <v>36</v>
      </c>
      <c r="I4" s="20"/>
      <c r="J4" t="s">
        <v>37</v>
      </c>
      <c r="K4">
        <v>779.19382419748126</v>
      </c>
      <c r="M4" s="11">
        <f t="shared" si="2"/>
        <v>0</v>
      </c>
      <c r="N4" s="11" t="s">
        <v>38</v>
      </c>
      <c r="O4" t="s">
        <v>39</v>
      </c>
      <c r="P4">
        <v>182.08795019999999</v>
      </c>
      <c r="Q4">
        <v>779.19382419748126</v>
      </c>
      <c r="R4" s="11">
        <f t="shared" si="3"/>
        <v>0</v>
      </c>
      <c r="S4" s="12">
        <f t="shared" si="4"/>
        <v>0</v>
      </c>
      <c r="U4">
        <v>686.33146316597163</v>
      </c>
      <c r="V4">
        <v>686.33146316597163</v>
      </c>
      <c r="W4" s="12">
        <f t="shared" si="5"/>
        <v>0</v>
      </c>
    </row>
    <row r="5" spans="1:23" ht="15" customHeight="1" x14ac:dyDescent="0.25">
      <c r="A5">
        <v>6</v>
      </c>
      <c r="B5">
        <v>3</v>
      </c>
      <c r="C5">
        <v>4</v>
      </c>
      <c r="D5">
        <f t="shared" si="0"/>
        <v>1.49E-2</v>
      </c>
      <c r="E5">
        <f t="shared" si="1"/>
        <v>0.89400000000000002</v>
      </c>
      <c r="F5">
        <v>894</v>
      </c>
      <c r="G5">
        <v>872.84085373899995</v>
      </c>
      <c r="H5" s="19" t="s">
        <v>40</v>
      </c>
      <c r="I5" s="20"/>
      <c r="J5" t="s">
        <v>41</v>
      </c>
      <c r="K5">
        <v>872.84085379383464</v>
      </c>
      <c r="M5" s="11">
        <f t="shared" si="2"/>
        <v>0</v>
      </c>
      <c r="N5" s="11" t="s">
        <v>41</v>
      </c>
      <c r="O5" t="s">
        <v>42</v>
      </c>
      <c r="P5">
        <v>165.82973039999999</v>
      </c>
      <c r="Q5">
        <v>872.84085379383464</v>
      </c>
      <c r="R5" s="11">
        <f t="shared" si="3"/>
        <v>0</v>
      </c>
      <c r="S5" s="12">
        <f t="shared" si="4"/>
        <v>0</v>
      </c>
      <c r="U5">
        <v>840.46246289716464</v>
      </c>
      <c r="V5">
        <v>840.46246289716464</v>
      </c>
      <c r="W5" s="12">
        <f t="shared" si="5"/>
        <v>0</v>
      </c>
    </row>
    <row r="6" spans="1:23" ht="15" customHeight="1" x14ac:dyDescent="0.25">
      <c r="A6">
        <v>6</v>
      </c>
      <c r="B6">
        <v>3</v>
      </c>
      <c r="C6">
        <v>5</v>
      </c>
      <c r="D6">
        <f t="shared" si="0"/>
        <v>1.2466666666666666E-2</v>
      </c>
      <c r="E6">
        <f t="shared" si="1"/>
        <v>0.748</v>
      </c>
      <c r="F6">
        <v>748</v>
      </c>
      <c r="G6">
        <v>532.04180500099994</v>
      </c>
      <c r="H6" s="19" t="s">
        <v>43</v>
      </c>
      <c r="I6" s="20"/>
      <c r="J6" t="s">
        <v>44</v>
      </c>
      <c r="K6">
        <v>532.04180497214134</v>
      </c>
      <c r="M6" s="11">
        <f t="shared" si="2"/>
        <v>0</v>
      </c>
      <c r="N6" s="11" t="s">
        <v>45</v>
      </c>
      <c r="O6" t="s">
        <v>46</v>
      </c>
      <c r="P6">
        <v>157.78722760000011</v>
      </c>
      <c r="Q6">
        <v>532.04180497214134</v>
      </c>
      <c r="R6" s="11">
        <f t="shared" si="3"/>
        <v>0</v>
      </c>
      <c r="S6" s="12">
        <f t="shared" si="4"/>
        <v>0</v>
      </c>
      <c r="U6">
        <v>506.62988140620092</v>
      </c>
      <c r="V6">
        <v>506.62988140620092</v>
      </c>
      <c r="W6" s="12">
        <f t="shared" si="5"/>
        <v>0</v>
      </c>
    </row>
    <row r="7" spans="1:23" ht="15" customHeight="1" x14ac:dyDescent="0.25">
      <c r="A7">
        <v>6</v>
      </c>
      <c r="B7">
        <v>3</v>
      </c>
      <c r="C7">
        <v>6</v>
      </c>
      <c r="D7">
        <f t="shared" si="0"/>
        <v>8.9166666666666665E-3</v>
      </c>
      <c r="E7">
        <f t="shared" si="1"/>
        <v>0.53500000000000003</v>
      </c>
      <c r="F7">
        <v>535</v>
      </c>
      <c r="G7">
        <v>796.51397832700002</v>
      </c>
      <c r="H7" s="19" t="s">
        <v>47</v>
      </c>
      <c r="I7" s="20"/>
      <c r="J7" t="s">
        <v>48</v>
      </c>
      <c r="K7">
        <v>796.51397848580677</v>
      </c>
      <c r="M7" s="11">
        <f t="shared" si="2"/>
        <v>0</v>
      </c>
      <c r="N7" s="11" t="s">
        <v>49</v>
      </c>
      <c r="O7" t="s">
        <v>50</v>
      </c>
      <c r="P7">
        <v>154.35885289999999</v>
      </c>
      <c r="Q7">
        <v>796.51397848580677</v>
      </c>
      <c r="R7" s="11">
        <f t="shared" si="3"/>
        <v>0</v>
      </c>
      <c r="S7" s="12">
        <f t="shared" si="4"/>
        <v>0</v>
      </c>
      <c r="U7">
        <v>760.51001813907487</v>
      </c>
      <c r="V7">
        <v>760.51001813907487</v>
      </c>
      <c r="W7" s="12">
        <f t="shared" si="5"/>
        <v>0</v>
      </c>
    </row>
    <row r="8" spans="1:23" ht="15" customHeight="1" x14ac:dyDescent="0.25">
      <c r="A8">
        <v>6</v>
      </c>
      <c r="B8">
        <v>3</v>
      </c>
      <c r="C8">
        <v>7</v>
      </c>
      <c r="D8">
        <f t="shared" si="0"/>
        <v>1.1233333333333335E-2</v>
      </c>
      <c r="E8">
        <f t="shared" si="1"/>
        <v>0.67400000000000004</v>
      </c>
      <c r="F8">
        <v>674</v>
      </c>
      <c r="G8">
        <v>774.22538047800003</v>
      </c>
      <c r="H8" s="19" t="s">
        <v>51</v>
      </c>
      <c r="I8" s="20"/>
      <c r="J8" t="s">
        <v>52</v>
      </c>
      <c r="K8">
        <v>774.22538031539034</v>
      </c>
      <c r="M8" s="11">
        <f t="shared" si="2"/>
        <v>0</v>
      </c>
      <c r="N8" s="11" t="s">
        <v>53</v>
      </c>
      <c r="O8" t="s">
        <v>54</v>
      </c>
      <c r="P8">
        <v>169.97957289999999</v>
      </c>
      <c r="Q8">
        <v>774.22538031539034</v>
      </c>
      <c r="R8" s="11">
        <f t="shared" si="3"/>
        <v>0</v>
      </c>
      <c r="S8" s="12">
        <f t="shared" si="4"/>
        <v>0</v>
      </c>
      <c r="U8">
        <v>719.30324556167579</v>
      </c>
      <c r="V8">
        <v>719.30324556167579</v>
      </c>
      <c r="W8" s="12">
        <f t="shared" si="5"/>
        <v>0</v>
      </c>
    </row>
    <row r="9" spans="1:23" ht="15" customHeight="1" x14ac:dyDescent="0.25">
      <c r="A9">
        <v>6</v>
      </c>
      <c r="B9">
        <v>3</v>
      </c>
      <c r="C9">
        <v>8</v>
      </c>
      <c r="D9">
        <f t="shared" si="0"/>
        <v>8.6166666666666666E-3</v>
      </c>
      <c r="E9">
        <f t="shared" si="1"/>
        <v>0.51700000000000002</v>
      </c>
      <c r="F9">
        <v>517</v>
      </c>
      <c r="G9">
        <v>743.32143997499998</v>
      </c>
      <c r="H9" s="19" t="s">
        <v>55</v>
      </c>
      <c r="I9" s="20"/>
      <c r="J9" t="s">
        <v>56</v>
      </c>
      <c r="K9">
        <v>743.32143971328946</v>
      </c>
      <c r="M9" s="11">
        <f t="shared" si="2"/>
        <v>0</v>
      </c>
      <c r="N9" s="11" t="s">
        <v>56</v>
      </c>
      <c r="O9" t="s">
        <v>57</v>
      </c>
      <c r="P9">
        <v>164.43924759999979</v>
      </c>
      <c r="Q9">
        <v>743.32143971328946</v>
      </c>
      <c r="R9" s="11">
        <f t="shared" si="3"/>
        <v>0</v>
      </c>
      <c r="S9" s="12">
        <f t="shared" si="4"/>
        <v>0</v>
      </c>
      <c r="U9">
        <v>720.73406989702153</v>
      </c>
      <c r="V9">
        <v>720.73406989702153</v>
      </c>
      <c r="W9" s="12">
        <f t="shared" si="5"/>
        <v>0</v>
      </c>
    </row>
    <row r="10" spans="1:23" ht="15" customHeight="1" x14ac:dyDescent="0.25">
      <c r="A10">
        <v>6</v>
      </c>
      <c r="B10">
        <v>3</v>
      </c>
      <c r="C10">
        <v>9</v>
      </c>
      <c r="D10">
        <f t="shared" si="0"/>
        <v>1.2033333333333333E-2</v>
      </c>
      <c r="E10">
        <f t="shared" si="1"/>
        <v>0.72199999999999998</v>
      </c>
      <c r="F10">
        <v>722</v>
      </c>
      <c r="G10">
        <v>665.371838131</v>
      </c>
      <c r="H10" s="19" t="s">
        <v>58</v>
      </c>
      <c r="I10" s="20"/>
      <c r="J10" t="s">
        <v>59</v>
      </c>
      <c r="K10">
        <v>665.37183818677693</v>
      </c>
      <c r="M10" s="11">
        <f t="shared" si="2"/>
        <v>0</v>
      </c>
      <c r="N10" s="11" t="s">
        <v>60</v>
      </c>
      <c r="O10" t="s">
        <v>61</v>
      </c>
      <c r="P10">
        <v>213.27041170000001</v>
      </c>
      <c r="Q10">
        <v>665.37183818677693</v>
      </c>
      <c r="R10" s="11">
        <f t="shared" si="3"/>
        <v>0</v>
      </c>
      <c r="S10" s="12">
        <f t="shared" si="4"/>
        <v>0</v>
      </c>
      <c r="U10">
        <v>559.79432914496624</v>
      </c>
      <c r="V10">
        <v>559.79432914496624</v>
      </c>
      <c r="W10" s="12">
        <f t="shared" si="5"/>
        <v>0</v>
      </c>
    </row>
    <row r="11" spans="1:23" ht="15" customHeight="1" x14ac:dyDescent="0.25">
      <c r="A11">
        <v>6</v>
      </c>
      <c r="B11">
        <v>3</v>
      </c>
      <c r="C11">
        <v>10</v>
      </c>
      <c r="D11">
        <f t="shared" si="0"/>
        <v>1.2116666666666666E-2</v>
      </c>
      <c r="E11">
        <f t="shared" si="1"/>
        <v>0.72699999999999998</v>
      </c>
      <c r="F11">
        <v>727</v>
      </c>
      <c r="G11">
        <v>653.255284093</v>
      </c>
      <c r="H11" s="19" t="s">
        <v>62</v>
      </c>
      <c r="I11" s="20"/>
      <c r="J11" t="s">
        <v>63</v>
      </c>
      <c r="K11">
        <v>653.25528405776868</v>
      </c>
      <c r="M11" s="11">
        <f t="shared" si="2"/>
        <v>0</v>
      </c>
      <c r="N11" s="11" t="s">
        <v>64</v>
      </c>
      <c r="O11" t="s">
        <v>65</v>
      </c>
      <c r="P11">
        <v>170.2937817000001</v>
      </c>
      <c r="Q11">
        <v>685.74173995327715</v>
      </c>
      <c r="R11" s="11">
        <f t="shared" si="3"/>
        <v>4.9730000000000003E-2</v>
      </c>
      <c r="S11" s="12">
        <f t="shared" si="4"/>
        <v>4.9730000000000003E-2</v>
      </c>
      <c r="U11">
        <v>615.355168952241</v>
      </c>
      <c r="V11">
        <v>647.24630512458793</v>
      </c>
      <c r="W11" s="12">
        <f t="shared" si="5"/>
        <v>5.1830000000000001E-2</v>
      </c>
    </row>
    <row r="12" spans="1:23" ht="15" customHeight="1" x14ac:dyDescent="0.25">
      <c r="A12">
        <v>9</v>
      </c>
      <c r="B12">
        <v>3</v>
      </c>
      <c r="C12">
        <v>1</v>
      </c>
      <c r="D12">
        <f t="shared" si="0"/>
        <v>2.8683333333333335E-2</v>
      </c>
      <c r="E12">
        <f t="shared" si="1"/>
        <v>1.7210000000000001</v>
      </c>
      <c r="F12">
        <v>1721</v>
      </c>
      <c r="G12">
        <v>1123.6010764160001</v>
      </c>
      <c r="H12" s="19" t="s">
        <v>66</v>
      </c>
      <c r="I12" s="20"/>
      <c r="J12" t="s">
        <v>67</v>
      </c>
      <c r="K12">
        <v>1123.60107632264</v>
      </c>
      <c r="M12" s="11">
        <f t="shared" si="2"/>
        <v>0</v>
      </c>
      <c r="N12" s="11" t="s">
        <v>67</v>
      </c>
      <c r="O12" t="s">
        <v>68</v>
      </c>
      <c r="P12">
        <v>233.18609660000001</v>
      </c>
      <c r="Q12">
        <v>1123.60107632264</v>
      </c>
      <c r="R12" s="11">
        <f t="shared" si="3"/>
        <v>0</v>
      </c>
      <c r="S12" s="12">
        <f t="shared" si="4"/>
        <v>0</v>
      </c>
      <c r="U12">
        <v>1084.641795074084</v>
      </c>
      <c r="V12">
        <v>1084.641795074084</v>
      </c>
      <c r="W12" s="12">
        <f t="shared" si="5"/>
        <v>0</v>
      </c>
    </row>
    <row r="13" spans="1:23" ht="15" customHeight="1" x14ac:dyDescent="0.25">
      <c r="A13">
        <v>9</v>
      </c>
      <c r="B13">
        <v>3</v>
      </c>
      <c r="C13">
        <v>2</v>
      </c>
      <c r="D13">
        <f t="shared" si="0"/>
        <v>2.6700000000000002E-2</v>
      </c>
      <c r="E13">
        <f t="shared" si="1"/>
        <v>1.6020000000000001</v>
      </c>
      <c r="F13">
        <v>1602</v>
      </c>
      <c r="G13">
        <v>632.29983854700004</v>
      </c>
      <c r="H13" s="19" t="s">
        <v>69</v>
      </c>
      <c r="I13" s="20"/>
      <c r="J13" t="s">
        <v>70</v>
      </c>
      <c r="K13">
        <v>632.29983884052353</v>
      </c>
      <c r="M13" s="11">
        <f t="shared" si="2"/>
        <v>0</v>
      </c>
      <c r="N13" s="11" t="s">
        <v>71</v>
      </c>
      <c r="O13" t="s">
        <v>72</v>
      </c>
      <c r="P13">
        <v>218.5622214</v>
      </c>
      <c r="Q13">
        <v>632.29983884052353</v>
      </c>
      <c r="R13" s="11">
        <f t="shared" si="3"/>
        <v>0</v>
      </c>
      <c r="S13" s="12">
        <f t="shared" si="4"/>
        <v>0</v>
      </c>
      <c r="U13">
        <v>598.26596634194129</v>
      </c>
      <c r="V13">
        <v>598.26596634194129</v>
      </c>
      <c r="W13" s="12">
        <f t="shared" si="5"/>
        <v>0</v>
      </c>
    </row>
    <row r="14" spans="1:23" ht="15" customHeight="1" x14ac:dyDescent="0.25">
      <c r="A14">
        <v>9</v>
      </c>
      <c r="B14">
        <v>3</v>
      </c>
      <c r="C14">
        <v>3</v>
      </c>
      <c r="D14">
        <f t="shared" si="0"/>
        <v>9.5199999999999993E-2</v>
      </c>
      <c r="E14">
        <f t="shared" si="1"/>
        <v>5.7119999999999997</v>
      </c>
      <c r="F14">
        <v>5712</v>
      </c>
      <c r="G14">
        <v>798.34016698599999</v>
      </c>
      <c r="H14" s="19" t="s">
        <v>73</v>
      </c>
      <c r="I14" s="20"/>
      <c r="J14" t="s">
        <v>74</v>
      </c>
      <c r="K14">
        <v>798.34016712219773</v>
      </c>
      <c r="M14" s="11">
        <f t="shared" si="2"/>
        <v>0</v>
      </c>
      <c r="N14" s="11" t="s">
        <v>75</v>
      </c>
      <c r="O14" t="s">
        <v>76</v>
      </c>
      <c r="P14">
        <v>237.53775769999999</v>
      </c>
      <c r="Q14">
        <v>798.3401671221975</v>
      </c>
      <c r="R14" s="11">
        <f t="shared" si="3"/>
        <v>0</v>
      </c>
      <c r="S14" s="12">
        <f t="shared" si="4"/>
        <v>0</v>
      </c>
      <c r="U14">
        <v>749.92942903079143</v>
      </c>
      <c r="V14">
        <v>749.92942903079143</v>
      </c>
      <c r="W14" s="12">
        <f t="shared" si="5"/>
        <v>0</v>
      </c>
    </row>
    <row r="15" spans="1:23" ht="15" customHeight="1" x14ac:dyDescent="0.25">
      <c r="A15">
        <v>9</v>
      </c>
      <c r="B15">
        <v>3</v>
      </c>
      <c r="C15">
        <v>4</v>
      </c>
      <c r="D15">
        <f t="shared" si="0"/>
        <v>9.9716666666666662E-2</v>
      </c>
      <c r="E15">
        <f t="shared" si="1"/>
        <v>5.9829999999999997</v>
      </c>
      <c r="F15">
        <v>5983</v>
      </c>
      <c r="G15">
        <v>530.30011891499998</v>
      </c>
      <c r="H15" s="19" t="s">
        <v>77</v>
      </c>
      <c r="I15" s="20"/>
      <c r="J15" t="s">
        <v>78</v>
      </c>
      <c r="K15">
        <v>530.30011901857517</v>
      </c>
      <c r="M15" s="11">
        <f t="shared" si="2"/>
        <v>0</v>
      </c>
      <c r="N15" s="11" t="s">
        <v>79</v>
      </c>
      <c r="O15" t="s">
        <v>80</v>
      </c>
      <c r="P15">
        <v>220.49484009999989</v>
      </c>
      <c r="Q15">
        <v>530.30011901857517</v>
      </c>
      <c r="R15" s="11">
        <f t="shared" si="3"/>
        <v>0</v>
      </c>
      <c r="S15" s="12">
        <f t="shared" si="4"/>
        <v>0</v>
      </c>
      <c r="U15">
        <v>508.06360045481568</v>
      </c>
      <c r="V15">
        <v>508.06360045481568</v>
      </c>
      <c r="W15" s="12">
        <f t="shared" si="5"/>
        <v>0</v>
      </c>
    </row>
    <row r="16" spans="1:23" ht="15" customHeight="1" x14ac:dyDescent="0.25">
      <c r="A16">
        <v>9</v>
      </c>
      <c r="B16">
        <v>3</v>
      </c>
      <c r="C16">
        <v>5</v>
      </c>
      <c r="D16">
        <f t="shared" si="0"/>
        <v>3.95E-2</v>
      </c>
      <c r="E16">
        <f t="shared" si="1"/>
        <v>2.37</v>
      </c>
      <c r="F16">
        <v>2370</v>
      </c>
      <c r="G16">
        <v>795.42602363900005</v>
      </c>
      <c r="H16" s="19" t="s">
        <v>81</v>
      </c>
      <c r="I16" s="20"/>
      <c r="J16" t="s">
        <v>82</v>
      </c>
      <c r="K16">
        <v>795.42602372595593</v>
      </c>
      <c r="M16" s="11">
        <f t="shared" si="2"/>
        <v>0</v>
      </c>
      <c r="N16" s="11" t="s">
        <v>83</v>
      </c>
      <c r="O16" t="s">
        <v>84</v>
      </c>
      <c r="P16">
        <v>201.94597710000011</v>
      </c>
      <c r="Q16">
        <v>795.42602372595593</v>
      </c>
      <c r="R16" s="11">
        <f t="shared" si="3"/>
        <v>0</v>
      </c>
      <c r="S16" s="12">
        <f t="shared" si="4"/>
        <v>0</v>
      </c>
      <c r="U16">
        <v>752.49492094287211</v>
      </c>
      <c r="V16">
        <v>752.49492094287211</v>
      </c>
      <c r="W16" s="12">
        <f t="shared" si="5"/>
        <v>0</v>
      </c>
    </row>
    <row r="17" spans="1:23" ht="15" customHeight="1" x14ac:dyDescent="0.25">
      <c r="A17">
        <v>9</v>
      </c>
      <c r="B17">
        <v>3</v>
      </c>
      <c r="C17">
        <v>6</v>
      </c>
      <c r="D17">
        <f t="shared" si="0"/>
        <v>1.9116666666666667E-2</v>
      </c>
      <c r="E17">
        <f t="shared" si="1"/>
        <v>1.147</v>
      </c>
      <c r="F17">
        <v>1147</v>
      </c>
      <c r="G17">
        <v>606.838436731</v>
      </c>
      <c r="H17" s="19" t="s">
        <v>85</v>
      </c>
      <c r="I17" s="20"/>
      <c r="J17" t="s">
        <v>86</v>
      </c>
      <c r="K17">
        <v>606.83843653443387</v>
      </c>
      <c r="M17" s="11">
        <f t="shared" si="2"/>
        <v>0</v>
      </c>
      <c r="N17" s="11" t="s">
        <v>87</v>
      </c>
      <c r="O17" t="s">
        <v>88</v>
      </c>
      <c r="P17">
        <v>263.74877780000003</v>
      </c>
      <c r="Q17">
        <v>606.83843653443387</v>
      </c>
      <c r="R17" s="11">
        <f t="shared" si="3"/>
        <v>0</v>
      </c>
      <c r="S17" s="12">
        <f t="shared" si="4"/>
        <v>0</v>
      </c>
      <c r="U17">
        <v>578.16360122775882</v>
      </c>
      <c r="V17">
        <v>578.16360122775882</v>
      </c>
      <c r="W17" s="12">
        <f t="shared" si="5"/>
        <v>0</v>
      </c>
    </row>
    <row r="18" spans="1:23" ht="15" customHeight="1" x14ac:dyDescent="0.25">
      <c r="A18">
        <v>9</v>
      </c>
      <c r="B18">
        <v>3</v>
      </c>
      <c r="C18">
        <v>7</v>
      </c>
      <c r="D18">
        <f t="shared" si="0"/>
        <v>4.3450000000000003E-2</v>
      </c>
      <c r="E18">
        <f t="shared" si="1"/>
        <v>2.6070000000000002</v>
      </c>
      <c r="F18">
        <v>2607</v>
      </c>
      <c r="G18">
        <v>711.26690060400006</v>
      </c>
      <c r="H18" s="19" t="s">
        <v>89</v>
      </c>
      <c r="I18" s="20"/>
      <c r="J18" t="s">
        <v>90</v>
      </c>
      <c r="K18">
        <v>711.26690045658347</v>
      </c>
      <c r="M18" s="11">
        <f t="shared" si="2"/>
        <v>0</v>
      </c>
      <c r="N18" s="11" t="s">
        <v>91</v>
      </c>
      <c r="O18" t="s">
        <v>92</v>
      </c>
      <c r="P18">
        <v>213.53107270000001</v>
      </c>
      <c r="Q18">
        <v>711.26690045658347</v>
      </c>
      <c r="R18" s="11">
        <f t="shared" si="3"/>
        <v>0</v>
      </c>
      <c r="S18" s="12">
        <f t="shared" si="4"/>
        <v>0</v>
      </c>
      <c r="U18">
        <v>699.68508114549331</v>
      </c>
      <c r="V18">
        <v>699.68508114549331</v>
      </c>
      <c r="W18" s="12">
        <f t="shared" si="5"/>
        <v>0</v>
      </c>
    </row>
    <row r="19" spans="1:23" ht="15" customHeight="1" x14ac:dyDescent="0.25">
      <c r="A19">
        <v>9</v>
      </c>
      <c r="B19">
        <v>3</v>
      </c>
      <c r="C19">
        <v>8</v>
      </c>
      <c r="D19">
        <f t="shared" si="0"/>
        <v>9.3299999999999994E-2</v>
      </c>
      <c r="E19">
        <f t="shared" si="1"/>
        <v>5.5979999999999999</v>
      </c>
      <c r="F19">
        <v>5598</v>
      </c>
      <c r="G19">
        <v>861.015034163</v>
      </c>
      <c r="H19" s="19" t="s">
        <v>93</v>
      </c>
      <c r="I19" s="20"/>
      <c r="J19" t="s">
        <v>94</v>
      </c>
      <c r="K19">
        <v>861.01503413398063</v>
      </c>
      <c r="M19" s="11">
        <f t="shared" si="2"/>
        <v>0</v>
      </c>
      <c r="N19" s="11" t="s">
        <v>95</v>
      </c>
      <c r="O19" t="s">
        <v>96</v>
      </c>
      <c r="P19">
        <v>279.69371589999992</v>
      </c>
      <c r="Q19">
        <v>861.01503413398063</v>
      </c>
      <c r="R19" s="11">
        <f t="shared" si="3"/>
        <v>0</v>
      </c>
      <c r="S19" s="12">
        <f t="shared" si="4"/>
        <v>0</v>
      </c>
      <c r="U19">
        <v>819.53229263327944</v>
      </c>
      <c r="V19">
        <v>819.53229263327933</v>
      </c>
      <c r="W19" s="12">
        <f t="shared" si="5"/>
        <v>0</v>
      </c>
    </row>
    <row r="20" spans="1:23" ht="15" customHeight="1" x14ac:dyDescent="0.25">
      <c r="A20">
        <v>9</v>
      </c>
      <c r="B20">
        <v>3</v>
      </c>
      <c r="C20">
        <v>9</v>
      </c>
      <c r="D20">
        <f t="shared" si="0"/>
        <v>2.01E-2</v>
      </c>
      <c r="E20">
        <f t="shared" si="1"/>
        <v>1.206</v>
      </c>
      <c r="F20">
        <v>1206</v>
      </c>
      <c r="G20">
        <v>687.77890394999997</v>
      </c>
      <c r="H20" s="19" t="s">
        <v>97</v>
      </c>
      <c r="I20" s="20"/>
      <c r="J20" t="s">
        <v>98</v>
      </c>
      <c r="K20">
        <v>687.7789037823643</v>
      </c>
      <c r="M20" s="11">
        <f t="shared" si="2"/>
        <v>0</v>
      </c>
      <c r="N20" s="11" t="s">
        <v>99</v>
      </c>
      <c r="O20" t="s">
        <v>100</v>
      </c>
      <c r="P20">
        <v>293.70957279999999</v>
      </c>
      <c r="Q20">
        <v>687.77890378236418</v>
      </c>
      <c r="R20" s="11">
        <f t="shared" si="3"/>
        <v>0</v>
      </c>
      <c r="S20" s="12">
        <f t="shared" si="4"/>
        <v>0</v>
      </c>
      <c r="U20">
        <v>638.75133690170469</v>
      </c>
      <c r="V20">
        <v>638.7513369017048</v>
      </c>
      <c r="W20" s="12">
        <f t="shared" si="5"/>
        <v>0</v>
      </c>
    </row>
    <row r="21" spans="1:23" ht="15" customHeight="1" x14ac:dyDescent="0.25">
      <c r="A21">
        <v>9</v>
      </c>
      <c r="B21">
        <v>3</v>
      </c>
      <c r="C21">
        <v>10</v>
      </c>
      <c r="D21">
        <f t="shared" si="0"/>
        <v>2.7484999999999999</v>
      </c>
      <c r="E21">
        <f t="shared" si="1"/>
        <v>164.91</v>
      </c>
      <c r="F21">
        <v>164910</v>
      </c>
      <c r="G21">
        <v>935.54469035099999</v>
      </c>
      <c r="H21" s="19" t="s">
        <v>101</v>
      </c>
      <c r="I21" s="20"/>
      <c r="J21" t="s">
        <v>102</v>
      </c>
      <c r="K21">
        <v>935.5446906430152</v>
      </c>
      <c r="M21" s="11">
        <f t="shared" si="2"/>
        <v>0</v>
      </c>
      <c r="N21" s="11" t="s">
        <v>102</v>
      </c>
      <c r="O21" t="s">
        <v>103</v>
      </c>
      <c r="P21">
        <v>411.67500219999999</v>
      </c>
      <c r="Q21">
        <v>935.5446906430152</v>
      </c>
      <c r="R21" s="11">
        <f t="shared" si="3"/>
        <v>0</v>
      </c>
      <c r="S21" s="12">
        <f t="shared" si="4"/>
        <v>0</v>
      </c>
      <c r="U21">
        <v>847.00284469912765</v>
      </c>
      <c r="V21">
        <v>847.00284469912765</v>
      </c>
      <c r="W21" s="12">
        <f t="shared" si="5"/>
        <v>0</v>
      </c>
    </row>
    <row r="22" spans="1:23" ht="15" customHeight="1" x14ac:dyDescent="0.25">
      <c r="A22">
        <v>12</v>
      </c>
      <c r="B22">
        <v>3</v>
      </c>
      <c r="C22">
        <v>1</v>
      </c>
      <c r="D22">
        <f t="shared" si="0"/>
        <v>0.20544999999999999</v>
      </c>
      <c r="E22">
        <f t="shared" si="1"/>
        <v>12.327</v>
      </c>
      <c r="F22">
        <v>12327</v>
      </c>
      <c r="G22">
        <v>665.62882969700001</v>
      </c>
      <c r="H22" s="19" t="s">
        <v>104</v>
      </c>
      <c r="I22" s="20"/>
      <c r="J22" t="s">
        <v>105</v>
      </c>
      <c r="K22">
        <v>665.62882973402702</v>
      </c>
      <c r="M22" s="11">
        <f t="shared" si="2"/>
        <v>0</v>
      </c>
      <c r="N22" s="11" t="s">
        <v>105</v>
      </c>
      <c r="O22" t="s">
        <v>106</v>
      </c>
      <c r="P22">
        <v>316.81027019999999</v>
      </c>
      <c r="Q22">
        <v>665.62882973402702</v>
      </c>
      <c r="R22" s="11">
        <f t="shared" si="3"/>
        <v>0</v>
      </c>
      <c r="S22" s="12">
        <f t="shared" si="4"/>
        <v>0</v>
      </c>
      <c r="U22">
        <v>614.76550054689392</v>
      </c>
      <c r="V22">
        <v>614.76550054689392</v>
      </c>
      <c r="W22" s="12">
        <f t="shared" si="5"/>
        <v>0</v>
      </c>
    </row>
    <row r="23" spans="1:23" ht="15" customHeight="1" x14ac:dyDescent="0.25">
      <c r="A23">
        <v>12</v>
      </c>
      <c r="B23">
        <v>3</v>
      </c>
      <c r="C23">
        <v>2</v>
      </c>
      <c r="D23">
        <f t="shared" si="0"/>
        <v>0.72330000000000005</v>
      </c>
      <c r="E23">
        <f t="shared" si="1"/>
        <v>43.398000000000003</v>
      </c>
      <c r="F23">
        <v>43398</v>
      </c>
      <c r="G23">
        <v>1189.40477706</v>
      </c>
      <c r="H23" s="19" t="s">
        <v>107</v>
      </c>
      <c r="I23" s="20"/>
      <c r="J23" t="s">
        <v>108</v>
      </c>
      <c r="K23">
        <v>1189.4047772831959</v>
      </c>
      <c r="M23" s="11">
        <f t="shared" si="2"/>
        <v>0</v>
      </c>
      <c r="N23" s="11" t="s">
        <v>109</v>
      </c>
      <c r="O23" t="s">
        <v>110</v>
      </c>
      <c r="P23">
        <v>441.6552514</v>
      </c>
      <c r="Q23">
        <v>1189.4047772831959</v>
      </c>
      <c r="R23" s="11">
        <f t="shared" si="3"/>
        <v>0</v>
      </c>
      <c r="S23" s="12">
        <f t="shared" si="4"/>
        <v>0</v>
      </c>
      <c r="U23">
        <v>1105.8254923985889</v>
      </c>
      <c r="V23">
        <v>1105.8254923985889</v>
      </c>
      <c r="W23" s="12">
        <f t="shared" si="5"/>
        <v>0</v>
      </c>
    </row>
    <row r="24" spans="1:23" ht="15" customHeight="1" x14ac:dyDescent="0.25">
      <c r="A24">
        <v>12</v>
      </c>
      <c r="B24">
        <v>3</v>
      </c>
      <c r="C24">
        <v>3</v>
      </c>
      <c r="D24">
        <f t="shared" si="0"/>
        <v>0.27121666666666666</v>
      </c>
      <c r="E24">
        <f t="shared" si="1"/>
        <v>16.273</v>
      </c>
      <c r="F24">
        <v>16273</v>
      </c>
      <c r="G24">
        <v>835.10498818300005</v>
      </c>
      <c r="H24" s="19" t="s">
        <v>111</v>
      </c>
      <c r="I24" s="20"/>
      <c r="J24" t="s">
        <v>112</v>
      </c>
      <c r="K24">
        <v>835.10498817922348</v>
      </c>
      <c r="M24" s="11">
        <f t="shared" si="2"/>
        <v>0</v>
      </c>
      <c r="N24" s="11" t="s">
        <v>113</v>
      </c>
      <c r="O24" t="s">
        <v>114</v>
      </c>
      <c r="P24">
        <v>404.63847809999999</v>
      </c>
      <c r="Q24">
        <v>835.10498817922348</v>
      </c>
      <c r="R24" s="11">
        <f t="shared" si="3"/>
        <v>0</v>
      </c>
      <c r="S24" s="12">
        <f t="shared" si="4"/>
        <v>0</v>
      </c>
      <c r="U24">
        <v>793.08440942253526</v>
      </c>
      <c r="V24">
        <v>793.08440942253526</v>
      </c>
      <c r="W24" s="12">
        <f t="shared" si="5"/>
        <v>0</v>
      </c>
    </row>
    <row r="25" spans="1:23" ht="15" customHeight="1" x14ac:dyDescent="0.25">
      <c r="A25">
        <v>12</v>
      </c>
      <c r="B25">
        <v>3</v>
      </c>
      <c r="C25">
        <v>4</v>
      </c>
      <c r="D25">
        <f t="shared" si="0"/>
        <v>0.32375000000000004</v>
      </c>
      <c r="E25">
        <f t="shared" si="1"/>
        <v>19.425000000000001</v>
      </c>
      <c r="F25">
        <v>19425</v>
      </c>
      <c r="G25">
        <v>719.80830177400003</v>
      </c>
      <c r="H25" s="19" t="s">
        <v>115</v>
      </c>
      <c r="I25" s="20"/>
      <c r="J25" t="s">
        <v>116</v>
      </c>
      <c r="K25">
        <v>719.80830180454882</v>
      </c>
      <c r="M25" s="11">
        <f t="shared" si="2"/>
        <v>0</v>
      </c>
      <c r="N25" s="11" t="s">
        <v>117</v>
      </c>
      <c r="O25" t="s">
        <v>118</v>
      </c>
      <c r="P25">
        <v>330.79136660000012</v>
      </c>
      <c r="Q25">
        <v>727.51300746719562</v>
      </c>
      <c r="R25" s="11">
        <f t="shared" si="3"/>
        <v>1.0699999999999999E-2</v>
      </c>
      <c r="S25" s="12">
        <f t="shared" si="4"/>
        <v>1.0699999999999999E-2</v>
      </c>
      <c r="U25">
        <v>683.55281556078876</v>
      </c>
      <c r="V25">
        <v>690.19627888243804</v>
      </c>
      <c r="W25" s="12">
        <f t="shared" si="5"/>
        <v>9.7199999999999995E-3</v>
      </c>
    </row>
    <row r="26" spans="1:23" ht="15" customHeight="1" x14ac:dyDescent="0.25">
      <c r="A26">
        <v>12</v>
      </c>
      <c r="B26">
        <v>3</v>
      </c>
      <c r="C26">
        <v>5</v>
      </c>
      <c r="D26">
        <f t="shared" si="0"/>
        <v>0.22451666666666667</v>
      </c>
      <c r="E26">
        <f t="shared" si="1"/>
        <v>13.471</v>
      </c>
      <c r="F26">
        <v>13471</v>
      </c>
      <c r="G26">
        <v>1078.299811826</v>
      </c>
      <c r="H26" s="19" t="s">
        <v>119</v>
      </c>
      <c r="I26" s="20"/>
      <c r="J26" t="s">
        <v>120</v>
      </c>
      <c r="K26">
        <v>1078.299811829309</v>
      </c>
      <c r="M26" s="11">
        <f t="shared" si="2"/>
        <v>0</v>
      </c>
      <c r="N26" s="11" t="s">
        <v>121</v>
      </c>
      <c r="O26" t="s">
        <v>122</v>
      </c>
      <c r="P26">
        <v>323.16483360000012</v>
      </c>
      <c r="Q26">
        <v>1078.299811829309</v>
      </c>
      <c r="R26" s="11">
        <f t="shared" si="3"/>
        <v>0</v>
      </c>
      <c r="S26" s="12">
        <f t="shared" si="4"/>
        <v>0</v>
      </c>
      <c r="U26">
        <v>1034.2841808442749</v>
      </c>
      <c r="V26">
        <v>1034.2841808442749</v>
      </c>
      <c r="W26" s="12">
        <f t="shared" si="5"/>
        <v>0</v>
      </c>
    </row>
    <row r="27" spans="1:23" ht="15" customHeight="1" x14ac:dyDescent="0.25">
      <c r="A27">
        <v>12</v>
      </c>
      <c r="B27">
        <v>3</v>
      </c>
      <c r="C27">
        <v>6</v>
      </c>
      <c r="D27">
        <f t="shared" si="0"/>
        <v>10.907116666666667</v>
      </c>
      <c r="E27">
        <f t="shared" si="1"/>
        <v>654.42700000000002</v>
      </c>
      <c r="F27">
        <v>654427</v>
      </c>
      <c r="G27">
        <v>1077.167439887</v>
      </c>
      <c r="H27" s="19" t="s">
        <v>123</v>
      </c>
      <c r="I27" s="20"/>
      <c r="J27" t="s">
        <v>124</v>
      </c>
      <c r="K27">
        <v>1077.167439794624</v>
      </c>
      <c r="M27" s="11">
        <f t="shared" si="2"/>
        <v>0</v>
      </c>
      <c r="N27" s="11" t="s">
        <v>125</v>
      </c>
      <c r="O27" t="s">
        <v>126</v>
      </c>
      <c r="P27">
        <v>396.63036310000012</v>
      </c>
      <c r="Q27">
        <v>1077.167439794624</v>
      </c>
      <c r="R27" s="11">
        <f t="shared" si="3"/>
        <v>0</v>
      </c>
      <c r="S27" s="12">
        <f t="shared" si="4"/>
        <v>0</v>
      </c>
      <c r="U27">
        <v>1022.759507244422</v>
      </c>
      <c r="V27">
        <v>1022.759507244422</v>
      </c>
      <c r="W27" s="12">
        <f t="shared" si="5"/>
        <v>0</v>
      </c>
    </row>
    <row r="28" spans="1:23" ht="15" customHeight="1" x14ac:dyDescent="0.25">
      <c r="A28">
        <v>12</v>
      </c>
      <c r="B28">
        <v>3</v>
      </c>
      <c r="C28">
        <v>7</v>
      </c>
      <c r="D28">
        <f t="shared" si="0"/>
        <v>3.4329333333333332</v>
      </c>
      <c r="E28">
        <f t="shared" si="1"/>
        <v>205.976</v>
      </c>
      <c r="F28">
        <v>205976</v>
      </c>
      <c r="G28">
        <v>1048.3180166340001</v>
      </c>
      <c r="H28" s="19" t="s">
        <v>127</v>
      </c>
      <c r="I28" s="20"/>
      <c r="J28" t="s">
        <v>128</v>
      </c>
      <c r="K28">
        <v>1048.318016484704</v>
      </c>
      <c r="M28" s="11">
        <f t="shared" si="2"/>
        <v>0</v>
      </c>
      <c r="N28" s="11" t="s">
        <v>129</v>
      </c>
      <c r="O28" t="s">
        <v>130</v>
      </c>
      <c r="P28">
        <v>500.61596079999998</v>
      </c>
      <c r="Q28">
        <v>1048.318016484704</v>
      </c>
      <c r="R28" s="11">
        <f t="shared" si="3"/>
        <v>0</v>
      </c>
      <c r="S28" s="12">
        <f t="shared" si="4"/>
        <v>0</v>
      </c>
      <c r="U28">
        <v>1003.589778043422</v>
      </c>
      <c r="V28">
        <v>1003.589778043422</v>
      </c>
      <c r="W28" s="12">
        <f t="shared" si="5"/>
        <v>0</v>
      </c>
    </row>
    <row r="29" spans="1:23" ht="15" customHeight="1" x14ac:dyDescent="0.25">
      <c r="A29">
        <v>12</v>
      </c>
      <c r="B29">
        <v>3</v>
      </c>
      <c r="C29">
        <v>8</v>
      </c>
      <c r="D29">
        <f t="shared" si="0"/>
        <v>0.14983333333333335</v>
      </c>
      <c r="E29">
        <f t="shared" si="1"/>
        <v>8.99</v>
      </c>
      <c r="F29">
        <v>8990</v>
      </c>
      <c r="G29">
        <v>1136.6677573520001</v>
      </c>
      <c r="H29" s="19" t="s">
        <v>131</v>
      </c>
      <c r="I29" s="20"/>
      <c r="J29" t="s">
        <v>132</v>
      </c>
      <c r="K29">
        <v>1136.6677569666911</v>
      </c>
      <c r="M29" s="11">
        <f t="shared" si="2"/>
        <v>0</v>
      </c>
      <c r="N29" s="11" t="s">
        <v>133</v>
      </c>
      <c r="O29" t="s">
        <v>134</v>
      </c>
      <c r="P29">
        <v>171.47822330000011</v>
      </c>
      <c r="Q29">
        <v>1136.6677569666911</v>
      </c>
      <c r="R29" s="11">
        <f t="shared" si="3"/>
        <v>0</v>
      </c>
      <c r="S29" s="12">
        <f t="shared" si="4"/>
        <v>0</v>
      </c>
      <c r="U29">
        <v>1115.4575828352031</v>
      </c>
      <c r="V29">
        <v>1115.4575828352031</v>
      </c>
      <c r="W29" s="12">
        <f t="shared" si="5"/>
        <v>0</v>
      </c>
    </row>
    <row r="30" spans="1:23" ht="15" customHeight="1" x14ac:dyDescent="0.25">
      <c r="A30">
        <v>12</v>
      </c>
      <c r="B30">
        <v>3</v>
      </c>
      <c r="C30">
        <v>9</v>
      </c>
      <c r="D30">
        <f t="shared" si="0"/>
        <v>0.35006666666666669</v>
      </c>
      <c r="E30">
        <f t="shared" si="1"/>
        <v>21.004000000000001</v>
      </c>
      <c r="F30">
        <v>21004</v>
      </c>
      <c r="G30">
        <v>1272.3451047040001</v>
      </c>
      <c r="H30" s="19" t="s">
        <v>135</v>
      </c>
      <c r="I30" s="20"/>
      <c r="J30" t="s">
        <v>136</v>
      </c>
      <c r="K30">
        <v>1272.345104477296</v>
      </c>
      <c r="M30" s="11">
        <f t="shared" si="2"/>
        <v>0</v>
      </c>
      <c r="N30" s="11" t="s">
        <v>137</v>
      </c>
      <c r="O30" t="s">
        <v>138</v>
      </c>
      <c r="P30">
        <v>387.33385050000021</v>
      </c>
      <c r="Q30">
        <v>1272.345104477296</v>
      </c>
      <c r="R30" s="11">
        <f t="shared" si="3"/>
        <v>0</v>
      </c>
      <c r="S30" s="12">
        <f t="shared" si="4"/>
        <v>0</v>
      </c>
      <c r="U30">
        <v>1220.2270355654409</v>
      </c>
      <c r="V30">
        <v>1220.2270355654409</v>
      </c>
      <c r="W30" s="12">
        <f t="shared" si="5"/>
        <v>0</v>
      </c>
    </row>
    <row r="31" spans="1:23" ht="15" customHeight="1" x14ac:dyDescent="0.25">
      <c r="A31">
        <v>12</v>
      </c>
      <c r="B31">
        <v>3</v>
      </c>
      <c r="C31">
        <v>10</v>
      </c>
      <c r="D31">
        <f t="shared" si="0"/>
        <v>1.3634333333333333</v>
      </c>
      <c r="E31">
        <f t="shared" si="1"/>
        <v>81.805999999999997</v>
      </c>
      <c r="F31">
        <v>81806</v>
      </c>
      <c r="G31">
        <v>734.13697920300001</v>
      </c>
      <c r="H31" s="19" t="s">
        <v>139</v>
      </c>
      <c r="I31" s="20"/>
      <c r="J31" t="s">
        <v>140</v>
      </c>
      <c r="K31">
        <v>734.13697920979939</v>
      </c>
      <c r="M31" s="11">
        <f t="shared" si="2"/>
        <v>0</v>
      </c>
      <c r="N31" s="11" t="s">
        <v>141</v>
      </c>
      <c r="O31" t="s">
        <v>142</v>
      </c>
      <c r="P31">
        <v>396.38920069999989</v>
      </c>
      <c r="Q31">
        <v>765.15981731728004</v>
      </c>
      <c r="R31" s="11">
        <f t="shared" si="3"/>
        <v>4.2259999999999999E-2</v>
      </c>
      <c r="S31" s="12">
        <f t="shared" si="4"/>
        <v>4.2259999999999999E-2</v>
      </c>
      <c r="U31">
        <v>699.47008698907655</v>
      </c>
      <c r="V31">
        <v>730.4929250965572</v>
      </c>
      <c r="W31" s="12">
        <f t="shared" si="5"/>
        <v>4.4350000000000001E-2</v>
      </c>
    </row>
    <row r="32" spans="1:23" ht="15" customHeight="1" x14ac:dyDescent="0.25">
      <c r="A32">
        <v>6</v>
      </c>
      <c r="B32">
        <v>5</v>
      </c>
      <c r="C32">
        <v>1</v>
      </c>
      <c r="D32">
        <f t="shared" si="0"/>
        <v>7.0733333333333329E-2</v>
      </c>
      <c r="E32">
        <f t="shared" si="1"/>
        <v>4.2439999999999998</v>
      </c>
      <c r="F32">
        <v>4244</v>
      </c>
      <c r="G32">
        <v>812.25670442800003</v>
      </c>
      <c r="H32" s="19" t="s">
        <v>143</v>
      </c>
      <c r="I32" s="20"/>
      <c r="J32" t="s">
        <v>144</v>
      </c>
      <c r="K32">
        <v>812.25670445007154</v>
      </c>
      <c r="M32" s="11">
        <f t="shared" si="2"/>
        <v>0</v>
      </c>
      <c r="N32" s="11" t="s">
        <v>145</v>
      </c>
      <c r="O32" t="s">
        <v>146</v>
      </c>
      <c r="P32">
        <v>226.4990143</v>
      </c>
      <c r="Q32">
        <v>825.66808753431928</v>
      </c>
      <c r="R32" s="11">
        <f t="shared" si="3"/>
        <v>1.651E-2</v>
      </c>
      <c r="S32" s="12">
        <f t="shared" si="4"/>
        <v>1.651E-2</v>
      </c>
      <c r="U32">
        <v>765.59628022172717</v>
      </c>
      <c r="V32">
        <v>750.31824926478839</v>
      </c>
      <c r="W32" s="12">
        <f t="shared" si="5"/>
        <v>-1.9959999999999999E-2</v>
      </c>
    </row>
    <row r="33" spans="1:23" ht="15" customHeight="1" x14ac:dyDescent="0.25">
      <c r="A33">
        <v>6</v>
      </c>
      <c r="B33">
        <v>5</v>
      </c>
      <c r="C33">
        <v>2</v>
      </c>
      <c r="D33">
        <f t="shared" si="0"/>
        <v>8.8999999999999999E-3</v>
      </c>
      <c r="E33">
        <f t="shared" si="1"/>
        <v>0.53400000000000003</v>
      </c>
      <c r="F33">
        <v>534</v>
      </c>
      <c r="G33">
        <v>693.06704887700005</v>
      </c>
      <c r="H33" s="19" t="s">
        <v>147</v>
      </c>
      <c r="I33" s="20"/>
      <c r="J33" t="s">
        <v>148</v>
      </c>
      <c r="K33">
        <v>693.06704897558689</v>
      </c>
      <c r="M33" s="11">
        <f t="shared" si="2"/>
        <v>0</v>
      </c>
      <c r="N33" s="11" t="s">
        <v>149</v>
      </c>
      <c r="O33" t="s">
        <v>150</v>
      </c>
      <c r="P33">
        <v>180.23112890000019</v>
      </c>
      <c r="Q33">
        <v>693.06704897558689</v>
      </c>
      <c r="R33" s="11">
        <f t="shared" si="3"/>
        <v>0</v>
      </c>
      <c r="S33" s="12">
        <f t="shared" si="4"/>
        <v>0</v>
      </c>
      <c r="U33">
        <v>582.09756283664785</v>
      </c>
      <c r="V33">
        <v>582.09756283664785</v>
      </c>
      <c r="W33" s="12">
        <f t="shared" si="5"/>
        <v>0</v>
      </c>
    </row>
    <row r="34" spans="1:23" ht="15" customHeight="1" x14ac:dyDescent="0.25">
      <c r="A34">
        <v>6</v>
      </c>
      <c r="B34">
        <v>5</v>
      </c>
      <c r="C34">
        <v>3</v>
      </c>
      <c r="D34">
        <f t="shared" ref="D34:D61" si="6">E34/60</f>
        <v>1.3949999999999999E-2</v>
      </c>
      <c r="E34">
        <f t="shared" ref="E34:E61" si="7">F34/1000</f>
        <v>0.83699999999999997</v>
      </c>
      <c r="F34">
        <v>837</v>
      </c>
      <c r="G34">
        <v>737.52980437500003</v>
      </c>
      <c r="H34" s="19" t="s">
        <v>151</v>
      </c>
      <c r="I34" s="20"/>
      <c r="J34" t="s">
        <v>152</v>
      </c>
      <c r="K34">
        <v>737.52980444844081</v>
      </c>
      <c r="M34" s="11">
        <f t="shared" ref="M34:M61" si="8">ROUND((K34-G34)/G34,5)</f>
        <v>0</v>
      </c>
      <c r="N34" s="11" t="s">
        <v>153</v>
      </c>
      <c r="O34" t="s">
        <v>154</v>
      </c>
      <c r="P34">
        <v>224.5469248</v>
      </c>
      <c r="Q34">
        <v>737.52980444844081</v>
      </c>
      <c r="R34" s="11">
        <f t="shared" ref="R34:R61" si="9">ROUND((Q34-G34)/G34,5)</f>
        <v>0</v>
      </c>
      <c r="S34" s="12">
        <f t="shared" ref="S34:S61" si="10">ROUND((Q34-K34)/K34,5)</f>
        <v>0</v>
      </c>
      <c r="U34">
        <v>663.80943514058231</v>
      </c>
      <c r="V34">
        <v>663.80943514058231</v>
      </c>
      <c r="W34" s="12">
        <f t="shared" ref="W34:W61" si="11">ROUND((V34-U34)/U34,5)</f>
        <v>0</v>
      </c>
    </row>
    <row r="35" spans="1:23" ht="15" customHeight="1" x14ac:dyDescent="0.25">
      <c r="A35">
        <v>6</v>
      </c>
      <c r="B35">
        <v>5</v>
      </c>
      <c r="C35">
        <v>4</v>
      </c>
      <c r="D35">
        <f t="shared" si="6"/>
        <v>1.4316666666666667E-2</v>
      </c>
      <c r="E35">
        <f t="shared" si="7"/>
        <v>0.85899999999999999</v>
      </c>
      <c r="F35">
        <v>859</v>
      </c>
      <c r="G35">
        <v>656.55878409499996</v>
      </c>
      <c r="H35" s="19" t="s">
        <v>155</v>
      </c>
      <c r="I35" s="20"/>
      <c r="J35" t="s">
        <v>156</v>
      </c>
      <c r="K35">
        <v>656.55878384173491</v>
      </c>
      <c r="M35" s="11">
        <f t="shared" si="8"/>
        <v>0</v>
      </c>
      <c r="N35" s="11" t="s">
        <v>156</v>
      </c>
      <c r="O35" t="s">
        <v>157</v>
      </c>
      <c r="P35">
        <v>180.5833846999999</v>
      </c>
      <c r="Q35">
        <v>656.55878384173491</v>
      </c>
      <c r="R35" s="11">
        <f t="shared" si="9"/>
        <v>0</v>
      </c>
      <c r="S35" s="12">
        <f t="shared" si="10"/>
        <v>0</v>
      </c>
      <c r="U35">
        <v>616.41067720891579</v>
      </c>
      <c r="V35">
        <v>616.41067720891579</v>
      </c>
      <c r="W35" s="12">
        <f t="shared" si="11"/>
        <v>0</v>
      </c>
    </row>
    <row r="36" spans="1:23" ht="15" customHeight="1" x14ac:dyDescent="0.25">
      <c r="A36">
        <v>6</v>
      </c>
      <c r="B36">
        <v>5</v>
      </c>
      <c r="C36">
        <v>5</v>
      </c>
      <c r="D36">
        <f t="shared" si="6"/>
        <v>1.2699999999999999E-2</v>
      </c>
      <c r="E36">
        <f t="shared" si="7"/>
        <v>0.76200000000000001</v>
      </c>
      <c r="F36">
        <v>762</v>
      </c>
      <c r="G36">
        <v>1195.6111446150001</v>
      </c>
      <c r="H36" s="19" t="s">
        <v>158</v>
      </c>
      <c r="I36" s="20"/>
      <c r="J36" t="s">
        <v>159</v>
      </c>
      <c r="K36">
        <v>1195.6111447374319</v>
      </c>
      <c r="M36" s="11">
        <f t="shared" si="8"/>
        <v>0</v>
      </c>
      <c r="N36" s="11" t="s">
        <v>160</v>
      </c>
      <c r="O36" t="s">
        <v>161</v>
      </c>
      <c r="P36">
        <v>190.26473910000001</v>
      </c>
      <c r="Q36">
        <v>1195.6111447374319</v>
      </c>
      <c r="R36" s="11">
        <f t="shared" si="9"/>
        <v>0</v>
      </c>
      <c r="S36" s="12">
        <f t="shared" si="10"/>
        <v>0</v>
      </c>
      <c r="U36">
        <v>1075.9258122165011</v>
      </c>
      <c r="V36">
        <v>1075.9258122165011</v>
      </c>
      <c r="W36" s="12">
        <f t="shared" si="11"/>
        <v>0</v>
      </c>
    </row>
    <row r="37" spans="1:23" ht="15" customHeight="1" x14ac:dyDescent="0.25">
      <c r="A37">
        <v>6</v>
      </c>
      <c r="B37">
        <v>5</v>
      </c>
      <c r="C37">
        <v>6</v>
      </c>
      <c r="D37">
        <f t="shared" si="6"/>
        <v>3.323333333333333E-2</v>
      </c>
      <c r="E37">
        <f t="shared" si="7"/>
        <v>1.994</v>
      </c>
      <c r="F37">
        <v>1994</v>
      </c>
      <c r="G37">
        <v>889.26550826300002</v>
      </c>
      <c r="H37" s="19" t="s">
        <v>162</v>
      </c>
      <c r="I37" s="20"/>
      <c r="J37" t="s">
        <v>163</v>
      </c>
      <c r="K37">
        <v>889.26550795174398</v>
      </c>
      <c r="M37" s="11">
        <f t="shared" si="8"/>
        <v>0</v>
      </c>
      <c r="N37" s="11" t="s">
        <v>164</v>
      </c>
      <c r="O37" t="s">
        <v>165</v>
      </c>
      <c r="P37">
        <v>186.16824980000001</v>
      </c>
      <c r="Q37">
        <v>897.16783934061004</v>
      </c>
      <c r="R37" s="11">
        <f t="shared" si="9"/>
        <v>8.8900000000000003E-3</v>
      </c>
      <c r="S37" s="12">
        <f t="shared" si="10"/>
        <v>8.8900000000000003E-3</v>
      </c>
      <c r="U37">
        <v>843.92278586964096</v>
      </c>
      <c r="V37">
        <v>855.90948207341944</v>
      </c>
      <c r="W37" s="12">
        <f t="shared" si="11"/>
        <v>1.4200000000000001E-2</v>
      </c>
    </row>
    <row r="38" spans="1:23" ht="15" customHeight="1" x14ac:dyDescent="0.25">
      <c r="A38">
        <v>6</v>
      </c>
      <c r="B38">
        <v>5</v>
      </c>
      <c r="C38">
        <v>7</v>
      </c>
      <c r="D38">
        <f t="shared" si="6"/>
        <v>0.13558333333333333</v>
      </c>
      <c r="E38">
        <f t="shared" si="7"/>
        <v>8.1349999999999998</v>
      </c>
      <c r="F38">
        <v>8135</v>
      </c>
      <c r="G38">
        <v>678.14825158600001</v>
      </c>
      <c r="H38" s="19" t="s">
        <v>166</v>
      </c>
      <c r="I38" s="20"/>
      <c r="J38" t="s">
        <v>167</v>
      </c>
      <c r="K38">
        <v>678.14825176273803</v>
      </c>
      <c r="M38" s="11">
        <f t="shared" si="8"/>
        <v>0</v>
      </c>
      <c r="N38" s="11" t="s">
        <v>168</v>
      </c>
      <c r="O38" t="s">
        <v>169</v>
      </c>
      <c r="P38">
        <v>192.1365174</v>
      </c>
      <c r="Q38">
        <v>678.14825176273803</v>
      </c>
      <c r="R38" s="11">
        <f t="shared" si="9"/>
        <v>0</v>
      </c>
      <c r="S38" s="12">
        <f t="shared" si="10"/>
        <v>0</v>
      </c>
      <c r="U38">
        <v>604.4934696287221</v>
      </c>
      <c r="V38">
        <v>604.49346962872232</v>
      </c>
      <c r="W38" s="12">
        <f t="shared" si="11"/>
        <v>0</v>
      </c>
    </row>
    <row r="39" spans="1:23" ht="15" customHeight="1" x14ac:dyDescent="0.25">
      <c r="A39">
        <v>6</v>
      </c>
      <c r="B39">
        <v>5</v>
      </c>
      <c r="C39">
        <v>8</v>
      </c>
      <c r="D39">
        <f t="shared" si="6"/>
        <v>1.6083333333333331E-2</v>
      </c>
      <c r="E39">
        <f t="shared" si="7"/>
        <v>0.96499999999999997</v>
      </c>
      <c r="F39">
        <v>965</v>
      </c>
      <c r="G39">
        <v>938.35254567799996</v>
      </c>
      <c r="H39" s="19" t="s">
        <v>170</v>
      </c>
      <c r="I39" s="20"/>
      <c r="J39" t="s">
        <v>171</v>
      </c>
      <c r="K39">
        <v>938.35254561014312</v>
      </c>
      <c r="M39" s="11">
        <f t="shared" si="8"/>
        <v>0</v>
      </c>
      <c r="N39" s="11" t="s">
        <v>172</v>
      </c>
      <c r="O39" t="s">
        <v>173</v>
      </c>
      <c r="P39">
        <v>180.77540519999999</v>
      </c>
      <c r="Q39">
        <v>938.35254561014312</v>
      </c>
      <c r="R39" s="11">
        <f t="shared" si="9"/>
        <v>0</v>
      </c>
      <c r="S39" s="12">
        <f t="shared" si="10"/>
        <v>0</v>
      </c>
      <c r="U39">
        <v>868.0017542131443</v>
      </c>
      <c r="V39">
        <v>868.0017542131443</v>
      </c>
      <c r="W39" s="12">
        <f t="shared" si="11"/>
        <v>0</v>
      </c>
    </row>
    <row r="40" spans="1:23" x14ac:dyDescent="0.25">
      <c r="A40">
        <v>6</v>
      </c>
      <c r="B40">
        <v>5</v>
      </c>
      <c r="C40">
        <v>9</v>
      </c>
      <c r="D40">
        <f t="shared" si="6"/>
        <v>4.0766666666666666E-2</v>
      </c>
      <c r="E40">
        <f t="shared" si="7"/>
        <v>2.4460000000000002</v>
      </c>
      <c r="F40">
        <v>2446</v>
      </c>
      <c r="G40">
        <v>941.62687629200002</v>
      </c>
      <c r="H40" s="19" t="s">
        <v>174</v>
      </c>
      <c r="I40" s="20"/>
      <c r="J40" t="s">
        <v>175</v>
      </c>
      <c r="K40">
        <v>941.62687614308243</v>
      </c>
      <c r="M40" s="11">
        <f t="shared" si="8"/>
        <v>0</v>
      </c>
      <c r="N40" s="11" t="s">
        <v>176</v>
      </c>
      <c r="O40" t="s">
        <v>177</v>
      </c>
      <c r="P40">
        <v>187.8318672999994</v>
      </c>
      <c r="Q40">
        <v>941.62687614308243</v>
      </c>
      <c r="R40" s="11">
        <f t="shared" si="9"/>
        <v>0</v>
      </c>
      <c r="S40" s="12">
        <f t="shared" si="10"/>
        <v>0</v>
      </c>
      <c r="U40">
        <v>898.28591761893836</v>
      </c>
      <c r="V40">
        <v>898.28591761893836</v>
      </c>
      <c r="W40" s="12">
        <f t="shared" si="11"/>
        <v>0</v>
      </c>
    </row>
    <row r="41" spans="1:23" x14ac:dyDescent="0.25">
      <c r="A41">
        <v>6</v>
      </c>
      <c r="B41">
        <v>5</v>
      </c>
      <c r="C41">
        <v>10</v>
      </c>
      <c r="D41">
        <f t="shared" si="6"/>
        <v>3.638333333333333E-2</v>
      </c>
      <c r="E41">
        <f t="shared" si="7"/>
        <v>2.1829999999999998</v>
      </c>
      <c r="F41">
        <v>2183</v>
      </c>
      <c r="G41">
        <v>672.47666342499997</v>
      </c>
      <c r="H41" s="19" t="s">
        <v>178</v>
      </c>
      <c r="I41" s="20"/>
      <c r="J41" t="s">
        <v>179</v>
      </c>
      <c r="K41">
        <v>672.47666321645397</v>
      </c>
      <c r="M41" s="11">
        <f t="shared" si="8"/>
        <v>0</v>
      </c>
      <c r="N41" s="11" t="s">
        <v>180</v>
      </c>
      <c r="O41" t="s">
        <v>181</v>
      </c>
      <c r="P41">
        <v>176.72079650000069</v>
      </c>
      <c r="Q41">
        <v>672.47666321645397</v>
      </c>
      <c r="R41" s="11">
        <f t="shared" si="9"/>
        <v>0</v>
      </c>
      <c r="S41" s="12">
        <f t="shared" si="10"/>
        <v>0</v>
      </c>
      <c r="U41">
        <v>640.3964061684818</v>
      </c>
      <c r="V41">
        <v>640.3964061684818</v>
      </c>
      <c r="W41" s="12">
        <f t="shared" si="11"/>
        <v>0</v>
      </c>
    </row>
    <row r="42" spans="1:23" x14ac:dyDescent="0.25">
      <c r="A42">
        <v>9</v>
      </c>
      <c r="B42">
        <v>5</v>
      </c>
      <c r="C42">
        <v>1</v>
      </c>
      <c r="D42">
        <f t="shared" si="6"/>
        <v>1.4969666666666666</v>
      </c>
      <c r="E42">
        <f t="shared" si="7"/>
        <v>89.817999999999998</v>
      </c>
      <c r="F42">
        <v>89818</v>
      </c>
      <c r="G42">
        <v>873.17427284200005</v>
      </c>
      <c r="H42" s="19" t="s">
        <v>182</v>
      </c>
      <c r="I42" s="20"/>
      <c r="J42" t="s">
        <v>183</v>
      </c>
      <c r="K42">
        <v>873.17427312299662</v>
      </c>
      <c r="M42" s="11">
        <f t="shared" si="8"/>
        <v>0</v>
      </c>
      <c r="N42" s="11" t="s">
        <v>184</v>
      </c>
      <c r="O42" t="s">
        <v>185</v>
      </c>
      <c r="P42">
        <v>282.97389629999998</v>
      </c>
      <c r="Q42">
        <v>873.17427312299651</v>
      </c>
      <c r="R42" s="11">
        <f t="shared" si="9"/>
        <v>0</v>
      </c>
      <c r="S42" s="12">
        <f t="shared" si="10"/>
        <v>0</v>
      </c>
      <c r="U42">
        <v>813.93429758684249</v>
      </c>
      <c r="V42">
        <v>813.93429758684249</v>
      </c>
      <c r="W42" s="12">
        <f t="shared" si="11"/>
        <v>0</v>
      </c>
    </row>
    <row r="43" spans="1:23" x14ac:dyDescent="0.25">
      <c r="A43">
        <v>9</v>
      </c>
      <c r="B43">
        <v>5</v>
      </c>
      <c r="C43">
        <v>2</v>
      </c>
      <c r="D43">
        <f t="shared" si="6"/>
        <v>5.7860666666666667</v>
      </c>
      <c r="E43">
        <f t="shared" si="7"/>
        <v>347.16399999999999</v>
      </c>
      <c r="F43">
        <v>347164</v>
      </c>
      <c r="G43">
        <v>821.873682734</v>
      </c>
      <c r="H43" s="19" t="s">
        <v>186</v>
      </c>
      <c r="I43" s="20"/>
      <c r="J43" t="s">
        <v>187</v>
      </c>
      <c r="K43">
        <v>821.8736830120431</v>
      </c>
      <c r="M43" s="11">
        <f t="shared" si="8"/>
        <v>0</v>
      </c>
      <c r="N43" s="11" t="s">
        <v>188</v>
      </c>
      <c r="O43" t="s">
        <v>189</v>
      </c>
      <c r="P43">
        <v>251.22562889999989</v>
      </c>
      <c r="Q43">
        <v>821.8736830120431</v>
      </c>
      <c r="R43" s="11">
        <f t="shared" si="9"/>
        <v>0</v>
      </c>
      <c r="S43" s="12">
        <f t="shared" si="10"/>
        <v>0</v>
      </c>
      <c r="U43">
        <v>743.6205606708595</v>
      </c>
      <c r="V43">
        <v>743.62056067085939</v>
      </c>
      <c r="W43" s="12">
        <f t="shared" si="11"/>
        <v>0</v>
      </c>
    </row>
    <row r="44" spans="1:23" x14ac:dyDescent="0.25">
      <c r="A44">
        <v>9</v>
      </c>
      <c r="B44">
        <v>5</v>
      </c>
      <c r="C44">
        <v>3</v>
      </c>
      <c r="D44">
        <f t="shared" si="6"/>
        <v>0.57341666666666669</v>
      </c>
      <c r="E44">
        <f t="shared" si="7"/>
        <v>34.405000000000001</v>
      </c>
      <c r="F44">
        <v>34405</v>
      </c>
      <c r="G44">
        <v>777.70856796600003</v>
      </c>
      <c r="H44" s="19" t="s">
        <v>190</v>
      </c>
      <c r="I44" s="20"/>
      <c r="J44" t="s">
        <v>191</v>
      </c>
      <c r="K44">
        <v>777.70856781138411</v>
      </c>
      <c r="M44" s="11">
        <f t="shared" si="8"/>
        <v>0</v>
      </c>
      <c r="N44" s="11" t="s">
        <v>192</v>
      </c>
      <c r="O44" t="s">
        <v>193</v>
      </c>
      <c r="P44">
        <v>312.95748840000027</v>
      </c>
      <c r="Q44">
        <v>815.67745501620493</v>
      </c>
      <c r="R44" s="11">
        <f t="shared" si="9"/>
        <v>4.8820000000000002E-2</v>
      </c>
      <c r="S44" s="12">
        <f t="shared" si="10"/>
        <v>4.8820000000000002E-2</v>
      </c>
      <c r="U44">
        <v>707.67319254960489</v>
      </c>
      <c r="V44">
        <v>738.68812728622686</v>
      </c>
      <c r="W44" s="12">
        <f t="shared" si="11"/>
        <v>4.3830000000000001E-2</v>
      </c>
    </row>
    <row r="45" spans="1:23" x14ac:dyDescent="0.25">
      <c r="A45">
        <v>9</v>
      </c>
      <c r="B45">
        <v>5</v>
      </c>
      <c r="C45">
        <v>4</v>
      </c>
      <c r="D45">
        <f t="shared" si="6"/>
        <v>2.0694666666666666</v>
      </c>
      <c r="E45">
        <f t="shared" si="7"/>
        <v>124.16800000000001</v>
      </c>
      <c r="F45">
        <v>124168</v>
      </c>
      <c r="G45">
        <v>898.03815021100002</v>
      </c>
      <c r="H45" s="19" t="s">
        <v>194</v>
      </c>
      <c r="I45" s="20"/>
      <c r="J45" t="s">
        <v>195</v>
      </c>
      <c r="K45">
        <v>898.03815043279405</v>
      </c>
      <c r="M45" s="11">
        <f t="shared" si="8"/>
        <v>0</v>
      </c>
      <c r="N45" s="11" t="s">
        <v>196</v>
      </c>
      <c r="O45" t="s">
        <v>197</v>
      </c>
      <c r="P45">
        <v>294.10803340000012</v>
      </c>
      <c r="Q45">
        <v>901.65812449323471</v>
      </c>
      <c r="R45" s="11">
        <f t="shared" si="9"/>
        <v>4.0299999999999997E-3</v>
      </c>
      <c r="S45" s="12">
        <f t="shared" si="10"/>
        <v>4.0299999999999997E-3</v>
      </c>
      <c r="U45">
        <v>837.5636898205878</v>
      </c>
      <c r="V45">
        <v>840.06303014398509</v>
      </c>
      <c r="W45" s="12">
        <f t="shared" si="11"/>
        <v>2.98E-3</v>
      </c>
    </row>
    <row r="46" spans="1:23" x14ac:dyDescent="0.25">
      <c r="A46">
        <v>9</v>
      </c>
      <c r="B46">
        <v>5</v>
      </c>
      <c r="C46">
        <v>5</v>
      </c>
      <c r="D46">
        <f t="shared" si="6"/>
        <v>0.9796999999999999</v>
      </c>
      <c r="E46">
        <f t="shared" si="7"/>
        <v>58.781999999999996</v>
      </c>
      <c r="F46">
        <v>58782</v>
      </c>
      <c r="G46">
        <v>686.78799444000003</v>
      </c>
      <c r="H46" s="19" t="s">
        <v>198</v>
      </c>
      <c r="I46" s="20"/>
      <c r="J46" t="s">
        <v>199</v>
      </c>
      <c r="K46">
        <v>686.78799469955561</v>
      </c>
      <c r="M46" s="11">
        <f t="shared" si="8"/>
        <v>0</v>
      </c>
      <c r="N46" s="11" t="s">
        <v>200</v>
      </c>
      <c r="O46" t="s">
        <v>201</v>
      </c>
      <c r="P46">
        <v>277.16683579999989</v>
      </c>
      <c r="Q46">
        <v>693.83239613801766</v>
      </c>
      <c r="R46" s="11">
        <f t="shared" si="9"/>
        <v>1.026E-2</v>
      </c>
      <c r="S46" s="12">
        <f t="shared" si="10"/>
        <v>1.026E-2</v>
      </c>
      <c r="U46">
        <v>637.2732936954784</v>
      </c>
      <c r="V46">
        <v>644.31769513394056</v>
      </c>
      <c r="W46" s="12">
        <f t="shared" si="11"/>
        <v>1.1050000000000001E-2</v>
      </c>
    </row>
    <row r="47" spans="1:23" x14ac:dyDescent="0.25">
      <c r="A47">
        <v>9</v>
      </c>
      <c r="B47">
        <v>5</v>
      </c>
      <c r="C47">
        <v>6</v>
      </c>
      <c r="D47">
        <f t="shared" si="6"/>
        <v>0.13661666666666666</v>
      </c>
      <c r="E47">
        <f t="shared" si="7"/>
        <v>8.1969999999999992</v>
      </c>
      <c r="F47">
        <v>8197</v>
      </c>
      <c r="G47">
        <v>843.347971669</v>
      </c>
      <c r="H47" s="19" t="s">
        <v>202</v>
      </c>
      <c r="I47" s="20"/>
      <c r="J47" t="s">
        <v>203</v>
      </c>
      <c r="K47">
        <v>843.34797196787281</v>
      </c>
      <c r="M47" s="11">
        <f t="shared" si="8"/>
        <v>0</v>
      </c>
      <c r="N47" s="11" t="s">
        <v>204</v>
      </c>
      <c r="O47" t="s">
        <v>205</v>
      </c>
      <c r="P47">
        <v>271.44339730000053</v>
      </c>
      <c r="Q47">
        <v>843.34797196787281</v>
      </c>
      <c r="R47" s="11">
        <f t="shared" si="9"/>
        <v>0</v>
      </c>
      <c r="S47" s="12">
        <f t="shared" si="10"/>
        <v>0</v>
      </c>
      <c r="U47">
        <v>790.21104098411297</v>
      </c>
      <c r="V47">
        <v>790.21104098411297</v>
      </c>
      <c r="W47" s="12">
        <f t="shared" si="11"/>
        <v>0</v>
      </c>
    </row>
    <row r="48" spans="1:23" x14ac:dyDescent="0.25">
      <c r="A48">
        <v>9</v>
      </c>
      <c r="B48">
        <v>5</v>
      </c>
      <c r="C48">
        <v>7</v>
      </c>
      <c r="D48">
        <f t="shared" si="6"/>
        <v>0.77918333333333334</v>
      </c>
      <c r="E48">
        <f t="shared" si="7"/>
        <v>46.750999999999998</v>
      </c>
      <c r="F48">
        <v>46751</v>
      </c>
      <c r="G48">
        <v>693.91336487399997</v>
      </c>
      <c r="H48" s="19" t="s">
        <v>206</v>
      </c>
      <c r="I48" s="20"/>
      <c r="J48" t="s">
        <v>207</v>
      </c>
      <c r="K48">
        <v>693.91336502693366</v>
      </c>
      <c r="M48" s="11">
        <f t="shared" si="8"/>
        <v>0</v>
      </c>
      <c r="N48" s="11" t="s">
        <v>208</v>
      </c>
      <c r="O48" t="s">
        <v>209</v>
      </c>
      <c r="P48">
        <v>304.65068439999999</v>
      </c>
      <c r="Q48">
        <v>693.91336502693366</v>
      </c>
      <c r="R48" s="11">
        <f t="shared" si="9"/>
        <v>0</v>
      </c>
      <c r="S48" s="12">
        <f t="shared" si="10"/>
        <v>0</v>
      </c>
      <c r="U48">
        <v>636.70423691626274</v>
      </c>
      <c r="V48">
        <v>636.70423691626274</v>
      </c>
      <c r="W48" s="12">
        <f t="shared" si="11"/>
        <v>0</v>
      </c>
    </row>
    <row r="49" spans="1:23" x14ac:dyDescent="0.25">
      <c r="A49">
        <v>9</v>
      </c>
      <c r="B49">
        <v>5</v>
      </c>
      <c r="C49">
        <v>8</v>
      </c>
      <c r="D49">
        <f t="shared" si="6"/>
        <v>0.82641666666666669</v>
      </c>
      <c r="E49">
        <f t="shared" si="7"/>
        <v>49.585000000000001</v>
      </c>
      <c r="F49">
        <v>49585</v>
      </c>
      <c r="G49">
        <v>607.14398191199996</v>
      </c>
      <c r="H49" s="19" t="s">
        <v>210</v>
      </c>
      <c r="I49" s="20"/>
      <c r="J49" t="s">
        <v>211</v>
      </c>
      <c r="K49">
        <v>607.14398174525252</v>
      </c>
      <c r="M49" s="11">
        <f t="shared" si="8"/>
        <v>0</v>
      </c>
      <c r="N49" s="11" t="s">
        <v>212</v>
      </c>
      <c r="O49" t="s">
        <v>213</v>
      </c>
      <c r="P49">
        <v>451.5197326</v>
      </c>
      <c r="Q49">
        <v>607.1439817452524</v>
      </c>
      <c r="R49" s="11">
        <f t="shared" si="9"/>
        <v>0</v>
      </c>
      <c r="S49" s="12">
        <f t="shared" si="10"/>
        <v>0</v>
      </c>
      <c r="U49">
        <v>564.95358122446498</v>
      </c>
      <c r="V49">
        <v>564.95358122446498</v>
      </c>
      <c r="W49" s="12">
        <f t="shared" si="11"/>
        <v>0</v>
      </c>
    </row>
    <row r="50" spans="1:23" x14ac:dyDescent="0.25">
      <c r="A50">
        <v>9</v>
      </c>
      <c r="B50">
        <v>5</v>
      </c>
      <c r="C50">
        <v>9</v>
      </c>
      <c r="D50">
        <f t="shared" si="6"/>
        <v>0.77583333333333326</v>
      </c>
      <c r="E50">
        <f t="shared" si="7"/>
        <v>46.55</v>
      </c>
      <c r="F50">
        <v>46550</v>
      </c>
      <c r="G50">
        <v>1101.9008935639999</v>
      </c>
      <c r="H50" s="19" t="s">
        <v>214</v>
      </c>
      <c r="I50" s="20"/>
      <c r="J50" t="s">
        <v>215</v>
      </c>
      <c r="K50">
        <v>1101.900893734814</v>
      </c>
      <c r="M50" s="11">
        <f t="shared" si="8"/>
        <v>0</v>
      </c>
      <c r="N50" s="11" t="s">
        <v>216</v>
      </c>
      <c r="O50" t="s">
        <v>217</v>
      </c>
      <c r="P50">
        <v>434.625721</v>
      </c>
      <c r="Q50">
        <v>1101.900893734814</v>
      </c>
      <c r="R50" s="11">
        <f t="shared" si="9"/>
        <v>0</v>
      </c>
      <c r="S50" s="12">
        <f t="shared" si="10"/>
        <v>0</v>
      </c>
      <c r="U50">
        <v>1004.357406961276</v>
      </c>
      <c r="V50">
        <v>1004.357406961276</v>
      </c>
      <c r="W50" s="12">
        <f t="shared" si="11"/>
        <v>0</v>
      </c>
    </row>
    <row r="51" spans="1:23" x14ac:dyDescent="0.25">
      <c r="A51">
        <v>9</v>
      </c>
      <c r="B51">
        <v>5</v>
      </c>
      <c r="C51">
        <v>10</v>
      </c>
      <c r="D51">
        <f t="shared" si="6"/>
        <v>1.3081666666666665</v>
      </c>
      <c r="E51">
        <f t="shared" si="7"/>
        <v>78.489999999999995</v>
      </c>
      <c r="F51">
        <v>78490</v>
      </c>
      <c r="G51">
        <v>1140.2752147809999</v>
      </c>
      <c r="H51" s="19" t="s">
        <v>218</v>
      </c>
      <c r="I51" s="20"/>
      <c r="J51" t="s">
        <v>219</v>
      </c>
      <c r="K51">
        <v>1140.275215036743</v>
      </c>
      <c r="M51" s="11">
        <f t="shared" si="8"/>
        <v>0</v>
      </c>
      <c r="N51" s="11" t="s">
        <v>220</v>
      </c>
      <c r="O51" t="s">
        <v>221</v>
      </c>
      <c r="P51">
        <v>295.26435819999978</v>
      </c>
      <c r="Q51">
        <v>1140.275215036743</v>
      </c>
      <c r="R51" s="11">
        <f t="shared" si="9"/>
        <v>0</v>
      </c>
      <c r="S51" s="12">
        <f t="shared" si="10"/>
        <v>0</v>
      </c>
      <c r="U51">
        <v>1041.8609005986179</v>
      </c>
      <c r="V51">
        <v>1041.8609005986179</v>
      </c>
      <c r="W51" s="12">
        <f t="shared" si="11"/>
        <v>0</v>
      </c>
    </row>
    <row r="52" spans="1:23" x14ac:dyDescent="0.25">
      <c r="A52">
        <v>12</v>
      </c>
      <c r="B52">
        <v>5</v>
      </c>
      <c r="C52">
        <v>1</v>
      </c>
      <c r="D52">
        <f t="shared" si="6"/>
        <v>110.92388333333334</v>
      </c>
      <c r="E52">
        <f t="shared" si="7"/>
        <v>6655.433</v>
      </c>
      <c r="F52">
        <v>6655433</v>
      </c>
      <c r="G52">
        <v>1100.1155298650001</v>
      </c>
      <c r="H52" s="19" t="s">
        <v>222</v>
      </c>
      <c r="I52" s="20"/>
      <c r="J52" t="s">
        <v>223</v>
      </c>
      <c r="K52">
        <v>1100.115529475954</v>
      </c>
      <c r="M52" s="11">
        <f t="shared" si="8"/>
        <v>0</v>
      </c>
      <c r="N52" s="11" t="s">
        <v>224</v>
      </c>
      <c r="O52" t="s">
        <v>225</v>
      </c>
      <c r="P52">
        <v>549.80384809999998</v>
      </c>
      <c r="Q52">
        <v>1121.1884105540989</v>
      </c>
      <c r="R52" s="11">
        <f t="shared" si="9"/>
        <v>1.916E-2</v>
      </c>
      <c r="S52" s="12">
        <f t="shared" si="10"/>
        <v>1.916E-2</v>
      </c>
      <c r="U52">
        <v>997.68769973988174</v>
      </c>
      <c r="V52">
        <v>1024.203349782395</v>
      </c>
      <c r="W52" s="12">
        <f t="shared" si="11"/>
        <v>2.6579999999999999E-2</v>
      </c>
    </row>
    <row r="53" spans="1:23" x14ac:dyDescent="0.25">
      <c r="A53">
        <v>12</v>
      </c>
      <c r="B53">
        <v>5</v>
      </c>
      <c r="C53">
        <v>2</v>
      </c>
      <c r="D53">
        <f t="shared" si="6"/>
        <v>11.5799</v>
      </c>
      <c r="E53">
        <f t="shared" si="7"/>
        <v>694.79399999999998</v>
      </c>
      <c r="F53">
        <v>694794</v>
      </c>
      <c r="G53">
        <v>928.29431308680796</v>
      </c>
      <c r="H53" s="19" t="s">
        <v>226</v>
      </c>
      <c r="I53" s="20"/>
      <c r="J53" t="s">
        <v>227</v>
      </c>
      <c r="K53">
        <v>941.28639150548668</v>
      </c>
      <c r="M53" s="11">
        <f t="shared" si="8"/>
        <v>1.4E-2</v>
      </c>
      <c r="N53" s="11" t="s">
        <v>228</v>
      </c>
      <c r="O53" t="s">
        <v>229</v>
      </c>
      <c r="P53">
        <v>574.15233499999999</v>
      </c>
      <c r="Q53">
        <v>948.3910670901206</v>
      </c>
      <c r="R53" s="11">
        <f t="shared" si="9"/>
        <v>2.1649999999999999E-2</v>
      </c>
      <c r="S53" s="12">
        <f t="shared" si="10"/>
        <v>7.5500000000000003E-3</v>
      </c>
      <c r="U53">
        <v>899.70899341124164</v>
      </c>
      <c r="V53">
        <v>900.90172171749282</v>
      </c>
      <c r="W53" s="12">
        <f t="shared" si="11"/>
        <v>1.33E-3</v>
      </c>
    </row>
    <row r="54" spans="1:23" x14ac:dyDescent="0.25">
      <c r="A54">
        <v>12</v>
      </c>
      <c r="B54">
        <v>5</v>
      </c>
      <c r="C54">
        <v>3</v>
      </c>
      <c r="D54">
        <f t="shared" si="6"/>
        <v>6.4224833333333331</v>
      </c>
      <c r="E54">
        <f t="shared" si="7"/>
        <v>385.34899999999999</v>
      </c>
      <c r="F54">
        <v>385349</v>
      </c>
      <c r="G54">
        <v>994.23965793800005</v>
      </c>
      <c r="H54" s="19" t="s">
        <v>230</v>
      </c>
      <c r="I54" s="20"/>
      <c r="J54" t="s">
        <v>231</v>
      </c>
      <c r="K54">
        <v>994.23965800958763</v>
      </c>
      <c r="M54" s="11">
        <f t="shared" si="8"/>
        <v>0</v>
      </c>
      <c r="N54" s="11" t="s">
        <v>232</v>
      </c>
      <c r="O54" t="s">
        <v>233</v>
      </c>
      <c r="P54">
        <v>432.37311709999989</v>
      </c>
      <c r="Q54">
        <v>994.23965800958763</v>
      </c>
      <c r="R54" s="11">
        <f t="shared" si="9"/>
        <v>0</v>
      </c>
      <c r="S54" s="12">
        <f t="shared" si="10"/>
        <v>0</v>
      </c>
      <c r="U54">
        <v>896.45622898880856</v>
      </c>
      <c r="V54">
        <v>896.45622898880856</v>
      </c>
      <c r="W54" s="12">
        <f t="shared" si="11"/>
        <v>0</v>
      </c>
    </row>
    <row r="55" spans="1:23" x14ac:dyDescent="0.25">
      <c r="A55">
        <v>12</v>
      </c>
      <c r="B55">
        <v>5</v>
      </c>
      <c r="C55">
        <v>4</v>
      </c>
      <c r="D55">
        <f t="shared" si="6"/>
        <v>11.620183333333333</v>
      </c>
      <c r="E55">
        <f t="shared" si="7"/>
        <v>697.21100000000001</v>
      </c>
      <c r="F55">
        <v>697211</v>
      </c>
      <c r="G55">
        <v>1337.306652706</v>
      </c>
      <c r="H55" s="19" t="s">
        <v>234</v>
      </c>
      <c r="I55" s="20"/>
      <c r="J55" t="s">
        <v>235</v>
      </c>
      <c r="K55">
        <v>1337.306653073121</v>
      </c>
      <c r="M55" s="11">
        <f t="shared" si="8"/>
        <v>0</v>
      </c>
      <c r="N55" s="11" t="s">
        <v>236</v>
      </c>
      <c r="O55" t="s">
        <v>237</v>
      </c>
      <c r="P55">
        <v>654.51762029999986</v>
      </c>
      <c r="Q55">
        <v>1398.697548421555</v>
      </c>
      <c r="R55" s="11">
        <f t="shared" si="9"/>
        <v>4.5909999999999999E-2</v>
      </c>
      <c r="S55" s="12">
        <f t="shared" si="10"/>
        <v>4.5909999999999999E-2</v>
      </c>
      <c r="U55">
        <v>1286.346981227126</v>
      </c>
      <c r="V55">
        <v>1278.2569936269269</v>
      </c>
      <c r="W55" s="12">
        <f t="shared" si="11"/>
        <v>-6.2899999999999996E-3</v>
      </c>
    </row>
    <row r="56" spans="1:23" x14ac:dyDescent="0.25">
      <c r="A56">
        <v>12</v>
      </c>
      <c r="B56">
        <v>5</v>
      </c>
      <c r="C56">
        <v>5</v>
      </c>
      <c r="D56">
        <f t="shared" si="6"/>
        <v>7.178466666666667</v>
      </c>
      <c r="E56">
        <f t="shared" si="7"/>
        <v>430.70800000000003</v>
      </c>
      <c r="F56">
        <v>430708</v>
      </c>
      <c r="G56">
        <v>847.96983126400005</v>
      </c>
      <c r="H56" s="19" t="s">
        <v>238</v>
      </c>
      <c r="I56" s="20"/>
      <c r="J56" t="s">
        <v>239</v>
      </c>
      <c r="K56">
        <v>847.96983159956494</v>
      </c>
      <c r="M56" s="11">
        <f t="shared" si="8"/>
        <v>0</v>
      </c>
      <c r="N56" s="11" t="s">
        <v>240</v>
      </c>
      <c r="O56" t="s">
        <v>241</v>
      </c>
      <c r="P56">
        <v>439.23778230000022</v>
      </c>
      <c r="Q56">
        <v>887.0093418654709</v>
      </c>
      <c r="R56" s="11">
        <f t="shared" si="9"/>
        <v>4.6039999999999998E-2</v>
      </c>
      <c r="S56" s="12">
        <f t="shared" si="10"/>
        <v>4.6039999999999998E-2</v>
      </c>
      <c r="U56">
        <v>720.87225584465955</v>
      </c>
      <c r="V56">
        <v>759.9117661105654</v>
      </c>
      <c r="W56" s="12">
        <f t="shared" si="11"/>
        <v>5.416E-2</v>
      </c>
    </row>
    <row r="57" spans="1:23" ht="15" customHeight="1" x14ac:dyDescent="0.25">
      <c r="A57">
        <v>12</v>
      </c>
      <c r="B57">
        <v>5</v>
      </c>
      <c r="C57">
        <v>6</v>
      </c>
      <c r="D57">
        <f t="shared" si="6"/>
        <v>2.1865000000000001</v>
      </c>
      <c r="E57">
        <f t="shared" si="7"/>
        <v>131.19</v>
      </c>
      <c r="F57">
        <v>131190</v>
      </c>
      <c r="G57">
        <v>1284.681273827</v>
      </c>
      <c r="H57" s="19" t="s">
        <v>242</v>
      </c>
      <c r="I57" s="20"/>
      <c r="J57" t="s">
        <v>243</v>
      </c>
      <c r="K57">
        <v>1284.681273819707</v>
      </c>
      <c r="M57" s="11">
        <f t="shared" si="8"/>
        <v>0</v>
      </c>
      <c r="N57" s="11" t="s">
        <v>244</v>
      </c>
      <c r="O57" t="s">
        <v>245</v>
      </c>
      <c r="P57">
        <v>563.62307599999986</v>
      </c>
      <c r="Q57">
        <v>1284.681273819707</v>
      </c>
      <c r="R57" s="11">
        <f t="shared" si="9"/>
        <v>0</v>
      </c>
      <c r="S57" s="12">
        <f t="shared" si="10"/>
        <v>0</v>
      </c>
      <c r="U57">
        <v>1182.812350525463</v>
      </c>
      <c r="V57">
        <v>1182.812350525463</v>
      </c>
      <c r="W57" s="12">
        <f t="shared" si="11"/>
        <v>0</v>
      </c>
    </row>
    <row r="58" spans="1:23" ht="15" customHeight="1" x14ac:dyDescent="0.25">
      <c r="A58">
        <v>12</v>
      </c>
      <c r="B58">
        <v>5</v>
      </c>
      <c r="C58">
        <v>7</v>
      </c>
      <c r="D58">
        <f t="shared" si="6"/>
        <v>34.159483333333334</v>
      </c>
      <c r="E58">
        <f t="shared" si="7"/>
        <v>2049.569</v>
      </c>
      <c r="F58">
        <v>2049569</v>
      </c>
      <c r="G58">
        <v>1079.070671831</v>
      </c>
      <c r="H58" s="19" t="s">
        <v>246</v>
      </c>
      <c r="I58" s="20"/>
      <c r="J58" t="s">
        <v>247</v>
      </c>
      <c r="K58">
        <v>1079.0706719010329</v>
      </c>
      <c r="M58" s="11">
        <f t="shared" si="8"/>
        <v>0</v>
      </c>
      <c r="N58" s="11" t="s">
        <v>248</v>
      </c>
      <c r="O58" t="s">
        <v>249</v>
      </c>
      <c r="P58">
        <v>380.41526970000001</v>
      </c>
      <c r="Q58">
        <v>1079.0706719010329</v>
      </c>
      <c r="R58" s="11">
        <f t="shared" si="9"/>
        <v>0</v>
      </c>
      <c r="S58" s="12">
        <f t="shared" si="10"/>
        <v>0</v>
      </c>
      <c r="U58">
        <v>998.42857891810445</v>
      </c>
      <c r="V58">
        <v>998.42857891810445</v>
      </c>
      <c r="W58" s="12">
        <f t="shared" si="11"/>
        <v>0</v>
      </c>
    </row>
    <row r="59" spans="1:23" ht="15" customHeight="1" x14ac:dyDescent="0.25">
      <c r="A59">
        <v>12</v>
      </c>
      <c r="B59">
        <v>5</v>
      </c>
      <c r="C59">
        <v>8</v>
      </c>
      <c r="D59">
        <f t="shared" si="6"/>
        <v>0.45496666666666663</v>
      </c>
      <c r="E59">
        <f t="shared" si="7"/>
        <v>27.297999999999998</v>
      </c>
      <c r="F59">
        <v>27298</v>
      </c>
      <c r="G59">
        <v>1200.6605101329999</v>
      </c>
      <c r="H59" s="19" t="s">
        <v>250</v>
      </c>
      <c r="I59" s="20"/>
      <c r="J59" t="s">
        <v>251</v>
      </c>
      <c r="K59">
        <v>1200.660510291423</v>
      </c>
      <c r="M59" s="11">
        <f t="shared" si="8"/>
        <v>0</v>
      </c>
      <c r="N59" s="11" t="s">
        <v>252</v>
      </c>
      <c r="O59" t="s">
        <v>253</v>
      </c>
      <c r="P59">
        <v>431.32710730000008</v>
      </c>
      <c r="Q59">
        <v>1232.425317136597</v>
      </c>
      <c r="R59" s="11">
        <f t="shared" si="9"/>
        <v>2.6460000000000001E-2</v>
      </c>
      <c r="S59" s="12">
        <f t="shared" si="10"/>
        <v>2.6460000000000001E-2</v>
      </c>
      <c r="U59">
        <v>1112.0545136647349</v>
      </c>
      <c r="V59">
        <v>1141.8992964849799</v>
      </c>
      <c r="W59" s="12">
        <f t="shared" si="11"/>
        <v>2.6839999999999999E-2</v>
      </c>
    </row>
    <row r="60" spans="1:23" ht="15" customHeight="1" x14ac:dyDescent="0.25">
      <c r="A60">
        <v>12</v>
      </c>
      <c r="B60">
        <v>5</v>
      </c>
      <c r="C60">
        <v>9</v>
      </c>
      <c r="D60">
        <f t="shared" si="6"/>
        <v>1.6757166666666667</v>
      </c>
      <c r="E60">
        <f t="shared" si="7"/>
        <v>100.54300000000001</v>
      </c>
      <c r="F60">
        <v>100543</v>
      </c>
      <c r="G60">
        <v>1187.5423336710001</v>
      </c>
      <c r="H60" s="19" t="s">
        <v>254</v>
      </c>
      <c r="I60" s="20"/>
      <c r="J60" t="s">
        <v>255</v>
      </c>
      <c r="K60">
        <v>1187.542333723753</v>
      </c>
      <c r="M60" s="11">
        <f t="shared" si="8"/>
        <v>0</v>
      </c>
      <c r="N60" s="11" t="s">
        <v>256</v>
      </c>
      <c r="O60" t="s">
        <v>257</v>
      </c>
      <c r="P60">
        <v>356.04542850000013</v>
      </c>
      <c r="Q60">
        <v>1187.542333723753</v>
      </c>
      <c r="R60" s="11">
        <f t="shared" si="9"/>
        <v>0</v>
      </c>
      <c r="S60" s="12">
        <f t="shared" si="10"/>
        <v>0</v>
      </c>
      <c r="U60">
        <v>1110.7413172975639</v>
      </c>
      <c r="V60">
        <v>1110.7413172975639</v>
      </c>
      <c r="W60" s="12">
        <f t="shared" si="11"/>
        <v>0</v>
      </c>
    </row>
    <row r="61" spans="1:23" ht="15" customHeight="1" x14ac:dyDescent="0.25">
      <c r="A61">
        <v>12</v>
      </c>
      <c r="B61">
        <v>5</v>
      </c>
      <c r="C61">
        <v>10</v>
      </c>
      <c r="D61">
        <f t="shared" si="6"/>
        <v>11.076916666666667</v>
      </c>
      <c r="E61">
        <f t="shared" si="7"/>
        <v>664.61500000000001</v>
      </c>
      <c r="F61">
        <v>664615</v>
      </c>
      <c r="G61">
        <v>946.82210815500002</v>
      </c>
      <c r="H61" s="19" t="s">
        <v>258</v>
      </c>
      <c r="I61" s="20"/>
      <c r="J61" t="s">
        <v>259</v>
      </c>
      <c r="K61">
        <v>946.82210818578142</v>
      </c>
      <c r="M61" s="11">
        <f t="shared" si="8"/>
        <v>0</v>
      </c>
      <c r="N61" s="11" t="s">
        <v>260</v>
      </c>
      <c r="O61" t="s">
        <v>261</v>
      </c>
      <c r="P61">
        <v>443.30661539999983</v>
      </c>
      <c r="Q61">
        <v>946.82210818578142</v>
      </c>
      <c r="R61" s="11">
        <f t="shared" si="9"/>
        <v>0</v>
      </c>
      <c r="S61" s="12">
        <f t="shared" si="10"/>
        <v>0</v>
      </c>
      <c r="U61">
        <v>896.23116196264618</v>
      </c>
      <c r="V61">
        <v>896.23116196264618</v>
      </c>
      <c r="W61" s="12">
        <f t="shared" si="11"/>
        <v>0</v>
      </c>
    </row>
    <row r="62" spans="1:23" ht="15" customHeight="1" x14ac:dyDescent="0.25">
      <c r="H62" s="19"/>
      <c r="I62" s="20"/>
      <c r="M62" s="11"/>
      <c r="N62" s="11"/>
      <c r="R62" s="11"/>
      <c r="S62" s="12"/>
      <c r="W62" s="12"/>
    </row>
    <row r="63" spans="1:23" ht="15" customHeight="1" x14ac:dyDescent="0.25">
      <c r="H63" s="19"/>
      <c r="I63" s="20"/>
      <c r="T63" s="16">
        <f>AVERAGE(S2:S61)</f>
        <v>5.6053333333333337E-3</v>
      </c>
    </row>
    <row r="64" spans="1:23" ht="15" customHeight="1" x14ac:dyDescent="0.25">
      <c r="H64" s="19"/>
      <c r="I64" s="20"/>
    </row>
    <row r="65" spans="8:9" x14ac:dyDescent="0.25">
      <c r="H65" s="19"/>
      <c r="I65" s="20"/>
    </row>
    <row r="66" spans="8:9" x14ac:dyDescent="0.25">
      <c r="H66" s="19"/>
      <c r="I66" s="20"/>
    </row>
    <row r="67" spans="8:9" x14ac:dyDescent="0.25">
      <c r="H67" s="19"/>
      <c r="I67" s="20"/>
    </row>
    <row r="68" spans="8:9" x14ac:dyDescent="0.25">
      <c r="H68" s="19"/>
      <c r="I68" s="20"/>
    </row>
    <row r="69" spans="8:9" x14ac:dyDescent="0.25">
      <c r="H69" s="19"/>
      <c r="I69" s="20"/>
    </row>
    <row r="70" spans="8:9" x14ac:dyDescent="0.25">
      <c r="H70" s="19"/>
      <c r="I70" s="20"/>
    </row>
    <row r="71" spans="8:9" x14ac:dyDescent="0.25">
      <c r="H71" s="19"/>
      <c r="I71" s="20"/>
    </row>
    <row r="72" spans="8:9" x14ac:dyDescent="0.25">
      <c r="H72" s="19"/>
      <c r="I72" s="20"/>
    </row>
    <row r="73" spans="8:9" x14ac:dyDescent="0.25">
      <c r="H73" s="19"/>
      <c r="I73" s="20"/>
    </row>
    <row r="74" spans="8:9" x14ac:dyDescent="0.25">
      <c r="H74" s="19"/>
      <c r="I74" s="20"/>
    </row>
    <row r="75" spans="8:9" x14ac:dyDescent="0.25">
      <c r="H75" s="19"/>
      <c r="I75" s="20"/>
    </row>
    <row r="76" spans="8:9" x14ac:dyDescent="0.25">
      <c r="H76" s="19"/>
      <c r="I76" s="20"/>
    </row>
    <row r="77" spans="8:9" x14ac:dyDescent="0.25">
      <c r="H77" s="19"/>
      <c r="I77" s="20"/>
    </row>
    <row r="78" spans="8:9" x14ac:dyDescent="0.25">
      <c r="H78" s="19"/>
      <c r="I78" s="20"/>
    </row>
    <row r="79" spans="8:9" x14ac:dyDescent="0.25">
      <c r="H79" s="19"/>
      <c r="I79" s="20"/>
    </row>
    <row r="80" spans="8:9" x14ac:dyDescent="0.25">
      <c r="H80" s="19"/>
      <c r="I80" s="20"/>
    </row>
    <row r="81" spans="8:9" x14ac:dyDescent="0.25">
      <c r="H81" s="19"/>
      <c r="I81" s="20"/>
    </row>
    <row r="82" spans="8:9" x14ac:dyDescent="0.25">
      <c r="H82" s="19"/>
      <c r="I82" s="20"/>
    </row>
    <row r="83" spans="8:9" x14ac:dyDescent="0.25">
      <c r="H83" s="19"/>
      <c r="I83" s="20"/>
    </row>
    <row r="84" spans="8:9" x14ac:dyDescent="0.25">
      <c r="H84" s="19"/>
      <c r="I84" s="20"/>
    </row>
    <row r="85" spans="8:9" x14ac:dyDescent="0.25">
      <c r="H85" s="19"/>
      <c r="I85" s="20"/>
    </row>
    <row r="86" spans="8:9" x14ac:dyDescent="0.25">
      <c r="H86" s="19"/>
      <c r="I86" s="20"/>
    </row>
    <row r="87" spans="8:9" x14ac:dyDescent="0.25">
      <c r="H87" s="19"/>
      <c r="I87" s="20"/>
    </row>
    <row r="88" spans="8:9" x14ac:dyDescent="0.25">
      <c r="H88" s="19"/>
      <c r="I88" s="20"/>
    </row>
    <row r="89" spans="8:9" x14ac:dyDescent="0.25">
      <c r="H89" s="19"/>
      <c r="I89" s="20"/>
    </row>
    <row r="90" spans="8:9" x14ac:dyDescent="0.25">
      <c r="H90" s="19"/>
      <c r="I90" s="20"/>
    </row>
    <row r="91" spans="8:9" x14ac:dyDescent="0.25">
      <c r="H91" s="19"/>
      <c r="I91" s="20"/>
    </row>
    <row r="92" spans="8:9" x14ac:dyDescent="0.25">
      <c r="H92" s="19"/>
      <c r="I92" s="20"/>
    </row>
    <row r="93" spans="8:9" x14ac:dyDescent="0.25">
      <c r="H93" s="19"/>
      <c r="I93" s="20"/>
    </row>
    <row r="94" spans="8:9" x14ac:dyDescent="0.25">
      <c r="H94" s="19"/>
      <c r="I94" s="20"/>
    </row>
    <row r="95" spans="8:9" x14ac:dyDescent="0.25">
      <c r="H95" s="19"/>
      <c r="I95" s="20"/>
    </row>
    <row r="96" spans="8:9" x14ac:dyDescent="0.25">
      <c r="H96" s="19"/>
      <c r="I96" s="20"/>
    </row>
    <row r="97" spans="8:9" x14ac:dyDescent="0.25">
      <c r="H97" s="19"/>
      <c r="I97" s="20"/>
    </row>
    <row r="98" spans="8:9" x14ac:dyDescent="0.25">
      <c r="H98" s="19"/>
      <c r="I98" s="20"/>
    </row>
    <row r="99" spans="8:9" x14ac:dyDescent="0.25">
      <c r="H99" s="19"/>
      <c r="I99" s="20"/>
    </row>
    <row r="100" spans="8:9" x14ac:dyDescent="0.25">
      <c r="H100" s="19"/>
      <c r="I100" s="20"/>
    </row>
    <row r="101" spans="8:9" x14ac:dyDescent="0.25">
      <c r="H101" s="19"/>
      <c r="I101" s="20"/>
    </row>
    <row r="102" spans="8:9" x14ac:dyDescent="0.25">
      <c r="H102" s="19"/>
      <c r="I102" s="20"/>
    </row>
    <row r="103" spans="8:9" x14ac:dyDescent="0.25">
      <c r="H103" s="19"/>
      <c r="I103" s="20"/>
    </row>
    <row r="104" spans="8:9" x14ac:dyDescent="0.25">
      <c r="H104" s="19"/>
      <c r="I104" s="20"/>
    </row>
    <row r="105" spans="8:9" x14ac:dyDescent="0.25">
      <c r="H105" s="19"/>
      <c r="I105" s="20"/>
    </row>
    <row r="106" spans="8:9" x14ac:dyDescent="0.25">
      <c r="H106" s="19"/>
      <c r="I106" s="20"/>
    </row>
    <row r="107" spans="8:9" x14ac:dyDescent="0.25">
      <c r="H107" s="19"/>
      <c r="I107" s="20"/>
    </row>
    <row r="108" spans="8:9" x14ac:dyDescent="0.25">
      <c r="H108" s="19"/>
      <c r="I108" s="20"/>
    </row>
    <row r="109" spans="8:9" x14ac:dyDescent="0.25">
      <c r="H109" s="19"/>
      <c r="I109" s="20"/>
    </row>
    <row r="110" spans="8:9" x14ac:dyDescent="0.25">
      <c r="H110" s="19"/>
      <c r="I110" s="20"/>
    </row>
    <row r="111" spans="8:9" x14ac:dyDescent="0.25">
      <c r="H111" s="19"/>
      <c r="I111" s="20"/>
    </row>
    <row r="112" spans="8:9" x14ac:dyDescent="0.25">
      <c r="H112" s="19"/>
      <c r="I112" s="20"/>
    </row>
    <row r="113" spans="8:9" x14ac:dyDescent="0.25">
      <c r="H113" s="19"/>
      <c r="I113" s="20"/>
    </row>
    <row r="114" spans="8:9" x14ac:dyDescent="0.25">
      <c r="H114" s="19"/>
      <c r="I114" s="20"/>
    </row>
    <row r="115" spans="8:9" x14ac:dyDescent="0.25">
      <c r="H115" s="19"/>
      <c r="I115" s="20"/>
    </row>
    <row r="116" spans="8:9" x14ac:dyDescent="0.25">
      <c r="H116" s="19"/>
      <c r="I116" s="20"/>
    </row>
    <row r="117" spans="8:9" x14ac:dyDescent="0.25">
      <c r="H117" s="19"/>
      <c r="I117" s="20"/>
    </row>
    <row r="118" spans="8:9" x14ac:dyDescent="0.25">
      <c r="H118" s="19"/>
      <c r="I118" s="20"/>
    </row>
    <row r="119" spans="8:9" x14ac:dyDescent="0.25">
      <c r="H119" s="19"/>
      <c r="I119" s="20"/>
    </row>
    <row r="120" spans="8:9" x14ac:dyDescent="0.25">
      <c r="H120" s="19"/>
      <c r="I120" s="20"/>
    </row>
    <row r="121" spans="8:9" x14ac:dyDescent="0.25">
      <c r="H121" s="19"/>
      <c r="I121" s="20"/>
    </row>
    <row r="122" spans="8:9" x14ac:dyDescent="0.25">
      <c r="H122" s="19"/>
      <c r="I122" s="20"/>
    </row>
    <row r="123" spans="8:9" x14ac:dyDescent="0.25">
      <c r="H123" s="19"/>
      <c r="I123" s="20"/>
    </row>
    <row r="124" spans="8:9" x14ac:dyDescent="0.25">
      <c r="H124" s="19"/>
      <c r="I124" s="20"/>
    </row>
    <row r="125" spans="8:9" x14ac:dyDescent="0.25">
      <c r="H125" s="19"/>
      <c r="I125" s="20"/>
    </row>
    <row r="126" spans="8:9" x14ac:dyDescent="0.25">
      <c r="H126" s="19"/>
      <c r="I126" s="20"/>
    </row>
    <row r="127" spans="8:9" x14ac:dyDescent="0.25">
      <c r="H127" s="19"/>
      <c r="I127" s="20"/>
    </row>
    <row r="128" spans="8:9" x14ac:dyDescent="0.25">
      <c r="H128" s="19"/>
      <c r="I128" s="20"/>
    </row>
    <row r="129" spans="8:9" x14ac:dyDescent="0.25">
      <c r="H129" s="19"/>
      <c r="I129" s="20"/>
    </row>
    <row r="130" spans="8:9" x14ac:dyDescent="0.25">
      <c r="H130" s="19"/>
      <c r="I130" s="20"/>
    </row>
    <row r="131" spans="8:9" x14ac:dyDescent="0.25">
      <c r="H131" s="19"/>
      <c r="I131" s="20"/>
    </row>
    <row r="132" spans="8:9" x14ac:dyDescent="0.25">
      <c r="H132" s="19"/>
      <c r="I132" s="20"/>
    </row>
    <row r="133" spans="8:9" x14ac:dyDescent="0.25">
      <c r="H133" s="19"/>
      <c r="I133" s="20"/>
    </row>
    <row r="134" spans="8:9" x14ac:dyDescent="0.25">
      <c r="H134" s="19"/>
      <c r="I134" s="20"/>
    </row>
    <row r="135" spans="8:9" x14ac:dyDescent="0.25">
      <c r="H135" s="19"/>
      <c r="I135" s="20"/>
    </row>
    <row r="136" spans="8:9" x14ac:dyDescent="0.25">
      <c r="H136" s="19"/>
      <c r="I136" s="20"/>
    </row>
    <row r="137" spans="8:9" x14ac:dyDescent="0.25">
      <c r="H137" s="19"/>
      <c r="I137" s="20"/>
    </row>
    <row r="138" spans="8:9" x14ac:dyDescent="0.25">
      <c r="H138" s="19"/>
      <c r="I138" s="20"/>
    </row>
    <row r="139" spans="8:9" x14ac:dyDescent="0.25">
      <c r="H139" s="19"/>
      <c r="I139" s="20"/>
    </row>
    <row r="140" spans="8:9" x14ac:dyDescent="0.25">
      <c r="H140" s="19"/>
      <c r="I140" s="20"/>
    </row>
    <row r="141" spans="8:9" x14ac:dyDescent="0.25">
      <c r="H141" s="19"/>
      <c r="I141" s="20"/>
    </row>
    <row r="142" spans="8:9" x14ac:dyDescent="0.25">
      <c r="H142" s="19"/>
      <c r="I142" s="20"/>
    </row>
    <row r="143" spans="8:9" x14ac:dyDescent="0.25">
      <c r="H143" s="19"/>
      <c r="I143" s="20"/>
    </row>
    <row r="144" spans="8:9" x14ac:dyDescent="0.25">
      <c r="H144" s="19"/>
      <c r="I144" s="20"/>
    </row>
    <row r="145" spans="8:9" x14ac:dyDescent="0.25">
      <c r="H145" s="19"/>
      <c r="I145" s="20"/>
    </row>
    <row r="146" spans="8:9" x14ac:dyDescent="0.25">
      <c r="H146" s="19"/>
      <c r="I146" s="20"/>
    </row>
    <row r="147" spans="8:9" x14ac:dyDescent="0.25">
      <c r="H147" s="19"/>
      <c r="I147" s="20"/>
    </row>
    <row r="148" spans="8:9" x14ac:dyDescent="0.25">
      <c r="H148" s="19"/>
      <c r="I148" s="20"/>
    </row>
    <row r="149" spans="8:9" x14ac:dyDescent="0.25">
      <c r="H149" s="19"/>
      <c r="I149" s="20"/>
    </row>
    <row r="150" spans="8:9" x14ac:dyDescent="0.25">
      <c r="H150" s="19"/>
      <c r="I150" s="20"/>
    </row>
    <row r="151" spans="8:9" x14ac:dyDescent="0.25">
      <c r="H151" s="19"/>
      <c r="I151" s="20"/>
    </row>
    <row r="152" spans="8:9" x14ac:dyDescent="0.25">
      <c r="H152" s="19"/>
      <c r="I152" s="20"/>
    </row>
    <row r="153" spans="8:9" x14ac:dyDescent="0.25">
      <c r="H153" s="19"/>
      <c r="I153" s="20"/>
    </row>
    <row r="154" spans="8:9" x14ac:dyDescent="0.25">
      <c r="H154" s="19"/>
      <c r="I154" s="20"/>
    </row>
    <row r="155" spans="8:9" x14ac:dyDescent="0.25">
      <c r="H155" s="19"/>
      <c r="I155" s="20"/>
    </row>
    <row r="156" spans="8:9" x14ac:dyDescent="0.25">
      <c r="H156" s="19"/>
      <c r="I156" s="20"/>
    </row>
    <row r="157" spans="8:9" x14ac:dyDescent="0.25">
      <c r="H157" s="19"/>
      <c r="I157" s="20"/>
    </row>
    <row r="158" spans="8:9" x14ac:dyDescent="0.25">
      <c r="H158" s="19"/>
      <c r="I158" s="20"/>
    </row>
    <row r="159" spans="8:9" x14ac:dyDescent="0.25">
      <c r="H159" s="19"/>
      <c r="I159" s="20"/>
    </row>
    <row r="160" spans="8:9" x14ac:dyDescent="0.25">
      <c r="H160" s="19"/>
      <c r="I160" s="20"/>
    </row>
    <row r="161" spans="8:9" x14ac:dyDescent="0.25">
      <c r="H161" s="19"/>
      <c r="I161" s="20"/>
    </row>
    <row r="162" spans="8:9" x14ac:dyDescent="0.25">
      <c r="H162" s="19"/>
      <c r="I162" s="20"/>
    </row>
    <row r="163" spans="8:9" x14ac:dyDescent="0.25">
      <c r="H163" s="19"/>
      <c r="I163" s="20"/>
    </row>
    <row r="164" spans="8:9" x14ac:dyDescent="0.25">
      <c r="H164" s="19"/>
      <c r="I164" s="20"/>
    </row>
    <row r="165" spans="8:9" x14ac:dyDescent="0.25">
      <c r="H165" s="19"/>
      <c r="I165" s="20"/>
    </row>
    <row r="166" spans="8:9" x14ac:dyDescent="0.25">
      <c r="H166" s="19"/>
      <c r="I166" s="20"/>
    </row>
    <row r="167" spans="8:9" x14ac:dyDescent="0.25">
      <c r="H167" s="19"/>
      <c r="I167" s="20"/>
    </row>
    <row r="168" spans="8:9" x14ac:dyDescent="0.25">
      <c r="H168" s="19"/>
      <c r="I168" s="20"/>
    </row>
    <row r="169" spans="8:9" x14ac:dyDescent="0.25">
      <c r="H169" s="19"/>
      <c r="I169" s="20"/>
    </row>
    <row r="170" spans="8:9" x14ac:dyDescent="0.25">
      <c r="H170" s="19"/>
      <c r="I170" s="20"/>
    </row>
    <row r="171" spans="8:9" x14ac:dyDescent="0.25">
      <c r="H171" s="19"/>
      <c r="I171" s="20"/>
    </row>
    <row r="172" spans="8:9" x14ac:dyDescent="0.25">
      <c r="H172" s="19"/>
      <c r="I172" s="20"/>
    </row>
    <row r="173" spans="8:9" x14ac:dyDescent="0.25">
      <c r="H173" s="19"/>
      <c r="I173" s="20"/>
    </row>
    <row r="174" spans="8:9" x14ac:dyDescent="0.25">
      <c r="H174" s="19"/>
      <c r="I174" s="20"/>
    </row>
    <row r="175" spans="8:9" x14ac:dyDescent="0.25">
      <c r="H175" s="19"/>
      <c r="I175" s="20"/>
    </row>
    <row r="176" spans="8:9" x14ac:dyDescent="0.25">
      <c r="H176" s="19"/>
      <c r="I176" s="20"/>
    </row>
    <row r="177" spans="8:9" x14ac:dyDescent="0.25">
      <c r="H177" s="19"/>
      <c r="I177" s="20"/>
    </row>
    <row r="178" spans="8:9" x14ac:dyDescent="0.25">
      <c r="H178" s="19"/>
      <c r="I178" s="20"/>
    </row>
    <row r="179" spans="8:9" x14ac:dyDescent="0.25">
      <c r="H179" s="19"/>
      <c r="I179" s="20"/>
    </row>
    <row r="180" spans="8:9" x14ac:dyDescent="0.25">
      <c r="H180" s="19"/>
      <c r="I180" s="20"/>
    </row>
    <row r="181" spans="8:9" x14ac:dyDescent="0.25">
      <c r="H181" s="19"/>
      <c r="I181" s="20"/>
    </row>
    <row r="182" spans="8:9" x14ac:dyDescent="0.25">
      <c r="H182" s="19"/>
      <c r="I182" s="20"/>
    </row>
    <row r="183" spans="8:9" x14ac:dyDescent="0.25">
      <c r="H183" s="19"/>
      <c r="I183" s="20"/>
    </row>
    <row r="184" spans="8:9" x14ac:dyDescent="0.25">
      <c r="H184" s="19"/>
      <c r="I184" s="20"/>
    </row>
    <row r="185" spans="8:9" x14ac:dyDescent="0.25">
      <c r="H185" s="19"/>
      <c r="I185" s="20"/>
    </row>
    <row r="186" spans="8:9" x14ac:dyDescent="0.25">
      <c r="H186" s="19"/>
      <c r="I186" s="20"/>
    </row>
    <row r="187" spans="8:9" x14ac:dyDescent="0.25">
      <c r="H187" s="19"/>
      <c r="I187" s="20"/>
    </row>
    <row r="188" spans="8:9" x14ac:dyDescent="0.25">
      <c r="H188" s="19"/>
      <c r="I188" s="20"/>
    </row>
    <row r="189" spans="8:9" x14ac:dyDescent="0.25">
      <c r="H189" s="19"/>
      <c r="I189" s="20"/>
    </row>
    <row r="190" spans="8:9" x14ac:dyDescent="0.25">
      <c r="H190" s="19"/>
      <c r="I190" s="20"/>
    </row>
    <row r="191" spans="8:9" x14ac:dyDescent="0.25">
      <c r="H191" s="19"/>
      <c r="I191" s="20"/>
    </row>
    <row r="192" spans="8:9" x14ac:dyDescent="0.25">
      <c r="H192" s="19"/>
      <c r="I192" s="20"/>
    </row>
    <row r="193" spans="8:9" x14ac:dyDescent="0.25">
      <c r="H193" s="19"/>
      <c r="I193" s="20"/>
    </row>
    <row r="194" spans="8:9" x14ac:dyDescent="0.25">
      <c r="H194" s="19"/>
      <c r="I194" s="20"/>
    </row>
    <row r="195" spans="8:9" x14ac:dyDescent="0.25">
      <c r="H195" s="19"/>
      <c r="I195" s="20"/>
    </row>
    <row r="196" spans="8:9" x14ac:dyDescent="0.25">
      <c r="H196" s="19"/>
      <c r="I196" s="20"/>
    </row>
    <row r="197" spans="8:9" x14ac:dyDescent="0.25">
      <c r="H197" s="19"/>
      <c r="I197" s="20"/>
    </row>
    <row r="198" spans="8:9" x14ac:dyDescent="0.25">
      <c r="H198" s="19"/>
      <c r="I198" s="20"/>
    </row>
    <row r="199" spans="8:9" x14ac:dyDescent="0.25">
      <c r="H199" s="19"/>
      <c r="I199" s="20"/>
    </row>
    <row r="200" spans="8:9" x14ac:dyDescent="0.25">
      <c r="H200" s="19"/>
      <c r="I200" s="20"/>
    </row>
    <row r="201" spans="8:9" x14ac:dyDescent="0.25">
      <c r="H201" s="19"/>
      <c r="I201" s="20"/>
    </row>
    <row r="202" spans="8:9" x14ac:dyDescent="0.25">
      <c r="H202" s="19"/>
      <c r="I202" s="20"/>
    </row>
    <row r="203" spans="8:9" x14ac:dyDescent="0.25">
      <c r="H203" s="19"/>
      <c r="I203" s="20"/>
    </row>
    <row r="204" spans="8:9" x14ac:dyDescent="0.25">
      <c r="H204" s="19"/>
      <c r="I204" s="20"/>
    </row>
    <row r="205" spans="8:9" x14ac:dyDescent="0.25">
      <c r="H205" s="19"/>
      <c r="I205" s="20"/>
    </row>
    <row r="206" spans="8:9" x14ac:dyDescent="0.25">
      <c r="H206" s="19"/>
      <c r="I206" s="20"/>
    </row>
    <row r="207" spans="8:9" x14ac:dyDescent="0.25">
      <c r="H207" s="19"/>
      <c r="I207" s="20"/>
    </row>
    <row r="208" spans="8:9" x14ac:dyDescent="0.25">
      <c r="H208" s="19"/>
      <c r="I208" s="20"/>
    </row>
  </sheetData>
  <mergeCells count="207">
    <mergeCell ref="H195:I195"/>
    <mergeCell ref="H196:I196"/>
    <mergeCell ref="H197:I197"/>
    <mergeCell ref="H198:I198"/>
    <mergeCell ref="H131:I131"/>
    <mergeCell ref="H132:I132"/>
    <mergeCell ref="H133:I133"/>
    <mergeCell ref="H134:I134"/>
    <mergeCell ref="H135:I135"/>
    <mergeCell ref="H136:I136"/>
    <mergeCell ref="H181:I181"/>
    <mergeCell ref="H182:I182"/>
    <mergeCell ref="H183:I183"/>
    <mergeCell ref="H169:I169"/>
    <mergeCell ref="H167:I167"/>
    <mergeCell ref="H168:I168"/>
    <mergeCell ref="H163:I163"/>
    <mergeCell ref="H164:I164"/>
    <mergeCell ref="H165:I165"/>
    <mergeCell ref="H166:I166"/>
    <mergeCell ref="H146:I146"/>
    <mergeCell ref="H147:I147"/>
    <mergeCell ref="H148:I148"/>
    <mergeCell ref="H151:I151"/>
    <mergeCell ref="H72:I72"/>
    <mergeCell ref="H73:I73"/>
    <mergeCell ref="H74:I74"/>
    <mergeCell ref="H75:I75"/>
    <mergeCell ref="H86:I86"/>
    <mergeCell ref="H87:I87"/>
    <mergeCell ref="H88:I88"/>
    <mergeCell ref="H89:I89"/>
    <mergeCell ref="H76:I76"/>
    <mergeCell ref="H84:I84"/>
    <mergeCell ref="H85:I85"/>
    <mergeCell ref="H77:I77"/>
    <mergeCell ref="H78:I78"/>
    <mergeCell ref="H79:I79"/>
    <mergeCell ref="H80:I80"/>
    <mergeCell ref="H40:I40"/>
    <mergeCell ref="H41:I41"/>
    <mergeCell ref="H42:I42"/>
    <mergeCell ref="H43:I43"/>
    <mergeCell ref="H44:I44"/>
    <mergeCell ref="H45:I45"/>
    <mergeCell ref="H152:I152"/>
    <mergeCell ref="H153:I153"/>
    <mergeCell ref="H154:I154"/>
    <mergeCell ref="H140:I140"/>
    <mergeCell ref="H141:I141"/>
    <mergeCell ref="H142:I142"/>
    <mergeCell ref="H143:I143"/>
    <mergeCell ref="H144:I144"/>
    <mergeCell ref="H145:I145"/>
    <mergeCell ref="H46:I46"/>
    <mergeCell ref="H47:I47"/>
    <mergeCell ref="H48:I48"/>
    <mergeCell ref="H93:I93"/>
    <mergeCell ref="H94:I94"/>
    <mergeCell ref="H95:I95"/>
    <mergeCell ref="H96:I96"/>
    <mergeCell ref="H97:I97"/>
    <mergeCell ref="H98:I98"/>
    <mergeCell ref="H49:I49"/>
    <mergeCell ref="H52:I52"/>
    <mergeCell ref="H53:I53"/>
    <mergeCell ref="H54:I54"/>
    <mergeCell ref="H55:I55"/>
    <mergeCell ref="H56:I56"/>
    <mergeCell ref="H57:I57"/>
    <mergeCell ref="H58:I58"/>
    <mergeCell ref="H59:I59"/>
    <mergeCell ref="H50:I50"/>
    <mergeCell ref="H110:I110"/>
    <mergeCell ref="H111:I111"/>
    <mergeCell ref="H101:I101"/>
    <mergeCell ref="H102:I102"/>
    <mergeCell ref="H103:I103"/>
    <mergeCell ref="H105:I105"/>
    <mergeCell ref="H106:I106"/>
    <mergeCell ref="H107:I107"/>
    <mergeCell ref="H108:I108"/>
    <mergeCell ref="H109:I109"/>
    <mergeCell ref="H104:I104"/>
    <mergeCell ref="H125:I125"/>
    <mergeCell ref="H126:I126"/>
    <mergeCell ref="H127:I127"/>
    <mergeCell ref="H128:I128"/>
    <mergeCell ref="H129:I129"/>
    <mergeCell ref="H121:I121"/>
    <mergeCell ref="H122:I122"/>
    <mergeCell ref="H123:I123"/>
    <mergeCell ref="H124:I124"/>
    <mergeCell ref="H2:I2"/>
    <mergeCell ref="H3:I3"/>
    <mergeCell ref="H4:I4"/>
    <mergeCell ref="H5:I5"/>
    <mergeCell ref="H6:I6"/>
    <mergeCell ref="H68:I68"/>
    <mergeCell ref="H69:I69"/>
    <mergeCell ref="H70:I70"/>
    <mergeCell ref="H71:I71"/>
    <mergeCell ref="H63:I63"/>
    <mergeCell ref="H7:I7"/>
    <mergeCell ref="H8:I8"/>
    <mergeCell ref="H9:I9"/>
    <mergeCell ref="H51:I51"/>
    <mergeCell ref="H39:I39"/>
    <mergeCell ref="H37:I37"/>
    <mergeCell ref="H38:I38"/>
    <mergeCell ref="H64:I64"/>
    <mergeCell ref="H65:I65"/>
    <mergeCell ref="H66:I66"/>
    <mergeCell ref="H67:I67"/>
    <mergeCell ref="H62:I62"/>
    <mergeCell ref="H60:I60"/>
    <mergeCell ref="H61:I61"/>
    <mergeCell ref="H10:I10"/>
    <mergeCell ref="H11:I11"/>
    <mergeCell ref="H32:I32"/>
    <mergeCell ref="H33:I33"/>
    <mergeCell ref="H34:I34"/>
    <mergeCell ref="H35:I35"/>
    <mergeCell ref="H36:I36"/>
    <mergeCell ref="H120:I120"/>
    <mergeCell ref="H81:I81"/>
    <mergeCell ref="H82:I82"/>
    <mergeCell ref="H83:I83"/>
    <mergeCell ref="H90:I90"/>
    <mergeCell ref="H91:I91"/>
    <mergeCell ref="H92:I92"/>
    <mergeCell ref="H99:I99"/>
    <mergeCell ref="H100:I100"/>
    <mergeCell ref="H116:I116"/>
    <mergeCell ref="H117:I117"/>
    <mergeCell ref="H118:I118"/>
    <mergeCell ref="H119:I119"/>
    <mergeCell ref="H112:I112"/>
    <mergeCell ref="H113:I113"/>
    <mergeCell ref="H114:I114"/>
    <mergeCell ref="H115:I115"/>
    <mergeCell ref="H174:I174"/>
    <mergeCell ref="H175:I175"/>
    <mergeCell ref="H176:I176"/>
    <mergeCell ref="H177:I177"/>
    <mergeCell ref="H173:I173"/>
    <mergeCell ref="H130:I130"/>
    <mergeCell ref="H170:I170"/>
    <mergeCell ref="H171:I171"/>
    <mergeCell ref="H172:I172"/>
    <mergeCell ref="H137:I137"/>
    <mergeCell ref="H138:I138"/>
    <mergeCell ref="H139:I139"/>
    <mergeCell ref="H158:I158"/>
    <mergeCell ref="H159:I159"/>
    <mergeCell ref="H160:I160"/>
    <mergeCell ref="H161:I161"/>
    <mergeCell ref="H162:I162"/>
    <mergeCell ref="H149:I149"/>
    <mergeCell ref="H150:I150"/>
    <mergeCell ref="H155:I155"/>
    <mergeCell ref="H156:I156"/>
    <mergeCell ref="H157:I157"/>
    <mergeCell ref="H205:I205"/>
    <mergeCell ref="H206:I206"/>
    <mergeCell ref="H207:I207"/>
    <mergeCell ref="H208:I208"/>
    <mergeCell ref="H178:I178"/>
    <mergeCell ref="H179:I179"/>
    <mergeCell ref="H180:I180"/>
    <mergeCell ref="H199:I199"/>
    <mergeCell ref="H200:I200"/>
    <mergeCell ref="H201:I201"/>
    <mergeCell ref="H202:I202"/>
    <mergeCell ref="H203:I203"/>
    <mergeCell ref="H204:I204"/>
    <mergeCell ref="H184:I184"/>
    <mergeCell ref="H185:I185"/>
    <mergeCell ref="H186:I186"/>
    <mergeCell ref="H187:I187"/>
    <mergeCell ref="H188:I188"/>
    <mergeCell ref="H189:I189"/>
    <mergeCell ref="H190:I190"/>
    <mergeCell ref="H191:I191"/>
    <mergeCell ref="H192:I192"/>
    <mergeCell ref="H193:I193"/>
    <mergeCell ref="H194:I194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30:I30"/>
    <mergeCell ref="H31:I31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</mergeCells>
  <conditionalFormatting sqref="R63:R1048576 R1:R61">
    <cfRule type="cellIs" dxfId="13" priority="35" operator="lessThan">
      <formula>0</formula>
    </cfRule>
  </conditionalFormatting>
  <conditionalFormatting sqref="R62">
    <cfRule type="cellIs" dxfId="12" priority="18" operator="lessThan">
      <formula>0</formula>
    </cfRule>
  </conditionalFormatting>
  <conditionalFormatting sqref="S2:S1048576">
    <cfRule type="cellIs" dxfId="11" priority="33" operator="notBetween">
      <formula>-0.1</formula>
      <formula>0.1</formula>
    </cfRule>
    <cfRule type="cellIs" dxfId="10" priority="34" operator="lessThan">
      <formula>0</formula>
    </cfRule>
    <cfRule type="cellIs" dxfId="9" priority="36" operator="equal">
      <formula>0</formula>
    </cfRule>
  </conditionalFormatting>
  <conditionalFormatting sqref="W2:W1048576">
    <cfRule type="cellIs" dxfId="8" priority="10" operator="notBetween">
      <formula>-0.1</formula>
      <formula>0.1</formula>
    </cfRule>
    <cfRule type="cellIs" dxfId="7" priority="11" operator="lessThan">
      <formula>0</formula>
    </cfRule>
    <cfRule type="cellIs" dxfId="6" priority="12" operator="equal">
      <formula>0</formula>
    </cfRule>
  </conditionalFormatting>
  <conditionalFormatting sqref="M2:M1048576">
    <cfRule type="cellIs" dxfId="5" priority="5" operator="lessThan">
      <formula>-0.01</formula>
    </cfRule>
    <cfRule type="cellIs" dxfId="4" priority="6" operator="greaterThan">
      <formula>0.01</formula>
    </cfRule>
    <cfRule type="cellIs" dxfId="3" priority="1" operator="equal">
      <formula>0</formula>
    </cfRule>
  </conditionalFormatting>
  <conditionalFormatting sqref="P2:P11 P63:P1048576 P19:P61">
    <cfRule type="cellIs" dxfId="2" priority="4" operator="greaterThan">
      <formula>1800</formula>
    </cfRule>
  </conditionalFormatting>
  <conditionalFormatting sqref="P62">
    <cfRule type="cellIs" dxfId="1" priority="3" operator="greaterThan">
      <formula>1800</formula>
    </cfRule>
  </conditionalFormatting>
  <conditionalFormatting sqref="P12:P18">
    <cfRule type="cellIs" dxfId="0" priority="2" operator="greaterThan">
      <formula>1800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3"/>
  <sheetViews>
    <sheetView topLeftCell="G1" workbookViewId="0">
      <pane ySplit="1" topLeftCell="A23" activePane="bottomLeft" state="frozen"/>
      <selection pane="bottomLeft" activeCell="K33" sqref="K33"/>
    </sheetView>
  </sheetViews>
  <sheetFormatPr defaultRowHeight="15" x14ac:dyDescent="0.25"/>
  <cols>
    <col min="1" max="1" width="12.28515625" style="14" bestFit="1" customWidth="1"/>
    <col min="2" max="2" width="14.42578125" style="14" bestFit="1" customWidth="1"/>
    <col min="3" max="3" width="14.42578125" style="14" customWidth="1"/>
    <col min="4" max="4" width="12" style="14" bestFit="1" customWidth="1"/>
    <col min="5" max="5" width="15" style="14" bestFit="1" customWidth="1"/>
    <col min="6" max="6" width="19" style="14" bestFit="1" customWidth="1"/>
    <col min="7" max="7" width="51.140625" style="14" customWidth="1"/>
    <col min="8" max="8" width="16" style="14" bestFit="1" customWidth="1"/>
    <col min="9" max="9" width="12" style="14" bestFit="1" customWidth="1"/>
    <col min="10" max="10" width="12.85546875" style="14" bestFit="1" customWidth="1"/>
    <col min="11" max="11" width="13.5703125" style="14" bestFit="1" customWidth="1"/>
    <col min="12" max="12" width="14" style="14" bestFit="1" customWidth="1"/>
    <col min="13" max="13" width="41.7109375" style="14" customWidth="1"/>
  </cols>
  <sheetData>
    <row r="1" spans="1:15" x14ac:dyDescent="0.25">
      <c r="A1" s="5" t="s">
        <v>262</v>
      </c>
      <c r="B1" s="1" t="s">
        <v>263</v>
      </c>
      <c r="C1" s="1" t="s">
        <v>264</v>
      </c>
      <c r="D1" s="5" t="s">
        <v>265</v>
      </c>
      <c r="E1" s="5" t="s">
        <v>266</v>
      </c>
      <c r="F1" s="5" t="s">
        <v>267</v>
      </c>
      <c r="G1" s="5" t="s">
        <v>22</v>
      </c>
      <c r="H1" s="5" t="s">
        <v>7</v>
      </c>
      <c r="I1" s="5" t="s">
        <v>268</v>
      </c>
      <c r="J1" s="5" t="s">
        <v>269</v>
      </c>
      <c r="K1" s="5" t="s">
        <v>270</v>
      </c>
      <c r="L1" s="5" t="s">
        <v>271</v>
      </c>
      <c r="M1" s="5" t="s">
        <v>272</v>
      </c>
      <c r="N1" s="5" t="s">
        <v>273</v>
      </c>
      <c r="O1" s="5" t="s">
        <v>21</v>
      </c>
    </row>
    <row r="2" spans="1:15" x14ac:dyDescent="0.25">
      <c r="A2" s="9">
        <v>43745</v>
      </c>
      <c r="B2" t="s">
        <v>274</v>
      </c>
      <c r="D2">
        <v>469154.88979999977</v>
      </c>
      <c r="G2" t="s">
        <v>275</v>
      </c>
      <c r="H2">
        <v>3603.7618333999999</v>
      </c>
      <c r="I2">
        <v>455532.2174666666</v>
      </c>
      <c r="K2">
        <f>D2-I2</f>
        <v>13622.672333333176</v>
      </c>
      <c r="L2" s="11">
        <f t="shared" ref="L2:L30" si="0">K2/D2</f>
        <v>2.9036620164271349E-2</v>
      </c>
    </row>
    <row r="3" spans="1:15" ht="14.25" customHeight="1" x14ac:dyDescent="0.25">
      <c r="A3" s="10">
        <v>43768</v>
      </c>
      <c r="B3" t="s">
        <v>276</v>
      </c>
      <c r="D3">
        <v>592286.43533333309</v>
      </c>
      <c r="G3" s="7" t="s">
        <v>277</v>
      </c>
      <c r="H3">
        <v>3600.6243162000001</v>
      </c>
      <c r="I3">
        <v>609208.49233333301</v>
      </c>
      <c r="K3">
        <f>D3-I3</f>
        <v>-16922.056999999913</v>
      </c>
      <c r="L3" s="11">
        <f t="shared" si="0"/>
        <v>-2.8570731981184649E-2</v>
      </c>
      <c r="M3" t="s">
        <v>278</v>
      </c>
    </row>
    <row r="4" spans="1:15" x14ac:dyDescent="0.25">
      <c r="A4" s="8">
        <v>43775</v>
      </c>
      <c r="B4" t="s">
        <v>279</v>
      </c>
      <c r="D4">
        <v>471229.1394000001</v>
      </c>
      <c r="F4" t="s">
        <v>280</v>
      </c>
      <c r="G4" t="s">
        <v>281</v>
      </c>
      <c r="H4">
        <v>3893.4923675999999</v>
      </c>
      <c r="I4">
        <v>468885.14206666662</v>
      </c>
      <c r="K4">
        <f t="shared" ref="K4:K30" si="1">D4-(I4+J4*10)</f>
        <v>2343.9973333334783</v>
      </c>
      <c r="L4" s="11">
        <f t="shared" si="0"/>
        <v>4.974219837758781E-3</v>
      </c>
    </row>
    <row r="5" spans="1:15" x14ac:dyDescent="0.25">
      <c r="A5" s="8">
        <v>43775</v>
      </c>
      <c r="B5" t="s">
        <v>282</v>
      </c>
      <c r="D5">
        <v>1428685.831666667</v>
      </c>
      <c r="F5" t="s">
        <v>283</v>
      </c>
      <c r="G5" t="s">
        <v>284</v>
      </c>
      <c r="H5">
        <v>3661.4549959999999</v>
      </c>
      <c r="I5">
        <v>1267130.2461999999</v>
      </c>
      <c r="K5">
        <f t="shared" si="1"/>
        <v>161555.58546666708</v>
      </c>
      <c r="L5" s="11">
        <f t="shared" si="0"/>
        <v>0.11307985414694049</v>
      </c>
      <c r="M5" t="s">
        <v>285</v>
      </c>
    </row>
    <row r="6" spans="1:15" x14ac:dyDescent="0.25">
      <c r="A6" s="10">
        <v>43768</v>
      </c>
      <c r="B6" t="s">
        <v>276</v>
      </c>
      <c r="D6">
        <v>592286.43533333309</v>
      </c>
      <c r="F6" t="s">
        <v>286</v>
      </c>
      <c r="G6" t="s">
        <v>287</v>
      </c>
      <c r="H6">
        <v>3786.4904317999999</v>
      </c>
      <c r="I6">
        <v>611931.94500000007</v>
      </c>
      <c r="K6">
        <f t="shared" si="1"/>
        <v>-19645.509666666971</v>
      </c>
      <c r="L6" s="11">
        <f t="shared" si="0"/>
        <v>-3.3168933972986682E-2</v>
      </c>
    </row>
    <row r="7" spans="1:15" x14ac:dyDescent="0.25">
      <c r="A7" s="9">
        <v>43745</v>
      </c>
      <c r="B7" t="s">
        <v>274</v>
      </c>
      <c r="D7">
        <v>469154.88979999977</v>
      </c>
      <c r="F7" t="s">
        <v>288</v>
      </c>
      <c r="G7" t="s">
        <v>289</v>
      </c>
      <c r="H7">
        <v>3601.0539597000002</v>
      </c>
      <c r="I7">
        <v>412483.57013333333</v>
      </c>
      <c r="K7">
        <f t="shared" si="1"/>
        <v>56671.319666666444</v>
      </c>
      <c r="L7" s="11">
        <f t="shared" si="0"/>
        <v>0.12079447725851343</v>
      </c>
    </row>
    <row r="8" spans="1:15" x14ac:dyDescent="0.25">
      <c r="A8" s="8">
        <v>43795</v>
      </c>
      <c r="B8" t="s">
        <v>290</v>
      </c>
      <c r="D8">
        <v>1275847.0800666669</v>
      </c>
      <c r="F8" t="s">
        <v>291</v>
      </c>
      <c r="G8" t="s">
        <v>292</v>
      </c>
      <c r="H8">
        <v>3902.6114637000001</v>
      </c>
      <c r="I8">
        <v>1140670.6407999999</v>
      </c>
      <c r="K8">
        <f t="shared" si="1"/>
        <v>135176.439266667</v>
      </c>
      <c r="L8" s="11">
        <f t="shared" si="0"/>
        <v>0.105950345757427</v>
      </c>
    </row>
    <row r="9" spans="1:15" x14ac:dyDescent="0.25">
      <c r="A9" s="10">
        <v>43768</v>
      </c>
      <c r="B9" t="s">
        <v>276</v>
      </c>
      <c r="D9">
        <v>592286.43533333309</v>
      </c>
      <c r="F9" t="s">
        <v>293</v>
      </c>
      <c r="G9" t="s">
        <v>294</v>
      </c>
      <c r="H9">
        <v>7200.1489792000002</v>
      </c>
      <c r="I9">
        <v>603863.99999999988</v>
      </c>
      <c r="K9">
        <f t="shared" si="1"/>
        <v>-11577.564666666789</v>
      </c>
      <c r="L9" s="11">
        <f t="shared" si="0"/>
        <v>-1.9547239268025863E-2</v>
      </c>
    </row>
    <row r="10" spans="1:15" x14ac:dyDescent="0.25">
      <c r="A10" s="9">
        <v>43745</v>
      </c>
      <c r="B10" t="s">
        <v>295</v>
      </c>
      <c r="D10">
        <v>475403.35446666653</v>
      </c>
      <c r="F10" t="s">
        <v>296</v>
      </c>
      <c r="G10" t="s">
        <v>297</v>
      </c>
      <c r="H10">
        <v>3601.0659418</v>
      </c>
      <c r="I10">
        <v>415161.92479999957</v>
      </c>
      <c r="K10">
        <f t="shared" si="1"/>
        <v>60241.429666666954</v>
      </c>
      <c r="L10" s="11">
        <f t="shared" si="0"/>
        <v>0.12671645898302314</v>
      </c>
      <c r="M10" t="s">
        <v>298</v>
      </c>
    </row>
    <row r="11" spans="1:15" x14ac:dyDescent="0.25">
      <c r="A11" s="10">
        <v>43768</v>
      </c>
      <c r="B11" t="s">
        <v>299</v>
      </c>
      <c r="D11">
        <v>600912.63166666601</v>
      </c>
      <c r="F11" t="s">
        <v>300</v>
      </c>
      <c r="G11" t="s">
        <v>301</v>
      </c>
      <c r="H11">
        <v>3600.2064667</v>
      </c>
      <c r="I11">
        <v>609615.0336666666</v>
      </c>
      <c r="K11">
        <f t="shared" si="1"/>
        <v>-8702.4020000005839</v>
      </c>
      <c r="L11" s="11">
        <f t="shared" si="0"/>
        <v>-1.4481975484296224E-2</v>
      </c>
    </row>
    <row r="12" spans="1:15" x14ac:dyDescent="0.25">
      <c r="A12" s="9">
        <v>43745</v>
      </c>
      <c r="B12" t="s">
        <v>302</v>
      </c>
      <c r="D12">
        <v>494345.58179999999</v>
      </c>
      <c r="F12" t="s">
        <v>303</v>
      </c>
      <c r="G12" t="s">
        <v>304</v>
      </c>
      <c r="H12">
        <v>7170.8296077000005</v>
      </c>
      <c r="I12">
        <v>462138.49680000002</v>
      </c>
      <c r="K12">
        <f t="shared" si="1"/>
        <v>32207.084999999963</v>
      </c>
      <c r="L12" s="11">
        <f t="shared" si="0"/>
        <v>6.5150951451266648E-2</v>
      </c>
      <c r="M12" t="s">
        <v>305</v>
      </c>
    </row>
    <row r="13" spans="1:15" x14ac:dyDescent="0.25">
      <c r="A13" s="10">
        <v>43768</v>
      </c>
      <c r="B13" t="s">
        <v>306</v>
      </c>
      <c r="D13">
        <v>593149.57433333329</v>
      </c>
      <c r="F13" t="s">
        <v>307</v>
      </c>
      <c r="G13" t="s">
        <v>308</v>
      </c>
      <c r="H13">
        <v>5056.3446751000001</v>
      </c>
      <c r="I13">
        <v>593149.57433333329</v>
      </c>
      <c r="K13">
        <f t="shared" si="1"/>
        <v>0</v>
      </c>
      <c r="L13" s="11">
        <f t="shared" si="0"/>
        <v>0</v>
      </c>
    </row>
    <row r="14" spans="1:15" x14ac:dyDescent="0.25">
      <c r="A14" s="8">
        <v>43795</v>
      </c>
      <c r="B14" t="s">
        <v>309</v>
      </c>
      <c r="D14">
        <v>1372973.317933334</v>
      </c>
      <c r="F14" t="s">
        <v>310</v>
      </c>
      <c r="G14" t="s">
        <v>311</v>
      </c>
      <c r="H14">
        <v>7318.0830248000002</v>
      </c>
      <c r="I14">
        <v>1254723.0476333329</v>
      </c>
      <c r="K14">
        <f t="shared" si="1"/>
        <v>118250.27030000114</v>
      </c>
      <c r="L14" s="11">
        <f t="shared" si="0"/>
        <v>8.6127143736483655E-2</v>
      </c>
    </row>
    <row r="15" spans="1:15" x14ac:dyDescent="0.25">
      <c r="A15" s="10">
        <v>43754</v>
      </c>
      <c r="B15" t="s">
        <v>312</v>
      </c>
      <c r="D15">
        <v>636315.92813333333</v>
      </c>
      <c r="F15" t="s">
        <v>313</v>
      </c>
      <c r="G15" t="s">
        <v>314</v>
      </c>
      <c r="H15">
        <v>4347.3198690999998</v>
      </c>
      <c r="I15">
        <v>636315.92813333333</v>
      </c>
      <c r="K15">
        <f t="shared" si="1"/>
        <v>0</v>
      </c>
      <c r="L15" s="11">
        <f t="shared" si="0"/>
        <v>0</v>
      </c>
    </row>
    <row r="16" spans="1:15" x14ac:dyDescent="0.25">
      <c r="A16" s="9">
        <v>43745</v>
      </c>
      <c r="B16" t="s">
        <v>315</v>
      </c>
      <c r="D16">
        <v>538213.87013333349</v>
      </c>
      <c r="F16" t="s">
        <v>316</v>
      </c>
      <c r="G16" t="s">
        <v>317</v>
      </c>
      <c r="H16">
        <v>7527.1272962000003</v>
      </c>
      <c r="I16">
        <v>464391.88160000002</v>
      </c>
      <c r="K16">
        <f t="shared" si="1"/>
        <v>73821.988533333468</v>
      </c>
      <c r="L16" s="11">
        <f t="shared" si="0"/>
        <v>0.13716106668719871</v>
      </c>
      <c r="M16" t="s">
        <v>318</v>
      </c>
    </row>
    <row r="17" spans="1:15" x14ac:dyDescent="0.25">
      <c r="A17" s="10">
        <v>43768</v>
      </c>
      <c r="B17" t="s">
        <v>319</v>
      </c>
      <c r="D17">
        <v>632705.85299999989</v>
      </c>
      <c r="F17" t="s">
        <v>320</v>
      </c>
      <c r="G17" t="s">
        <v>321</v>
      </c>
      <c r="H17">
        <v>6666.2375192999998</v>
      </c>
      <c r="I17">
        <v>590658.45699999982</v>
      </c>
      <c r="K17">
        <f t="shared" si="1"/>
        <v>42047.396000000066</v>
      </c>
      <c r="L17" s="11">
        <f t="shared" si="0"/>
        <v>6.6456467568034458E-2</v>
      </c>
    </row>
    <row r="18" spans="1:15" x14ac:dyDescent="0.25">
      <c r="A18" s="8">
        <v>43795</v>
      </c>
      <c r="B18" t="s">
        <v>322</v>
      </c>
      <c r="D18">
        <v>1432583.6294</v>
      </c>
      <c r="F18" t="s">
        <v>323</v>
      </c>
      <c r="G18" t="s">
        <v>324</v>
      </c>
      <c r="H18">
        <v>7733.803919</v>
      </c>
      <c r="I18">
        <v>1254822.7691666661</v>
      </c>
      <c r="K18">
        <f t="shared" si="1"/>
        <v>177760.86023333389</v>
      </c>
      <c r="L18" s="11">
        <f t="shared" si="0"/>
        <v>0.12408410691373345</v>
      </c>
    </row>
    <row r="19" spans="1:15" x14ac:dyDescent="0.25">
      <c r="A19" s="9">
        <v>43745</v>
      </c>
      <c r="B19" t="s">
        <v>325</v>
      </c>
      <c r="D19">
        <v>496052.98146666668</v>
      </c>
      <c r="F19" t="s">
        <v>326</v>
      </c>
      <c r="G19" t="s">
        <v>327</v>
      </c>
      <c r="H19">
        <v>7561.5297926000003</v>
      </c>
      <c r="I19">
        <v>464851.79846666672</v>
      </c>
      <c r="K19">
        <f t="shared" si="1"/>
        <v>31201.182999999961</v>
      </c>
      <c r="L19" s="11">
        <f t="shared" si="0"/>
        <v>6.2898892186371402E-2</v>
      </c>
      <c r="M19" t="s">
        <v>328</v>
      </c>
    </row>
    <row r="20" spans="1:15" x14ac:dyDescent="0.25">
      <c r="A20" s="10">
        <v>43768</v>
      </c>
      <c r="B20" t="s">
        <v>329</v>
      </c>
      <c r="D20">
        <v>595195.38266666664</v>
      </c>
      <c r="F20" t="s">
        <v>329</v>
      </c>
      <c r="G20" t="s">
        <v>330</v>
      </c>
      <c r="H20">
        <v>3968.0924328999999</v>
      </c>
      <c r="I20">
        <v>595195.38266666664</v>
      </c>
      <c r="K20">
        <f t="shared" si="1"/>
        <v>0</v>
      </c>
      <c r="L20" s="11">
        <f t="shared" si="0"/>
        <v>0</v>
      </c>
    </row>
    <row r="21" spans="1:15" x14ac:dyDescent="0.25">
      <c r="A21" s="8">
        <v>43795</v>
      </c>
      <c r="B21" t="s">
        <v>331</v>
      </c>
      <c r="D21">
        <v>1381861.7179333339</v>
      </c>
      <c r="F21" t="s">
        <v>332</v>
      </c>
      <c r="G21" t="s">
        <v>333</v>
      </c>
      <c r="H21">
        <v>7200.6445293999996</v>
      </c>
      <c r="I21">
        <v>1244380.835933333</v>
      </c>
      <c r="K21">
        <f t="shared" si="1"/>
        <v>137480.88200000091</v>
      </c>
      <c r="L21" s="11">
        <f t="shared" si="0"/>
        <v>9.9489608993302683E-2</v>
      </c>
    </row>
    <row r="22" spans="1:15" x14ac:dyDescent="0.25">
      <c r="A22" s="9">
        <v>43745</v>
      </c>
      <c r="B22" t="s">
        <v>325</v>
      </c>
      <c r="D22">
        <v>496052.98146666668</v>
      </c>
      <c r="F22" t="s">
        <v>334</v>
      </c>
      <c r="G22" t="s">
        <v>335</v>
      </c>
      <c r="H22">
        <v>3601.0062647</v>
      </c>
      <c r="I22">
        <v>464705.06180000002</v>
      </c>
      <c r="K22">
        <f t="shared" si="1"/>
        <v>31347.919666666654</v>
      </c>
      <c r="L22" s="11">
        <f t="shared" si="0"/>
        <v>6.3194700642623072E-2</v>
      </c>
      <c r="M22" t="s">
        <v>336</v>
      </c>
    </row>
    <row r="23" spans="1:15" x14ac:dyDescent="0.25">
      <c r="A23" s="10">
        <v>43768</v>
      </c>
      <c r="B23" t="s">
        <v>329</v>
      </c>
      <c r="D23">
        <v>595195.38266666664</v>
      </c>
      <c r="F23" t="s">
        <v>337</v>
      </c>
      <c r="G23" t="s">
        <v>338</v>
      </c>
      <c r="H23">
        <v>3600.8390132</v>
      </c>
      <c r="I23">
        <v>595195.38266666664</v>
      </c>
      <c r="K23">
        <f t="shared" si="1"/>
        <v>0</v>
      </c>
      <c r="L23" s="11">
        <f t="shared" si="0"/>
        <v>0</v>
      </c>
    </row>
    <row r="24" spans="1:15" x14ac:dyDescent="0.25">
      <c r="A24" s="8">
        <v>43795</v>
      </c>
      <c r="B24" t="s">
        <v>331</v>
      </c>
      <c r="D24">
        <v>1381861.7179333339</v>
      </c>
      <c r="F24" t="s">
        <v>339</v>
      </c>
      <c r="G24" t="s">
        <v>340</v>
      </c>
      <c r="H24">
        <v>3601.3254473000002</v>
      </c>
      <c r="I24">
        <v>1338925.9674333341</v>
      </c>
      <c r="K24">
        <f t="shared" si="1"/>
        <v>42935.750499999849</v>
      </c>
      <c r="L24" s="11">
        <f t="shared" si="0"/>
        <v>3.1070945770328682E-2</v>
      </c>
    </row>
    <row r="25" spans="1:15" x14ac:dyDescent="0.25">
      <c r="A25" s="9">
        <v>43745</v>
      </c>
      <c r="B25" t="s">
        <v>325</v>
      </c>
      <c r="D25" s="13">
        <v>496052.98146666668</v>
      </c>
      <c r="F25" t="s">
        <v>341</v>
      </c>
      <c r="G25" t="s">
        <v>342</v>
      </c>
      <c r="H25" s="13">
        <v>7048.7007022999996</v>
      </c>
      <c r="I25" s="13">
        <v>448073.09313333308</v>
      </c>
      <c r="J25" s="13"/>
      <c r="K25" s="13">
        <f t="shared" si="1"/>
        <v>47979.888333333598</v>
      </c>
      <c r="L25" s="11">
        <f t="shared" si="0"/>
        <v>9.6723314093330792E-2</v>
      </c>
      <c r="M25" t="s">
        <v>343</v>
      </c>
      <c r="N25">
        <v>83</v>
      </c>
    </row>
    <row r="26" spans="1:15" x14ac:dyDescent="0.25">
      <c r="A26" s="10">
        <v>43768</v>
      </c>
      <c r="B26" t="s">
        <v>329</v>
      </c>
      <c r="D26" s="13">
        <v>595195.38266666664</v>
      </c>
      <c r="F26" t="s">
        <v>344</v>
      </c>
      <c r="G26" t="s">
        <v>345</v>
      </c>
      <c r="H26" s="13">
        <v>7200.4963602999997</v>
      </c>
      <c r="I26" s="13">
        <v>559057.74033333291</v>
      </c>
      <c r="J26" s="13"/>
      <c r="K26" s="13">
        <f t="shared" si="1"/>
        <v>36137.64233333373</v>
      </c>
      <c r="L26" s="11">
        <f t="shared" si="0"/>
        <v>6.0715595896301273E-2</v>
      </c>
      <c r="N26">
        <v>127</v>
      </c>
    </row>
    <row r="27" spans="1:15" x14ac:dyDescent="0.25">
      <c r="A27" s="8">
        <v>43795</v>
      </c>
      <c r="B27" t="s">
        <v>346</v>
      </c>
      <c r="D27" s="13">
        <v>1381861.7179333339</v>
      </c>
      <c r="F27" t="s">
        <v>347</v>
      </c>
      <c r="G27" t="s">
        <v>348</v>
      </c>
      <c r="H27" s="13">
        <v>7888.9231545000002</v>
      </c>
      <c r="I27" s="13">
        <v>1204977.810166667</v>
      </c>
      <c r="J27" s="13"/>
      <c r="K27" s="13">
        <f t="shared" si="1"/>
        <v>176883.90776666696</v>
      </c>
      <c r="L27" s="11">
        <f t="shared" si="0"/>
        <v>0.12800405819998301</v>
      </c>
      <c r="N27">
        <v>172</v>
      </c>
    </row>
    <row r="28" spans="1:15" x14ac:dyDescent="0.25">
      <c r="A28" s="9">
        <v>43745</v>
      </c>
      <c r="B28" t="s">
        <v>325</v>
      </c>
      <c r="D28">
        <v>588323.39749999973</v>
      </c>
      <c r="F28" t="s">
        <v>349</v>
      </c>
      <c r="G28" t="s">
        <v>350</v>
      </c>
      <c r="H28">
        <v>6176.4342452999999</v>
      </c>
      <c r="I28">
        <v>541168.93666666653</v>
      </c>
      <c r="K28" s="13">
        <f t="shared" si="1"/>
        <v>47154.4608333332</v>
      </c>
      <c r="L28" s="11">
        <f t="shared" si="0"/>
        <v>8.0150578803613232E-2</v>
      </c>
      <c r="M28" t="s">
        <v>351</v>
      </c>
      <c r="N28">
        <v>81</v>
      </c>
      <c r="O28">
        <v>49</v>
      </c>
    </row>
    <row r="29" spans="1:15" x14ac:dyDescent="0.25">
      <c r="A29" s="10">
        <v>43768</v>
      </c>
      <c r="B29" t="s">
        <v>329</v>
      </c>
      <c r="D29">
        <v>692416.29500000016</v>
      </c>
      <c r="F29" t="s">
        <v>352</v>
      </c>
      <c r="G29" t="s">
        <v>353</v>
      </c>
      <c r="H29">
        <v>7200.3923278000002</v>
      </c>
      <c r="I29">
        <v>661103.9565833332</v>
      </c>
      <c r="K29" s="13">
        <f t="shared" si="1"/>
        <v>31312.338416666957</v>
      </c>
      <c r="L29" s="11">
        <f t="shared" si="0"/>
        <v>4.5221839293465717E-2</v>
      </c>
      <c r="N29">
        <v>123</v>
      </c>
      <c r="O29">
        <v>72</v>
      </c>
    </row>
    <row r="30" spans="1:15" x14ac:dyDescent="0.25">
      <c r="A30" s="8">
        <v>43795</v>
      </c>
      <c r="B30" t="s">
        <v>346</v>
      </c>
      <c r="D30">
        <v>1565696.622916667</v>
      </c>
      <c r="F30" t="s">
        <v>354</v>
      </c>
      <c r="G30" t="s">
        <v>355</v>
      </c>
      <c r="H30">
        <v>7200.5053572999996</v>
      </c>
      <c r="I30">
        <v>1410468.586666666</v>
      </c>
      <c r="K30" s="13">
        <f t="shared" si="1"/>
        <v>155228.03625000105</v>
      </c>
      <c r="L30" s="11">
        <f t="shared" si="0"/>
        <v>9.9143112387145349E-2</v>
      </c>
      <c r="N30">
        <v>165</v>
      </c>
      <c r="O30">
        <v>110</v>
      </c>
    </row>
    <row r="31" spans="1:15" x14ac:dyDescent="0.25">
      <c r="A31" s="9">
        <v>43745</v>
      </c>
      <c r="B31" t="s">
        <v>325</v>
      </c>
      <c r="D31" s="13">
        <v>588019.64749999973</v>
      </c>
      <c r="F31" t="s">
        <v>356</v>
      </c>
      <c r="G31" t="s">
        <v>357</v>
      </c>
      <c r="H31">
        <v>7201.3244121999996</v>
      </c>
      <c r="I31" s="13">
        <v>542245.44183333335</v>
      </c>
      <c r="J31" s="13"/>
      <c r="K31" s="13">
        <f t="shared" ref="K31:K33" si="2">D31-(I31+J31*10)</f>
        <v>45774.205666666385</v>
      </c>
      <c r="L31" s="11">
        <f t="shared" ref="L31:L33" si="3">K31/D31</f>
        <v>7.7844687437363919E-2</v>
      </c>
      <c r="M31" t="s">
        <v>358</v>
      </c>
      <c r="N31">
        <v>82</v>
      </c>
      <c r="O31">
        <v>49</v>
      </c>
    </row>
    <row r="32" spans="1:15" x14ac:dyDescent="0.25">
      <c r="A32" s="10">
        <v>43768</v>
      </c>
      <c r="B32" t="s">
        <v>329</v>
      </c>
      <c r="D32" s="13">
        <v>692146.29500000016</v>
      </c>
      <c r="F32" t="s">
        <v>359</v>
      </c>
      <c r="G32" t="s">
        <v>360</v>
      </c>
      <c r="H32">
        <v>7200.3894149999996</v>
      </c>
      <c r="I32" s="13">
        <v>663791.73558333307</v>
      </c>
      <c r="J32" s="13"/>
      <c r="K32" s="13">
        <f t="shared" si="2"/>
        <v>28354.559416667093</v>
      </c>
      <c r="L32" s="11">
        <f t="shared" si="3"/>
        <v>4.096613623665657E-2</v>
      </c>
      <c r="N32">
        <v>125</v>
      </c>
      <c r="O32">
        <v>71</v>
      </c>
    </row>
    <row r="33" spans="1:15" x14ac:dyDescent="0.25">
      <c r="A33" s="8">
        <v>43795</v>
      </c>
      <c r="B33" t="s">
        <v>346</v>
      </c>
      <c r="D33" s="13">
        <v>1564771.872916667</v>
      </c>
      <c r="F33" t="s">
        <v>361</v>
      </c>
      <c r="G33" t="s">
        <v>362</v>
      </c>
      <c r="H33">
        <v>7200.2668686999996</v>
      </c>
      <c r="I33" s="13">
        <v>1395249.4233333319</v>
      </c>
      <c r="J33" s="13"/>
      <c r="K33" s="13">
        <f t="shared" si="2"/>
        <v>169522.44958333508</v>
      </c>
      <c r="L33" s="11">
        <f t="shared" si="3"/>
        <v>0.10833684610354899</v>
      </c>
      <c r="N33">
        <v>170</v>
      </c>
      <c r="O33">
        <v>107</v>
      </c>
    </row>
  </sheetData>
  <autoFilter ref="A1:A28" xr:uid="{00000000-0009-0000-0000-000002000000}"/>
  <conditionalFormatting sqref="L1:L1048576 M1:O1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Graphs</vt:lpstr>
      <vt:lpstr>Run Data</vt:lpstr>
      <vt:lpstr>Case Study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Shuttleworth</dc:creator>
  <cp:lastModifiedBy>Aaron Shuttleworth</cp:lastModifiedBy>
  <dcterms:created xsi:type="dcterms:W3CDTF">2020-03-29T06:49:31Z</dcterms:created>
  <dcterms:modified xsi:type="dcterms:W3CDTF">2020-10-12T16:25:26Z</dcterms:modified>
</cp:coreProperties>
</file>