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1" autoFilterDateGrouping="1"/>
  </bookViews>
  <sheets>
    <sheet xmlns:r="http://schemas.openxmlformats.org/officeDocument/2006/relationships" name="Master List" sheetId="1" state="visible" r:id="rId1"/>
    <sheet xmlns:r="http://schemas.openxmlformats.org/officeDocument/2006/relationships" name="Financing " sheetId="2" state="visible" r:id="rId2"/>
    <sheet xmlns:r="http://schemas.openxmlformats.org/officeDocument/2006/relationships" name="CoV Fees " sheetId="3" state="visible" r:id="rId3"/>
    <sheet xmlns:r="http://schemas.openxmlformats.org/officeDocument/2006/relationships" name="3841 W 27Th Avenue" sheetId="4" state="visible" r:id="rId4"/>
    <sheet xmlns:r="http://schemas.openxmlformats.org/officeDocument/2006/relationships" name="3987 W King Edward Avenue" sheetId="5" state="visible" r:id="rId5"/>
    <sheet xmlns:r="http://schemas.openxmlformats.org/officeDocument/2006/relationships" name="2403 W 37Th Avenue" sheetId="6" state="visible" r:id="rId6"/>
    <sheet xmlns:r="http://schemas.openxmlformats.org/officeDocument/2006/relationships" name="3587 Mayfair Avenue" sheetId="7" state="visible" r:id="rId7"/>
    <sheet xmlns:r="http://schemas.openxmlformats.org/officeDocument/2006/relationships" name="4878 Paton Street" sheetId="8" state="visible" r:id="rId8"/>
    <sheet xmlns:r="http://schemas.openxmlformats.org/officeDocument/2006/relationships" name="1667 W 40Th Avenue" sheetId="9" state="visible" r:id="rId9"/>
    <sheet xmlns:r="http://schemas.openxmlformats.org/officeDocument/2006/relationships" name="3470 W 43Rd Avenue" sheetId="10" state="visible" r:id="rId10"/>
    <sheet xmlns:r="http://schemas.openxmlformats.org/officeDocument/2006/relationships" name="3108 W 31St Avenue" sheetId="11" state="visible" r:id="rId11"/>
    <sheet xmlns:r="http://schemas.openxmlformats.org/officeDocument/2006/relationships" name="3439 W 26Th Avenue" sheetId="12" state="visible" r:id="rId12"/>
    <sheet xmlns:r="http://schemas.openxmlformats.org/officeDocument/2006/relationships" name="3868 W 23Rd Avenue" sheetId="13" state="visible" r:id="rId13"/>
    <sheet xmlns:r="http://schemas.openxmlformats.org/officeDocument/2006/relationships" name="2786 W 29Th Avenue" sheetId="14" state="visible" r:id="rId14"/>
    <sheet xmlns:r="http://schemas.openxmlformats.org/officeDocument/2006/relationships" name="6261 Adera Street" sheetId="15" state="visible" r:id="rId15"/>
    <sheet xmlns:r="http://schemas.openxmlformats.org/officeDocument/2006/relationships" name="1649 W 29Th Avenue" sheetId="16" state="visible" r:id="rId16"/>
    <sheet xmlns:r="http://schemas.openxmlformats.org/officeDocument/2006/relationships" name="4885 Valley Drive" sheetId="17" state="visible" r:id="rId17"/>
    <sheet xmlns:r="http://schemas.openxmlformats.org/officeDocument/2006/relationships" name="2936 W 41St Avenue" sheetId="18" state="visible" r:id="rId18"/>
    <sheet xmlns:r="http://schemas.openxmlformats.org/officeDocument/2006/relationships" name="6519 Cypress Street" sheetId="19" state="visible" r:id="rId19"/>
    <sheet xmlns:r="http://schemas.openxmlformats.org/officeDocument/2006/relationships" name="3538 W 30Th Avenue" sheetId="20" state="visible" r:id="rId20"/>
    <sheet xmlns:r="http://schemas.openxmlformats.org/officeDocument/2006/relationships" name="5755 Angus Drive" sheetId="21" state="visible" r:id="rId21"/>
    <sheet xmlns:r="http://schemas.openxmlformats.org/officeDocument/2006/relationships" name="2 Tamath Crescent" sheetId="22" state="visible" r:id="rId22"/>
    <sheet xmlns:r="http://schemas.openxmlformats.org/officeDocument/2006/relationships" name="3631 W 26Th Avenue" sheetId="23" state="visible" r:id="rId23"/>
    <sheet xmlns:r="http://schemas.openxmlformats.org/officeDocument/2006/relationships" name="3529 W 34Th Avenue" sheetId="24" state="visible" r:id="rId24"/>
    <sheet xmlns:r="http://schemas.openxmlformats.org/officeDocument/2006/relationships" name="5483 Carnarvon Street" sheetId="25" state="visible" r:id="rId25"/>
    <sheet xmlns:r="http://schemas.openxmlformats.org/officeDocument/2006/relationships" name="5212 Maple Street" sheetId="26" state="visible" r:id="rId26"/>
    <sheet xmlns:r="http://schemas.openxmlformats.org/officeDocument/2006/relationships" name="3945 W 31St Avenue" sheetId="27" state="visible" r:id="rId27"/>
    <sheet xmlns:r="http://schemas.openxmlformats.org/officeDocument/2006/relationships" name="5808 Crown Street" sheetId="28" state="visible" r:id="rId28"/>
    <sheet xmlns:r="http://schemas.openxmlformats.org/officeDocument/2006/relationships" name="3519 Mayfair Avenue" sheetId="29" state="visible" r:id="rId29"/>
    <sheet xmlns:r="http://schemas.openxmlformats.org/officeDocument/2006/relationships" name="6061 Adera Street" sheetId="30" state="visible" r:id="rId30"/>
    <sheet xmlns:r="http://schemas.openxmlformats.org/officeDocument/2006/relationships" name="5937 Holland Street" sheetId="31" state="visible" r:id="rId31"/>
    <sheet xmlns:r="http://schemas.openxmlformats.org/officeDocument/2006/relationships" name="1726 W 32Nd Avenue" sheetId="32" state="visible" r:id="rId32"/>
    <sheet xmlns:r="http://schemas.openxmlformats.org/officeDocument/2006/relationships" name="2091 W 59Th Avenue" sheetId="33" state="visible" r:id="rId33"/>
    <sheet xmlns:r="http://schemas.openxmlformats.org/officeDocument/2006/relationships" name="3075 W 36Th Avenue" sheetId="34" state="visible" r:id="rId34"/>
    <sheet xmlns:r="http://schemas.openxmlformats.org/officeDocument/2006/relationships" name="3349 W 37Th Avenue" sheetId="35" state="visible" r:id="rId35"/>
    <sheet xmlns:r="http://schemas.openxmlformats.org/officeDocument/2006/relationships" name="7112 Beechwood Street" sheetId="36" state="visible" r:id="rId36"/>
    <sheet xmlns:r="http://schemas.openxmlformats.org/officeDocument/2006/relationships" name="3596 W. 28Th Avenue" sheetId="37" state="visible" r:id="rId37"/>
    <sheet xmlns:r="http://schemas.openxmlformats.org/officeDocument/2006/relationships" name="3847 W 24Th Avenue" sheetId="38" state="visible" r:id="rId38"/>
    <sheet xmlns:r="http://schemas.openxmlformats.org/officeDocument/2006/relationships" name="1691 W 41St Avenue" sheetId="39" state="visible" r:id="rId39"/>
    <sheet xmlns:r="http://schemas.openxmlformats.org/officeDocument/2006/relationships" name="3514 W 36Th Avenue" sheetId="40" state="visible" r:id="rId40"/>
    <sheet xmlns:r="http://schemas.openxmlformats.org/officeDocument/2006/relationships" name="6479 Larch Street" sheetId="41" state="visible" r:id="rId41"/>
    <sheet xmlns:r="http://schemas.openxmlformats.org/officeDocument/2006/relationships" name="1666 W 65Th Avenue" sheetId="42" state="visible" r:id="rId42"/>
    <sheet xmlns:r="http://schemas.openxmlformats.org/officeDocument/2006/relationships" name="3255 W King Edward W Avenue" sheetId="43" state="visible" r:id="rId43"/>
    <sheet xmlns:r="http://schemas.openxmlformats.org/officeDocument/2006/relationships" name="1585 W 65Th Avenue" sheetId="44" state="visible" r:id="rId44"/>
    <sheet xmlns:r="http://schemas.openxmlformats.org/officeDocument/2006/relationships" name="3093 W 29Th Avenue" sheetId="45" state="visible" r:id="rId45"/>
    <sheet xmlns:r="http://schemas.openxmlformats.org/officeDocument/2006/relationships" name="4288 Musqueam Drive" sheetId="46" state="visible" r:id="rId46"/>
    <sheet xmlns:r="http://schemas.openxmlformats.org/officeDocument/2006/relationships" name="1833 W 35Th Avenue" sheetId="47" state="visible" r:id="rId47"/>
    <sheet xmlns:r="http://schemas.openxmlformats.org/officeDocument/2006/relationships" name="3830 W 23Rd Avenue" sheetId="48" state="visible" r:id="rId48"/>
    <sheet xmlns:r="http://schemas.openxmlformats.org/officeDocument/2006/relationships" name="3657 W 29Th Avenue" sheetId="49" state="visible" r:id="rId49"/>
    <sheet xmlns:r="http://schemas.openxmlformats.org/officeDocument/2006/relationships" name="2843 W 44Th Avenue" sheetId="50" state="visible" r:id="rId50"/>
    <sheet xmlns:r="http://schemas.openxmlformats.org/officeDocument/2006/relationships" name="4085 Puget Drive" sheetId="51" state="visible" r:id="rId51"/>
    <sheet xmlns:r="http://schemas.openxmlformats.org/officeDocument/2006/relationships" name="3981 W 35Th Avenue" sheetId="52" state="visible" r:id="rId52"/>
    <sheet xmlns:r="http://schemas.openxmlformats.org/officeDocument/2006/relationships" name="3449 W 22Nd Avenue" sheetId="53" state="visible" r:id="rId53"/>
    <sheet xmlns:r="http://schemas.openxmlformats.org/officeDocument/2006/relationships" name="2642 W 45Th Avenue" sheetId="54" state="visible" r:id="rId54"/>
    <sheet xmlns:r="http://schemas.openxmlformats.org/officeDocument/2006/relationships" name="1766 W 68Th Avenue" sheetId="55" state="visible" r:id="rId55"/>
    <sheet xmlns:r="http://schemas.openxmlformats.org/officeDocument/2006/relationships" name="6729 Wiltshire Street" sheetId="56" state="visible" r:id="rId56"/>
    <sheet xmlns:r="http://schemas.openxmlformats.org/officeDocument/2006/relationships" name="3439 W 27Th Avenue" sheetId="57" state="visible" r:id="rId57"/>
    <sheet xmlns:r="http://schemas.openxmlformats.org/officeDocument/2006/relationships" name="3706 W King Edward Avenue" sheetId="58" state="visible" r:id="rId58"/>
    <sheet xmlns:r="http://schemas.openxmlformats.org/officeDocument/2006/relationships" name="6026 Angus Drive" sheetId="59" state="visible" r:id="rId59"/>
    <sheet xmlns:r="http://schemas.openxmlformats.org/officeDocument/2006/relationships" name="1658 W 28Th Avenue" sheetId="60" state="visible" r:id="rId60"/>
    <sheet xmlns:r="http://schemas.openxmlformats.org/officeDocument/2006/relationships" name="4254 Staulo Crescent" sheetId="61" state="visible" r:id="rId61"/>
    <sheet xmlns:r="http://schemas.openxmlformats.org/officeDocument/2006/relationships" name="4426 Arbutus Street" sheetId="62" state="visible" r:id="rId62"/>
    <sheet xmlns:r="http://schemas.openxmlformats.org/officeDocument/2006/relationships" name="3758 W 35Th Avenue" sheetId="63" state="visible" r:id="rId63"/>
    <sheet xmlns:r="http://schemas.openxmlformats.org/officeDocument/2006/relationships" name="2971 W 31St Avenue" sheetId="64" state="visible" r:id="rId64"/>
    <sheet xmlns:r="http://schemas.openxmlformats.org/officeDocument/2006/relationships" name="2050 W 57Th Avenue" sheetId="65" state="visible" r:id="rId65"/>
    <sheet xmlns:r="http://schemas.openxmlformats.org/officeDocument/2006/relationships" name="4637 Angus Drive" sheetId="66" state="visible" r:id="rId66"/>
    <sheet xmlns:r="http://schemas.openxmlformats.org/officeDocument/2006/relationships" name="3593 W 29Th Avenue" sheetId="67" state="visible" r:id="rId67"/>
    <sheet xmlns:r="http://schemas.openxmlformats.org/officeDocument/2006/relationships" name="6530 Angus Drive" sheetId="68" state="visible" r:id="rId68"/>
    <sheet xmlns:r="http://schemas.openxmlformats.org/officeDocument/2006/relationships" name="6051 Collingwood Place" sheetId="69" state="visible" r:id="rId69"/>
    <sheet xmlns:r="http://schemas.openxmlformats.org/officeDocument/2006/relationships" name="6059 Collingwood Place" sheetId="70" state="visible" r:id="rId70"/>
    <sheet xmlns:r="http://schemas.openxmlformats.org/officeDocument/2006/relationships" name="6576 Yew Street" sheetId="71" state="visible" r:id="rId71"/>
    <sheet xmlns:r="http://schemas.openxmlformats.org/officeDocument/2006/relationships" name="4930 Dunbar Street" sheetId="72" state="visible" r:id="rId72"/>
    <sheet xmlns:r="http://schemas.openxmlformats.org/officeDocument/2006/relationships" name="1957 Aspen Avenue" sheetId="73" state="visible" r:id="rId73"/>
    <sheet xmlns:r="http://schemas.openxmlformats.org/officeDocument/2006/relationships" name="6675 Laburnum Street" sheetId="74" state="visible" r:id="rId74"/>
    <sheet xmlns:r="http://schemas.openxmlformats.org/officeDocument/2006/relationships" name="2671 Mcbain Avenue" sheetId="75" state="visible" r:id="rId75"/>
    <sheet xmlns:r="http://schemas.openxmlformats.org/officeDocument/2006/relationships" name="3306 Mayfair Avenue" sheetId="76" state="visible" r:id="rId76"/>
    <sheet xmlns:r="http://schemas.openxmlformats.org/officeDocument/2006/relationships" name="3304 Mayfair Avenue" sheetId="77" state="visible" r:id="rId77"/>
    <sheet xmlns:r="http://schemas.openxmlformats.org/officeDocument/2006/relationships" name="5503 Blenheim Street" sheetId="78" state="visible" r:id="rId78"/>
    <sheet xmlns:r="http://schemas.openxmlformats.org/officeDocument/2006/relationships" name="2188 W 21St Avenue" sheetId="79" state="visible" r:id="rId79"/>
    <sheet xmlns:r="http://schemas.openxmlformats.org/officeDocument/2006/relationships" name="2683 W 21St Avenue" sheetId="80" state="visible" r:id="rId80"/>
    <sheet xmlns:r="http://schemas.openxmlformats.org/officeDocument/2006/relationships" name="6524 Angus Drive" sheetId="81" state="visible" r:id="rId81"/>
    <sheet xmlns:r="http://schemas.openxmlformats.org/officeDocument/2006/relationships" name="2115 W 34Th Avenue" sheetId="82" state="visible" r:id="rId82"/>
    <sheet xmlns:r="http://schemas.openxmlformats.org/officeDocument/2006/relationships" name="2728 Oliver Crescent" sheetId="83" state="visible" r:id="rId83"/>
    <sheet xmlns:r="http://schemas.openxmlformats.org/officeDocument/2006/relationships" name="1950 W 36Th Avenue" sheetId="84" state="visible" r:id="rId84"/>
    <sheet xmlns:r="http://schemas.openxmlformats.org/officeDocument/2006/relationships" name="2975 W 22Nd Avenue" sheetId="85" state="visible" r:id="rId85"/>
    <sheet xmlns:r="http://schemas.openxmlformats.org/officeDocument/2006/relationships" name="2984 W 31St Avenue" sheetId="86" state="visible" r:id="rId86"/>
    <sheet xmlns:r="http://schemas.openxmlformats.org/officeDocument/2006/relationships" name="1591 Nanton Avenue" sheetId="87" state="visible" r:id="rId87"/>
    <sheet xmlns:r="http://schemas.openxmlformats.org/officeDocument/2006/relationships" name="Ph4 2089 W 43Rd Avenue" sheetId="88" state="visible" r:id="rId88"/>
    <sheet xmlns:r="http://schemas.openxmlformats.org/officeDocument/2006/relationships" name="2133 W 49Th Avenue" sheetId="89" state="visible" r:id="rId89"/>
    <sheet xmlns:r="http://schemas.openxmlformats.org/officeDocument/2006/relationships" name="3688 W 49Th Avenue" sheetId="90" state="visible" r:id="rId90"/>
    <sheet xmlns:r="http://schemas.openxmlformats.org/officeDocument/2006/relationships" name="5611 Elm Street" sheetId="91" state="visible" r:id="rId91"/>
    <sheet xmlns:r="http://schemas.openxmlformats.org/officeDocument/2006/relationships" name="3688 W King Edward Avenue" sheetId="92" state="visible" r:id="rId92"/>
    <sheet xmlns:r="http://schemas.openxmlformats.org/officeDocument/2006/relationships" name="2937 W 45Th Avenue" sheetId="93" state="visible" r:id="rId93"/>
    <sheet xmlns:r="http://schemas.openxmlformats.org/officeDocument/2006/relationships" name="3169 W 45Th Avenue" sheetId="94" state="visible" r:id="rId94"/>
    <sheet xmlns:r="http://schemas.openxmlformats.org/officeDocument/2006/relationships" name="2903 W 21St Avenue" sheetId="95" state="visible" r:id="rId95"/>
    <sheet xmlns:r="http://schemas.openxmlformats.org/officeDocument/2006/relationships" name="6968 Churchill Street" sheetId="96" state="visible" r:id="rId96"/>
    <sheet xmlns:r="http://schemas.openxmlformats.org/officeDocument/2006/relationships" name="3070 W 44Th Avenue" sheetId="97" state="visible" r:id="rId97"/>
    <sheet xmlns:r="http://schemas.openxmlformats.org/officeDocument/2006/relationships" name="1706 W 68Th Avenue" sheetId="98" state="visible" r:id="rId98"/>
    <sheet xmlns:r="http://schemas.openxmlformats.org/officeDocument/2006/relationships" name="3522 W 42Nd Avenue" sheetId="99" state="visible" r:id="rId99"/>
    <sheet xmlns:r="http://schemas.openxmlformats.org/officeDocument/2006/relationships" name="3838 W 50Th Avenue" sheetId="100" state="visible" r:id="rId100"/>
    <sheet xmlns:r="http://schemas.openxmlformats.org/officeDocument/2006/relationships" name="2870 Sw Marine Drive" sheetId="101" state="visible" r:id="rId101"/>
    <sheet xmlns:r="http://schemas.openxmlformats.org/officeDocument/2006/relationships" name="3530 W 34Th Avenue" sheetId="102" state="visible" r:id="rId102"/>
    <sheet xmlns:r="http://schemas.openxmlformats.org/officeDocument/2006/relationships" name="3357 W 26Th Avenue" sheetId="103" state="visible" r:id="rId103"/>
    <sheet xmlns:r="http://schemas.openxmlformats.org/officeDocument/2006/relationships" name="7216 Beechwood Street" sheetId="104" state="visible" r:id="rId104"/>
    <sheet xmlns:r="http://schemas.openxmlformats.org/officeDocument/2006/relationships" name="4738 Elm Street" sheetId="105" state="visible" r:id="rId105"/>
    <sheet xmlns:r="http://schemas.openxmlformats.org/officeDocument/2006/relationships" name="3589 W 35Th Avenue" sheetId="106" state="visible" r:id="rId106"/>
    <sheet xmlns:r="http://schemas.openxmlformats.org/officeDocument/2006/relationships" name="2835 Oliver Crescent" sheetId="107" state="visible" r:id="rId107"/>
    <sheet xmlns:r="http://schemas.openxmlformats.org/officeDocument/2006/relationships" name="2837 Oliver Crescent" sheetId="108" state="visible" r:id="rId108"/>
    <sheet xmlns:r="http://schemas.openxmlformats.org/officeDocument/2006/relationships" name="4062 W 39Th Avenue" sheetId="109" state="visible" r:id="rId109"/>
    <sheet xmlns:r="http://schemas.openxmlformats.org/officeDocument/2006/relationships" name="6262 Angus Drive" sheetId="110" state="visible" r:id="rId110"/>
    <sheet xmlns:r="http://schemas.openxmlformats.org/officeDocument/2006/relationships" name="6076 Angus Drive" sheetId="111" state="visible" r:id="rId111"/>
    <sheet xmlns:r="http://schemas.openxmlformats.org/officeDocument/2006/relationships" name="2876 W 42Nd Avenue" sheetId="112" state="visible" r:id="rId112"/>
    <sheet xmlns:r="http://schemas.openxmlformats.org/officeDocument/2006/relationships" name="6011 Adera Street" sheetId="113" state="visible" r:id="rId113"/>
    <sheet xmlns:r="http://schemas.openxmlformats.org/officeDocument/2006/relationships" name="3523 W 23Rd Avenue" sheetId="114" state="visible" r:id="rId114"/>
    <sheet xmlns:r="http://schemas.openxmlformats.org/officeDocument/2006/relationships" name="1576 W 59Th Avenue" sheetId="115" state="visible" r:id="rId115"/>
    <sheet xmlns:r="http://schemas.openxmlformats.org/officeDocument/2006/relationships" name="4429 Angus Drive" sheetId="116" state="visible" r:id="rId116"/>
    <sheet xmlns:r="http://schemas.openxmlformats.org/officeDocument/2006/relationships" name="6808 Angus Drive" sheetId="117" state="visible" r:id="rId117"/>
    <sheet xmlns:r="http://schemas.openxmlformats.org/officeDocument/2006/relationships" name="1925 Sw Marine Drive" sheetId="118" state="visible" r:id="rId118"/>
    <sheet xmlns:r="http://schemas.openxmlformats.org/officeDocument/2006/relationships" name="2023 W 36Th Avenue" sheetId="119" state="visible" r:id="rId119"/>
    <sheet xmlns:r="http://schemas.openxmlformats.org/officeDocument/2006/relationships" name="5638 Maple Street" sheetId="120" state="visible" r:id="rId120"/>
    <sheet xmlns:r="http://schemas.openxmlformats.org/officeDocument/2006/relationships" name="6868 Adera Street" sheetId="121" state="visible" r:id="rId121"/>
    <sheet xmlns:r="http://schemas.openxmlformats.org/officeDocument/2006/relationships" name="2083 W 33Rd Avenue" sheetId="122" state="visible" r:id="rId122"/>
    <sheet xmlns:r="http://schemas.openxmlformats.org/officeDocument/2006/relationships" name="4053 W 32Nd Avenue" sheetId="123" state="visible" r:id="rId123"/>
    <sheet xmlns:r="http://schemas.openxmlformats.org/officeDocument/2006/relationships" name="1554 W 65Th Avenue" sheetId="124" state="visible" r:id="rId124"/>
    <sheet xmlns:r="http://schemas.openxmlformats.org/officeDocument/2006/relationships" name="3172 W 26Th Avenue" sheetId="125" state="visible" r:id="rId125"/>
    <sheet xmlns:r="http://schemas.openxmlformats.org/officeDocument/2006/relationships" name="3908 W 32Nd Avenue" sheetId="126" state="visible" r:id="rId126"/>
    <sheet xmlns:r="http://schemas.openxmlformats.org/officeDocument/2006/relationships" name="4658 Elm Street" sheetId="127" state="visible" r:id="rId127"/>
    <sheet xmlns:r="http://schemas.openxmlformats.org/officeDocument/2006/relationships" name="4078 W 32Nd Avenue" sheetId="128" state="visible" r:id="rId128"/>
    <sheet xmlns:r="http://schemas.openxmlformats.org/officeDocument/2006/relationships" name="2967 W 43Rd Avenue" sheetId="129" state="visible" r:id="rId129"/>
    <sheet xmlns:r="http://schemas.openxmlformats.org/officeDocument/2006/relationships" name="4393 Puget Drive" sheetId="130" state="visible" r:id="rId130"/>
    <sheet xmlns:r="http://schemas.openxmlformats.org/officeDocument/2006/relationships" name="4056 W 36Th Avenue" sheetId="131" state="visible" r:id="rId131"/>
    <sheet xmlns:r="http://schemas.openxmlformats.org/officeDocument/2006/relationships" name="7838 Angus Drive" sheetId="132" state="visible" r:id="rId132"/>
    <sheet xmlns:r="http://schemas.openxmlformats.org/officeDocument/2006/relationships" name="2288 W 22Nd Avenue" sheetId="133" state="visible" r:id="rId133"/>
    <sheet xmlns:r="http://schemas.openxmlformats.org/officeDocument/2006/relationships" name="2092 W 57Th Avenue" sheetId="134" state="visible" r:id="rId134"/>
    <sheet xmlns:r="http://schemas.openxmlformats.org/officeDocument/2006/relationships" name="Ph5 5555 Dunbar Street" sheetId="135" state="visible" r:id="rId135"/>
    <sheet xmlns:r="http://schemas.openxmlformats.org/officeDocument/2006/relationships" name="3410 W 43Rd Avenue" sheetId="136" state="visible" r:id="rId136"/>
    <sheet xmlns:r="http://schemas.openxmlformats.org/officeDocument/2006/relationships" name="6350 Macdonald Street" sheetId="137" state="visible" r:id="rId137"/>
    <sheet xmlns:r="http://schemas.openxmlformats.org/officeDocument/2006/relationships" name="4422 Quesnel Drive" sheetId="138" state="visible" r:id="rId138"/>
    <sheet xmlns:r="http://schemas.openxmlformats.org/officeDocument/2006/relationships" name="6188 Adera Street" sheetId="139" state="visible" r:id="rId139"/>
    <sheet xmlns:r="http://schemas.openxmlformats.org/officeDocument/2006/relationships" name="3675 W 39Th Avenue" sheetId="140" state="visible" r:id="rId140"/>
    <sheet xmlns:r="http://schemas.openxmlformats.org/officeDocument/2006/relationships" name="1925 W 61St Avenue" sheetId="141" state="visible" r:id="rId141"/>
    <sheet xmlns:r="http://schemas.openxmlformats.org/officeDocument/2006/relationships" name="5669 Angus Drive" sheetId="142" state="visible" r:id="rId142"/>
    <sheet xmlns:r="http://schemas.openxmlformats.org/officeDocument/2006/relationships" name="2433 W 22Nd Avenue" sheetId="143" state="visible" r:id="rId143"/>
    <sheet xmlns:r="http://schemas.openxmlformats.org/officeDocument/2006/relationships" name="2072 W 43Rd Avenue" sheetId="144" state="visible" r:id="rId144"/>
    <sheet xmlns:r="http://schemas.openxmlformats.org/officeDocument/2006/relationships" name="2066 W 42Nd Avenue" sheetId="145" state="visible" r:id="rId145"/>
    <sheet xmlns:r="http://schemas.openxmlformats.org/officeDocument/2006/relationships" name="1638 W 61St Avenue" sheetId="146" state="visible" r:id="rId146"/>
    <sheet xmlns:r="http://schemas.openxmlformats.org/officeDocument/2006/relationships" name="2069 W 46Th Avenue" sheetId="147" state="visible" r:id="rId147"/>
    <sheet xmlns:r="http://schemas.openxmlformats.org/officeDocument/2006/relationships" name="5826 Angus Drive" sheetId="148" state="visible" r:id="rId148"/>
    <sheet xmlns:r="http://schemas.openxmlformats.org/officeDocument/2006/relationships" name="3803 W 26Th Avenue" sheetId="149" state="visible" r:id="rId149"/>
    <sheet xmlns:r="http://schemas.openxmlformats.org/officeDocument/2006/relationships" name="3979 W 33Rd Avenue" sheetId="150" state="visible" r:id="rId150"/>
    <sheet xmlns:r="http://schemas.openxmlformats.org/officeDocument/2006/relationships" name="3123 W 27Th Avenue" sheetId="151" state="visible" r:id="rId151"/>
    <sheet xmlns:r="http://schemas.openxmlformats.org/officeDocument/2006/relationships" name="3630 W 34Th Avenue" sheetId="152" state="visible" r:id="rId152"/>
    <sheet xmlns:r="http://schemas.openxmlformats.org/officeDocument/2006/relationships" name="5189 Connaught Drive" sheetId="153" state="visible" r:id="rId153"/>
    <sheet xmlns:r="http://schemas.openxmlformats.org/officeDocument/2006/relationships" name="4807 Paton Street" sheetId="154" state="visible" r:id="rId154"/>
    <sheet xmlns:r="http://schemas.openxmlformats.org/officeDocument/2006/relationships" name="2767 W 21St Avenue" sheetId="155" state="visible" r:id="rId155"/>
    <sheet xmlns:r="http://schemas.openxmlformats.org/officeDocument/2006/relationships" name="2471 Edgar Crescent" sheetId="156" state="visible" r:id="rId156"/>
    <sheet xmlns:r="http://schemas.openxmlformats.org/officeDocument/2006/relationships" name="2999 W 39Th Avenue" sheetId="157" state="visible" r:id="rId157"/>
    <sheet xmlns:r="http://schemas.openxmlformats.org/officeDocument/2006/relationships" name="2436 W 21St Avenue" sheetId="158" state="visible" r:id="rId158"/>
    <sheet xmlns:r="http://schemas.openxmlformats.org/officeDocument/2006/relationships" name="2135 W 37Th Avenue" sheetId="159" state="visible" r:id="rId159"/>
    <sheet xmlns:r="http://schemas.openxmlformats.org/officeDocument/2006/relationships" name="4006 W 34Th Avenue" sheetId="160" state="visible" r:id="rId160"/>
    <sheet xmlns:r="http://schemas.openxmlformats.org/officeDocument/2006/relationships" name="6630 Marine Crescent" sheetId="161" state="visible" r:id="rId161"/>
    <sheet xmlns:r="http://schemas.openxmlformats.org/officeDocument/2006/relationships" name="5961 Churchill Street" sheetId="162" state="visible" r:id="rId162"/>
    <sheet xmlns:r="http://schemas.openxmlformats.org/officeDocument/2006/relationships" name="4742 Collingwood Street" sheetId="163" state="visible" r:id="rId163"/>
    <sheet xmlns:r="http://schemas.openxmlformats.org/officeDocument/2006/relationships" name="3364 W 39Th Avenue" sheetId="164" state="visible" r:id="rId164"/>
    <sheet xmlns:r="http://schemas.openxmlformats.org/officeDocument/2006/relationships" name="3887 W 51St Avenue" sheetId="165" state="visible" r:id="rId165"/>
    <sheet xmlns:r="http://schemas.openxmlformats.org/officeDocument/2006/relationships" name="3617 W 35Th Avenue" sheetId="166" state="visible" r:id="rId166"/>
    <sheet xmlns:r="http://schemas.openxmlformats.org/officeDocument/2006/relationships" name="2128 W 20Th Avenue" sheetId="167" state="visible" r:id="rId167"/>
    <sheet xmlns:r="http://schemas.openxmlformats.org/officeDocument/2006/relationships" name="2005 Sw Marine Drive" sheetId="168" state="visible" r:id="rId168"/>
    <sheet xmlns:r="http://schemas.openxmlformats.org/officeDocument/2006/relationships" name="3590 W 39Th Avenue" sheetId="169" state="visible" r:id="rId169"/>
    <sheet xmlns:r="http://schemas.openxmlformats.org/officeDocument/2006/relationships" name="1670 W 49Th Avenue" sheetId="170" state="visible" r:id="rId170"/>
    <sheet xmlns:r="http://schemas.openxmlformats.org/officeDocument/2006/relationships" name="5338 Laburnum Street" sheetId="171" state="visible" r:id="rId171"/>
    <sheet xmlns:r="http://schemas.openxmlformats.org/officeDocument/2006/relationships" name="3911 W King Edward Avenue" sheetId="172" state="visible" r:id="rId172"/>
    <sheet xmlns:r="http://schemas.openxmlformats.org/officeDocument/2006/relationships" name="3695 W 34Th Avenue" sheetId="173" state="visible" r:id="rId173"/>
    <sheet xmlns:r="http://schemas.openxmlformats.org/officeDocument/2006/relationships" name="2246 W 20Th Avenue" sheetId="174" state="visible" r:id="rId174"/>
    <sheet xmlns:r="http://schemas.openxmlformats.org/officeDocument/2006/relationships" name="2621 Mcbain Avenue" sheetId="175" state="visible" r:id="rId175"/>
    <sheet xmlns:r="http://schemas.openxmlformats.org/officeDocument/2006/relationships" name="6188 Wiltshire Street" sheetId="176" state="visible" r:id="rId176"/>
    <sheet xmlns:r="http://schemas.openxmlformats.org/officeDocument/2006/relationships" name="3531 W 37Th Avenue" sheetId="177" state="visible" r:id="rId177"/>
    <sheet xmlns:r="http://schemas.openxmlformats.org/officeDocument/2006/relationships" name="5707 Elm Street" sheetId="178" state="visible" r:id="rId178"/>
    <sheet xmlns:r="http://schemas.openxmlformats.org/officeDocument/2006/relationships" name="3663 Sw Marine Drive" sheetId="179" state="visible" r:id="rId179"/>
    <sheet xmlns:r="http://schemas.openxmlformats.org/officeDocument/2006/relationships" name="8483 Cornish Street" sheetId="180" state="visible" r:id="rId180"/>
    <sheet xmlns:r="http://schemas.openxmlformats.org/officeDocument/2006/relationships" name="1850 W 33Rd Avenue" sheetId="181" state="visible" r:id="rId181"/>
    <sheet xmlns:r="http://schemas.openxmlformats.org/officeDocument/2006/relationships" name="3839 W 35Th Avenue" sheetId="182" state="visible" r:id="rId182"/>
    <sheet xmlns:r="http://schemas.openxmlformats.org/officeDocument/2006/relationships" name="5361 Cypress Street" sheetId="183" state="visible" r:id="rId183"/>
    <sheet xmlns:r="http://schemas.openxmlformats.org/officeDocument/2006/relationships" name="1992 W 60Th Avenue" sheetId="184" state="visible" r:id="rId184"/>
    <sheet xmlns:r="http://schemas.openxmlformats.org/officeDocument/2006/relationships" name="3668 W 28Th Avenue" sheetId="185" state="visible" r:id="rId185"/>
    <sheet xmlns:r="http://schemas.openxmlformats.org/officeDocument/2006/relationships" name="2920 W 27Th Avenue" sheetId="186" state="visible" r:id="rId186"/>
    <sheet xmlns:r="http://schemas.openxmlformats.org/officeDocument/2006/relationships" name="6708 Cypress Street" sheetId="187" state="visible" r:id="rId187"/>
    <sheet xmlns:r="http://schemas.openxmlformats.org/officeDocument/2006/relationships" name="2718 Oliver Crescent" sheetId="188" state="visible" r:id="rId188"/>
    <sheet xmlns:r="http://schemas.openxmlformats.org/officeDocument/2006/relationships" name="1770 W 62Nd Avenue" sheetId="189" state="visible" r:id="rId189"/>
    <sheet xmlns:r="http://schemas.openxmlformats.org/officeDocument/2006/relationships" name="2056 W 29Th Avenue" sheetId="190" state="visible" r:id="rId190"/>
    <sheet xmlns:r="http://schemas.openxmlformats.org/officeDocument/2006/relationships" name="5846 Angus Drive" sheetId="191" state="visible" r:id="rId191"/>
    <sheet xmlns:r="http://schemas.openxmlformats.org/officeDocument/2006/relationships" name="3335 Mayfair Avenue" sheetId="192" state="visible" r:id="rId192"/>
    <sheet xmlns:r="http://schemas.openxmlformats.org/officeDocument/2006/relationships" name="7128 Adera Street" sheetId="193" state="visible" r:id="rId193"/>
    <sheet xmlns:r="http://schemas.openxmlformats.org/officeDocument/2006/relationships" name="4698 Angus Drive" sheetId="194" state="visible" r:id="rId194"/>
    <sheet xmlns:r="http://schemas.openxmlformats.org/officeDocument/2006/relationships" name="3579 W 50Th Avenue" sheetId="195" state="visible" r:id="rId195"/>
    <sheet xmlns:r="http://schemas.openxmlformats.org/officeDocument/2006/relationships" name="7878 Angus Drive" sheetId="196" state="visible" r:id="rId196"/>
    <sheet xmlns:r="http://schemas.openxmlformats.org/officeDocument/2006/relationships" name="6516 Wiltshire Street" sheetId="197" state="visible" r:id="rId197"/>
    <sheet xmlns:r="http://schemas.openxmlformats.org/officeDocument/2006/relationships" name="5978 Angus Drive" sheetId="198" state="visible" r:id="rId198"/>
    <sheet xmlns:r="http://schemas.openxmlformats.org/officeDocument/2006/relationships" name="3550 W 47Th Avenue" sheetId="199" state="visible" r:id="rId199"/>
    <sheet xmlns:r="http://schemas.openxmlformats.org/officeDocument/2006/relationships" name="6836 Arbutus Street" sheetId="200" state="visible" r:id="rId200"/>
    <sheet xmlns:r="http://schemas.openxmlformats.org/officeDocument/2006/relationships" name="2287 W 37Th Avenue" sheetId="201" state="visible" r:id="rId201"/>
    <sheet xmlns:r="http://schemas.openxmlformats.org/officeDocument/2006/relationships" name="5038 Arbutus Street" sheetId="202" state="visible" r:id="rId202"/>
    <sheet xmlns:r="http://schemas.openxmlformats.org/officeDocument/2006/relationships" name="2551 W 35Th Avenue" sheetId="203" state="visible" r:id="rId203"/>
    <sheet xmlns:r="http://schemas.openxmlformats.org/officeDocument/2006/relationships" name="2589 W 35Th Avenue" sheetId="204" state="visible" r:id="rId204"/>
    <sheet xmlns:r="http://schemas.openxmlformats.org/officeDocument/2006/relationships" name="4987 Connaught Drive" sheetId="205" state="visible" r:id="rId205"/>
    <sheet xmlns:r="http://schemas.openxmlformats.org/officeDocument/2006/relationships" name="1610 Roxburgh Crescent" sheetId="206" state="visible" r:id="rId206"/>
    <sheet xmlns:r="http://schemas.openxmlformats.org/officeDocument/2006/relationships" name="1960 W 42Nd Avenue" sheetId="207" state="visible" r:id="rId207"/>
    <sheet xmlns:r="http://schemas.openxmlformats.org/officeDocument/2006/relationships" name="1958 W 42Nd Avenue" sheetId="208" state="visible" r:id="rId208"/>
    <sheet xmlns:r="http://schemas.openxmlformats.org/officeDocument/2006/relationships" name="2769 W 49Th Avenue" sheetId="209" state="visible" r:id="rId209"/>
    <sheet xmlns:r="http://schemas.openxmlformats.org/officeDocument/2006/relationships" name="3607 Sw Marine Drive" sheetId="210" state="visible" r:id="rId210"/>
    <sheet xmlns:r="http://schemas.openxmlformats.org/officeDocument/2006/relationships" name="3637 Sw Marine Drive" sheetId="211" state="visible" r:id="rId211"/>
    <sheet xmlns:r="http://schemas.openxmlformats.org/officeDocument/2006/relationships" name="7216 Angus Drive" sheetId="212" state="visible" r:id="rId212"/>
    <sheet xmlns:r="http://schemas.openxmlformats.org/officeDocument/2006/relationships" name="2237 W 37Th Avenue" sheetId="213" state="visible" r:id="rId213"/>
    <sheet xmlns:r="http://schemas.openxmlformats.org/officeDocument/2006/relationships" name="6809 Arbutus Street" sheetId="214" state="visible" r:id="rId214"/>
    <sheet xmlns:r="http://schemas.openxmlformats.org/officeDocument/2006/relationships" name="4239 Pine Crescent" sheetId="215" state="visible" r:id="rId215"/>
    <sheet xmlns:r="http://schemas.openxmlformats.org/officeDocument/2006/relationships" name="3853 W King Edward Avenue" sheetId="216" state="visible" r:id="rId216"/>
    <sheet xmlns:r="http://schemas.openxmlformats.org/officeDocument/2006/relationships" name="3008 W 21St Avenue" sheetId="217" state="visible" r:id="rId217"/>
    <sheet xmlns:r="http://schemas.openxmlformats.org/officeDocument/2006/relationships" name="6615 Balsam Street" sheetId="218" state="visible" r:id="rId218"/>
    <sheet xmlns:r="http://schemas.openxmlformats.org/officeDocument/2006/relationships" name="2128 W 21St Avenue" sheetId="219" state="visible" r:id="rId219"/>
    <sheet xmlns:r="http://schemas.openxmlformats.org/officeDocument/2006/relationships" name="6238 Churchill Street" sheetId="220" state="visible" r:id="rId220"/>
    <sheet xmlns:r="http://schemas.openxmlformats.org/officeDocument/2006/relationships" name="3288 W 23Rd Avenue" sheetId="221" state="visible" r:id="rId221"/>
    <sheet xmlns:r="http://schemas.openxmlformats.org/officeDocument/2006/relationships" name="3628 W 38Th Avenue" sheetId="222" state="visible" r:id="rId222"/>
    <sheet xmlns:r="http://schemas.openxmlformats.org/officeDocument/2006/relationships" name="4475 Maple Street" sheetId="223" state="visible" r:id="rId223"/>
    <sheet xmlns:r="http://schemas.openxmlformats.org/officeDocument/2006/relationships" name="4575 Alexandra Street" sheetId="224" state="visible" r:id="rId224"/>
    <sheet xmlns:r="http://schemas.openxmlformats.org/officeDocument/2006/relationships" name="5712 Crown Street" sheetId="225" state="visible" r:id="rId225"/>
    <sheet xmlns:r="http://schemas.openxmlformats.org/officeDocument/2006/relationships" name="3941 W 33Rd Avenue" sheetId="226" state="visible" r:id="rId226"/>
    <sheet xmlns:r="http://schemas.openxmlformats.org/officeDocument/2006/relationships" name="1649 W 69Th Avenue" sheetId="227" state="visible" r:id="rId227"/>
    <sheet xmlns:r="http://schemas.openxmlformats.org/officeDocument/2006/relationships" name="1573 W 66Th Avenue" sheetId="228" state="visible" r:id="rId228"/>
    <sheet xmlns:r="http://schemas.openxmlformats.org/officeDocument/2006/relationships" name="5480 Collingwood Street" sheetId="229" state="visible" r:id="rId229"/>
    <sheet xmlns:r="http://schemas.openxmlformats.org/officeDocument/2006/relationships" name="3594 W King Edward Avenue" sheetId="230" state="visible" r:id="rId230"/>
    <sheet xmlns:r="http://schemas.openxmlformats.org/officeDocument/2006/relationships" name="3582 W King Edward Avenue" sheetId="231" state="visible" r:id="rId231"/>
    <sheet xmlns:r="http://schemas.openxmlformats.org/officeDocument/2006/relationships" name="3588 W King Edward Avenue" sheetId="232" state="visible" r:id="rId232"/>
    <sheet xmlns:r="http://schemas.openxmlformats.org/officeDocument/2006/relationships" name="1678 Somerset Crescent" sheetId="233" state="visible" r:id="rId233"/>
    <sheet xmlns:r="http://schemas.openxmlformats.org/officeDocument/2006/relationships" name="2850 W 32Nd Avenue" sheetId="234" state="visible" r:id="rId234"/>
    <sheet xmlns:r="http://schemas.openxmlformats.org/officeDocument/2006/relationships" name="3249 W 33Rd Avenue" sheetId="235" state="visible" r:id="rId235"/>
    <sheet xmlns:r="http://schemas.openxmlformats.org/officeDocument/2006/relationships" name="6330 Macdonald Street" sheetId="236" state="visible" r:id="rId236"/>
    <sheet xmlns:r="http://schemas.openxmlformats.org/officeDocument/2006/relationships" name="3088 W 21St Avenue" sheetId="237" state="visible" r:id="rId237"/>
    <sheet xmlns:r="http://schemas.openxmlformats.org/officeDocument/2006/relationships" name="3513 W 40Th Avenue" sheetId="238" state="visible" r:id="rId238"/>
    <sheet xmlns:r="http://schemas.openxmlformats.org/officeDocument/2006/relationships" name="5688 Wallace Street" sheetId="239" state="visible" r:id="rId239"/>
    <sheet xmlns:r="http://schemas.openxmlformats.org/officeDocument/2006/relationships" name="4184 Cypress Street" sheetId="240" state="visible" r:id="rId240"/>
    <sheet xmlns:r="http://schemas.openxmlformats.org/officeDocument/2006/relationships" name="3330 W 41St Avenue" sheetId="241" state="visible" r:id="rId241"/>
    <sheet xmlns:r="http://schemas.openxmlformats.org/officeDocument/2006/relationships" name="7450 Balaclava Street" sheetId="242" state="visible" r:id="rId242"/>
    <sheet xmlns:r="http://schemas.openxmlformats.org/officeDocument/2006/relationships" name="6299 Angus Drive" sheetId="243" state="visible" r:id="rId243"/>
    <sheet xmlns:r="http://schemas.openxmlformats.org/officeDocument/2006/relationships" name="6037 Angus Drive" sheetId="244" state="visible" r:id="rId244"/>
    <sheet xmlns:r="http://schemas.openxmlformats.org/officeDocument/2006/relationships" name="5912 Churchill Street" sheetId="245" state="visible" r:id="rId245"/>
    <sheet xmlns:r="http://schemas.openxmlformats.org/officeDocument/2006/relationships" name="3256 W 21St Avenue" sheetId="246" state="visible" r:id="rId246"/>
    <sheet xmlns:r="http://schemas.openxmlformats.org/officeDocument/2006/relationships" name="2960 W 41St Avenue" sheetId="247" state="visible" r:id="rId247"/>
    <sheet xmlns:r="http://schemas.openxmlformats.org/officeDocument/2006/relationships" name="3853 W 38Th Avenue" sheetId="248" state="visible" r:id="rId248"/>
    <sheet xmlns:r="http://schemas.openxmlformats.org/officeDocument/2006/relationships" name="2814 W 32Nd Avenue" sheetId="249" state="visible" r:id="rId249"/>
    <sheet xmlns:r="http://schemas.openxmlformats.org/officeDocument/2006/relationships" name="3584 East Boulevard" sheetId="250" state="visible" r:id="rId250"/>
    <sheet xmlns:r="http://schemas.openxmlformats.org/officeDocument/2006/relationships" name="8083 Angus Drive" sheetId="251" state="visible" r:id="rId251"/>
    <sheet xmlns:r="http://schemas.openxmlformats.org/officeDocument/2006/relationships" name="5987 Wiltshire Street" sheetId="252" state="visible" r:id="rId252"/>
    <sheet xmlns:r="http://schemas.openxmlformats.org/officeDocument/2006/relationships" name="2146 W 33Rd Avenue" sheetId="253" state="visible" r:id="rId253"/>
    <sheet xmlns:r="http://schemas.openxmlformats.org/officeDocument/2006/relationships" name="5776 Angus Drive" sheetId="254" state="visible" r:id="rId254"/>
    <sheet xmlns:r="http://schemas.openxmlformats.org/officeDocument/2006/relationships" name="6187 Macdonald Street" sheetId="255" state="visible" r:id="rId255"/>
    <sheet xmlns:r="http://schemas.openxmlformats.org/officeDocument/2006/relationships" name="6338 Vine Street" sheetId="256" state="visible" r:id="rId256"/>
    <sheet xmlns:r="http://schemas.openxmlformats.org/officeDocument/2006/relationships" name="3346 W 41St Avenue" sheetId="257" state="visible" r:id="rId257"/>
    <sheet xmlns:r="http://schemas.openxmlformats.org/officeDocument/2006/relationships" name="1735 W 62Nd Avenue" sheetId="258" state="visible" r:id="rId258"/>
    <sheet xmlns:r="http://schemas.openxmlformats.org/officeDocument/2006/relationships" name="8184 East Boulevard" sheetId="259" state="visible" r:id="rId259"/>
    <sheet xmlns:r="http://schemas.openxmlformats.org/officeDocument/2006/relationships" name="7165 Maple Street" sheetId="260" state="visible" r:id="rId260"/>
    <sheet xmlns:r="http://schemas.openxmlformats.org/officeDocument/2006/relationships" name="4022 W 30Th Avenue" sheetId="261" state="visible" r:id="rId261"/>
    <sheet xmlns:r="http://schemas.openxmlformats.org/officeDocument/2006/relationships" name="3356 W 41St Avenue" sheetId="262" state="visible" r:id="rId262"/>
    <sheet xmlns:r="http://schemas.openxmlformats.org/officeDocument/2006/relationships" name="6038 Marguerite Street" sheetId="263" state="visible" r:id="rId263"/>
    <sheet xmlns:r="http://schemas.openxmlformats.org/officeDocument/2006/relationships" name="6388 Wiltshire Street" sheetId="264" state="visible" r:id="rId264"/>
    <sheet xmlns:r="http://schemas.openxmlformats.org/officeDocument/2006/relationships" name="5286 Mackenzie Street" sheetId="265" state="visible" r:id="rId265"/>
    <sheet xmlns:r="http://schemas.openxmlformats.org/officeDocument/2006/relationships" name="2138 W 48Th Avenue" sheetId="266" state="visible" r:id="rId266"/>
    <sheet xmlns:r="http://schemas.openxmlformats.org/officeDocument/2006/relationships" name="6037 Churchill Street" sheetId="267" state="visible" r:id="rId267"/>
    <sheet xmlns:r="http://schemas.openxmlformats.org/officeDocument/2006/relationships" name="3550-3560 Maple Street" sheetId="268" state="visible" r:id="rId268"/>
    <sheet xmlns:r="http://schemas.openxmlformats.org/officeDocument/2006/relationships" name="3875 W 36Th Avenue" sheetId="269" state="visible" r:id="rId269"/>
    <sheet xmlns:r="http://schemas.openxmlformats.org/officeDocument/2006/relationships" name="6376 Collingwood Street" sheetId="270" state="visible" r:id="rId270"/>
    <sheet xmlns:r="http://schemas.openxmlformats.org/officeDocument/2006/relationships" name="2862 W 22Nd Avenue" sheetId="271" state="visible" r:id="rId271"/>
    <sheet xmlns:r="http://schemas.openxmlformats.org/officeDocument/2006/relationships" name="5666 Maple Street" sheetId="272" state="visible" r:id="rId272"/>
    <sheet xmlns:r="http://schemas.openxmlformats.org/officeDocument/2006/relationships" name="7250 Marguerite Street" sheetId="273" state="visible" r:id="rId273"/>
    <sheet xmlns:r="http://schemas.openxmlformats.org/officeDocument/2006/relationships" name="6664 Balsam Street" sheetId="274" state="visible" r:id="rId274"/>
    <sheet xmlns:r="http://schemas.openxmlformats.org/officeDocument/2006/relationships" name="3904 W 21St Avenue" sheetId="275" state="visible" r:id="rId275"/>
    <sheet xmlns:r="http://schemas.openxmlformats.org/officeDocument/2006/relationships" name="6422 Laburnum Street" sheetId="276" state="visible" r:id="rId276"/>
    <sheet xmlns:r="http://schemas.openxmlformats.org/officeDocument/2006/relationships" name="2250 Sw Marine Drive" sheetId="277" state="visible" r:id="rId277"/>
    <sheet xmlns:r="http://schemas.openxmlformats.org/officeDocument/2006/relationships" name="6610 Churchill Street" sheetId="278" state="visible" r:id="rId278"/>
    <sheet xmlns:r="http://schemas.openxmlformats.org/officeDocument/2006/relationships" name="1662 W 61St Avenue" sheetId="279" state="visible" r:id="rId279"/>
    <sheet xmlns:r="http://schemas.openxmlformats.org/officeDocument/2006/relationships" name="2571 W 36Th Avenue" sheetId="280" state="visible" r:id="rId280"/>
    <sheet xmlns:r="http://schemas.openxmlformats.org/officeDocument/2006/relationships" name="3456 W 29Th Avenue" sheetId="281" state="visible" r:id="rId281"/>
    <sheet xmlns:r="http://schemas.openxmlformats.org/officeDocument/2006/relationships" name="1626 W 58Th Avenue" sheetId="282" state="visible" r:id="rId282"/>
    <sheet xmlns:r="http://schemas.openxmlformats.org/officeDocument/2006/relationships" name="4267 Doncaster Way" sheetId="283" state="visible" r:id="rId283"/>
    <sheet xmlns:r="http://schemas.openxmlformats.org/officeDocument/2006/relationships" name="2134 W 53Rd Avenue" sheetId="284" state="visible" r:id="rId284"/>
    <sheet xmlns:r="http://schemas.openxmlformats.org/officeDocument/2006/relationships" name="3741 W 37Th Avenue" sheetId="285" state="visible" r:id="rId285"/>
    <sheet xmlns:r="http://schemas.openxmlformats.org/officeDocument/2006/relationships" name="6812 Arbutus Street" sheetId="286" state="visible" r:id="rId286"/>
    <sheet xmlns:r="http://schemas.openxmlformats.org/officeDocument/2006/relationships" name="2016 W 48Th Avenue" sheetId="287" state="visible" r:id="rId287"/>
    <sheet xmlns:r="http://schemas.openxmlformats.org/officeDocument/2006/relationships" name="3894 Quesnel Drive" sheetId="288" state="visible" r:id="rId288"/>
    <sheet xmlns:r="http://schemas.openxmlformats.org/officeDocument/2006/relationships" name="1958 W 62Nd Avenue" sheetId="289" state="visible" r:id="rId289"/>
    <sheet xmlns:r="http://schemas.openxmlformats.org/officeDocument/2006/relationships" name="3617 W 48Th Avenue" sheetId="290" state="visible" r:id="rId290"/>
    <sheet xmlns:r="http://schemas.openxmlformats.org/officeDocument/2006/relationships" name="2111 W 34Th Avenue" sheetId="291" state="visible" r:id="rId291"/>
    <sheet xmlns:r="http://schemas.openxmlformats.org/officeDocument/2006/relationships" name="6655 Marguerite Street" sheetId="292" state="visible" r:id="rId292"/>
    <sheet xmlns:r="http://schemas.openxmlformats.org/officeDocument/2006/relationships" name="5737 Olympic Street" sheetId="293" state="visible" r:id="rId293"/>
    <sheet xmlns:r="http://schemas.openxmlformats.org/officeDocument/2006/relationships" name="3321 W 37Th Avenue" sheetId="294" state="visible" r:id="rId294"/>
    <sheet xmlns:r="http://schemas.openxmlformats.org/officeDocument/2006/relationships" name="4723 Puget Drive" sheetId="295" state="visible" r:id="rId295"/>
    <sheet xmlns:r="http://schemas.openxmlformats.org/officeDocument/2006/relationships" name="6491 Mackenzie Place" sheetId="296" state="visible" r:id="rId296"/>
    <sheet xmlns:r="http://schemas.openxmlformats.org/officeDocument/2006/relationships" name="2106 W 33Rd Avenue" sheetId="297" state="visible" r:id="rId297"/>
    <sheet xmlns:r="http://schemas.openxmlformats.org/officeDocument/2006/relationships" name="2118 W 33Rd Avenue" sheetId="298" state="visible" r:id="rId298"/>
    <sheet xmlns:r="http://schemas.openxmlformats.org/officeDocument/2006/relationships" name="2122 W 33Rd Avenue" sheetId="299" state="visible" r:id="rId299"/>
    <sheet xmlns:r="http://schemas.openxmlformats.org/officeDocument/2006/relationships" name="2793 Alamein Avenue" sheetId="300" state="visible" r:id="rId300"/>
    <sheet xmlns:r="http://schemas.openxmlformats.org/officeDocument/2006/relationships" name="1919 W 57Th Avenue" sheetId="301" state="visible" r:id="rId301"/>
    <sheet xmlns:r="http://schemas.openxmlformats.org/officeDocument/2006/relationships" name="6869 Beechwood Street" sheetId="302" state="visible" r:id="rId302"/>
    <sheet xmlns:r="http://schemas.openxmlformats.org/officeDocument/2006/relationships" name="1850 Sw Marine Drive" sheetId="303" state="visible" r:id="rId303"/>
    <sheet xmlns:r="http://schemas.openxmlformats.org/officeDocument/2006/relationships" name="4463 Haggart Street" sheetId="304" state="visible" r:id="rId304"/>
    <sheet xmlns:r="http://schemas.openxmlformats.org/officeDocument/2006/relationships" name="7637 West Boulevard" sheetId="305" state="visible" r:id="rId305"/>
    <sheet xmlns:r="http://schemas.openxmlformats.org/officeDocument/2006/relationships" name="3320 W 41St Avenue" sheetId="306" state="visible" r:id="rId306"/>
    <sheet xmlns:r="http://schemas.openxmlformats.org/officeDocument/2006/relationships" name="6065 Dunbar Street" sheetId="307" state="visible" r:id="rId307"/>
  </sheets>
  <definedNames/>
  <calcPr calcId="124519" fullCalcOnLoad="1" refMode="A1" iterate="0" iterateCount="100" iterateDelta="0.0001"/>
</workbook>
</file>

<file path=xl/styles.xml><?xml version="1.0" encoding="utf-8"?>
<styleSheet xmlns="http://schemas.openxmlformats.org/spreadsheetml/2006/main">
  <numFmts count="9">
    <numFmt numFmtId="164" formatCode="0.0"/>
    <numFmt numFmtId="165" formatCode="0.000"/>
    <numFmt numFmtId="166" formatCode="0\%"/>
    <numFmt numFmtId="167" formatCode="0.00\%"/>
    <numFmt numFmtId="168" formatCode="\$#,##0;[RED]&quot;-$&quot;#,##0"/>
    <numFmt numFmtId="169" formatCode="&quot; $&quot;#,##0.00\ ;&quot;-$&quot;#,##0.00\ ;&quot; $-&quot;#\ ;@\ "/>
    <numFmt numFmtId="170" formatCode="&quot; $&quot;#,##0.00\ ;&quot; $(&quot;#,##0.00\);&quot; $-&quot;#\ ;@\ "/>
    <numFmt numFmtId="171" formatCode="[$$-409]#,##0.00;[RED]-[$$-409]#,##0.00"/>
    <numFmt numFmtId="172" formatCode="[$$-1009]#,##0.00;-[$$-1009]#,##0.00"/>
  </numFmts>
  <fonts count="17">
    <font>
      <name val="Arial"/>
      <charset val="1"/>
      <family val="2"/>
      <color rgb="FF000000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 Nova"/>
      <charset val="1"/>
      <family val="2"/>
      <color rgb="FF000000"/>
      <sz val="11"/>
    </font>
    <font>
      <name val="Arial Nova"/>
      <charset val="1"/>
      <family val="2"/>
      <b val="1"/>
      <color rgb="FF000000"/>
      <sz val="11"/>
    </font>
    <font>
      <name val="Arial Nova"/>
      <charset val="1"/>
      <family val="2"/>
      <b val="1"/>
      <color rgb="FF000000"/>
      <sz val="16"/>
    </font>
    <font>
      <name val="Arial Nova"/>
      <charset val="1"/>
      <family val="2"/>
      <b val="1"/>
      <color rgb="FF000000"/>
      <sz val="12"/>
    </font>
    <font>
      <name val="Arial Nova"/>
      <charset val="1"/>
      <family val="2"/>
      <b val="1"/>
      <color rgb="FF000000"/>
      <sz val="14"/>
    </font>
    <font>
      <name val="Arial Nova"/>
      <charset val="1"/>
      <family val="2"/>
      <i val="1"/>
      <sz val="11"/>
      <vertAlign val="superscript"/>
    </font>
    <font>
      <name val="Arial Nova"/>
      <charset val="1"/>
      <family val="2"/>
      <sz val="11"/>
      <vertAlign val="superscript"/>
    </font>
    <font>
      <name val="Arial Nova"/>
      <charset val="1"/>
      <family val="2"/>
      <color rgb="FF000000"/>
      <sz val="12"/>
    </font>
    <font>
      <name val="Arial Nova"/>
      <charset val="1"/>
      <family val="2"/>
      <color rgb="FF000000"/>
      <sz val="8"/>
    </font>
    <font>
      <name val="Calibri"/>
      <charset val="1"/>
      <family val="2"/>
      <color rgb="FF000000"/>
      <sz val="28"/>
    </font>
    <font>
      <name val="Calibri"/>
      <charset val="1"/>
      <family val="2"/>
      <b val="1"/>
      <color rgb="FF000000"/>
      <sz val="28"/>
    </font>
    <font>
      <name val="Calibri"/>
      <charset val="1"/>
      <family val="2"/>
      <color rgb="FF000000"/>
      <sz val="11"/>
    </font>
    <font>
      <name val="Arial"/>
      <sz val="10"/>
    </font>
  </fonts>
  <fills count="10">
    <fill>
      <patternFill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ED7D31"/>
        <bgColor rgb="FFFF8080"/>
      </patternFill>
    </fill>
    <fill>
      <patternFill patternType="solid">
        <fgColor rgb="FFBDD7EE"/>
        <bgColor rgb="FF99CCFF"/>
      </patternFill>
    </fill>
    <fill>
      <patternFill patternType="solid">
        <fgColor rgb="FFE7E6E6"/>
        <bgColor rgb="FFF2F2F2"/>
      </patternFill>
    </fill>
    <fill>
      <patternFill patternType="solid">
        <fgColor rgb="FFF2F2F2"/>
        <bgColor rgb="FFE7E6E6"/>
      </patternFill>
    </fill>
    <fill>
      <patternFill patternType="solid">
        <fgColor rgb="FFFFF2CC"/>
        <bgColor rgb="FFF2F2F2"/>
      </patternFill>
    </fill>
    <fill>
      <patternFill patternType="solid">
        <fgColor rgb="0011FF00"/>
      </patternFill>
    </fill>
    <fill>
      <patternFill patternType="solid">
        <fgColor rgb="00FF0000"/>
      </patternFill>
    </fill>
  </fills>
  <borders count="6">
    <border>
      <left/>
      <right/>
      <top/>
      <bottom/>
      <diagonal/>
    </border>
    <border>
      <left/>
      <right/>
      <top/>
      <bottom style="thick"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  <border>
      <left/>
      <right/>
      <top style="thin"/>
      <bottom style="thin"/>
      <diagonal/>
    </border>
    <border>
      <left/>
      <right style="thin"/>
      <top/>
      <bottom/>
      <diagonal/>
    </border>
  </borders>
  <cellStyleXfs count="6">
    <xf numFmtId="0" fontId="0" fillId="0" borderId="0" applyAlignment="1">
      <alignment horizontal="general" vertical="bottom"/>
    </xf>
    <xf numFmtId="43" fontId="3" fillId="0" borderId="0"/>
    <xf numFmtId="41" fontId="3" fillId="0" borderId="0"/>
    <xf numFmtId="44" fontId="3" fillId="0" borderId="0"/>
    <xf numFmtId="42" fontId="3" fillId="0" borderId="0"/>
    <xf numFmtId="9" fontId="3" fillId="0" borderId="0"/>
  </cellStyleXfs>
  <cellXfs count="126">
    <xf numFmtId="0" fontId="0" fillId="0" borderId="0" applyAlignment="1" pivotButton="0" quotePrefix="0" xfId="0">
      <alignment horizontal="general" vertical="bottom"/>
    </xf>
    <xf numFmtId="0" fontId="4" fillId="0" borderId="0" applyAlignment="1" pivotButton="0" quotePrefix="0" xfId="0">
      <alignment horizontal="general" vertical="bottom"/>
    </xf>
    <xf numFmtId="0" fontId="5" fillId="0" borderId="0" applyAlignment="1" pivotButton="0" quotePrefix="0" xfId="0">
      <alignment horizontal="left" vertical="bottom"/>
    </xf>
    <xf numFmtId="0" fontId="6" fillId="2" borderId="0" applyAlignment="1" pivotButton="0" quotePrefix="0" xfId="0">
      <alignment horizontal="general" vertical="bottom"/>
    </xf>
    <xf numFmtId="0" fontId="4" fillId="3" borderId="0" applyAlignment="1" pivotButton="0" quotePrefix="0" xfId="0">
      <alignment horizontal="general" vertical="bottom"/>
    </xf>
    <xf numFmtId="164" fontId="7" fillId="4" borderId="0" applyAlignment="1" pivotButton="0" quotePrefix="0" xfId="0">
      <alignment horizontal="left" vertical="bottom"/>
    </xf>
    <xf numFmtId="0" fontId="7" fillId="4" borderId="0" applyAlignment="1" pivotButton="0" quotePrefix="0" xfId="0">
      <alignment horizontal="general" vertical="bottom"/>
    </xf>
    <xf numFmtId="0" fontId="4" fillId="4" borderId="0" applyAlignment="1" pivotButton="0" quotePrefix="0" xfId="0">
      <alignment horizontal="general" vertical="bottom"/>
    </xf>
    <xf numFmtId="164" fontId="7" fillId="5" borderId="0" applyAlignment="1" pivotButton="0" quotePrefix="0" xfId="0">
      <alignment horizontal="left" vertical="bottom"/>
    </xf>
    <xf numFmtId="0" fontId="7" fillId="5" borderId="0" applyAlignment="1" pivotButton="0" quotePrefix="0" xfId="0">
      <alignment horizontal="left" vertical="bottom"/>
    </xf>
    <xf numFmtId="0" fontId="4" fillId="5" borderId="0" applyAlignment="1" pivotButton="0" quotePrefix="0" xfId="0">
      <alignment horizontal="general" vertical="bottom"/>
    </xf>
    <xf numFmtId="164" fontId="5" fillId="0" borderId="0" applyAlignment="1" pivotButton="0" quotePrefix="0" xfId="0">
      <alignment horizontal="left" vertical="bottom"/>
    </xf>
    <xf numFmtId="2" fontId="4" fillId="0" borderId="0" applyAlignment="1" pivotButton="0" quotePrefix="0" xfId="0">
      <alignment horizontal="general" vertical="bottom"/>
    </xf>
    <xf numFmtId="2" fontId="4" fillId="2" borderId="0" applyAlignment="1" pivotButton="0" quotePrefix="0" xfId="0">
      <alignment horizontal="general" vertical="bottom"/>
    </xf>
    <xf numFmtId="0" fontId="4" fillId="2" borderId="0" applyAlignment="1" pivotButton="0" quotePrefix="0" xfId="0">
      <alignment horizontal="general" vertical="bottom"/>
    </xf>
    <xf numFmtId="165" fontId="4" fillId="0" borderId="0" applyAlignment="1" pivotButton="0" quotePrefix="0" xfId="0">
      <alignment horizontal="right" vertical="bottom"/>
    </xf>
    <xf numFmtId="0" fontId="4" fillId="0" borderId="0" applyAlignment="1" pivotButton="0" quotePrefix="0" xfId="0">
      <alignment horizontal="right" vertical="bottom"/>
    </xf>
    <xf numFmtId="1" fontId="4" fillId="0" borderId="0" applyAlignment="1" pivotButton="0" quotePrefix="0" xfId="0">
      <alignment horizontal="general" vertical="bottom"/>
    </xf>
    <xf numFmtId="0" fontId="4" fillId="0" borderId="0" applyAlignment="1" pivotButton="0" quotePrefix="0" xfId="0">
      <alignment horizontal="left" vertical="bottom"/>
    </xf>
    <xf numFmtId="1" fontId="4" fillId="0" borderId="0" applyAlignment="1" pivotButton="0" quotePrefix="0" xfId="0">
      <alignment horizontal="right" vertical="bottom"/>
    </xf>
    <xf numFmtId="166" fontId="4" fillId="0" borderId="0" applyAlignment="1" pivotButton="0" quotePrefix="0" xfId="0">
      <alignment horizontal="right" vertical="bottom"/>
    </xf>
    <xf numFmtId="167" fontId="4" fillId="0" borderId="0" applyAlignment="1" pivotButton="0" quotePrefix="0" xfId="0">
      <alignment horizontal="general" vertical="bottom"/>
    </xf>
    <xf numFmtId="164" fontId="8" fillId="4" borderId="0" applyAlignment="1" pivotButton="0" quotePrefix="0" xfId="0">
      <alignment horizontal="left" vertical="bottom"/>
    </xf>
    <xf numFmtId="0" fontId="8" fillId="4" borderId="0" applyAlignment="1" pivotButton="0" quotePrefix="0" xfId="0">
      <alignment horizontal="general" vertical="bottom"/>
    </xf>
    <xf numFmtId="167" fontId="4" fillId="4" borderId="0" applyAlignment="1" pivotButton="0" quotePrefix="0" xfId="0">
      <alignment horizontal="general" vertical="bottom"/>
    </xf>
    <xf numFmtId="168" fontId="4" fillId="0" borderId="0" applyAlignment="1" pivotButton="0" quotePrefix="0" xfId="0">
      <alignment horizontal="center" vertical="bottom"/>
    </xf>
    <xf numFmtId="0" fontId="5" fillId="0" borderId="1" applyAlignment="1" pivotButton="0" quotePrefix="0" xfId="0">
      <alignment horizontal="left" vertical="bottom"/>
    </xf>
    <xf numFmtId="0" fontId="5" fillId="0" borderId="1" applyAlignment="1" pivotButton="0" quotePrefix="0" xfId="0">
      <alignment horizontal="general" vertical="bottom"/>
    </xf>
    <xf numFmtId="0" fontId="4" fillId="0" borderId="1" applyAlignment="1" pivotButton="0" quotePrefix="0" xfId="0">
      <alignment horizontal="general" vertical="bottom"/>
    </xf>
    <xf numFmtId="1" fontId="5" fillId="0" borderId="1" applyAlignment="1" pivotButton="0" quotePrefix="0" xfId="0">
      <alignment horizontal="general" vertical="bottom"/>
    </xf>
    <xf numFmtId="169" fontId="4" fillId="0" borderId="0" applyAlignment="1" pivotButton="0" quotePrefix="0" xfId="0">
      <alignment horizontal="general" vertical="bottom"/>
    </xf>
    <xf numFmtId="0" fontId="7" fillId="6" borderId="0" applyAlignment="1" pivotButton="0" quotePrefix="0" xfId="0">
      <alignment horizontal="left" vertical="bottom"/>
    </xf>
    <xf numFmtId="0" fontId="4" fillId="6" borderId="0" applyAlignment="1" pivotButton="0" quotePrefix="0" xfId="0">
      <alignment horizontal="general" vertical="bottom"/>
    </xf>
    <xf numFmtId="0" fontId="4" fillId="0" borderId="0" applyAlignment="1" pivotButton="0" quotePrefix="0" xfId="0">
      <alignment horizontal="general" vertical="bottom" wrapText="1"/>
    </xf>
    <xf numFmtId="0" fontId="4" fillId="7" borderId="0" applyAlignment="1" pivotButton="0" quotePrefix="0" xfId="0">
      <alignment horizontal="general" vertical="bottom"/>
    </xf>
    <xf numFmtId="0" fontId="5" fillId="0" borderId="0" applyAlignment="1" pivotButton="0" quotePrefix="0" xfId="0">
      <alignment horizontal="general" vertical="bottom"/>
    </xf>
    <xf numFmtId="0" fontId="7" fillId="0" borderId="0" applyAlignment="1" pivotButton="0" quotePrefix="0" xfId="0">
      <alignment horizontal="left" vertical="bottom"/>
    </xf>
    <xf numFmtId="169" fontId="5" fillId="0" borderId="0" applyAlignment="1" pivotButton="0" quotePrefix="0" xfId="0">
      <alignment horizontal="general" vertical="bottom"/>
    </xf>
    <xf numFmtId="0" fontId="11" fillId="0" borderId="0" applyAlignment="1" pivotButton="0" quotePrefix="0" xfId="0">
      <alignment horizontal="left" vertical="bottom"/>
    </xf>
    <xf numFmtId="169" fontId="7" fillId="0" borderId="0" applyAlignment="1" pivotButton="0" quotePrefix="0" xfId="0">
      <alignment horizontal="left" vertical="bottom"/>
    </xf>
    <xf numFmtId="0" fontId="7" fillId="0" borderId="0" applyAlignment="1" pivotButton="0" quotePrefix="0" xfId="0">
      <alignment horizontal="general" vertical="bottom"/>
    </xf>
    <xf numFmtId="0" fontId="11" fillId="0" borderId="0" applyAlignment="1" pivotButton="0" quotePrefix="0" xfId="0">
      <alignment horizontal="general" vertical="bottom"/>
    </xf>
    <xf numFmtId="169" fontId="7" fillId="0" borderId="0" applyAlignment="1" pivotButton="0" quotePrefix="0" xfId="0">
      <alignment horizontal="general" vertical="bottom"/>
    </xf>
    <xf numFmtId="0" fontId="4" fillId="0" borderId="2" applyAlignment="1" pivotButton="0" quotePrefix="0" xfId="0">
      <alignment horizontal="general" vertical="bottom"/>
    </xf>
    <xf numFmtId="0" fontId="12" fillId="0" borderId="0" applyAlignment="1" pivotButton="0" quotePrefix="0" xfId="0">
      <alignment horizontal="general" vertical="bottom"/>
    </xf>
    <xf numFmtId="169" fontId="12" fillId="0" borderId="0" applyAlignment="1" pivotButton="0" quotePrefix="0" xfId="0">
      <alignment horizontal="general" vertical="bottom"/>
    </xf>
    <xf numFmtId="0" fontId="0" fillId="0" borderId="0" applyAlignment="1" applyProtection="1" pivotButton="0" quotePrefix="0" xfId="0">
      <alignment horizontal="general" vertical="bottom"/>
      <protection locked="0" hidden="0"/>
    </xf>
    <xf numFmtId="0" fontId="13" fillId="0" borderId="0" applyAlignment="1" applyProtection="1" pivotButton="0" quotePrefix="0" xfId="0">
      <alignment horizontal="center" vertical="bottom"/>
      <protection locked="0" hidden="0"/>
    </xf>
    <xf numFmtId="0" fontId="13" fillId="0" borderId="0" applyAlignment="1" pivotButton="0" quotePrefix="0" xfId="0">
      <alignment horizontal="center" vertical="bottom"/>
    </xf>
    <xf numFmtId="0" fontId="0" fillId="0" borderId="0" applyAlignment="1" pivotButton="0" quotePrefix="0" xfId="0">
      <alignment horizontal="general" vertical="bottom"/>
    </xf>
    <xf numFmtId="0" fontId="14" fillId="0" borderId="3" applyAlignment="1" pivotButton="0" quotePrefix="0" xfId="0">
      <alignment horizontal="center" vertical="center"/>
    </xf>
    <xf numFmtId="0" fontId="15" fillId="0" borderId="0" applyAlignment="1" pivotButton="0" quotePrefix="0" xfId="0">
      <alignment horizontal="general" vertical="bottom"/>
    </xf>
    <xf numFmtId="167" fontId="15" fillId="0" borderId="0" applyAlignment="1" pivotButton="0" quotePrefix="0" xfId="0">
      <alignment horizontal="general" vertical="bottom"/>
    </xf>
    <xf numFmtId="0" fontId="0" fillId="0" borderId="4" applyAlignment="1" pivotButton="0" quotePrefix="0" xfId="0">
      <alignment horizontal="general" vertical="bottom"/>
    </xf>
    <xf numFmtId="0" fontId="15" fillId="0" borderId="4" applyAlignment="1" pivotButton="0" quotePrefix="0" xfId="0">
      <alignment horizontal="general" vertical="bottom"/>
    </xf>
    <xf numFmtId="17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 wrapText="1"/>
    </xf>
    <xf numFmtId="169" fontId="0" fillId="0" borderId="0" applyAlignment="1" pivotButton="0" quotePrefix="0" xfId="0">
      <alignment horizontal="general" vertical="bottom"/>
    </xf>
    <xf numFmtId="0" fontId="4" fillId="0" borderId="0" applyAlignment="1" pivotButton="0" quotePrefix="0" xfId="0">
      <alignment horizontal="general" vertical="bottom"/>
    </xf>
    <xf numFmtId="0" fontId="0" fillId="0" borderId="0" pivotButton="0" quotePrefix="0" xfId="0"/>
    <xf numFmtId="0" fontId="5" fillId="0" borderId="0" applyAlignment="1" pivotButton="0" quotePrefix="0" xfId="0">
      <alignment horizontal="left" vertical="bottom"/>
    </xf>
    <xf numFmtId="0" fontId="6" fillId="2" borderId="0" applyAlignment="1" pivotButton="0" quotePrefix="0" xfId="0">
      <alignment horizontal="general" vertical="bottom"/>
    </xf>
    <xf numFmtId="0" fontId="4" fillId="3" borderId="0" applyAlignment="1" pivotButton="0" quotePrefix="0" xfId="0">
      <alignment horizontal="general" vertical="bottom"/>
    </xf>
    <xf numFmtId="164" fontId="7" fillId="4" borderId="0" applyAlignment="1" pivotButton="0" quotePrefix="0" xfId="0">
      <alignment horizontal="left" vertical="bottom"/>
    </xf>
    <xf numFmtId="0" fontId="7" fillId="4" borderId="0" applyAlignment="1" pivotButton="0" quotePrefix="0" xfId="0">
      <alignment horizontal="general" vertical="bottom"/>
    </xf>
    <xf numFmtId="0" fontId="4" fillId="4" borderId="0" applyAlignment="1" pivotButton="0" quotePrefix="0" xfId="0">
      <alignment horizontal="general" vertical="bottom"/>
    </xf>
    <xf numFmtId="164" fontId="7" fillId="5" borderId="0" applyAlignment="1" pivotButton="0" quotePrefix="0" xfId="0">
      <alignment horizontal="left" vertical="bottom"/>
    </xf>
    <xf numFmtId="0" fontId="7" fillId="5" borderId="0" applyAlignment="1" pivotButton="0" quotePrefix="0" xfId="0">
      <alignment horizontal="left" vertical="bottom"/>
    </xf>
    <xf numFmtId="0" fontId="4" fillId="5" borderId="0" applyAlignment="1" pivotButton="0" quotePrefix="0" xfId="0">
      <alignment horizontal="general" vertical="bottom"/>
    </xf>
    <xf numFmtId="164" fontId="5" fillId="0" borderId="0" applyAlignment="1" pivotButton="0" quotePrefix="0" xfId="0">
      <alignment horizontal="left" vertical="bottom"/>
    </xf>
    <xf numFmtId="2" fontId="4" fillId="0" borderId="0" applyAlignment="1" pivotButton="0" quotePrefix="0" xfId="0">
      <alignment horizontal="general" vertical="bottom"/>
    </xf>
    <xf numFmtId="2" fontId="4" fillId="2" borderId="0" applyAlignment="1" pivotButton="0" quotePrefix="0" xfId="0">
      <alignment horizontal="general" vertical="bottom"/>
    </xf>
    <xf numFmtId="0" fontId="4" fillId="2" borderId="0" applyAlignment="1" pivotButton="0" quotePrefix="0" xfId="0">
      <alignment horizontal="general" vertical="bottom"/>
    </xf>
    <xf numFmtId="165" fontId="4" fillId="0" borderId="0" applyAlignment="1" pivotButton="0" quotePrefix="0" xfId="0">
      <alignment horizontal="right" vertical="bottom"/>
    </xf>
    <xf numFmtId="0" fontId="4" fillId="0" borderId="0" applyAlignment="1" pivotButton="0" quotePrefix="0" xfId="0">
      <alignment horizontal="right" vertical="bottom"/>
    </xf>
    <xf numFmtId="1" fontId="4" fillId="0" borderId="0" applyAlignment="1" pivotButton="0" quotePrefix="0" xfId="0">
      <alignment horizontal="general" vertical="bottom"/>
    </xf>
    <xf numFmtId="0" fontId="4" fillId="0" borderId="0" applyAlignment="1" pivotButton="0" quotePrefix="0" xfId="0">
      <alignment horizontal="left" vertical="bottom"/>
    </xf>
    <xf numFmtId="1" fontId="4" fillId="0" borderId="0" applyAlignment="1" pivotButton="0" quotePrefix="0" xfId="0">
      <alignment horizontal="right" vertical="bottom"/>
    </xf>
    <xf numFmtId="166" fontId="4" fillId="0" borderId="0" applyAlignment="1" pivotButton="0" quotePrefix="0" xfId="0">
      <alignment horizontal="right" vertical="bottom"/>
    </xf>
    <xf numFmtId="167" fontId="4" fillId="0" borderId="0" applyAlignment="1" pivotButton="0" quotePrefix="0" xfId="0">
      <alignment horizontal="general" vertical="bottom"/>
    </xf>
    <xf numFmtId="164" fontId="8" fillId="4" borderId="0" applyAlignment="1" pivotButton="0" quotePrefix="0" xfId="0">
      <alignment horizontal="left" vertical="bottom"/>
    </xf>
    <xf numFmtId="0" fontId="8" fillId="4" borderId="0" applyAlignment="1" pivotButton="0" quotePrefix="0" xfId="0">
      <alignment horizontal="general" vertical="bottom"/>
    </xf>
    <xf numFmtId="167" fontId="4" fillId="4" borderId="0" applyAlignment="1" pivotButton="0" quotePrefix="0" xfId="0">
      <alignment horizontal="general" vertical="bottom"/>
    </xf>
    <xf numFmtId="168" fontId="4" fillId="0" borderId="0" applyAlignment="1" pivotButton="0" quotePrefix="0" xfId="0">
      <alignment horizontal="center" vertical="bottom"/>
    </xf>
    <xf numFmtId="0" fontId="5" fillId="0" borderId="1" applyAlignment="1" pivotButton="0" quotePrefix="0" xfId="0">
      <alignment horizontal="left" vertical="bottom"/>
    </xf>
    <xf numFmtId="0" fontId="5" fillId="0" borderId="1" applyAlignment="1" pivotButton="0" quotePrefix="0" xfId="0">
      <alignment horizontal="general" vertical="bottom"/>
    </xf>
    <xf numFmtId="0" fontId="4" fillId="0" borderId="1" applyAlignment="1" pivotButton="0" quotePrefix="0" xfId="0">
      <alignment horizontal="general" vertical="bottom"/>
    </xf>
    <xf numFmtId="1" fontId="5" fillId="0" borderId="1" applyAlignment="1" pivotButton="0" quotePrefix="0" xfId="0">
      <alignment horizontal="general" vertical="bottom"/>
    </xf>
    <xf numFmtId="169" fontId="4" fillId="0" borderId="0" applyAlignment="1" pivotButton="0" quotePrefix="0" xfId="0">
      <alignment horizontal="general" vertical="bottom"/>
    </xf>
    <xf numFmtId="0" fontId="7" fillId="6" borderId="0" applyAlignment="1" pivotButton="0" quotePrefix="0" xfId="0">
      <alignment horizontal="left" vertical="bottom"/>
    </xf>
    <xf numFmtId="0" fontId="4" fillId="6" borderId="0" applyAlignment="1" pivotButton="0" quotePrefix="0" xfId="0">
      <alignment horizontal="general" vertical="bottom"/>
    </xf>
    <xf numFmtId="0" fontId="4" fillId="0" borderId="0" applyAlignment="1" pivotButton="0" quotePrefix="0" xfId="0">
      <alignment horizontal="general" vertical="bottom" wrapText="1"/>
    </xf>
    <xf numFmtId="0" fontId="4" fillId="7" borderId="0" applyAlignment="1" pivotButton="0" quotePrefix="0" xfId="0">
      <alignment horizontal="general" vertical="bottom"/>
    </xf>
    <xf numFmtId="0" fontId="5" fillId="0" borderId="0" applyAlignment="1" pivotButton="0" quotePrefix="0" xfId="0">
      <alignment horizontal="general" vertical="bottom"/>
    </xf>
    <xf numFmtId="0" fontId="7" fillId="0" borderId="0" applyAlignment="1" pivotButton="0" quotePrefix="0" xfId="0">
      <alignment horizontal="left" vertical="bottom"/>
    </xf>
    <xf numFmtId="169" fontId="5" fillId="0" borderId="0" applyAlignment="1" pivotButton="0" quotePrefix="0" xfId="0">
      <alignment horizontal="general" vertical="bottom"/>
    </xf>
    <xf numFmtId="0" fontId="11" fillId="0" borderId="0" applyAlignment="1" pivotButton="0" quotePrefix="0" xfId="0">
      <alignment horizontal="left" vertical="bottom"/>
    </xf>
    <xf numFmtId="169" fontId="7" fillId="0" borderId="0" applyAlignment="1" pivotButton="0" quotePrefix="0" xfId="0">
      <alignment horizontal="left" vertical="bottom"/>
    </xf>
    <xf numFmtId="0" fontId="7" fillId="0" borderId="0" applyAlignment="1" pivotButton="0" quotePrefix="0" xfId="0">
      <alignment horizontal="general" vertical="bottom"/>
    </xf>
    <xf numFmtId="0" fontId="11" fillId="0" borderId="0" applyAlignment="1" pivotButton="0" quotePrefix="0" xfId="0">
      <alignment horizontal="general" vertical="bottom"/>
    </xf>
    <xf numFmtId="169" fontId="7" fillId="0" borderId="0" applyAlignment="1" pivotButton="0" quotePrefix="0" xfId="0">
      <alignment horizontal="general" vertical="bottom"/>
    </xf>
    <xf numFmtId="0" fontId="4" fillId="0" borderId="2" applyAlignment="1" pivotButton="0" quotePrefix="0" xfId="0">
      <alignment horizontal="general" vertical="bottom"/>
    </xf>
    <xf numFmtId="0" fontId="12" fillId="0" borderId="0" applyAlignment="1" pivotButton="0" quotePrefix="0" xfId="0">
      <alignment horizontal="general" vertical="bottom"/>
    </xf>
    <xf numFmtId="169" fontId="12" fillId="0" borderId="0" applyAlignment="1" pivotButton="0" quotePrefix="0" xfId="0">
      <alignment horizontal="general" vertical="bottom"/>
    </xf>
    <xf numFmtId="0" fontId="0" fillId="0" borderId="0" applyAlignment="1" applyProtection="1" pivotButton="0" quotePrefix="0" xfId="0">
      <alignment horizontal="general" vertical="bottom"/>
      <protection locked="0" hidden="0"/>
    </xf>
    <xf numFmtId="0" fontId="13" fillId="0" borderId="0" applyAlignment="1" applyProtection="1" pivotButton="0" quotePrefix="0" xfId="0">
      <alignment horizontal="center" vertical="bottom"/>
      <protection locked="0" hidden="0"/>
    </xf>
    <xf numFmtId="0" fontId="13" fillId="0" borderId="0" applyAlignment="1" pivotButton="0" quotePrefix="0" xfId="0">
      <alignment horizontal="center" vertical="bottom"/>
    </xf>
    <xf numFmtId="0" fontId="0" fillId="0" borderId="0" applyAlignment="1" pivotButton="0" quotePrefix="0" xfId="0">
      <alignment horizontal="general" vertical="bottom"/>
    </xf>
    <xf numFmtId="0" fontId="14" fillId="0" borderId="3" applyAlignment="1" pivotButton="0" quotePrefix="0" xfId="0">
      <alignment horizontal="center" vertical="center"/>
    </xf>
    <xf numFmtId="0" fontId="0" fillId="0" borderId="5" pivotButton="0" quotePrefix="0" xfId="0"/>
    <xf numFmtId="0" fontId="0" fillId="0" borderId="2" pivotButton="0" quotePrefix="0" xfId="0"/>
    <xf numFmtId="0" fontId="0" fillId="0" borderId="3" pivotButton="0" quotePrefix="0" xfId="0"/>
    <xf numFmtId="171" fontId="0" fillId="0" borderId="0" applyAlignment="1" applyProtection="1" pivotButton="0" quotePrefix="0" xfId="0">
      <alignment horizontal="general" vertical="bottom"/>
      <protection locked="0" hidden="0"/>
    </xf>
    <xf numFmtId="171" fontId="0" fillId="0" borderId="0" pivotButton="0" quotePrefix="0" xfId="0"/>
    <xf numFmtId="0" fontId="15" fillId="0" borderId="0" applyAlignment="1" pivotButton="0" quotePrefix="0" xfId="0">
      <alignment horizontal="general" vertical="bottom"/>
    </xf>
    <xf numFmtId="167" fontId="15" fillId="0" borderId="0" applyAlignment="1" pivotButton="0" quotePrefix="0" xfId="0">
      <alignment horizontal="general" vertical="bottom"/>
    </xf>
    <xf numFmtId="0" fontId="0" fillId="0" borderId="4" applyAlignment="1" pivotButton="0" quotePrefix="0" xfId="0">
      <alignment horizontal="general" vertical="bottom"/>
    </xf>
    <xf numFmtId="0" fontId="15" fillId="0" borderId="4" applyAlignment="1" pivotButton="0" quotePrefix="0" xfId="0">
      <alignment horizontal="general" vertical="bottom"/>
    </xf>
    <xf numFmtId="17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 wrapText="1"/>
    </xf>
    <xf numFmtId="169" fontId="0" fillId="0" borderId="0" applyAlignment="1" pivotButton="0" quotePrefix="0" xfId="0">
      <alignment horizontal="general" vertical="bottom"/>
    </xf>
    <xf numFmtId="0" fontId="16" fillId="0" borderId="0" applyAlignment="1" pivotButton="0" quotePrefix="0" xfId="0">
      <alignment horizontal="general" vertical="bottom"/>
    </xf>
    <xf numFmtId="172" fontId="0" fillId="8" borderId="0" applyAlignment="1" applyProtection="1" pivotButton="0" quotePrefix="0" xfId="0">
      <alignment horizontal="general" vertical="bottom"/>
      <protection locked="0" hidden="0"/>
    </xf>
    <xf numFmtId="172" fontId="0" fillId="9" borderId="0" applyAlignment="1" applyProtection="1" pivotButton="0" quotePrefix="0" xfId="0">
      <alignment horizontal="general" vertical="bottom"/>
      <protection locked="0" hidden="0"/>
    </xf>
    <xf numFmtId="172" fontId="0" fillId="9" borderId="0" pivotButton="0" quotePrefix="0" xfId="0"/>
    <xf numFmtId="172" fontId="0" fillId="8" borderId="0" pivotButton="0" quotePrefix="0" xfId="0"/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2CC"/>
      <rgbColor rgb="FFE7E6E6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ED7D31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styles" Target="styles.xml" Id="rId308"/><Relationship Type="http://schemas.openxmlformats.org/officeDocument/2006/relationships/theme" Target="theme/theme1.xml" Id="rId309"/>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Arial" pitchFamily="0" charset="1"/>
        <a:ea typeface="Lucida Sans Unicode" pitchFamily="0" charset="1"/>
        <a:cs typeface="Tahoma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I308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C11" activeCellId="0" sqref="C11"/>
    </sheetView>
  </sheetViews>
  <sheetFormatPr baseColWidth="8" defaultColWidth="11.54296875" defaultRowHeight="36.2" zeroHeight="0" outlineLevelRow="0"/>
  <cols>
    <col width="30.47" customWidth="1" style="104" min="1" max="1"/>
    <col width="18.62" customWidth="1" style="105" min="2" max="2"/>
    <col width="15.08" customWidth="1" style="105" min="3" max="3"/>
    <col width="8.800000000000001" customWidth="1" style="106" min="4" max="4"/>
    <col width="8.720000000000001" customWidth="1" style="106" min="5" max="9"/>
    <col width="8.720000000000001" customWidth="1" style="107" min="10" max="256"/>
  </cols>
  <sheetData>
    <row r="1" ht="36.2" customHeight="1" s="59">
      <c r="A1" s="108" t="inlineStr">
        <is>
          <t xml:space="preserve">Master List </t>
        </is>
      </c>
      <c r="C1" s="109" t="n"/>
    </row>
    <row r="2" ht="36.2" customHeight="1" s="59">
      <c r="A2" s="110" t="n"/>
      <c r="B2" s="110" t="n"/>
      <c r="C2" s="111" t="n"/>
    </row>
    <row r="3" ht="36.2" customHeight="1" s="59">
      <c r="A3" s="107" t="n"/>
      <c r="B3" s="107" t="n"/>
      <c r="C3" s="107" t="n"/>
      <c r="D3" s="107" t="n"/>
      <c r="E3" s="107" t="n"/>
      <c r="F3" s="107" t="n"/>
      <c r="G3" s="107" t="n"/>
      <c r="H3" s="107" t="n"/>
      <c r="I3" s="107" t="n"/>
    </row>
    <row r="4" ht="36.2" customHeight="1" s="59">
      <c r="A4" s="107" t="inlineStr">
        <is>
          <t>ADDRESS</t>
        </is>
      </c>
      <c r="B4" s="121" t="inlineStr">
        <is>
          <t xml:space="preserve">PURCHASE PRICE </t>
        </is>
      </c>
      <c r="C4" s="121" t="inlineStr">
        <is>
          <t xml:space="preserve">PROFIT / LOSS </t>
        </is>
      </c>
      <c r="D4" s="107" t="n"/>
      <c r="E4" s="107" t="n"/>
      <c r="F4" s="107" t="n"/>
      <c r="G4" s="107" t="n"/>
      <c r="H4" s="107" t="n"/>
      <c r="I4" s="107" t="n"/>
    </row>
    <row r="5" ht="36.2" customHeight="1" s="59">
      <c r="A5" s="107" t="inlineStr">
        <is>
          <t>3841 W 27Th Avenue</t>
        </is>
      </c>
      <c r="B5" s="112" t="n">
        <v>2598000</v>
      </c>
      <c r="C5" s="122" t="n">
        <v>760654.0538799993</v>
      </c>
    </row>
    <row r="6" ht="36.2" customHeight="1" s="59">
      <c r="A6" s="107" t="inlineStr">
        <is>
          <t>3987 W King Edward Avenue</t>
        </is>
      </c>
      <c r="B6" s="112" t="n">
        <v>3498000</v>
      </c>
      <c r="C6" s="122" t="n">
        <v>584281.1861599993</v>
      </c>
    </row>
    <row r="7" ht="36.2" customHeight="1" s="59">
      <c r="A7" s="107" t="inlineStr">
        <is>
          <t>2403 W 37Th Avenue</t>
        </is>
      </c>
      <c r="B7" s="112" t="n">
        <v>2875000</v>
      </c>
      <c r="C7" s="122" t="n">
        <v>4467845.029319999</v>
      </c>
    </row>
    <row r="8" ht="36.2" customHeight="1" s="59">
      <c r="A8" s="107" t="inlineStr">
        <is>
          <t>3587 Mayfair Avenue</t>
        </is>
      </c>
      <c r="B8" s="112" t="n">
        <v>5298000</v>
      </c>
      <c r="C8" s="123" t="n">
        <v>-764547.4318799998</v>
      </c>
    </row>
    <row r="9" ht="36.2" customHeight="1" s="59">
      <c r="A9" s="107" t="inlineStr">
        <is>
          <t>4878 Paton Street</t>
        </is>
      </c>
      <c r="B9" s="112" t="n">
        <v>4199000</v>
      </c>
      <c r="C9" s="122" t="n">
        <v>1865106.122159999</v>
      </c>
    </row>
    <row r="10" ht="36.2" customHeight="1" s="59">
      <c r="A10" s="107" t="inlineStr">
        <is>
          <t>1667 W 40Th Avenue</t>
        </is>
      </c>
      <c r="B10" s="112" t="n">
        <v>8280000</v>
      </c>
      <c r="C10" s="122" t="n">
        <v>8324292.453640003</v>
      </c>
    </row>
    <row r="11" ht="36.2" customHeight="1" s="59">
      <c r="A11" s="107" t="inlineStr">
        <is>
          <t>3470 W 43Rd Avenue</t>
        </is>
      </c>
      <c r="B11" s="112" t="n">
        <v>4850000</v>
      </c>
      <c r="C11" s="122" t="n">
        <v>6784218.869839996</v>
      </c>
    </row>
    <row r="12" ht="36.2" customHeight="1" s="59">
      <c r="A12" s="107" t="inlineStr">
        <is>
          <t>3108 W 31St Avenue</t>
        </is>
      </c>
      <c r="B12" s="112" t="n">
        <v>6375000</v>
      </c>
      <c r="C12" s="123" t="n">
        <v>-807866.0974800007</v>
      </c>
    </row>
    <row r="13" ht="36.2" customHeight="1" s="59">
      <c r="A13" s="107" t="inlineStr">
        <is>
          <t>3439 W 26Th Avenue</t>
        </is>
      </c>
      <c r="B13" s="112" t="n">
        <v>4180000</v>
      </c>
      <c r="C13" s="123" t="n">
        <v>-793937.7289199994</v>
      </c>
    </row>
    <row r="14" ht="36.2" customHeight="1" s="59">
      <c r="A14" s="107" t="inlineStr">
        <is>
          <t>3868 W 23Rd Avenue</t>
        </is>
      </c>
      <c r="B14" s="112" t="n">
        <v>3988000</v>
      </c>
      <c r="C14" s="123" t="n">
        <v>-2906888.47832</v>
      </c>
    </row>
    <row r="15" ht="36.2" customHeight="1" s="59">
      <c r="A15" s="107" t="inlineStr">
        <is>
          <t>2786 W 29Th Avenue</t>
        </is>
      </c>
      <c r="B15" s="112" t="n">
        <v>4950000</v>
      </c>
      <c r="C15" s="122" t="n">
        <v>637795.4816399997</v>
      </c>
    </row>
    <row r="16" ht="36.2" customHeight="1" s="59">
      <c r="A16" s="107" t="inlineStr">
        <is>
          <t>6261 Adera Street</t>
        </is>
      </c>
      <c r="B16" s="112" t="n">
        <v>5880000</v>
      </c>
      <c r="C16" s="122" t="n">
        <v>2830274.116239998</v>
      </c>
    </row>
    <row r="17" ht="36.2" customHeight="1" s="59">
      <c r="A17" s="107" t="inlineStr">
        <is>
          <t>1649 W 29Th Avenue</t>
        </is>
      </c>
      <c r="B17" s="112" t="n">
        <v>6990000</v>
      </c>
      <c r="C17" s="122" t="n">
        <v>4112007.513800001</v>
      </c>
    </row>
    <row r="18" ht="36.2" customHeight="1" s="59">
      <c r="A18" s="107" t="inlineStr">
        <is>
          <t>4885 Valley Drive</t>
        </is>
      </c>
      <c r="B18" s="112" t="n">
        <v>1198000</v>
      </c>
      <c r="C18" s="123" t="n">
        <v>-2138992.45</v>
      </c>
    </row>
    <row r="19" ht="36.2" customHeight="1" s="59">
      <c r="A19" s="107" t="inlineStr">
        <is>
          <t>2936 W 41St Avenue</t>
        </is>
      </c>
      <c r="B19" s="112" t="n">
        <v>2440000</v>
      </c>
      <c r="C19" s="122" t="n">
        <v>1085733.74276</v>
      </c>
    </row>
    <row r="20" ht="36.2" customHeight="1" s="59">
      <c r="A20" s="107" t="inlineStr">
        <is>
          <t>6519 Cypress Street</t>
        </is>
      </c>
      <c r="B20" s="112" t="n">
        <v>3998000</v>
      </c>
      <c r="C20" s="122" t="n">
        <v>1585749.506719999</v>
      </c>
    </row>
    <row r="21" ht="36.2" customHeight="1" s="59">
      <c r="A21" s="107" t="inlineStr">
        <is>
          <t>3538 W 30Th Avenue</t>
        </is>
      </c>
      <c r="B21" s="112" t="n">
        <v>5498000</v>
      </c>
      <c r="C21" s="122" t="n">
        <v>85950.29952000105</v>
      </c>
    </row>
    <row r="22" ht="36.2" customHeight="1" s="59">
      <c r="A22" s="107" t="inlineStr">
        <is>
          <t>5755 Angus Drive</t>
        </is>
      </c>
      <c r="B22" s="112" t="n">
        <v>10880000</v>
      </c>
      <c r="C22" s="123" t="n">
        <v>-1349196.146199998</v>
      </c>
    </row>
    <row r="23" ht="36.2" customHeight="1" s="59">
      <c r="A23" s="107" t="inlineStr">
        <is>
          <t>2 Tamath Crescent</t>
        </is>
      </c>
      <c r="B23" s="112" t="n">
        <v>880000</v>
      </c>
      <c r="C23" s="122" t="n">
        <v>10646814.80112</v>
      </c>
    </row>
    <row r="24" ht="36.2" customHeight="1" s="59">
      <c r="A24" s="107" t="inlineStr">
        <is>
          <t>3631 W 26Th Avenue</t>
        </is>
      </c>
      <c r="B24" s="112" t="n">
        <v>3268000</v>
      </c>
      <c r="C24" s="122" t="n">
        <v>2225242.15212</v>
      </c>
    </row>
    <row r="25" ht="36.2" customHeight="1" s="59">
      <c r="A25" s="107" t="inlineStr">
        <is>
          <t>3529 W 34Th Avenue</t>
        </is>
      </c>
      <c r="B25" s="112" t="n">
        <v>4950000</v>
      </c>
      <c r="C25" s="122" t="n">
        <v>636781.4779999999</v>
      </c>
    </row>
    <row r="26" ht="36.2" customHeight="1" s="59">
      <c r="A26" s="107" t="inlineStr">
        <is>
          <t>5483 Carnarvon Street</t>
        </is>
      </c>
      <c r="B26" s="112" t="n">
        <v>3798000</v>
      </c>
      <c r="C26" s="122" t="n">
        <v>1102441.568680001</v>
      </c>
    </row>
    <row r="27" ht="36.2" customHeight="1" s="59">
      <c r="A27" s="107" t="inlineStr">
        <is>
          <t>5212 Maple Street</t>
        </is>
      </c>
      <c r="B27" s="112" t="n">
        <v>4528000</v>
      </c>
      <c r="C27" s="122" t="n">
        <v>557492.2131599986</v>
      </c>
    </row>
    <row r="28" ht="36.2" customHeight="1" s="59">
      <c r="A28" s="107" t="inlineStr">
        <is>
          <t>3945 W 31St Avenue</t>
        </is>
      </c>
      <c r="B28" s="112" t="n">
        <v>3849000</v>
      </c>
      <c r="C28" s="122" t="n">
        <v>1728283.978559998</v>
      </c>
    </row>
    <row r="29" ht="36.2" customHeight="1" s="59">
      <c r="A29" s="107" t="inlineStr">
        <is>
          <t>5808 Crown Street</t>
        </is>
      </c>
      <c r="B29" s="112" t="n">
        <v>6388000</v>
      </c>
      <c r="C29" s="122" t="n">
        <v>5673837.25636</v>
      </c>
    </row>
    <row r="30" ht="36.2" customHeight="1" s="59">
      <c r="A30" s="107" t="inlineStr">
        <is>
          <t>3519 Mayfair Avenue</t>
        </is>
      </c>
      <c r="B30" s="112" t="n">
        <v>2845000</v>
      </c>
      <c r="C30" s="122" t="n">
        <v>1668303.01064</v>
      </c>
    </row>
    <row r="31" ht="36.2" customHeight="1" s="59">
      <c r="A31" s="107" t="inlineStr">
        <is>
          <t>6061 Adera Street</t>
        </is>
      </c>
      <c r="B31" s="112" t="n">
        <v>5298000</v>
      </c>
      <c r="C31" s="122" t="n">
        <v>3457763.725079998</v>
      </c>
    </row>
    <row r="32" ht="36.2" customHeight="1" s="59">
      <c r="A32" s="107" t="inlineStr">
        <is>
          <t>5937 Holland Street</t>
        </is>
      </c>
      <c r="B32" s="112" t="n">
        <v>2398000</v>
      </c>
      <c r="C32" s="122" t="n">
        <v>783374.0907600007</v>
      </c>
    </row>
    <row r="33" ht="36.2" customHeight="1" s="59">
      <c r="A33" s="107" t="inlineStr">
        <is>
          <t>1726 W 32Nd Avenue</t>
        </is>
      </c>
      <c r="B33" s="112" t="n">
        <v>6990000</v>
      </c>
      <c r="C33" s="122" t="n">
        <v>3414694.27796</v>
      </c>
    </row>
    <row r="34" ht="36.2" customHeight="1" s="59">
      <c r="A34" s="107" t="inlineStr">
        <is>
          <t>2091 W 59Th Avenue</t>
        </is>
      </c>
      <c r="B34" s="112" t="n">
        <v>2550000</v>
      </c>
      <c r="C34" s="122" t="n">
        <v>2035467.94296</v>
      </c>
    </row>
    <row r="35" ht="36.2" customHeight="1" s="59">
      <c r="A35" s="107" t="inlineStr">
        <is>
          <t>3075 W 36Th Avenue</t>
        </is>
      </c>
      <c r="B35" s="112" t="n">
        <v>3880000</v>
      </c>
      <c r="C35" s="122" t="n">
        <v>1709361.66548</v>
      </c>
    </row>
    <row r="36" ht="36.2" customHeight="1" s="59">
      <c r="A36" s="107" t="inlineStr">
        <is>
          <t>3349 W 37Th Avenue</t>
        </is>
      </c>
      <c r="B36" s="112" t="n">
        <v>6580000</v>
      </c>
      <c r="C36" s="123" t="n">
        <v>-1024793.189799999</v>
      </c>
    </row>
    <row r="37" ht="36.2" customHeight="1" s="59">
      <c r="A37" s="107" t="inlineStr">
        <is>
          <t>7112 Beechwood Street</t>
        </is>
      </c>
      <c r="B37" s="112" t="n">
        <v>5980000</v>
      </c>
      <c r="C37" s="122" t="n">
        <v>4636028.69996</v>
      </c>
    </row>
    <row r="38" ht="36.2" customHeight="1" s="59">
      <c r="A38" s="107" t="inlineStr">
        <is>
          <t>3596 W. 28Th Avenue</t>
        </is>
      </c>
      <c r="B38" s="112" t="n">
        <v>1998000</v>
      </c>
      <c r="C38" s="123" t="n">
        <v>-2938992.45</v>
      </c>
    </row>
    <row r="39" ht="36.2" customHeight="1" s="59">
      <c r="A39" s="107" t="inlineStr">
        <is>
          <t>3847 W 24Th Avenue</t>
        </is>
      </c>
      <c r="B39" s="112" t="n">
        <v>3900000</v>
      </c>
      <c r="C39" s="123" t="n">
        <v>-796724.2688</v>
      </c>
    </row>
    <row r="40" ht="36.2" customHeight="1" s="59">
      <c r="A40" s="107" t="inlineStr">
        <is>
          <t>1691 W 41St Avenue</t>
        </is>
      </c>
      <c r="B40" s="112" t="n">
        <v>7999800</v>
      </c>
      <c r="C40" s="122" t="n">
        <v>8414170.998159997</v>
      </c>
    </row>
    <row r="41" ht="36.2" customHeight="1" s="59">
      <c r="A41" s="107" t="inlineStr">
        <is>
          <t>3514 W 36Th Avenue</t>
        </is>
      </c>
      <c r="B41" s="112" t="n">
        <v>3700000</v>
      </c>
      <c r="C41" s="122" t="n">
        <v>4642562.261600002</v>
      </c>
    </row>
    <row r="42" ht="36.2" customHeight="1" s="59">
      <c r="A42" s="107" t="inlineStr">
        <is>
          <t>6479 Larch Street</t>
        </is>
      </c>
      <c r="B42" s="112" t="n">
        <v>4388000</v>
      </c>
      <c r="C42" s="122" t="n">
        <v>109972.4803600002</v>
      </c>
    </row>
    <row r="43" ht="36.2" customHeight="1" s="59">
      <c r="A43" s="107" t="inlineStr">
        <is>
          <t>1666 W 65Th Avenue</t>
        </is>
      </c>
      <c r="B43" s="112" t="n">
        <v>2199000</v>
      </c>
      <c r="C43" s="122" t="n">
        <v>728300.9212800006</v>
      </c>
    </row>
    <row r="44" ht="36.2" customHeight="1" s="59">
      <c r="A44" s="107" t="inlineStr">
        <is>
          <t>3255 W King Edward W Avenue</t>
        </is>
      </c>
      <c r="B44" s="112" t="n">
        <v>1880000</v>
      </c>
      <c r="C44" s="123" t="n">
        <v>-2820992.45</v>
      </c>
    </row>
    <row r="45" ht="36.2" customHeight="1" s="59">
      <c r="A45" s="107" t="inlineStr">
        <is>
          <t>1585 W 65Th Avenue</t>
        </is>
      </c>
      <c r="B45" s="112" t="n">
        <v>2088000</v>
      </c>
      <c r="C45" s="122" t="n">
        <v>823368.0125999998</v>
      </c>
    </row>
    <row r="46" ht="36.2" customHeight="1" s="59">
      <c r="A46" s="107" t="inlineStr">
        <is>
          <t>3093 W 29Th Avenue</t>
        </is>
      </c>
      <c r="B46" s="112" t="n">
        <v>3088888</v>
      </c>
      <c r="C46" s="122" t="n">
        <v>281371.87772</v>
      </c>
    </row>
    <row r="47" ht="36.2" customHeight="1" s="59">
      <c r="A47" s="107" t="inlineStr">
        <is>
          <t>4288 Musqueam Drive</t>
        </is>
      </c>
      <c r="B47" s="112" t="n">
        <v>1738000</v>
      </c>
      <c r="C47" s="122" t="n">
        <v>6772565.597360001</v>
      </c>
    </row>
    <row r="48" ht="36.2" customHeight="1" s="59">
      <c r="A48" s="107" t="inlineStr">
        <is>
          <t>1833 W 35Th Avenue</t>
        </is>
      </c>
      <c r="B48" s="112" t="n">
        <v>4980000</v>
      </c>
      <c r="C48" s="122" t="n">
        <v>668997.1270800007</v>
      </c>
    </row>
    <row r="49" ht="36.2" customHeight="1" s="59">
      <c r="A49" s="107" t="inlineStr">
        <is>
          <t>3830 W 23Rd Avenue</t>
        </is>
      </c>
      <c r="B49" s="112" t="n">
        <v>2618000</v>
      </c>
      <c r="C49" s="122" t="n">
        <v>487002.5492800006</v>
      </c>
    </row>
    <row r="50" ht="36.2" customHeight="1" s="59">
      <c r="A50" s="107" t="inlineStr">
        <is>
          <t>3657 W 29Th Avenue</t>
        </is>
      </c>
      <c r="B50" s="112" t="n">
        <v>5998888</v>
      </c>
      <c r="C50" s="122" t="n">
        <v>790521.8743200011</v>
      </c>
    </row>
    <row r="51" ht="36.2" customHeight="1" s="59">
      <c r="A51" s="107" t="inlineStr">
        <is>
          <t>2843 W 44Th Avenue</t>
        </is>
      </c>
      <c r="B51" s="112" t="n">
        <v>5990000</v>
      </c>
      <c r="C51" s="122" t="n">
        <v>1007632.007919999</v>
      </c>
    </row>
    <row r="52" ht="36.2" customHeight="1" s="59">
      <c r="A52" s="107" t="inlineStr">
        <is>
          <t>4085 Puget Drive</t>
        </is>
      </c>
      <c r="B52" s="112" t="n">
        <v>6288000</v>
      </c>
      <c r="C52" s="123" t="n">
        <v>-386797.0764799992</v>
      </c>
    </row>
    <row r="53" ht="36.2" customHeight="1" s="59">
      <c r="A53" s="107" t="inlineStr">
        <is>
          <t>3981 W 35Th Avenue</t>
        </is>
      </c>
      <c r="B53" s="112" t="n">
        <v>9898000</v>
      </c>
      <c r="C53" s="123" t="n">
        <v>-2261917.165560001</v>
      </c>
    </row>
    <row r="54" ht="36.2" customHeight="1" s="59">
      <c r="A54" s="107" t="inlineStr">
        <is>
          <t>3449 W 22Nd Avenue</t>
        </is>
      </c>
      <c r="B54" s="112" t="n">
        <v>2688000</v>
      </c>
      <c r="C54" s="122" t="n">
        <v>420616.8196799997</v>
      </c>
    </row>
    <row r="55" ht="36.2" customHeight="1" s="59">
      <c r="A55" s="107" t="inlineStr">
        <is>
          <t>2642 W 45Th Avenue</t>
        </is>
      </c>
      <c r="B55" s="112" t="n">
        <v>2990000</v>
      </c>
      <c r="C55" s="122" t="n">
        <v>1927599.313440001</v>
      </c>
    </row>
    <row r="56" ht="36.2" customHeight="1" s="59">
      <c r="A56" s="107" t="inlineStr">
        <is>
          <t>1766 W 68Th Avenue</t>
        </is>
      </c>
      <c r="B56" s="112" t="n">
        <v>2900000</v>
      </c>
      <c r="C56" s="122" t="n">
        <v>3134348.6292</v>
      </c>
    </row>
    <row r="57" ht="36.2" customHeight="1" s="59">
      <c r="A57" s="107" t="inlineStr">
        <is>
          <t>6729 Wiltshire Street</t>
        </is>
      </c>
      <c r="B57" s="112" t="n">
        <v>4248000</v>
      </c>
      <c r="C57" s="123" t="n">
        <v>-2541539.382</v>
      </c>
    </row>
    <row r="58" ht="36.2" customHeight="1" s="59">
      <c r="A58" s="107" t="inlineStr">
        <is>
          <t>3439 W 27Th Avenue</t>
        </is>
      </c>
      <c r="B58" s="112" t="n">
        <v>4699000</v>
      </c>
      <c r="C58" s="123" t="n">
        <v>-1338819.920840001</v>
      </c>
    </row>
    <row r="59" ht="36.2" customHeight="1" s="59">
      <c r="A59" s="107" t="inlineStr">
        <is>
          <t>3706 W King Edward Avenue</t>
        </is>
      </c>
      <c r="B59" s="112" t="n">
        <v>4288000</v>
      </c>
      <c r="C59" s="122" t="n">
        <v>1420953.857159999</v>
      </c>
    </row>
    <row r="60" ht="36.2" customHeight="1" s="59">
      <c r="A60" s="107" t="inlineStr">
        <is>
          <t>6026 Angus Drive</t>
        </is>
      </c>
      <c r="B60" s="112" t="n">
        <v>5880000</v>
      </c>
      <c r="C60" s="122" t="n">
        <v>2920681.07444</v>
      </c>
    </row>
    <row r="61" ht="36.2" customHeight="1" s="59">
      <c r="A61" s="107" t="inlineStr">
        <is>
          <t>1658 W 28Th Avenue</t>
        </is>
      </c>
      <c r="B61" s="112" t="n">
        <v>6480000</v>
      </c>
      <c r="C61" s="122" t="n">
        <v>4622198.266959998</v>
      </c>
    </row>
    <row r="62" ht="36.2" customHeight="1" s="59">
      <c r="A62" s="107" t="inlineStr">
        <is>
          <t>4254 Staulo Crescent</t>
        </is>
      </c>
      <c r="B62" s="112" t="n">
        <v>1988000</v>
      </c>
      <c r="C62" s="122" t="n">
        <v>8410238.789439999</v>
      </c>
    </row>
    <row r="63" ht="36.2" customHeight="1" s="59">
      <c r="A63" s="107" t="inlineStr">
        <is>
          <t>4426 Arbutus Street</t>
        </is>
      </c>
      <c r="B63" s="112" t="n">
        <v>4300000</v>
      </c>
      <c r="C63" s="122" t="n">
        <v>1872333.441359998</v>
      </c>
    </row>
    <row r="64" ht="36.2" customHeight="1" s="59">
      <c r="A64" s="107" t="inlineStr">
        <is>
          <t>3758 W 35Th Avenue</t>
        </is>
      </c>
      <c r="B64" s="112" t="n">
        <v>4080000</v>
      </c>
      <c r="C64" s="122" t="n">
        <v>1521379.114559999</v>
      </c>
    </row>
    <row r="65" ht="36.2" customHeight="1" s="59">
      <c r="A65" s="107" t="inlineStr">
        <is>
          <t>2971 W 31St Avenue</t>
        </is>
      </c>
      <c r="B65" s="112" t="n">
        <v>5990000</v>
      </c>
      <c r="C65" s="123" t="n">
        <v>-392345.5918799991</v>
      </c>
    </row>
    <row r="66" ht="36.2" customHeight="1" s="59">
      <c r="A66" s="107" t="inlineStr">
        <is>
          <t>2050 W 57Th Avenue</t>
        </is>
      </c>
      <c r="B66" s="112" t="n">
        <v>2738000</v>
      </c>
      <c r="C66" s="122" t="n">
        <v>1972310.866360001</v>
      </c>
    </row>
    <row r="67" ht="36.2" customHeight="1" s="59">
      <c r="A67" s="107" t="inlineStr">
        <is>
          <t>4637 Angus Drive</t>
        </is>
      </c>
      <c r="B67" s="112" t="n">
        <v>6260000</v>
      </c>
      <c r="C67" s="122" t="n">
        <v>4035874.62</v>
      </c>
    </row>
    <row r="68" ht="36.2" customHeight="1" s="59">
      <c r="A68" s="107" t="inlineStr">
        <is>
          <t>3593 W 29Th Avenue</t>
        </is>
      </c>
      <c r="B68" s="112" t="n">
        <v>1788888</v>
      </c>
      <c r="C68" s="123" t="n">
        <v>-2729880.45</v>
      </c>
    </row>
    <row r="69" ht="36.2" customHeight="1" s="59">
      <c r="A69" s="107" t="inlineStr">
        <is>
          <t>6530 Angus Drive</t>
        </is>
      </c>
      <c r="B69" s="112" t="n">
        <v>2698000</v>
      </c>
      <c r="C69" s="122" t="n">
        <v>937938.8710400006</v>
      </c>
    </row>
    <row r="70" ht="36.2" customHeight="1" s="59">
      <c r="A70" s="107" t="inlineStr">
        <is>
          <t>6051 Collingwood Place</t>
        </is>
      </c>
      <c r="B70" s="112" t="n">
        <v>6880000</v>
      </c>
      <c r="C70" s="122" t="n">
        <v>3533870.508920002</v>
      </c>
    </row>
    <row r="71" ht="36.2" customHeight="1" s="59">
      <c r="A71" s="107" t="inlineStr">
        <is>
          <t>6059 Collingwood Place</t>
        </is>
      </c>
      <c r="B71" s="112" t="n">
        <v>6880000</v>
      </c>
      <c r="C71" s="122" t="n">
        <v>3060079.818040002</v>
      </c>
    </row>
    <row r="72" ht="36.2" customHeight="1" s="59">
      <c r="A72" s="107" t="inlineStr">
        <is>
          <t>6576 Yew Street</t>
        </is>
      </c>
      <c r="B72" s="112" t="n">
        <v>2488000</v>
      </c>
      <c r="C72" s="122" t="n">
        <v>1586139.038119999</v>
      </c>
    </row>
    <row r="73" ht="36.2" customHeight="1" s="59">
      <c r="A73" s="107" t="inlineStr">
        <is>
          <t>4930 Dunbar Street</t>
        </is>
      </c>
      <c r="B73" s="112" t="n">
        <v>2099000</v>
      </c>
      <c r="C73" s="122" t="n">
        <v>393925.8570400008</v>
      </c>
    </row>
    <row r="74" ht="36.2" customHeight="1" s="59">
      <c r="A74" s="107" t="inlineStr">
        <is>
          <t>1957 Aspen Avenue</t>
        </is>
      </c>
      <c r="B74" s="112" t="n">
        <v>4168000</v>
      </c>
      <c r="C74" s="122" t="n">
        <v>2794633.822880001</v>
      </c>
    </row>
    <row r="75" ht="36.2" customHeight="1" s="59">
      <c r="A75" s="107" t="inlineStr">
        <is>
          <t>6675 Laburnum Street</t>
        </is>
      </c>
      <c r="B75" s="112" t="n">
        <v>4690000</v>
      </c>
      <c r="C75" s="122" t="n">
        <v>891982.5300800002</v>
      </c>
    </row>
    <row r="76">
      <c r="A76" s="107" t="inlineStr">
        <is>
          <t>2671 Mcbain Avenue</t>
        </is>
      </c>
      <c r="B76" s="113" t="n">
        <v>5580000</v>
      </c>
      <c r="C76" s="124" t="n">
        <v>-238245.9758400003</v>
      </c>
    </row>
    <row r="77">
      <c r="A77" s="107" t="inlineStr">
        <is>
          <t>3306 Mayfair Avenue</t>
        </is>
      </c>
      <c r="B77" s="113" t="n">
        <v>2298000</v>
      </c>
      <c r="C77" s="125" t="n">
        <v>3148226.518</v>
      </c>
    </row>
    <row r="78">
      <c r="A78" s="107" t="inlineStr">
        <is>
          <t>3304 Mayfair Avenue</t>
        </is>
      </c>
      <c r="B78" s="113" t="n">
        <v>2298000</v>
      </c>
      <c r="C78" s="124" t="n">
        <v>-3238992.45</v>
      </c>
    </row>
    <row r="79">
      <c r="A79" s="107" t="inlineStr">
        <is>
          <t>5503 Blenheim Street</t>
        </is>
      </c>
      <c r="B79" s="113" t="n">
        <v>2598000</v>
      </c>
      <c r="C79" s="124" t="n">
        <v>-3538992.45</v>
      </c>
    </row>
    <row r="80">
      <c r="A80" s="107" t="inlineStr">
        <is>
          <t>2188 W 21St Avenue</t>
        </is>
      </c>
      <c r="B80" s="113" t="n">
        <v>5280000</v>
      </c>
      <c r="C80" s="125" t="n">
        <v>928526.3435599993</v>
      </c>
    </row>
    <row r="81">
      <c r="A81" s="107" t="inlineStr">
        <is>
          <t>2683 W 21St Avenue</t>
        </is>
      </c>
      <c r="B81" s="113" t="n">
        <v>4500000</v>
      </c>
      <c r="C81" s="125" t="n">
        <v>1045327.804440001</v>
      </c>
    </row>
    <row r="82">
      <c r="A82" s="107" t="inlineStr">
        <is>
          <t>6524 Angus Drive</t>
        </is>
      </c>
      <c r="B82" s="113" t="n">
        <v>2498000</v>
      </c>
      <c r="C82" s="124" t="n">
        <v>-3438992.45</v>
      </c>
    </row>
    <row r="83">
      <c r="A83" s="107" t="inlineStr">
        <is>
          <t>2115 W 34Th Avenue</t>
        </is>
      </c>
      <c r="B83" s="113" t="n">
        <v>4180000</v>
      </c>
      <c r="C83" s="125" t="n">
        <v>3496552.623280001</v>
      </c>
    </row>
    <row r="84">
      <c r="A84" s="107" t="inlineStr">
        <is>
          <t>2728 Oliver Crescent</t>
        </is>
      </c>
      <c r="B84" s="113" t="n">
        <v>3898000</v>
      </c>
      <c r="C84" s="125" t="n">
        <v>1702324.952359998</v>
      </c>
    </row>
    <row r="85">
      <c r="A85" s="107" t="inlineStr">
        <is>
          <t>1950 W 36Th Avenue</t>
        </is>
      </c>
      <c r="B85" s="113" t="n">
        <v>4248000</v>
      </c>
      <c r="C85" s="125" t="n">
        <v>837311.4996400017</v>
      </c>
    </row>
    <row r="86">
      <c r="A86" s="107" t="inlineStr">
        <is>
          <t>2975 W 22Nd Avenue</t>
        </is>
      </c>
      <c r="B86" s="113" t="n">
        <v>2988000</v>
      </c>
      <c r="C86" s="125" t="n">
        <v>1209194.9056</v>
      </c>
    </row>
    <row r="87">
      <c r="A87" s="107" t="inlineStr">
        <is>
          <t>2984 W 31St Avenue</t>
        </is>
      </c>
      <c r="B87" s="113" t="n">
        <v>4299800</v>
      </c>
      <c r="C87" s="124" t="n">
        <v>-950653.4851999998</v>
      </c>
    </row>
    <row r="88">
      <c r="A88" s="107" t="inlineStr">
        <is>
          <t>1591 Nanton Avenue</t>
        </is>
      </c>
      <c r="B88" s="113" t="n">
        <v>5990000</v>
      </c>
      <c r="C88" s="125" t="n">
        <v>2069052.86764</v>
      </c>
    </row>
    <row r="89">
      <c r="A89" s="107" t="inlineStr">
        <is>
          <t>Ph4 2089 W 43Rd Avenue</t>
        </is>
      </c>
      <c r="B89" s="113" t="n">
        <v>3249000</v>
      </c>
      <c r="C89" s="124" t="n">
        <v>-4189992.45</v>
      </c>
    </row>
    <row r="90">
      <c r="A90" s="107" t="inlineStr">
        <is>
          <t>2133 W 49Th Avenue</t>
        </is>
      </c>
      <c r="B90" s="113" t="n">
        <v>2888000</v>
      </c>
      <c r="C90" s="125" t="n">
        <v>473686.02516</v>
      </c>
    </row>
    <row r="91">
      <c r="A91" s="107" t="inlineStr">
        <is>
          <t>3688 W 49Th Avenue</t>
        </is>
      </c>
      <c r="B91" s="113" t="n">
        <v>3488000</v>
      </c>
      <c r="C91" s="125" t="n">
        <v>4572498.575799999</v>
      </c>
    </row>
    <row r="92">
      <c r="A92" s="107" t="inlineStr">
        <is>
          <t>5611 Elm Street</t>
        </is>
      </c>
      <c r="B92" s="113" t="n">
        <v>4598000</v>
      </c>
      <c r="C92" s="125" t="n">
        <v>2588929.420119999</v>
      </c>
    </row>
    <row r="93">
      <c r="A93" s="107" t="inlineStr">
        <is>
          <t>3688 W King Edward Avenue</t>
        </is>
      </c>
      <c r="B93" s="113" t="n">
        <v>4288000</v>
      </c>
      <c r="C93" s="125" t="n">
        <v>1419789.25892</v>
      </c>
    </row>
    <row r="94">
      <c r="A94" s="107" t="inlineStr">
        <is>
          <t>2937 W 45Th Avenue</t>
        </is>
      </c>
      <c r="B94" s="113" t="n">
        <v>6980000</v>
      </c>
      <c r="C94" s="125" t="n">
        <v>127666.4623200002</v>
      </c>
    </row>
    <row r="95">
      <c r="A95" s="107" t="inlineStr">
        <is>
          <t>3169 W 45Th Avenue</t>
        </is>
      </c>
      <c r="B95" s="113" t="n">
        <v>3398000</v>
      </c>
      <c r="C95" s="125" t="n">
        <v>2476507.520760003</v>
      </c>
    </row>
    <row r="96">
      <c r="A96" s="107" t="inlineStr">
        <is>
          <t>2903 W 21St Avenue</t>
        </is>
      </c>
      <c r="B96" s="113" t="n">
        <v>2680000</v>
      </c>
      <c r="C96" s="125" t="n">
        <v>413547.3200400006</v>
      </c>
    </row>
    <row r="97">
      <c r="A97" s="107" t="inlineStr">
        <is>
          <t>6968 Churchill Street</t>
        </is>
      </c>
      <c r="B97" s="113" t="n">
        <v>6968000</v>
      </c>
      <c r="C97" s="125" t="n">
        <v>3575612.776640001</v>
      </c>
    </row>
    <row r="98">
      <c r="A98" s="107" t="inlineStr">
        <is>
          <t>3070 W 44Th Avenue</t>
        </is>
      </c>
      <c r="B98" s="113" t="n">
        <v>6480000</v>
      </c>
      <c r="C98" s="124" t="n">
        <v>-1467255.01828</v>
      </c>
    </row>
    <row r="99">
      <c r="A99" s="107" t="inlineStr">
        <is>
          <t>1706 W 68Th Avenue</t>
        </is>
      </c>
      <c r="B99" s="113" t="n">
        <v>3550000</v>
      </c>
      <c r="C99" s="125" t="n">
        <v>3889175.375119999</v>
      </c>
    </row>
    <row r="100">
      <c r="A100" s="107" t="inlineStr">
        <is>
          <t>3522 W 42Nd Avenue</t>
        </is>
      </c>
      <c r="B100" s="113" t="n">
        <v>3699000</v>
      </c>
      <c r="C100" s="125" t="n">
        <v>1262331.98528</v>
      </c>
    </row>
    <row r="101">
      <c r="A101" s="107" t="inlineStr">
        <is>
          <t>3838 W 50Th Avenue</t>
        </is>
      </c>
      <c r="B101" s="113" t="n">
        <v>5135555</v>
      </c>
      <c r="C101" s="125" t="n">
        <v>3715324.27444</v>
      </c>
    </row>
    <row r="102">
      <c r="A102" s="107" t="inlineStr">
        <is>
          <t>2870 Sw Marine Drive</t>
        </is>
      </c>
      <c r="B102" s="113" t="n">
        <v>16900000</v>
      </c>
      <c r="C102" s="125" t="n">
        <v>81725380.31300001</v>
      </c>
    </row>
    <row r="103">
      <c r="A103" s="107" t="inlineStr">
        <is>
          <t>3530 W 34Th Avenue</t>
        </is>
      </c>
      <c r="B103" s="113" t="n">
        <v>6688000</v>
      </c>
      <c r="C103" s="124" t="n">
        <v>-1111248.122359999</v>
      </c>
    </row>
    <row r="104">
      <c r="A104" s="107" t="inlineStr">
        <is>
          <t>3357 W 26Th Avenue</t>
        </is>
      </c>
      <c r="B104" s="113" t="n">
        <v>3788800</v>
      </c>
      <c r="C104" s="125" t="n">
        <v>3003240.26</v>
      </c>
    </row>
    <row r="105">
      <c r="A105" s="107" t="inlineStr">
        <is>
          <t>7216 Beechwood Street</t>
        </is>
      </c>
      <c r="B105" s="113" t="n">
        <v>9880000</v>
      </c>
      <c r="C105" s="125" t="n">
        <v>744482.0768399986</v>
      </c>
    </row>
    <row r="106">
      <c r="A106" s="107" t="inlineStr">
        <is>
          <t>4738 Elm Street</t>
        </is>
      </c>
      <c r="B106" s="113" t="n">
        <v>6150000</v>
      </c>
      <c r="C106" s="124" t="n">
        <v>-280903.8452000002</v>
      </c>
    </row>
    <row r="107">
      <c r="A107" s="107" t="inlineStr">
        <is>
          <t>3589 W 35Th Avenue</t>
        </is>
      </c>
      <c r="B107" s="113" t="n">
        <v>3680000</v>
      </c>
      <c r="C107" s="125" t="n">
        <v>1800009.906599999</v>
      </c>
    </row>
    <row r="108">
      <c r="A108" s="107" t="inlineStr">
        <is>
          <t>2835 Oliver Crescent</t>
        </is>
      </c>
      <c r="B108" s="113" t="n">
        <v>2888000</v>
      </c>
      <c r="C108" s="125" t="n">
        <v>2151530.74124</v>
      </c>
    </row>
    <row r="109">
      <c r="A109" s="107" t="inlineStr">
        <is>
          <t>2837 Oliver Crescent</t>
        </is>
      </c>
      <c r="B109" s="113" t="n">
        <v>2888000</v>
      </c>
      <c r="C109" s="124" t="n">
        <v>-3828992.45</v>
      </c>
    </row>
    <row r="110">
      <c r="A110" s="107" t="inlineStr">
        <is>
          <t>4062 W 39Th Avenue</t>
        </is>
      </c>
      <c r="B110" s="113" t="n">
        <v>5980000</v>
      </c>
      <c r="C110" s="124" t="n">
        <v>-1051427.360039999</v>
      </c>
    </row>
    <row r="111">
      <c r="A111" s="107" t="inlineStr">
        <is>
          <t>6262 Angus Drive</t>
        </is>
      </c>
      <c r="B111" s="113" t="n">
        <v>10388000</v>
      </c>
      <c r="C111" s="124" t="n">
        <v>-2318505.90676</v>
      </c>
    </row>
    <row r="112">
      <c r="A112" s="107" t="inlineStr">
        <is>
          <t>6076 Angus Drive</t>
        </is>
      </c>
      <c r="B112" s="113" t="n">
        <v>9580000</v>
      </c>
      <c r="C112" s="124" t="n">
        <v>-729582.5489999976</v>
      </c>
    </row>
    <row r="113">
      <c r="A113" s="107" t="inlineStr">
        <is>
          <t>2876 W 42Nd Avenue</t>
        </is>
      </c>
      <c r="B113" s="113" t="n">
        <v>3788000</v>
      </c>
      <c r="C113" s="124" t="n">
        <v>-251453.5649599999</v>
      </c>
    </row>
    <row r="114">
      <c r="A114" s="107" t="inlineStr">
        <is>
          <t>6011 Adera Street</t>
        </is>
      </c>
      <c r="B114" s="113" t="n">
        <v>9480000</v>
      </c>
      <c r="C114" s="124" t="n">
        <v>-785036.3347600007</v>
      </c>
    </row>
    <row r="115">
      <c r="A115" s="107" t="inlineStr">
        <is>
          <t>3523 W 23Rd Avenue</t>
        </is>
      </c>
      <c r="B115" s="113" t="n">
        <v>4098000</v>
      </c>
      <c r="C115" s="124" t="n">
        <v>-995085.695839999</v>
      </c>
    </row>
    <row r="116">
      <c r="A116" s="107" t="inlineStr">
        <is>
          <t>1576 W 59Th Avenue</t>
        </is>
      </c>
      <c r="B116" s="113" t="n">
        <v>4080000</v>
      </c>
      <c r="C116" s="125" t="n">
        <v>490328.1658400001</v>
      </c>
    </row>
    <row r="117">
      <c r="A117" s="107" t="inlineStr">
        <is>
          <t>4429 Angus Drive</t>
        </is>
      </c>
      <c r="B117" s="113" t="n">
        <v>5750000</v>
      </c>
      <c r="C117" s="125" t="n">
        <v>2907867.195439999</v>
      </c>
    </row>
    <row r="118">
      <c r="A118" s="107" t="inlineStr">
        <is>
          <t>6808 Angus Drive</t>
        </is>
      </c>
      <c r="B118" s="113" t="n">
        <v>4890000</v>
      </c>
      <c r="C118" s="125" t="n">
        <v>2122370.19944</v>
      </c>
    </row>
    <row r="119">
      <c r="A119" s="107" t="inlineStr">
        <is>
          <t>1925 Sw Marine Drive</t>
        </is>
      </c>
      <c r="B119" s="113" t="n">
        <v>7880000</v>
      </c>
      <c r="C119" s="125" t="n">
        <v>9228302.460919999</v>
      </c>
    </row>
    <row r="120">
      <c r="A120" s="107" t="inlineStr">
        <is>
          <t>2023 W 36Th Avenue</t>
        </is>
      </c>
      <c r="B120" s="113" t="n">
        <v>7500000</v>
      </c>
      <c r="C120" s="124" t="n">
        <v>-8440992.449999999</v>
      </c>
    </row>
    <row r="121">
      <c r="A121" s="107" t="inlineStr">
        <is>
          <t>5638 Maple Street</t>
        </is>
      </c>
      <c r="B121" s="113" t="n">
        <v>4688000</v>
      </c>
      <c r="C121" s="125" t="n">
        <v>4563019.16628</v>
      </c>
    </row>
    <row r="122">
      <c r="A122" s="107" t="inlineStr">
        <is>
          <t>6868 Adera Street</t>
        </is>
      </c>
      <c r="B122" s="113" t="n">
        <v>5980000</v>
      </c>
      <c r="C122" s="125" t="n">
        <v>4987677.130599999</v>
      </c>
    </row>
    <row r="123">
      <c r="A123" s="107" t="inlineStr">
        <is>
          <t>2083 W 33Rd Avenue</t>
        </is>
      </c>
      <c r="B123" s="113" t="n">
        <v>999000</v>
      </c>
      <c r="C123" s="124" t="n">
        <v>-1939992.45</v>
      </c>
    </row>
    <row r="124">
      <c r="A124" s="107" t="inlineStr">
        <is>
          <t>4053 W 32Nd Avenue</t>
        </is>
      </c>
      <c r="B124" s="113" t="n">
        <v>2769000</v>
      </c>
      <c r="C124" s="125" t="n">
        <v>587244.5402800012</v>
      </c>
    </row>
    <row r="125">
      <c r="A125" s="107" t="inlineStr">
        <is>
          <t>1554 W 65Th Avenue</t>
        </is>
      </c>
      <c r="B125" s="113" t="n">
        <v>2428000</v>
      </c>
      <c r="C125" s="125" t="n">
        <v>498959.5735200003</v>
      </c>
    </row>
    <row r="126">
      <c r="A126" s="107" t="inlineStr">
        <is>
          <t>3172 W 26Th Avenue</t>
        </is>
      </c>
      <c r="B126" s="113" t="n">
        <v>2798000</v>
      </c>
      <c r="C126" s="125" t="n">
        <v>571687.6182400009</v>
      </c>
    </row>
    <row r="127">
      <c r="A127" s="107" t="inlineStr">
        <is>
          <t>3908 W 32Nd Avenue</t>
        </is>
      </c>
      <c r="B127" s="113" t="n">
        <v>2780000</v>
      </c>
      <c r="C127" s="125" t="n">
        <v>581435.0341599986</v>
      </c>
    </row>
    <row r="128">
      <c r="A128" s="107" t="inlineStr">
        <is>
          <t>4658 Elm Street</t>
        </is>
      </c>
      <c r="B128" s="113" t="n">
        <v>9680000</v>
      </c>
      <c r="C128" s="124" t="n">
        <v>-1170990.546839999</v>
      </c>
    </row>
    <row r="129">
      <c r="A129" s="107" t="inlineStr">
        <is>
          <t>4078 W 32Nd Avenue</t>
        </is>
      </c>
      <c r="B129" s="113" t="n">
        <v>4498000</v>
      </c>
      <c r="C129" s="124" t="n">
        <v>-1146735.12116</v>
      </c>
    </row>
    <row r="130">
      <c r="A130" s="107" t="inlineStr">
        <is>
          <t>2967 W 43Rd Avenue</t>
        </is>
      </c>
      <c r="B130" s="113" t="n">
        <v>4680000</v>
      </c>
      <c r="C130" s="124" t="n">
        <v>-640949.5036799996</v>
      </c>
    </row>
    <row r="131">
      <c r="A131" s="107" t="inlineStr">
        <is>
          <t>4393 Puget Drive</t>
        </is>
      </c>
      <c r="B131" s="113" t="n">
        <v>4390000</v>
      </c>
      <c r="C131" s="125" t="n">
        <v>1205305.13236</v>
      </c>
    </row>
    <row r="132">
      <c r="A132" s="107" t="inlineStr">
        <is>
          <t>4056 W 36Th Avenue</t>
        </is>
      </c>
      <c r="B132" s="113" t="n">
        <v>6750000</v>
      </c>
      <c r="C132" s="124" t="n">
        <v>-725189.0287999979</v>
      </c>
    </row>
    <row r="133">
      <c r="A133" s="107" t="inlineStr">
        <is>
          <t>7838 Angus Drive</t>
        </is>
      </c>
      <c r="B133" s="113" t="n">
        <v>4798000</v>
      </c>
      <c r="C133" s="125" t="n">
        <v>6355370.312040001</v>
      </c>
    </row>
    <row r="134">
      <c r="A134" s="107" t="inlineStr">
        <is>
          <t>2288 W 22Nd Avenue</t>
        </is>
      </c>
      <c r="B134" s="113" t="n">
        <v>4690000</v>
      </c>
      <c r="C134" s="125" t="n">
        <v>484433.3839200002</v>
      </c>
    </row>
    <row r="135">
      <c r="A135" s="107" t="inlineStr">
        <is>
          <t>2092 W 57Th Avenue</t>
        </is>
      </c>
      <c r="B135" s="113" t="n">
        <v>2498000</v>
      </c>
      <c r="C135" s="125" t="n">
        <v>2199701.07852</v>
      </c>
    </row>
    <row r="136">
      <c r="A136" s="107" t="inlineStr">
        <is>
          <t>Ph5 5555 Dunbar Street</t>
        </is>
      </c>
      <c r="B136" s="113" t="n">
        <v>1680000</v>
      </c>
      <c r="C136" s="124" t="n">
        <v>-2620992.45</v>
      </c>
    </row>
    <row r="137">
      <c r="A137" s="107" t="inlineStr">
        <is>
          <t>3410 W 43Rd Avenue</t>
        </is>
      </c>
      <c r="B137" s="113" t="n">
        <v>2988000</v>
      </c>
      <c r="C137" s="125" t="n">
        <v>2693033.618320001</v>
      </c>
    </row>
    <row r="138">
      <c r="A138" s="107" t="inlineStr">
        <is>
          <t>6350 Macdonald Street</t>
        </is>
      </c>
      <c r="B138" s="113" t="n">
        <v>16800000</v>
      </c>
      <c r="C138" s="125" t="n">
        <v>3757651.694640002</v>
      </c>
    </row>
    <row r="139">
      <c r="A139" s="107" t="inlineStr">
        <is>
          <t>4422 Quesnel Drive</t>
        </is>
      </c>
      <c r="B139" s="113" t="n">
        <v>8680000</v>
      </c>
      <c r="C139" s="124" t="n">
        <v>-3176507.37544</v>
      </c>
    </row>
    <row r="140">
      <c r="A140" s="107" t="inlineStr">
        <is>
          <t>6188 Adera Street</t>
        </is>
      </c>
      <c r="B140" s="113" t="n">
        <v>16880000</v>
      </c>
      <c r="C140" s="124" t="n">
        <v>-3006027.802920002</v>
      </c>
    </row>
    <row r="141">
      <c r="A141" s="107" t="inlineStr">
        <is>
          <t>3675 W 39Th Avenue</t>
        </is>
      </c>
      <c r="B141" s="113" t="n">
        <v>3898000</v>
      </c>
      <c r="C141" s="125" t="n">
        <v>4289761.052439999</v>
      </c>
    </row>
    <row r="142">
      <c r="A142" s="107" t="inlineStr">
        <is>
          <t>1925 W 61St Avenue</t>
        </is>
      </c>
      <c r="B142" s="113" t="n">
        <v>7888000</v>
      </c>
      <c r="C142" s="124" t="n">
        <v>-842097.4029599994</v>
      </c>
    </row>
    <row r="143">
      <c r="A143" s="107" t="inlineStr">
        <is>
          <t>5669 Angus Drive</t>
        </is>
      </c>
      <c r="B143" s="113" t="n">
        <v>7680000</v>
      </c>
      <c r="C143" s="125" t="n">
        <v>3291592.5902</v>
      </c>
    </row>
    <row r="144">
      <c r="A144" s="107" t="inlineStr">
        <is>
          <t>2433 W 22Nd Avenue</t>
        </is>
      </c>
      <c r="B144" s="113" t="n">
        <v>7780000</v>
      </c>
      <c r="C144" s="125" t="n">
        <v>1620037.542800001</v>
      </c>
    </row>
    <row r="145">
      <c r="A145" s="107" t="inlineStr">
        <is>
          <t>2072 W 43Rd Avenue</t>
        </is>
      </c>
      <c r="B145" s="113" t="n">
        <v>3999000</v>
      </c>
      <c r="C145" s="125" t="n">
        <v>2254423.613640001</v>
      </c>
    </row>
    <row r="146">
      <c r="A146" s="107" t="inlineStr">
        <is>
          <t>2066 W 42Nd Avenue</t>
        </is>
      </c>
      <c r="B146" s="113" t="n">
        <v>3698000</v>
      </c>
      <c r="C146" s="125" t="n">
        <v>1226878.052440001</v>
      </c>
    </row>
    <row r="147">
      <c r="A147" s="107" t="inlineStr">
        <is>
          <t>1638 W 61St Avenue</t>
        </is>
      </c>
      <c r="B147" s="113" t="n">
        <v>3900000</v>
      </c>
      <c r="C147" s="125" t="n">
        <v>1684422.162599999</v>
      </c>
    </row>
    <row r="148">
      <c r="A148" s="107" t="inlineStr">
        <is>
          <t>2069 W 46Th Avenue</t>
        </is>
      </c>
      <c r="B148" s="113" t="n">
        <v>4380000</v>
      </c>
      <c r="C148" s="125" t="n">
        <v>1455754.510360002</v>
      </c>
    </row>
    <row r="149">
      <c r="A149" s="107" t="inlineStr">
        <is>
          <t>5826 Angus Drive</t>
        </is>
      </c>
      <c r="B149" s="113" t="n">
        <v>8980000</v>
      </c>
      <c r="C149" s="124" t="n">
        <v>-303408.8759600006</v>
      </c>
    </row>
    <row r="150">
      <c r="A150" s="107" t="inlineStr">
        <is>
          <t>3803 W 26Th Avenue</t>
        </is>
      </c>
      <c r="B150" s="113" t="n">
        <v>7380000</v>
      </c>
      <c r="C150" s="124" t="n">
        <v>-1838577.615520002</v>
      </c>
    </row>
    <row r="151">
      <c r="A151" s="107" t="inlineStr">
        <is>
          <t>3979 W 33Rd Avenue</t>
        </is>
      </c>
      <c r="B151" s="113" t="n">
        <v>4380000</v>
      </c>
      <c r="C151" s="125" t="n">
        <v>1203679.229239999</v>
      </c>
    </row>
    <row r="152">
      <c r="A152" s="107" t="inlineStr">
        <is>
          <t>3123 W 27Th Avenue</t>
        </is>
      </c>
      <c r="B152" s="113" t="n">
        <v>3490000</v>
      </c>
      <c r="C152" s="124" t="n">
        <v>-119328.4970399996</v>
      </c>
    </row>
    <row r="153">
      <c r="A153" s="107" t="inlineStr">
        <is>
          <t>3630 W 34Th Avenue</t>
        </is>
      </c>
      <c r="B153" s="113" t="n">
        <v>6180000</v>
      </c>
      <c r="C153" s="124" t="n">
        <v>-610105.1964799997</v>
      </c>
    </row>
    <row r="154">
      <c r="A154" s="107" t="inlineStr">
        <is>
          <t>5189 Connaught Drive</t>
        </is>
      </c>
      <c r="B154" s="113" t="n">
        <v>8800000</v>
      </c>
      <c r="C154" s="125" t="n">
        <v>2208126.84016</v>
      </c>
    </row>
    <row r="155">
      <c r="A155" s="107" t="inlineStr">
        <is>
          <t>4807 Paton Street</t>
        </is>
      </c>
      <c r="B155" s="113" t="n">
        <v>4780000</v>
      </c>
      <c r="C155" s="125" t="n">
        <v>669539.5992000012</v>
      </c>
    </row>
    <row r="156">
      <c r="A156" s="107" t="inlineStr">
        <is>
          <t>2767 W 21St Avenue</t>
        </is>
      </c>
      <c r="B156" s="113" t="n">
        <v>3699000</v>
      </c>
      <c r="C156" s="124" t="n">
        <v>-603444.75196</v>
      </c>
    </row>
    <row r="157">
      <c r="A157" s="107" t="inlineStr">
        <is>
          <t>2471 Edgar Crescent</t>
        </is>
      </c>
      <c r="B157" s="113" t="n">
        <v>3998000</v>
      </c>
      <c r="C157" s="124" t="n">
        <v>-818322.6084</v>
      </c>
    </row>
    <row r="158">
      <c r="A158" s="107" t="inlineStr">
        <is>
          <t>2999 W 39Th Avenue</t>
        </is>
      </c>
      <c r="B158" s="113" t="n">
        <v>4780000</v>
      </c>
      <c r="C158" s="124" t="n">
        <v>-58344.3404399993</v>
      </c>
    </row>
    <row r="159">
      <c r="A159" s="107" t="inlineStr">
        <is>
          <t>2436 W 21St Avenue</t>
        </is>
      </c>
      <c r="B159" s="113" t="n">
        <v>3449000</v>
      </c>
      <c r="C159" s="125" t="n">
        <v>1730995.34448</v>
      </c>
    </row>
    <row r="160">
      <c r="A160" s="107" t="inlineStr">
        <is>
          <t>2135 W 37Th Avenue</t>
        </is>
      </c>
      <c r="B160" s="113" t="n">
        <v>5980000</v>
      </c>
      <c r="C160" s="125" t="n">
        <v>1912374.764359999</v>
      </c>
    </row>
    <row r="161">
      <c r="A161" s="107" t="inlineStr">
        <is>
          <t>4006 W 34Th Avenue</t>
        </is>
      </c>
      <c r="B161" s="113" t="n">
        <v>3950000</v>
      </c>
      <c r="C161" s="125" t="n">
        <v>1671408.196359999</v>
      </c>
    </row>
    <row r="162">
      <c r="A162" s="107" t="inlineStr">
        <is>
          <t>6630 Marine Crescent</t>
        </is>
      </c>
      <c r="B162" s="113" t="n">
        <v>8500000</v>
      </c>
      <c r="C162" s="125" t="n">
        <v>10109017.80848</v>
      </c>
    </row>
    <row r="163">
      <c r="A163" s="107" t="inlineStr">
        <is>
          <t>5961 Churchill Street</t>
        </is>
      </c>
      <c r="B163" s="113" t="n">
        <v>14588000</v>
      </c>
      <c r="C163" s="124" t="n">
        <v>-2216891.63344</v>
      </c>
    </row>
    <row r="164">
      <c r="A164" s="107" t="inlineStr">
        <is>
          <t>4742 Collingwood Street</t>
        </is>
      </c>
      <c r="B164" s="113" t="n">
        <v>5298000</v>
      </c>
      <c r="C164" s="124" t="n">
        <v>-1207375.872999999</v>
      </c>
    </row>
    <row r="165">
      <c r="A165" s="107" t="inlineStr">
        <is>
          <t>3364 W 39Th Avenue</t>
        </is>
      </c>
      <c r="B165" s="113" t="n">
        <v>3490000</v>
      </c>
      <c r="C165" s="125" t="n">
        <v>649878.6008400007</v>
      </c>
    </row>
    <row r="166">
      <c r="A166" s="107" t="inlineStr">
        <is>
          <t>3887 W 51St Avenue</t>
        </is>
      </c>
      <c r="B166" s="113" t="n">
        <v>2798000</v>
      </c>
      <c r="C166" s="125" t="n">
        <v>6089574.158640002</v>
      </c>
    </row>
    <row r="167">
      <c r="A167" s="107" t="inlineStr">
        <is>
          <t>3617 W 35Th Avenue</t>
        </is>
      </c>
      <c r="B167" s="113" t="n">
        <v>5680000</v>
      </c>
      <c r="C167" s="124" t="n">
        <v>-103238.0827200001</v>
      </c>
    </row>
    <row r="168">
      <c r="A168" s="107" t="inlineStr">
        <is>
          <t>2128 W 20Th Avenue</t>
        </is>
      </c>
      <c r="B168" s="113" t="n">
        <v>4188000</v>
      </c>
      <c r="C168" s="125" t="n">
        <v>986483.5821199997</v>
      </c>
    </row>
    <row r="169">
      <c r="A169" s="107" t="inlineStr">
        <is>
          <t>2005 Sw Marine Drive</t>
        </is>
      </c>
      <c r="B169" s="113" t="n">
        <v>7880000</v>
      </c>
      <c r="C169" s="125" t="n">
        <v>7511293.1092</v>
      </c>
    </row>
    <row r="170">
      <c r="A170" s="107" t="inlineStr">
        <is>
          <t>3590 W 39Th Avenue</t>
        </is>
      </c>
      <c r="B170" s="113" t="n">
        <v>1677590</v>
      </c>
      <c r="C170" s="124" t="n">
        <v>-2618582.45</v>
      </c>
    </row>
    <row r="171">
      <c r="A171" s="107" t="inlineStr">
        <is>
          <t>1670 W 49Th Avenue</t>
        </is>
      </c>
      <c r="B171" s="113" t="n">
        <v>6190000</v>
      </c>
      <c r="C171" s="125" t="n">
        <v>3769004.539439998</v>
      </c>
    </row>
    <row r="172">
      <c r="A172" s="107" t="inlineStr">
        <is>
          <t>5338 Laburnum Street</t>
        </is>
      </c>
      <c r="B172" s="113" t="n">
        <v>4560000</v>
      </c>
      <c r="C172" s="125" t="n">
        <v>4079655.288479998</v>
      </c>
    </row>
    <row r="173">
      <c r="A173" s="107" t="inlineStr">
        <is>
          <t>3911 W King Edward Avenue</t>
        </is>
      </c>
      <c r="B173" s="113" t="n">
        <v>3100000</v>
      </c>
      <c r="C173" s="125" t="n">
        <v>1097496.0948</v>
      </c>
    </row>
    <row r="174">
      <c r="A174" s="107" t="inlineStr">
        <is>
          <t>3695 W 34Th Avenue</t>
        </is>
      </c>
      <c r="B174" s="113" t="n">
        <v>6360000</v>
      </c>
      <c r="C174" s="124" t="n">
        <v>-791420.3893199994</v>
      </c>
    </row>
    <row r="175">
      <c r="A175" s="107" t="inlineStr">
        <is>
          <t>2246 W 20Th Avenue</t>
        </is>
      </c>
      <c r="B175" s="113" t="n">
        <v>7388000</v>
      </c>
      <c r="C175" s="124" t="n">
        <v>-2221196.742479998</v>
      </c>
    </row>
    <row r="176">
      <c r="A176" s="107" t="inlineStr">
        <is>
          <t>2621 Mcbain Avenue</t>
        </is>
      </c>
      <c r="B176" s="113" t="n">
        <v>3390000</v>
      </c>
      <c r="C176" s="125" t="n">
        <v>2049530.078119999</v>
      </c>
    </row>
    <row r="177">
      <c r="A177" s="107" t="inlineStr">
        <is>
          <t>6188 Wiltshire Street</t>
        </is>
      </c>
      <c r="B177" s="113" t="n">
        <v>11980000</v>
      </c>
      <c r="C177" s="124" t="n">
        <v>-1648866.164319999</v>
      </c>
    </row>
    <row r="178">
      <c r="A178" s="107" t="inlineStr">
        <is>
          <t>3531 W 37Th Avenue</t>
        </is>
      </c>
      <c r="B178" s="113" t="n">
        <v>3950000</v>
      </c>
      <c r="C178" s="125" t="n">
        <v>4416807.992199998</v>
      </c>
    </row>
    <row r="179">
      <c r="A179" s="107" t="inlineStr">
        <is>
          <t>5707 Elm Street</t>
        </is>
      </c>
      <c r="B179" s="113" t="n">
        <v>2599999</v>
      </c>
      <c r="C179" s="125" t="n">
        <v>2017756.4252</v>
      </c>
    </row>
    <row r="180">
      <c r="A180" s="107" t="inlineStr">
        <is>
          <t>3663 Sw Marine Drive</t>
        </is>
      </c>
      <c r="B180" s="113" t="n">
        <v>5200000</v>
      </c>
      <c r="C180" s="125" t="n">
        <v>344424.2368399997</v>
      </c>
    </row>
    <row r="181">
      <c r="A181" s="107" t="inlineStr">
        <is>
          <t>8483 Cornish Street</t>
        </is>
      </c>
      <c r="B181" s="113" t="n">
        <v>3190000</v>
      </c>
      <c r="C181" s="125" t="n">
        <v>1322038.015999999</v>
      </c>
    </row>
    <row r="182">
      <c r="A182" s="107" t="inlineStr">
        <is>
          <t>1850 W 33Rd Avenue</t>
        </is>
      </c>
      <c r="B182" s="113" t="n">
        <v>3280000</v>
      </c>
      <c r="C182" s="125" t="n">
        <v>2565663.63504</v>
      </c>
    </row>
    <row r="183">
      <c r="A183" s="107" t="inlineStr">
        <is>
          <t>3839 W 35Th Avenue</t>
        </is>
      </c>
      <c r="B183" s="113" t="n">
        <v>6388000</v>
      </c>
      <c r="C183" s="124" t="n">
        <v>-786962.2331999994</v>
      </c>
    </row>
    <row r="184">
      <c r="A184" s="107" t="inlineStr">
        <is>
          <t>5361 Cypress Street</t>
        </is>
      </c>
      <c r="B184" s="113" t="n">
        <v>5970000</v>
      </c>
      <c r="C184" s="125" t="n">
        <v>2620702.00384</v>
      </c>
    </row>
    <row r="185">
      <c r="A185" s="107" t="inlineStr">
        <is>
          <t>1992 W 60Th Avenue</t>
        </is>
      </c>
      <c r="B185" s="113" t="n">
        <v>5280000</v>
      </c>
      <c r="C185" s="125" t="n">
        <v>1776906.042479999</v>
      </c>
    </row>
    <row r="186">
      <c r="A186" s="107" t="inlineStr">
        <is>
          <t>3668 W 28Th Avenue</t>
        </is>
      </c>
      <c r="B186" s="113" t="n">
        <v>3280000</v>
      </c>
      <c r="C186" s="125" t="n">
        <v>2283790.7024</v>
      </c>
    </row>
    <row r="187">
      <c r="A187" s="107" t="inlineStr">
        <is>
          <t>2920 W 27Th Avenue</t>
        </is>
      </c>
      <c r="B187" s="113" t="n">
        <v>7880000</v>
      </c>
      <c r="C187" s="124" t="n">
        <v>-4517149.376599999</v>
      </c>
    </row>
    <row r="188">
      <c r="A188" s="107" t="inlineStr">
        <is>
          <t>6708 Cypress Street</t>
        </is>
      </c>
      <c r="B188" s="113" t="n">
        <v>5280000</v>
      </c>
      <c r="C188" s="125" t="n">
        <v>285607.8772399991</v>
      </c>
    </row>
    <row r="189">
      <c r="A189" s="107" t="inlineStr">
        <is>
          <t>2718 Oliver Crescent</t>
        </is>
      </c>
      <c r="B189" s="113" t="n">
        <v>3399900</v>
      </c>
      <c r="C189" s="125" t="n">
        <v>2190555.98624</v>
      </c>
    </row>
    <row r="190">
      <c r="A190" s="107" t="inlineStr">
        <is>
          <t>1770 W 62Nd Avenue</t>
        </is>
      </c>
      <c r="B190" s="113" t="n">
        <v>5580000</v>
      </c>
      <c r="C190" s="125" t="n">
        <v>541422.4269199993</v>
      </c>
    </row>
    <row r="191">
      <c r="A191" s="107" t="inlineStr">
        <is>
          <t>2056 W 29Th Avenue</t>
        </is>
      </c>
      <c r="B191" s="113" t="n">
        <v>3638000</v>
      </c>
      <c r="C191" s="125" t="n">
        <v>1406500.363040001</v>
      </c>
    </row>
    <row r="192">
      <c r="A192" s="107" t="inlineStr">
        <is>
          <t>5846 Angus Drive</t>
        </is>
      </c>
      <c r="B192" s="113" t="n">
        <v>4799000</v>
      </c>
      <c r="C192" s="125" t="n">
        <v>3865694.150639999</v>
      </c>
    </row>
    <row r="193">
      <c r="A193" s="107" t="inlineStr">
        <is>
          <t>3335 Mayfair Avenue</t>
        </is>
      </c>
      <c r="B193" s="113" t="n">
        <v>3830000</v>
      </c>
      <c r="C193" s="125" t="n">
        <v>707910.168280001</v>
      </c>
    </row>
    <row r="194">
      <c r="A194" s="107" t="inlineStr">
        <is>
          <t>7128 Adera Street</t>
        </is>
      </c>
      <c r="B194" s="113" t="n">
        <v>2088000</v>
      </c>
      <c r="C194" s="124" t="n">
        <v>-3028992.45</v>
      </c>
    </row>
    <row r="195">
      <c r="A195" s="107" t="inlineStr">
        <is>
          <t>4698 Angus Drive</t>
        </is>
      </c>
      <c r="B195" s="113" t="n">
        <v>5680000</v>
      </c>
      <c r="C195" s="125" t="n">
        <v>3406348.990999999</v>
      </c>
    </row>
    <row r="196">
      <c r="A196" s="107" t="inlineStr">
        <is>
          <t>3579 W 50Th Avenue</t>
        </is>
      </c>
      <c r="B196" s="113" t="n">
        <v>3980000</v>
      </c>
      <c r="C196" s="125" t="n">
        <v>4730926.69284</v>
      </c>
    </row>
    <row r="197">
      <c r="A197" s="107" t="inlineStr">
        <is>
          <t>7878 Angus Drive</t>
        </is>
      </c>
      <c r="B197" s="113" t="n">
        <v>6990000</v>
      </c>
      <c r="C197" s="125" t="n">
        <v>7379759.739199998</v>
      </c>
    </row>
    <row r="198">
      <c r="A198" s="107" t="inlineStr">
        <is>
          <t>6516 Wiltshire Street</t>
        </is>
      </c>
      <c r="B198" s="113" t="n">
        <v>3198000</v>
      </c>
      <c r="C198" s="124" t="n">
        <v>-168294.7507200002</v>
      </c>
    </row>
    <row r="199">
      <c r="A199" s="107" t="inlineStr">
        <is>
          <t>5978 Angus Drive</t>
        </is>
      </c>
      <c r="B199" s="113" t="n">
        <v>5688000</v>
      </c>
      <c r="C199" s="125" t="n">
        <v>3116204.988079999</v>
      </c>
    </row>
    <row r="200">
      <c r="A200" s="107" t="inlineStr">
        <is>
          <t>3550 W 47Th Avenue</t>
        </is>
      </c>
      <c r="B200" s="113" t="n">
        <v>4400000</v>
      </c>
      <c r="C200" s="125" t="n">
        <v>7967212.98624</v>
      </c>
    </row>
    <row r="201">
      <c r="A201" s="107" t="inlineStr">
        <is>
          <t>6836 Arbutus Street</t>
        </is>
      </c>
      <c r="B201" s="113" t="n">
        <v>9980000</v>
      </c>
      <c r="C201" s="125" t="n">
        <v>6456700.743120003</v>
      </c>
    </row>
    <row r="202">
      <c r="A202" s="107" t="inlineStr">
        <is>
          <t>2287 W 37Th Avenue</t>
        </is>
      </c>
      <c r="B202" s="113" t="n">
        <v>5480000</v>
      </c>
      <c r="C202" s="125" t="n">
        <v>3626066.843960001</v>
      </c>
    </row>
    <row r="203">
      <c r="A203" s="107" t="inlineStr">
        <is>
          <t>5038 Arbutus Street</t>
        </is>
      </c>
      <c r="B203" s="113" t="n">
        <v>8388000</v>
      </c>
      <c r="C203" s="124" t="n">
        <v>-3727164.47956</v>
      </c>
    </row>
    <row r="204">
      <c r="A204" s="107" t="inlineStr">
        <is>
          <t>2551 W 35Th Avenue</t>
        </is>
      </c>
      <c r="B204" s="113" t="n">
        <v>4680000</v>
      </c>
      <c r="C204" s="125" t="n">
        <v>2195901.372920001</v>
      </c>
    </row>
    <row r="205">
      <c r="A205" s="107" t="inlineStr">
        <is>
          <t>2589 W 35Th Avenue</t>
        </is>
      </c>
      <c r="B205" s="113" t="n">
        <v>7680000</v>
      </c>
      <c r="C205" s="124" t="n">
        <v>-792030.9798000006</v>
      </c>
    </row>
    <row r="206">
      <c r="A206" s="107" t="inlineStr">
        <is>
          <t>4987 Connaught Drive</t>
        </is>
      </c>
      <c r="B206" s="113" t="n">
        <v>5490000</v>
      </c>
      <c r="C206" s="125" t="n">
        <v>10322124.69908</v>
      </c>
    </row>
    <row r="207">
      <c r="A207" s="107" t="inlineStr">
        <is>
          <t>1610 Roxburgh Crescent</t>
        </is>
      </c>
      <c r="B207" s="113" t="n">
        <v>3790000</v>
      </c>
      <c r="C207" s="124" t="n">
        <v>-4730992.45</v>
      </c>
    </row>
    <row r="208">
      <c r="A208" s="107" t="inlineStr">
        <is>
          <t>1960 W 42Nd Avenue</t>
        </is>
      </c>
      <c r="B208" s="113" t="n">
        <v>3250000</v>
      </c>
      <c r="C208" s="124" t="n">
        <v>-4190992.45</v>
      </c>
    </row>
    <row r="209">
      <c r="A209" s="107" t="inlineStr">
        <is>
          <t>1958 W 42Nd Avenue</t>
        </is>
      </c>
      <c r="B209" s="113" t="n">
        <v>3250000</v>
      </c>
      <c r="C209" s="125" t="n">
        <v>1731863.049080001</v>
      </c>
    </row>
    <row r="210">
      <c r="A210" s="107" t="inlineStr">
        <is>
          <t>2769 W 49Th Avenue</t>
        </is>
      </c>
      <c r="B210" s="113" t="n">
        <v>6988000</v>
      </c>
      <c r="C210" s="125" t="n">
        <v>6291083.368519998</v>
      </c>
    </row>
    <row r="211">
      <c r="A211" s="107" t="inlineStr">
        <is>
          <t>3607 Sw Marine Drive</t>
        </is>
      </c>
      <c r="B211" s="113" t="n">
        <v>7600000</v>
      </c>
      <c r="C211" s="125" t="n">
        <v>1186826.371239998</v>
      </c>
    </row>
    <row r="212">
      <c r="A212" s="107" t="inlineStr">
        <is>
          <t>3637 Sw Marine Drive</t>
        </is>
      </c>
      <c r="B212" s="113" t="n">
        <v>6800000</v>
      </c>
      <c r="C212" s="125" t="n">
        <v>30411.76408000127</v>
      </c>
    </row>
    <row r="213">
      <c r="A213" s="107" t="inlineStr">
        <is>
          <t>7216 Angus Drive</t>
        </is>
      </c>
      <c r="B213" s="113" t="n">
        <v>5980000</v>
      </c>
      <c r="C213" s="125" t="n">
        <v>874346.2658399988</v>
      </c>
    </row>
    <row r="214">
      <c r="A214" s="107" t="inlineStr">
        <is>
          <t>2237 W 37Th Avenue</t>
        </is>
      </c>
      <c r="B214" s="113" t="n">
        <v>7980000</v>
      </c>
      <c r="C214" s="125" t="n">
        <v>174288.8926800007</v>
      </c>
    </row>
    <row r="215">
      <c r="A215" s="107" t="inlineStr">
        <is>
          <t>6809 Arbutus Street</t>
        </is>
      </c>
      <c r="B215" s="113" t="n">
        <v>5800000</v>
      </c>
      <c r="C215" s="125" t="n">
        <v>7139643.140119999</v>
      </c>
    </row>
    <row r="216">
      <c r="A216" s="107" t="inlineStr">
        <is>
          <t>4239 Pine Crescent</t>
        </is>
      </c>
      <c r="B216" s="113" t="n">
        <v>7580000</v>
      </c>
      <c r="C216" s="124" t="n">
        <v>-550180.906240002</v>
      </c>
    </row>
    <row r="217">
      <c r="A217" s="107" t="inlineStr">
        <is>
          <t>3853 W King Edward Avenue</t>
        </is>
      </c>
      <c r="B217" s="113" t="n">
        <v>4399000</v>
      </c>
      <c r="C217" s="124" t="n">
        <v>-626341.3114399996</v>
      </c>
    </row>
    <row r="218">
      <c r="A218" s="107" t="inlineStr">
        <is>
          <t>3008 W 21St Avenue</t>
        </is>
      </c>
      <c r="B218" s="113" t="n">
        <v>2599000</v>
      </c>
      <c r="C218" s="125" t="n">
        <v>499235.8319200007</v>
      </c>
    </row>
    <row r="219">
      <c r="A219" s="107" t="inlineStr">
        <is>
          <t>6615 Balsam Street</t>
        </is>
      </c>
      <c r="B219" s="113" t="n">
        <v>15700000</v>
      </c>
      <c r="C219" s="124" t="n">
        <v>-4796817.51676</v>
      </c>
    </row>
    <row r="220">
      <c r="A220" s="107" t="inlineStr">
        <is>
          <t>2128 W 21St Avenue</t>
        </is>
      </c>
      <c r="B220" s="113" t="n">
        <v>6988000</v>
      </c>
      <c r="C220" s="124" t="n">
        <v>-1823495.820039999</v>
      </c>
    </row>
    <row r="221">
      <c r="A221" s="107" t="inlineStr">
        <is>
          <t>6238 Churchill Street</t>
        </is>
      </c>
      <c r="B221" s="113" t="n">
        <v>14880000</v>
      </c>
      <c r="C221" s="124" t="n">
        <v>-2515808.945400001</v>
      </c>
    </row>
    <row r="222">
      <c r="A222" s="107" t="inlineStr">
        <is>
          <t>3288 W 23Rd Avenue</t>
        </is>
      </c>
      <c r="B222" s="113" t="n">
        <v>4386000</v>
      </c>
      <c r="C222" s="124" t="n">
        <v>-1277403.2596</v>
      </c>
    </row>
    <row r="223">
      <c r="A223" s="107" t="inlineStr">
        <is>
          <t>3628 W 38Th Avenue</t>
        </is>
      </c>
      <c r="B223" s="113" t="n">
        <v>6990000</v>
      </c>
      <c r="C223" s="125" t="n">
        <v>1192560.518919999</v>
      </c>
    </row>
    <row r="224">
      <c r="A224" s="107" t="inlineStr">
        <is>
          <t>4475 Maple Street</t>
        </is>
      </c>
      <c r="B224" s="113" t="n">
        <v>3788000</v>
      </c>
      <c r="C224" s="125" t="n">
        <v>2295783.816560002</v>
      </c>
    </row>
    <row r="225">
      <c r="A225" s="107" t="inlineStr">
        <is>
          <t>4575 Alexandra Street</t>
        </is>
      </c>
      <c r="B225" s="113" t="n">
        <v>4777000</v>
      </c>
      <c r="C225" s="125" t="n">
        <v>3644955.734720001</v>
      </c>
    </row>
    <row r="226">
      <c r="A226" s="107" t="inlineStr">
        <is>
          <t>5712 Crown Street</t>
        </is>
      </c>
      <c r="B226" s="113" t="n">
        <v>3699000</v>
      </c>
      <c r="C226" s="125" t="n">
        <v>2099848.79372</v>
      </c>
    </row>
    <row r="227">
      <c r="A227" s="107" t="inlineStr">
        <is>
          <t>3941 W 33Rd Avenue</t>
        </is>
      </c>
      <c r="B227" s="113" t="n">
        <v>2890000</v>
      </c>
      <c r="C227" s="125" t="n">
        <v>524042.7477600002</v>
      </c>
    </row>
    <row r="228">
      <c r="A228" s="107" t="inlineStr">
        <is>
          <t>1649 W 69Th Avenue</t>
        </is>
      </c>
      <c r="B228" s="113" t="n">
        <v>2888000</v>
      </c>
      <c r="C228" s="125" t="n">
        <v>4736085.464639999</v>
      </c>
    </row>
    <row r="229">
      <c r="A229" s="107" t="inlineStr">
        <is>
          <t>1573 W 66Th Avenue</t>
        </is>
      </c>
      <c r="B229" s="113" t="n">
        <v>2688000</v>
      </c>
      <c r="C229" s="125" t="n">
        <v>312941.68068</v>
      </c>
    </row>
    <row r="230">
      <c r="A230" s="107" t="inlineStr">
        <is>
          <t>5480 Collingwood Street</t>
        </is>
      </c>
      <c r="B230" s="113" t="n">
        <v>3498000</v>
      </c>
      <c r="C230" s="125" t="n">
        <v>2223192.178319999</v>
      </c>
    </row>
    <row r="231">
      <c r="A231" s="107" t="inlineStr">
        <is>
          <t>3594 W King Edward Avenue</t>
        </is>
      </c>
      <c r="B231" s="113" t="n">
        <v>5500000</v>
      </c>
      <c r="C231" s="125" t="n">
        <v>106539.4895200015</v>
      </c>
    </row>
    <row r="232">
      <c r="A232" s="107" t="inlineStr">
        <is>
          <t>3582 W King Edward Avenue</t>
        </is>
      </c>
      <c r="B232" s="113" t="n">
        <v>5000000</v>
      </c>
      <c r="C232" s="125" t="n">
        <v>598407.3811200003</v>
      </c>
    </row>
    <row r="233">
      <c r="A233" s="107" t="inlineStr">
        <is>
          <t>3588 W King Edward Avenue</t>
        </is>
      </c>
      <c r="B233" s="113" t="n">
        <v>5000000</v>
      </c>
      <c r="C233" s="125" t="n">
        <v>596740.8008799988</v>
      </c>
    </row>
    <row r="234">
      <c r="A234" s="107" t="inlineStr">
        <is>
          <t>1678 Somerset Crescent</t>
        </is>
      </c>
      <c r="B234" s="113" t="n">
        <v>11500000</v>
      </c>
      <c r="C234" s="125" t="n">
        <v>13003180.01644</v>
      </c>
    </row>
    <row r="235">
      <c r="A235" s="107" t="inlineStr">
        <is>
          <t>2850 W 32Nd Avenue</t>
        </is>
      </c>
      <c r="B235" s="113" t="n">
        <v>3688888</v>
      </c>
      <c r="C235" s="124" t="n">
        <v>-321820.7277999996</v>
      </c>
    </row>
    <row r="236">
      <c r="A236" s="107" t="inlineStr">
        <is>
          <t>3249 W 33Rd Avenue</t>
        </is>
      </c>
      <c r="B236" s="113" t="n">
        <v>4390000</v>
      </c>
      <c r="C236" s="124" t="n">
        <v>-1028183.459520001</v>
      </c>
    </row>
    <row r="237">
      <c r="A237" s="107" t="inlineStr">
        <is>
          <t>6330 Macdonald Street</t>
        </is>
      </c>
      <c r="B237" s="113" t="n">
        <v>26888000</v>
      </c>
      <c r="C237" s="124" t="n">
        <v>-6281505.45676</v>
      </c>
    </row>
    <row r="238">
      <c r="A238" s="107" t="inlineStr">
        <is>
          <t>3088 W 21St Avenue</t>
        </is>
      </c>
      <c r="B238" s="113" t="n">
        <v>3750000</v>
      </c>
      <c r="C238" s="125" t="n">
        <v>823520.7713599999</v>
      </c>
    </row>
    <row r="239">
      <c r="A239" s="107" t="inlineStr">
        <is>
          <t>3513 W 40Th Avenue</t>
        </is>
      </c>
      <c r="B239" s="113" t="n">
        <v>4388000</v>
      </c>
      <c r="C239" s="125" t="n">
        <v>1394915.88504</v>
      </c>
    </row>
    <row r="240">
      <c r="A240" s="107" t="inlineStr">
        <is>
          <t>5688 Wallace Street</t>
        </is>
      </c>
      <c r="B240" s="113" t="n">
        <v>3288000</v>
      </c>
      <c r="C240" s="125" t="n">
        <v>4533936.65012</v>
      </c>
    </row>
    <row r="241">
      <c r="A241" s="107" t="inlineStr">
        <is>
          <t>4184 Cypress Street</t>
        </is>
      </c>
      <c r="B241" s="113" t="n">
        <v>5180000</v>
      </c>
      <c r="C241" s="125" t="n">
        <v>2904894.901</v>
      </c>
    </row>
    <row r="242">
      <c r="A242" s="107" t="inlineStr">
        <is>
          <t>3330 W 41St Avenue</t>
        </is>
      </c>
      <c r="B242" s="113" t="n">
        <v>3340000</v>
      </c>
      <c r="C242" s="125" t="n">
        <v>1918886.835599998</v>
      </c>
    </row>
    <row r="243">
      <c r="A243" s="107" t="inlineStr">
        <is>
          <t>7450 Balaclava Street</t>
        </is>
      </c>
      <c r="B243" s="113" t="n">
        <v>3875000</v>
      </c>
      <c r="C243" s="124" t="n">
        <v>-4815992.45</v>
      </c>
    </row>
    <row r="244">
      <c r="A244" s="107" t="inlineStr">
        <is>
          <t>6299 Angus Drive</t>
        </is>
      </c>
      <c r="B244" s="113" t="n">
        <v>9880000</v>
      </c>
      <c r="C244" s="124" t="n">
        <v>-1516605.485399999</v>
      </c>
    </row>
    <row r="245">
      <c r="A245" s="107" t="inlineStr">
        <is>
          <t>6037 Angus Drive</t>
        </is>
      </c>
      <c r="B245" s="113" t="n">
        <v>12700000</v>
      </c>
      <c r="C245" s="124" t="n">
        <v>-3018551.348</v>
      </c>
    </row>
    <row r="246">
      <c r="A246" s="107" t="inlineStr">
        <is>
          <t>5912 Churchill Street</t>
        </is>
      </c>
      <c r="B246" s="113" t="n">
        <v>11880000</v>
      </c>
      <c r="C246" s="125" t="n">
        <v>492142.4494799974</v>
      </c>
    </row>
    <row r="247">
      <c r="A247" s="107" t="inlineStr">
        <is>
          <t>3256 W 21St Avenue</t>
        </is>
      </c>
      <c r="B247" s="113" t="n">
        <v>5580000</v>
      </c>
      <c r="C247" s="124" t="n">
        <v>-1132045.00612</v>
      </c>
    </row>
    <row r="248">
      <c r="A248" s="107" t="inlineStr">
        <is>
          <t>2960 W 41St Avenue</t>
        </is>
      </c>
      <c r="B248" s="113" t="n">
        <v>2495000</v>
      </c>
      <c r="C248" s="125" t="n">
        <v>908972.9888400009</v>
      </c>
    </row>
    <row r="249">
      <c r="A249" s="107" t="inlineStr">
        <is>
          <t>3853 W 38Th Avenue</t>
        </is>
      </c>
      <c r="B249" s="113" t="n">
        <v>7680000</v>
      </c>
      <c r="C249" s="124" t="n">
        <v>-1758245.933400001</v>
      </c>
    </row>
    <row r="250">
      <c r="A250" s="107" t="inlineStr">
        <is>
          <t>2814 W 32Nd Avenue</t>
        </is>
      </c>
      <c r="B250" s="113" t="n">
        <v>2998888</v>
      </c>
      <c r="C250" s="125" t="n">
        <v>366402.2559199997</v>
      </c>
    </row>
    <row r="251">
      <c r="A251" s="107" t="inlineStr">
        <is>
          <t>3584 East Boulevard</t>
        </is>
      </c>
      <c r="B251" s="113" t="n">
        <v>3699900</v>
      </c>
      <c r="C251" s="125" t="n">
        <v>3176543.513480001</v>
      </c>
    </row>
    <row r="252">
      <c r="A252" s="107" t="inlineStr">
        <is>
          <t>8083 Angus Drive</t>
        </is>
      </c>
      <c r="B252" s="113" t="n">
        <v>10888000</v>
      </c>
      <c r="C252" s="124" t="n">
        <v>-1835866.102120001</v>
      </c>
    </row>
    <row r="253">
      <c r="A253" s="107" t="inlineStr">
        <is>
          <t>5987 Wiltshire Street</t>
        </is>
      </c>
      <c r="B253" s="113" t="n">
        <v>5280000</v>
      </c>
      <c r="C253" s="125" t="n">
        <v>3521956.108720001</v>
      </c>
    </row>
    <row r="254">
      <c r="A254" s="107" t="inlineStr">
        <is>
          <t>2146 W 33Rd Avenue</t>
        </is>
      </c>
      <c r="B254" s="113" t="n">
        <v>3580000</v>
      </c>
      <c r="C254" s="125" t="n">
        <v>3397873.9964</v>
      </c>
    </row>
    <row r="255">
      <c r="A255" s="107" t="inlineStr">
        <is>
          <t>5776 Angus Drive</t>
        </is>
      </c>
      <c r="B255" s="113" t="n">
        <v>5299000</v>
      </c>
      <c r="C255" s="125" t="n">
        <v>2804839.701679999</v>
      </c>
    </row>
    <row r="256">
      <c r="A256" s="107" t="inlineStr">
        <is>
          <t>6187 Macdonald Street</t>
        </is>
      </c>
      <c r="B256" s="113" t="n">
        <v>5398000</v>
      </c>
      <c r="C256" s="125" t="n">
        <v>6334105.359839997</v>
      </c>
    </row>
    <row r="257">
      <c r="A257" s="107" t="inlineStr">
        <is>
          <t>6338 Vine Street</t>
        </is>
      </c>
      <c r="B257" s="113" t="n">
        <v>2980000</v>
      </c>
      <c r="C257" s="125" t="n">
        <v>239484.5642000004</v>
      </c>
    </row>
    <row r="258">
      <c r="A258" s="107" t="inlineStr">
        <is>
          <t>3346 W 41St Avenue</t>
        </is>
      </c>
      <c r="B258" s="113" t="n">
        <v>3500000</v>
      </c>
      <c r="C258" s="125" t="n">
        <v>1639425.159240001</v>
      </c>
    </row>
    <row r="259">
      <c r="A259" s="107" t="inlineStr">
        <is>
          <t>1735 W 62Nd Avenue</t>
        </is>
      </c>
      <c r="B259" s="113" t="n">
        <v>3198000</v>
      </c>
      <c r="C259" s="125" t="n">
        <v>2392004.202439999</v>
      </c>
    </row>
    <row r="260">
      <c r="A260" s="107" t="inlineStr">
        <is>
          <t>8184 East Boulevard</t>
        </is>
      </c>
      <c r="B260" s="113" t="n">
        <v>3299000</v>
      </c>
      <c r="C260" s="125" t="n">
        <v>1203801.547200001</v>
      </c>
    </row>
    <row r="261">
      <c r="A261" s="107" t="inlineStr">
        <is>
          <t>7165 Maple Street</t>
        </is>
      </c>
      <c r="B261" s="113" t="n">
        <v>5700000</v>
      </c>
      <c r="C261" s="125" t="n">
        <v>1125582.697240001</v>
      </c>
    </row>
    <row r="262">
      <c r="A262" s="107" t="inlineStr">
        <is>
          <t>4022 W 30Th Avenue</t>
        </is>
      </c>
      <c r="B262" s="113" t="n">
        <v>6790000</v>
      </c>
      <c r="C262" s="124" t="n">
        <v>-803931.9995600001</v>
      </c>
    </row>
    <row r="263">
      <c r="A263" s="107" t="inlineStr">
        <is>
          <t>3356 W 41St Avenue</t>
        </is>
      </c>
      <c r="B263" s="113" t="n">
        <v>3200000</v>
      </c>
      <c r="C263" s="125" t="n">
        <v>525161.1517200002</v>
      </c>
    </row>
    <row r="264">
      <c r="A264" s="107" t="inlineStr">
        <is>
          <t>6038 Marguerite Street</t>
        </is>
      </c>
      <c r="B264" s="113" t="n">
        <v>12880000</v>
      </c>
      <c r="C264" s="124" t="n">
        <v>-4200457.221800001</v>
      </c>
    </row>
    <row r="265">
      <c r="A265" s="107" t="inlineStr">
        <is>
          <t>6388 Wiltshire Street</t>
        </is>
      </c>
      <c r="B265" s="113" t="n">
        <v>12980000</v>
      </c>
      <c r="C265" s="125" t="n">
        <v>382452.5390799989</v>
      </c>
    </row>
    <row r="266">
      <c r="A266" s="107" t="inlineStr">
        <is>
          <t>5286 Mackenzie Street</t>
        </is>
      </c>
      <c r="B266" s="113" t="n">
        <v>3589000</v>
      </c>
      <c r="C266" s="124" t="n">
        <v>-3180383.72408</v>
      </c>
    </row>
    <row r="267">
      <c r="A267" s="107" t="inlineStr">
        <is>
          <t>2138 W 48Th Avenue</t>
        </is>
      </c>
      <c r="B267" s="113" t="n">
        <v>2549000</v>
      </c>
      <c r="C267" s="125" t="n">
        <v>817525.1316400007</v>
      </c>
    </row>
    <row r="268">
      <c r="A268" s="107" t="inlineStr">
        <is>
          <t>6037 Churchill Street</t>
        </is>
      </c>
      <c r="B268" s="113" t="n">
        <v>11888000</v>
      </c>
      <c r="C268" s="125" t="n">
        <v>484433.5990399991</v>
      </c>
    </row>
    <row r="269">
      <c r="A269" s="107" t="inlineStr">
        <is>
          <t>3550-3560 Maple Street</t>
        </is>
      </c>
      <c r="B269" s="113" t="n">
        <v>10988000</v>
      </c>
      <c r="C269" s="124" t="n">
        <v>-11928992.45</v>
      </c>
    </row>
    <row r="270">
      <c r="A270" s="107" t="inlineStr">
        <is>
          <t>3875 W 36Th Avenue</t>
        </is>
      </c>
      <c r="B270" s="113" t="n">
        <v>6388000</v>
      </c>
      <c r="C270" s="125" t="n">
        <v>435574.7692399996</v>
      </c>
    </row>
    <row r="271">
      <c r="A271" s="107" t="inlineStr">
        <is>
          <t>6376 Collingwood Street</t>
        </is>
      </c>
      <c r="B271" s="113" t="n">
        <v>5450000</v>
      </c>
      <c r="C271" s="125" t="n">
        <v>10252291.03748</v>
      </c>
    </row>
    <row r="272">
      <c r="A272" s="107" t="inlineStr">
        <is>
          <t>2862 W 22Nd Avenue</t>
        </is>
      </c>
      <c r="B272" s="113" t="n">
        <v>2990000</v>
      </c>
      <c r="C272" s="125" t="n">
        <v>843639.4619200001</v>
      </c>
    </row>
    <row r="273">
      <c r="A273" s="107" t="inlineStr">
        <is>
          <t>5666 Maple Street</t>
        </is>
      </c>
      <c r="B273" s="113" t="n">
        <v>8800000</v>
      </c>
      <c r="C273" s="125" t="n">
        <v>429313.4646000008</v>
      </c>
    </row>
    <row r="274">
      <c r="A274" s="107" t="inlineStr">
        <is>
          <t>7250 Marguerite Street</t>
        </is>
      </c>
      <c r="B274" s="113" t="n">
        <v>7680000</v>
      </c>
      <c r="C274" s="125" t="n">
        <v>133744.3038800012</v>
      </c>
    </row>
    <row r="275">
      <c r="A275" s="107" t="inlineStr">
        <is>
          <t>6664 Balsam Street</t>
        </is>
      </c>
      <c r="B275" s="113" t="n">
        <v>3988900</v>
      </c>
      <c r="C275" s="124" t="n">
        <v>-1456950.06228</v>
      </c>
    </row>
    <row r="276">
      <c r="A276" s="107" t="inlineStr">
        <is>
          <t>3904 W 21St Avenue</t>
        </is>
      </c>
      <c r="B276" s="113" t="n">
        <v>2890000</v>
      </c>
      <c r="C276" s="125" t="n">
        <v>208486.8229200006</v>
      </c>
    </row>
    <row r="277">
      <c r="A277" s="107" t="inlineStr">
        <is>
          <t>6422 Laburnum Street</t>
        </is>
      </c>
      <c r="B277" s="113" t="n">
        <v>3180000</v>
      </c>
      <c r="C277" s="125" t="n">
        <v>23973.32040000078</v>
      </c>
    </row>
    <row r="278">
      <c r="A278" s="107" t="inlineStr">
        <is>
          <t>2250 Sw Marine Drive</t>
        </is>
      </c>
      <c r="B278" s="113" t="n">
        <v>4380000</v>
      </c>
      <c r="C278" s="125" t="n">
        <v>21584349.22204001</v>
      </c>
    </row>
    <row r="279">
      <c r="A279" s="107" t="inlineStr">
        <is>
          <t>6610 Churchill Street</t>
        </is>
      </c>
      <c r="B279" s="113" t="n">
        <v>9580000</v>
      </c>
      <c r="C279" s="125" t="n">
        <v>1282140.434920001</v>
      </c>
    </row>
    <row r="280">
      <c r="A280" s="107" t="inlineStr">
        <is>
          <t>1662 W 61St Avenue</t>
        </is>
      </c>
      <c r="B280" s="113" t="n">
        <v>4588000</v>
      </c>
      <c r="C280" s="125" t="n">
        <v>1006933.665680001</v>
      </c>
    </row>
    <row r="281">
      <c r="A281" s="107" t="inlineStr">
        <is>
          <t>2571 W 36Th Avenue</t>
        </is>
      </c>
      <c r="B281" s="113" t="n">
        <v>4980000</v>
      </c>
      <c r="C281" s="125" t="n">
        <v>2127104.242479998</v>
      </c>
    </row>
    <row r="282">
      <c r="A282" s="107" t="inlineStr">
        <is>
          <t>3456 W 29Th Avenue</t>
        </is>
      </c>
      <c r="B282" s="113" t="n">
        <v>2380000</v>
      </c>
      <c r="C282" s="125" t="n">
        <v>981886.8179599999</v>
      </c>
    </row>
    <row r="283">
      <c r="A283" s="107" t="inlineStr">
        <is>
          <t>1626 W 58Th Avenue</t>
        </is>
      </c>
      <c r="B283" s="113" t="n">
        <v>5680000</v>
      </c>
      <c r="C283" s="124" t="n">
        <v>-991866.6984000008</v>
      </c>
    </row>
    <row r="284">
      <c r="A284" s="107" t="inlineStr">
        <is>
          <t>4267 Doncaster Way</t>
        </is>
      </c>
      <c r="B284" s="113" t="n">
        <v>3980000</v>
      </c>
      <c r="C284" s="125" t="n">
        <v>3607019.113760001</v>
      </c>
    </row>
    <row r="285">
      <c r="A285" s="107" t="inlineStr">
        <is>
          <t>2134 W 53Rd Avenue</t>
        </is>
      </c>
      <c r="B285" s="113" t="n">
        <v>3680000</v>
      </c>
      <c r="C285" s="125" t="n">
        <v>2709601.290600001</v>
      </c>
    </row>
    <row r="286">
      <c r="A286" s="107" t="inlineStr">
        <is>
          <t>3741 W 37Th Avenue</t>
        </is>
      </c>
      <c r="B286" s="113" t="n">
        <v>6280000</v>
      </c>
      <c r="C286" s="124" t="n">
        <v>-681110.7161599991</v>
      </c>
    </row>
    <row r="287">
      <c r="A287" s="107" t="inlineStr">
        <is>
          <t>6812 Arbutus Street</t>
        </is>
      </c>
      <c r="B287" s="113" t="n">
        <v>6550000</v>
      </c>
      <c r="C287" s="125" t="n">
        <v>14517906.358</v>
      </c>
    </row>
    <row r="288">
      <c r="A288" s="107" t="inlineStr">
        <is>
          <t>2016 W 48Th Avenue</t>
        </is>
      </c>
      <c r="B288" s="113" t="n">
        <v>3800000</v>
      </c>
      <c r="C288" s="125" t="n">
        <v>1675421.791120001</v>
      </c>
    </row>
    <row r="289">
      <c r="A289" s="107" t="inlineStr">
        <is>
          <t>3894 Quesnel Drive</t>
        </is>
      </c>
      <c r="B289" s="113" t="n">
        <v>5888000</v>
      </c>
      <c r="C289" s="124" t="n">
        <v>-2722769.65036</v>
      </c>
    </row>
    <row r="290">
      <c r="A290" s="107" t="inlineStr">
        <is>
          <t>1958 W 62Nd Avenue</t>
        </is>
      </c>
      <c r="B290" s="113" t="n">
        <v>3480000</v>
      </c>
      <c r="C290" s="125" t="n">
        <v>2282083.63204</v>
      </c>
    </row>
    <row r="291">
      <c r="A291" s="107" t="inlineStr">
        <is>
          <t>3617 W 48Th Avenue</t>
        </is>
      </c>
      <c r="B291" s="113" t="n">
        <v>3500000</v>
      </c>
      <c r="C291" s="125" t="n">
        <v>4179905.863040001</v>
      </c>
    </row>
    <row r="292">
      <c r="A292" s="107" t="inlineStr">
        <is>
          <t>2111 W 34Th Avenue</t>
        </is>
      </c>
      <c r="B292" s="113" t="n">
        <v>9000000</v>
      </c>
      <c r="C292" s="125" t="n">
        <v>3474657.21352</v>
      </c>
    </row>
    <row r="293">
      <c r="A293" s="107" t="inlineStr">
        <is>
          <t>6655 Marguerite Street</t>
        </is>
      </c>
      <c r="B293" s="113" t="n">
        <v>7988000</v>
      </c>
      <c r="C293" s="125" t="n">
        <v>3783350.312599998</v>
      </c>
    </row>
    <row r="294">
      <c r="A294" s="107" t="inlineStr">
        <is>
          <t>5737 Olympic Street</t>
        </is>
      </c>
      <c r="B294" s="113" t="n">
        <v>5310000</v>
      </c>
      <c r="C294" s="125" t="n">
        <v>1716526.09184</v>
      </c>
    </row>
    <row r="295">
      <c r="A295" s="107" t="inlineStr">
        <is>
          <t>3321 W 37Th Avenue</t>
        </is>
      </c>
      <c r="B295" s="113" t="n">
        <v>3160000</v>
      </c>
      <c r="C295" s="125" t="n">
        <v>2408690.046719999</v>
      </c>
    </row>
    <row r="296">
      <c r="A296" s="107" t="inlineStr">
        <is>
          <t>4723 Puget Drive</t>
        </is>
      </c>
      <c r="B296" s="113" t="n">
        <v>6980000</v>
      </c>
      <c r="C296" s="125" t="n">
        <v>229809.7596800013</v>
      </c>
    </row>
    <row r="297">
      <c r="A297" s="107" t="inlineStr">
        <is>
          <t>6491 Mackenzie Place</t>
        </is>
      </c>
      <c r="B297" s="113" t="n">
        <v>4390000</v>
      </c>
      <c r="C297" s="125" t="n">
        <v>6693916.08252</v>
      </c>
    </row>
    <row r="298">
      <c r="A298" s="107" t="inlineStr">
        <is>
          <t>2106 W 33Rd Avenue</t>
        </is>
      </c>
      <c r="B298" s="113" t="n">
        <v>5500000</v>
      </c>
      <c r="C298" s="125" t="n">
        <v>2230555.84684</v>
      </c>
    </row>
    <row r="299">
      <c r="A299" s="107" t="inlineStr">
        <is>
          <t>2118 W 33Rd Avenue</t>
        </is>
      </c>
      <c r="B299" s="113" t="n">
        <v>5250000</v>
      </c>
      <c r="C299" s="125" t="n">
        <v>1655779.34156</v>
      </c>
    </row>
    <row r="300">
      <c r="A300" s="107" t="inlineStr">
        <is>
          <t>2122 W 33Rd Avenue</t>
        </is>
      </c>
      <c r="B300" s="113" t="n">
        <v>5250000</v>
      </c>
      <c r="C300" s="125" t="n">
        <v>1680717.80732</v>
      </c>
    </row>
    <row r="301">
      <c r="A301" s="107" t="inlineStr">
        <is>
          <t>2793 Alamein Avenue</t>
        </is>
      </c>
      <c r="B301" s="113" t="n">
        <v>2948000</v>
      </c>
      <c r="C301" s="124" t="n">
        <v>-3888992.45</v>
      </c>
    </row>
    <row r="302">
      <c r="A302" s="107" t="inlineStr">
        <is>
          <t>1919 W 57Th Avenue</t>
        </is>
      </c>
      <c r="B302" s="113" t="n">
        <v>15800000</v>
      </c>
      <c r="C302" s="124" t="n">
        <v>-3543092.538439999</v>
      </c>
    </row>
    <row r="303">
      <c r="A303" s="107" t="inlineStr">
        <is>
          <t>6869 Beechwood Street</t>
        </is>
      </c>
      <c r="B303" s="113" t="n">
        <v>8580000</v>
      </c>
      <c r="C303" s="125" t="n">
        <v>2321495.82372</v>
      </c>
    </row>
    <row r="304">
      <c r="A304" s="107" t="inlineStr">
        <is>
          <t>1850 Sw Marine Drive</t>
        </is>
      </c>
      <c r="B304" s="113" t="n">
        <v>8500000</v>
      </c>
      <c r="C304" s="125" t="n">
        <v>27036995.36744</v>
      </c>
    </row>
    <row r="305">
      <c r="A305" s="107" t="inlineStr">
        <is>
          <t>4463 Haggart Street</t>
        </is>
      </c>
      <c r="B305" s="113" t="n">
        <v>3680000</v>
      </c>
      <c r="C305" s="125" t="n">
        <v>2842104.459319999</v>
      </c>
    </row>
    <row r="306">
      <c r="A306" s="107" t="inlineStr">
        <is>
          <t>7637 West Boulevard</t>
        </is>
      </c>
      <c r="B306" s="113" t="n">
        <v>4350000</v>
      </c>
      <c r="C306" s="125" t="n">
        <v>4188927.580359999</v>
      </c>
    </row>
    <row r="307">
      <c r="A307" s="107" t="inlineStr">
        <is>
          <t>3320 W 41St Avenue</t>
        </is>
      </c>
      <c r="B307" s="113" t="n">
        <v>5900000</v>
      </c>
      <c r="C307" s="125" t="n">
        <v>2482108.403560001</v>
      </c>
    </row>
    <row r="308">
      <c r="A308" s="107" t="inlineStr">
        <is>
          <t>6065 Dunbar Street</t>
        </is>
      </c>
      <c r="B308" s="113" t="n">
        <v>4250000</v>
      </c>
      <c r="C308" s="125" t="n">
        <v>2619486.042960001</v>
      </c>
    </row>
  </sheetData>
  <mergeCells count="1">
    <mergeCell ref="A1:C2"/>
  </mergeCells>
  <hyperlinks>
    <hyperlink ref="A5" location="3841 W 27Th Avenue!A1" display="3841 W 27Th Avenue"/>
    <hyperlink ref="A6" location="3987 W King Edward Avenue!A1" display="3987 W King Edward Avenue"/>
    <hyperlink ref="A7" location="2403 W 37Th Avenue!A1" display="2403 W 37Th Avenue"/>
    <hyperlink ref="A8" location="3587 Mayfair Avenue!A1" display="3587 Mayfair Avenue"/>
    <hyperlink ref="A9" location="4878 Paton Street!A1" display="4878 Paton Street"/>
    <hyperlink ref="A10" location="1667 W 40Th Avenue!A1" display="1667 W 40Th Avenue"/>
    <hyperlink ref="A11" location="3470 W 43Rd Avenue!A1" display="3470 W 43Rd Avenue"/>
    <hyperlink ref="A12" location="3108 W 31St Avenue!A1" display="3108 W 31St Avenue"/>
    <hyperlink ref="A13" location="3439 W 26Th Avenue!A1" display="3439 W 26Th Avenue"/>
    <hyperlink ref="A14" location="3868 W 23Rd Avenue!A1" display="3868 W 23Rd Avenue"/>
    <hyperlink ref="A15" location="2786 W 29Th Avenue!A1" display="2786 W 29Th Avenue"/>
    <hyperlink ref="A16" location="6261 Adera Street!A1" display="6261 Adera Street"/>
    <hyperlink ref="A17" location="1649 W 29Th Avenue!A1" display="1649 W 29Th Avenue"/>
    <hyperlink ref="A18" location="4885 Valley Drive!A1" display="4885 Valley Drive"/>
    <hyperlink ref="A19" location="2936 W 41St Avenue!A1" display="2936 W 41St Avenue"/>
    <hyperlink ref="A20" location="6519 Cypress Street!A1" display="6519 Cypress Street"/>
    <hyperlink ref="A21" location="3538 W 30Th Avenue!A1" display="3538 W 30Th Avenue"/>
    <hyperlink ref="A22" location="5755 Angus Drive!A1" display="5755 Angus Drive"/>
    <hyperlink ref="A23" location="2 Tamath Crescent!A1" display="2 Tamath Crescent"/>
    <hyperlink ref="A24" location="3631 W 26Th Avenue!A1" display="3631 W 26Th Avenue"/>
    <hyperlink ref="A25" location="3529 W 34Th Avenue!A1" display="3529 W 34Th Avenue"/>
    <hyperlink ref="A26" location="5483 Carnarvon Street!A1" display="5483 Carnarvon Street"/>
    <hyperlink ref="A27" location="5212 Maple Street!A1" display="5212 Maple Street"/>
    <hyperlink ref="A28" location="3945 W 31St Avenue!A1" display="3945 W 31St Avenue"/>
    <hyperlink ref="A29" location="5808 Crown Street!A1" display="5808 Crown Street"/>
    <hyperlink ref="A30" location="3519 Mayfair Avenue!A1" display="3519 Mayfair Avenue"/>
    <hyperlink ref="A31" location="6061 Adera Street!A1" display="6061 Adera Street"/>
    <hyperlink ref="A32" location="5937 Holland Street!A1" display="5937 Holland Street"/>
    <hyperlink ref="A33" location="1726 W 32Nd Avenue!A1" display="1726 W 32Nd Avenue"/>
    <hyperlink ref="A34" location="2091 W 59Th Avenue!A1" display="2091 W 59Th Avenue"/>
    <hyperlink ref="A35" location="3075 W 36Th Avenue!A1" display="3075 W 36Th Avenue"/>
    <hyperlink ref="A36" location="3349 W 37Th Avenue!A1" display="3349 W 37Th Avenue"/>
    <hyperlink ref="A37" location="7112 Beechwood Street!A1" display="7112 Beechwood Street"/>
    <hyperlink ref="A38" location="3596 W. 28Th Avenue!A1" display="3596 W. 28Th Avenue"/>
    <hyperlink ref="A39" location="3847 W 24Th Avenue!A1" display="3847 W 24Th Avenue"/>
    <hyperlink ref="A40" location="1691 W 41St Avenue!A1" display="1691 W 41St Avenue"/>
    <hyperlink ref="A41" location="3514 W 36Th Avenue!A1" display="3514 W 36Th Avenue"/>
    <hyperlink ref="A42" location="6479 Larch Street!A1" display="6479 Larch Street"/>
    <hyperlink ref="A43" location="1666 W 65Th Avenue!A1" display="1666 W 65Th Avenue"/>
    <hyperlink ref="A44" location="3255 W King Edward W Avenue!A1" display="3255 W King Edward W Avenue"/>
    <hyperlink ref="A45" location="1585 W 65Th Avenue!A1" display="1585 W 65Th Avenue"/>
    <hyperlink ref="A46" location="3093 W 29Th Avenue!A1" display="3093 W 29Th Avenue"/>
    <hyperlink ref="A47" location="4288 Musqueam Drive!A1" display="4288 Musqueam Drive"/>
    <hyperlink ref="A48" location="1833 W 35Th Avenue!A1" display="1833 W 35Th Avenue"/>
    <hyperlink ref="A49" location="3830 W 23Rd Avenue!A1" display="3830 W 23Rd Avenue"/>
    <hyperlink ref="A50" location="3657 W 29Th Avenue!A1" display="3657 W 29Th Avenue"/>
    <hyperlink ref="A51" location="2843 W 44Th Avenue!A1" display="2843 W 44Th Avenue"/>
    <hyperlink ref="A52" location="4085 Puget Drive!A1" display="4085 Puget Drive"/>
    <hyperlink ref="A53" location="3981 W 35Th Avenue!A1" display="3981 W 35Th Avenue"/>
    <hyperlink ref="A54" location="3449 W 22Nd Avenue!A1" display="3449 W 22Nd Avenue"/>
    <hyperlink ref="A55" location="2642 W 45Th Avenue!A1" display="2642 W 45Th Avenue"/>
    <hyperlink ref="A56" location="1766 W 68Th Avenue!A1" display="1766 W 68Th Avenue"/>
    <hyperlink ref="A57" location="6729 Wiltshire Street!A1" display="6729 Wiltshire Street"/>
    <hyperlink ref="A58" location="3439 W 27Th Avenue!A1" display="3439 W 27Th Avenue"/>
    <hyperlink ref="A59" location="3706 W King Edward Avenue!A1" display="3706 W King Edward Avenue"/>
    <hyperlink ref="A60" location="6026 Angus Drive!A1" display="6026 Angus Drive"/>
    <hyperlink ref="A61" location="1658 W 28Th Avenue!A1" display="1658 W 28Th Avenue"/>
    <hyperlink ref="A62" location="4254 Staulo Crescent!A1" display="4254 Staulo Crescent"/>
    <hyperlink ref="A63" location="4426 Arbutus Street!A1" display="4426 Arbutus Street"/>
    <hyperlink ref="A64" location="3758 W 35Th Avenue!A1" display="3758 W 35Th Avenue"/>
    <hyperlink ref="A65" location="2971 W 31St Avenue!A1" display="2971 W 31St Avenue"/>
    <hyperlink ref="A66" location="2050 W 57Th Avenue!A1" display="2050 W 57Th Avenue"/>
    <hyperlink ref="A67" location="4637 Angus Drive!A1" display="4637 Angus Drive"/>
    <hyperlink ref="A68" location="3593 W 29Th Avenue!A1" display="3593 W 29Th Avenue"/>
    <hyperlink ref="A69" location="6530 Angus Drive!A1" display="6530 Angus Drive"/>
    <hyperlink ref="A70" location="6051 Collingwood Place!A1" display="6051 Collingwood Place"/>
    <hyperlink ref="A71" location="6059 Collingwood Place!A1" display="6059 Collingwood Place"/>
    <hyperlink ref="A72" location="6576 Yew Street!A1" display="6576 Yew Street"/>
    <hyperlink ref="A73" location="4930 Dunbar Street!A1" display="4930 Dunbar Street"/>
    <hyperlink ref="A74" location="1957 Aspen Avenue!A1" display="1957 Aspen Avenue"/>
    <hyperlink ref="A75" location="6675 Laburnum Street!A1" display="6675 Laburnum Street"/>
    <hyperlink ref="A76" location="2671 Mcbain Avenue!A1" display="2671 Mcbain Avenue"/>
    <hyperlink ref="A77" location="3306 Mayfair Avenue!A1" display="3306 Mayfair Avenue"/>
    <hyperlink ref="A78" location="3304 Mayfair Avenue!A1" display="3304 Mayfair Avenue"/>
    <hyperlink ref="A79" location="5503 Blenheim Street!A1" display="5503 Blenheim Street"/>
    <hyperlink ref="A80" location="2188 W 21St Avenue!A1" display="2188 W 21St Avenue"/>
    <hyperlink ref="A81" location="2683 W 21St Avenue!A1" display="2683 W 21St Avenue"/>
    <hyperlink ref="A82" location="6524 Angus Drive!A1" display="6524 Angus Drive"/>
    <hyperlink ref="A83" location="2115 W 34Th Avenue!A1" display="2115 W 34Th Avenue"/>
    <hyperlink ref="A84" location="2728 Oliver Crescent!A1" display="2728 Oliver Crescent"/>
    <hyperlink ref="A85" location="1950 W 36Th Avenue!A1" display="1950 W 36Th Avenue"/>
    <hyperlink ref="A86" location="2975 W 22Nd Avenue!A1" display="2975 W 22Nd Avenue"/>
    <hyperlink ref="A87" location="2984 W 31St Avenue!A1" display="2984 W 31St Avenue"/>
    <hyperlink ref="A88" location="1591 Nanton Avenue!A1" display="1591 Nanton Avenue"/>
    <hyperlink ref="A89" location="Ph4 2089 W 43Rd Avenue!A1" display="Ph4 2089 W 43Rd Avenue"/>
    <hyperlink ref="A90" location="2133 W 49Th Avenue!A1" display="2133 W 49Th Avenue"/>
    <hyperlink ref="A91" location="3688 W 49Th Avenue!A1" display="3688 W 49Th Avenue"/>
    <hyperlink ref="A92" location="5611 Elm Street!A1" display="5611 Elm Street"/>
    <hyperlink ref="A93" location="3688 W King Edward Avenue!A1" display="3688 W King Edward Avenue"/>
    <hyperlink ref="A94" location="2937 W 45Th Avenue!A1" display="2937 W 45Th Avenue"/>
    <hyperlink ref="A95" location="3169 W 45Th Avenue!A1" display="3169 W 45Th Avenue"/>
    <hyperlink ref="A96" location="2903 W 21St Avenue!A1" display="2903 W 21St Avenue"/>
    <hyperlink ref="A97" location="6968 Churchill Street!A1" display="6968 Churchill Street"/>
    <hyperlink ref="A98" location="3070 W 44Th Avenue!A1" display="3070 W 44Th Avenue"/>
    <hyperlink ref="A99" location="1706 W 68Th Avenue!A1" display="1706 W 68Th Avenue"/>
    <hyperlink ref="A100" location="3522 W 42Nd Avenue!A1" display="3522 W 42Nd Avenue"/>
    <hyperlink ref="A101" location="3838 W 50Th Avenue!A1" display="3838 W 50Th Avenue"/>
    <hyperlink ref="A102" location="2870 Sw Marine Drive!A1" display="2870 Sw Marine Drive"/>
    <hyperlink ref="A103" location="3530 W 34Th Avenue!A1" display="3530 W 34Th Avenue"/>
    <hyperlink ref="A104" location="3357 W 26Th Avenue!A1" display="3357 W 26Th Avenue"/>
    <hyperlink ref="A105" location="7216 Beechwood Street!A1" display="7216 Beechwood Street"/>
    <hyperlink ref="A106" location="4738 Elm Street!A1" display="4738 Elm Street"/>
    <hyperlink ref="A107" location="3589 W 35Th Avenue!A1" display="3589 W 35Th Avenue"/>
    <hyperlink ref="A108" location="2835 Oliver Crescent!A1" display="2835 Oliver Crescent"/>
    <hyperlink ref="A109" location="2837 Oliver Crescent!A1" display="2837 Oliver Crescent"/>
    <hyperlink ref="A110" location="4062 W 39Th Avenue!A1" display="4062 W 39Th Avenue"/>
    <hyperlink ref="A111" location="6262 Angus Drive!A1" display="6262 Angus Drive"/>
    <hyperlink ref="A112" location="6076 Angus Drive!A1" display="6076 Angus Drive"/>
    <hyperlink ref="A113" location="2876 W 42Nd Avenue!A1" display="2876 W 42Nd Avenue"/>
    <hyperlink ref="A114" location="6011 Adera Street!A1" display="6011 Adera Street"/>
    <hyperlink ref="A115" location="3523 W 23Rd Avenue!A1" display="3523 W 23Rd Avenue"/>
    <hyperlink ref="A116" location="1576 W 59Th Avenue!A1" display="1576 W 59Th Avenue"/>
    <hyperlink ref="A117" location="4429 Angus Drive!A1" display="4429 Angus Drive"/>
    <hyperlink ref="A118" location="6808 Angus Drive!A1" display="6808 Angus Drive"/>
    <hyperlink ref="A119" location="1925 Sw Marine Drive!A1" display="1925 Sw Marine Drive"/>
    <hyperlink ref="A120" location="2023 W 36Th Avenue!A1" display="2023 W 36Th Avenue"/>
    <hyperlink ref="A121" location="5638 Maple Street!A1" display="5638 Maple Street"/>
    <hyperlink ref="A122" location="6868 Adera Street!A1" display="6868 Adera Street"/>
    <hyperlink ref="A123" location="2083 W 33Rd Avenue!A1" display="2083 W 33Rd Avenue"/>
    <hyperlink ref="A124" location="4053 W 32Nd Avenue!A1" display="4053 W 32Nd Avenue"/>
    <hyperlink ref="A125" location="1554 W 65Th Avenue!A1" display="1554 W 65Th Avenue"/>
    <hyperlink ref="A126" location="3172 W 26Th Avenue!A1" display="3172 W 26Th Avenue"/>
    <hyperlink ref="A127" location="3908 W 32Nd Avenue!A1" display="3908 W 32Nd Avenue"/>
    <hyperlink ref="A128" location="4658 Elm Street!A1" display="4658 Elm Street"/>
    <hyperlink ref="A129" location="4078 W 32Nd Avenue!A1" display="4078 W 32Nd Avenue"/>
    <hyperlink ref="A130" location="2967 W 43Rd Avenue!A1" display="2967 W 43Rd Avenue"/>
    <hyperlink ref="A131" location="4393 Puget Drive!A1" display="4393 Puget Drive"/>
    <hyperlink ref="A132" location="4056 W 36Th Avenue!A1" display="4056 W 36Th Avenue"/>
    <hyperlink ref="A133" location="7838 Angus Drive!A1" display="7838 Angus Drive"/>
    <hyperlink ref="A134" location="2288 W 22Nd Avenue!A1" display="2288 W 22Nd Avenue"/>
    <hyperlink ref="A135" location="2092 W 57Th Avenue!A1" display="2092 W 57Th Avenue"/>
    <hyperlink ref="A136" location="Ph5 5555 Dunbar Street!A1" display="Ph5 5555 Dunbar Street"/>
    <hyperlink ref="A137" location="3410 W 43Rd Avenue!A1" display="3410 W 43Rd Avenue"/>
    <hyperlink ref="A138" location="6350 Macdonald Street!A1" display="6350 Macdonald Street"/>
    <hyperlink ref="A139" location="4422 Quesnel Drive!A1" display="4422 Quesnel Drive"/>
    <hyperlink ref="A140" location="6188 Adera Street!A1" display="6188 Adera Street"/>
    <hyperlink ref="A141" location="3675 W 39Th Avenue!A1" display="3675 W 39Th Avenue"/>
    <hyperlink ref="A142" location="1925 W 61St Avenue!A1" display="1925 W 61St Avenue"/>
    <hyperlink ref="A143" location="5669 Angus Drive!A1" display="5669 Angus Drive"/>
    <hyperlink ref="A144" location="2433 W 22Nd Avenue!A1" display="2433 W 22Nd Avenue"/>
    <hyperlink ref="A145" location="2072 W 43Rd Avenue!A1" display="2072 W 43Rd Avenue"/>
    <hyperlink ref="A146" location="2066 W 42Nd Avenue!A1" display="2066 W 42Nd Avenue"/>
    <hyperlink ref="A147" location="1638 W 61St Avenue!A1" display="1638 W 61St Avenue"/>
    <hyperlink ref="A148" location="2069 W 46Th Avenue!A1" display="2069 W 46Th Avenue"/>
    <hyperlink ref="A149" location="5826 Angus Drive!A1" display="5826 Angus Drive"/>
    <hyperlink ref="A150" location="3803 W 26Th Avenue!A1" display="3803 W 26Th Avenue"/>
    <hyperlink ref="A151" location="3979 W 33Rd Avenue!A1" display="3979 W 33Rd Avenue"/>
    <hyperlink ref="A152" location="3123 W 27Th Avenue!A1" display="3123 W 27Th Avenue"/>
    <hyperlink ref="A153" location="3630 W 34Th Avenue!A1" display="3630 W 34Th Avenue"/>
    <hyperlink ref="A154" location="5189 Connaught Drive!A1" display="5189 Connaught Drive"/>
    <hyperlink ref="A155" location="4807 Paton Street!A1" display="4807 Paton Street"/>
    <hyperlink ref="A156" location="2767 W 21St Avenue!A1" display="2767 W 21St Avenue"/>
    <hyperlink ref="A157" location="2471 Edgar Crescent!A1" display="2471 Edgar Crescent"/>
    <hyperlink ref="A158" location="2999 W 39Th Avenue!A1" display="2999 W 39Th Avenue"/>
    <hyperlink ref="A159" location="2436 W 21St Avenue!A1" display="2436 W 21St Avenue"/>
    <hyperlink ref="A160" location="2135 W 37Th Avenue!A1" display="2135 W 37Th Avenue"/>
    <hyperlink ref="A161" location="4006 W 34Th Avenue!A1" display="4006 W 34Th Avenue"/>
    <hyperlink ref="A162" location="6630 Marine Crescent!A1" display="6630 Marine Crescent"/>
    <hyperlink ref="A163" location="5961 Churchill Street!A1" display="5961 Churchill Street"/>
    <hyperlink ref="A164" location="4742 Collingwood Street!A1" display="4742 Collingwood Street"/>
    <hyperlink ref="A165" location="3364 W 39Th Avenue!A1" display="3364 W 39Th Avenue"/>
    <hyperlink ref="A166" location="3887 W 51St Avenue!A1" display="3887 W 51St Avenue"/>
    <hyperlink ref="A167" location="3617 W 35Th Avenue!A1" display="3617 W 35Th Avenue"/>
    <hyperlink ref="A168" location="2128 W 20Th Avenue!A1" display="2128 W 20Th Avenue"/>
    <hyperlink ref="A169" location="2005 Sw Marine Drive!A1" display="2005 Sw Marine Drive"/>
    <hyperlink ref="A170" location="3590 W 39Th Avenue!A1" display="3590 W 39Th Avenue"/>
    <hyperlink ref="A171" location="1670 W 49Th Avenue!A1" display="1670 W 49Th Avenue"/>
    <hyperlink ref="A172" location="5338 Laburnum Street!A1" display="5338 Laburnum Street"/>
    <hyperlink ref="A173" location="3911 W King Edward Avenue!A1" display="3911 W King Edward Avenue"/>
    <hyperlink ref="A174" location="3695 W 34Th Avenue!A1" display="3695 W 34Th Avenue"/>
    <hyperlink ref="A175" location="2246 W 20Th Avenue!A1" display="2246 W 20Th Avenue"/>
    <hyperlink ref="A176" location="2621 Mcbain Avenue!A1" display="2621 Mcbain Avenue"/>
    <hyperlink ref="A177" location="6188 Wiltshire Street!A1" display="6188 Wiltshire Street"/>
    <hyperlink ref="A178" location="3531 W 37Th Avenue!A1" display="3531 W 37Th Avenue"/>
    <hyperlink ref="A179" location="5707 Elm Street!A1" display="5707 Elm Street"/>
    <hyperlink ref="A180" location="3663 Sw Marine Drive!A1" display="3663 Sw Marine Drive"/>
    <hyperlink ref="A181" location="8483 Cornish Street!A1" display="8483 Cornish Street"/>
    <hyperlink ref="A182" location="1850 W 33Rd Avenue!A1" display="1850 W 33Rd Avenue"/>
    <hyperlink ref="A183" location="3839 W 35Th Avenue!A1" display="3839 W 35Th Avenue"/>
    <hyperlink ref="A184" location="5361 Cypress Street!A1" display="5361 Cypress Street"/>
    <hyperlink ref="A185" location="1992 W 60Th Avenue!A1" display="1992 W 60Th Avenue"/>
    <hyperlink ref="A186" location="3668 W 28Th Avenue!A1" display="3668 W 28Th Avenue"/>
    <hyperlink ref="A187" location="2920 W 27Th Avenue!A1" display="2920 W 27Th Avenue"/>
    <hyperlink ref="A188" location="6708 Cypress Street!A1" display="6708 Cypress Street"/>
    <hyperlink ref="A189" location="2718 Oliver Crescent!A1" display="2718 Oliver Crescent"/>
    <hyperlink ref="A190" location="1770 W 62Nd Avenue!A1" display="1770 W 62Nd Avenue"/>
    <hyperlink ref="A191" location="2056 W 29Th Avenue!A1" display="2056 W 29Th Avenue"/>
    <hyperlink ref="A192" location="5846 Angus Drive!A1" display="5846 Angus Drive"/>
    <hyperlink ref="A193" location="3335 Mayfair Avenue!A1" display="3335 Mayfair Avenue"/>
    <hyperlink ref="A194" location="7128 Adera Street!A1" display="7128 Adera Street"/>
    <hyperlink ref="A195" location="4698 Angus Drive!A1" display="4698 Angus Drive"/>
    <hyperlink ref="A196" location="3579 W 50Th Avenue!A1" display="3579 W 50Th Avenue"/>
    <hyperlink ref="A197" location="7878 Angus Drive!A1" display="7878 Angus Drive"/>
    <hyperlink ref="A198" location="6516 Wiltshire Street!A1" display="6516 Wiltshire Street"/>
    <hyperlink ref="A199" location="5978 Angus Drive!A1" display="5978 Angus Drive"/>
    <hyperlink ref="A200" location="3550 W 47Th Avenue!A1" display="3550 W 47Th Avenue"/>
    <hyperlink ref="A201" location="6836 Arbutus Street!A1" display="6836 Arbutus Street"/>
    <hyperlink ref="A202" location="2287 W 37Th Avenue!A1" display="2287 W 37Th Avenue"/>
    <hyperlink ref="A203" location="5038 Arbutus Street!A1" display="5038 Arbutus Street"/>
    <hyperlink ref="A204" location="2551 W 35Th Avenue!A1" display="2551 W 35Th Avenue"/>
    <hyperlink ref="A205" location="2589 W 35Th Avenue!A1" display="2589 W 35Th Avenue"/>
    <hyperlink ref="A206" location="4987 Connaught Drive!A1" display="4987 Connaught Drive"/>
    <hyperlink ref="A207" location="1610 Roxburgh Crescent!A1" display="1610 Roxburgh Crescent"/>
    <hyperlink ref="A208" location="1960 W 42Nd Avenue!A1" display="1960 W 42Nd Avenue"/>
    <hyperlink ref="A209" location="1958 W 42Nd Avenue!A1" display="1958 W 42Nd Avenue"/>
    <hyperlink ref="A210" location="2769 W 49Th Avenue!A1" display="2769 W 49Th Avenue"/>
    <hyperlink ref="A211" location="3607 Sw Marine Drive!A1" display="3607 Sw Marine Drive"/>
    <hyperlink ref="A212" location="3637 Sw Marine Drive!A1" display="3637 Sw Marine Drive"/>
    <hyperlink ref="A213" location="7216 Angus Drive!A1" display="7216 Angus Drive"/>
    <hyperlink ref="A214" location="2237 W 37Th Avenue!A1" display="2237 W 37Th Avenue"/>
    <hyperlink ref="A215" location="6809 Arbutus Street!A1" display="6809 Arbutus Street"/>
    <hyperlink ref="A216" location="4239 Pine Crescent!A1" display="4239 Pine Crescent"/>
    <hyperlink ref="A217" location="3853 W King Edward Avenue!A1" display="3853 W King Edward Avenue"/>
    <hyperlink ref="A218" location="3008 W 21St Avenue!A1" display="3008 W 21St Avenue"/>
    <hyperlink ref="A219" location="6615 Balsam Street!A1" display="6615 Balsam Street"/>
    <hyperlink ref="A220" location="2128 W 21St Avenue!A1" display="2128 W 21St Avenue"/>
    <hyperlink ref="A221" location="6238 Churchill Street!A1" display="6238 Churchill Street"/>
    <hyperlink ref="A222" location="3288 W 23Rd Avenue!A1" display="3288 W 23Rd Avenue"/>
    <hyperlink ref="A223" location="3628 W 38Th Avenue!A1" display="3628 W 38Th Avenue"/>
    <hyperlink ref="A224" location="4475 Maple Street!A1" display="4475 Maple Street"/>
    <hyperlink ref="A225" location="4575 Alexandra Street!A1" display="4575 Alexandra Street"/>
    <hyperlink ref="A226" location="5712 Crown Street!A1" display="5712 Crown Street"/>
    <hyperlink ref="A227" location="3941 W 33Rd Avenue!A1" display="3941 W 33Rd Avenue"/>
    <hyperlink ref="A228" location="1649 W 69Th Avenue!A1" display="1649 W 69Th Avenue"/>
    <hyperlink ref="A229" location="1573 W 66Th Avenue!A1" display="1573 W 66Th Avenue"/>
    <hyperlink ref="A230" location="5480 Collingwood Street!A1" display="5480 Collingwood Street"/>
    <hyperlink ref="A231" location="3594 W King Edward Avenue!A1" display="3594 W King Edward Avenue"/>
    <hyperlink ref="A232" location="3582 W King Edward Avenue!A1" display="3582 W King Edward Avenue"/>
    <hyperlink ref="A233" location="3588 W King Edward Avenue!A1" display="3588 W King Edward Avenue"/>
    <hyperlink ref="A234" location="1678 Somerset Crescent!A1" display="1678 Somerset Crescent"/>
    <hyperlink ref="A235" location="2850 W 32Nd Avenue!A1" display="2850 W 32Nd Avenue"/>
    <hyperlink ref="A236" location="3249 W 33Rd Avenue!A1" display="3249 W 33Rd Avenue"/>
    <hyperlink ref="A237" location="6330 Macdonald Street!A1" display="6330 Macdonald Street"/>
    <hyperlink ref="A238" location="3088 W 21St Avenue!A1" display="3088 W 21St Avenue"/>
    <hyperlink ref="A239" location="3513 W 40Th Avenue!A1" display="3513 W 40Th Avenue"/>
    <hyperlink ref="A240" location="5688 Wallace Street!A1" display="5688 Wallace Street"/>
    <hyperlink ref="A241" location="4184 Cypress Street!A1" display="4184 Cypress Street"/>
    <hyperlink ref="A242" location="3330 W 41St Avenue!A1" display="3330 W 41St Avenue"/>
    <hyperlink ref="A243" location="7450 Balaclava Street!A1" display="7450 Balaclava Street"/>
    <hyperlink ref="A244" location="6299 Angus Drive!A1" display="6299 Angus Drive"/>
    <hyperlink ref="A245" location="6037 Angus Drive!A1" display="6037 Angus Drive"/>
    <hyperlink ref="A246" location="5912 Churchill Street!A1" display="5912 Churchill Street"/>
    <hyperlink ref="A247" location="3256 W 21St Avenue!A1" display="3256 W 21St Avenue"/>
    <hyperlink ref="A248" location="2960 W 41St Avenue!A1" display="2960 W 41St Avenue"/>
    <hyperlink ref="A249" location="3853 W 38Th Avenue!A1" display="3853 W 38Th Avenue"/>
    <hyperlink ref="A250" location="2814 W 32Nd Avenue!A1" display="2814 W 32Nd Avenue"/>
    <hyperlink ref="A251" location="3584 East Boulevard!A1" display="3584 East Boulevard"/>
    <hyperlink ref="A252" location="8083 Angus Drive!A1" display="8083 Angus Drive"/>
    <hyperlink ref="A253" location="5987 Wiltshire Street!A1" display="5987 Wiltshire Street"/>
    <hyperlink ref="A254" location="2146 W 33Rd Avenue!A1" display="2146 W 33Rd Avenue"/>
    <hyperlink ref="A255" location="5776 Angus Drive!A1" display="5776 Angus Drive"/>
    <hyperlink ref="A256" location="6187 Macdonald Street!A1" display="6187 Macdonald Street"/>
    <hyperlink ref="A257" location="6338 Vine Street!A1" display="6338 Vine Street"/>
    <hyperlink ref="A258" location="3346 W 41St Avenue!A1" display="3346 W 41St Avenue"/>
    <hyperlink ref="A259" location="1735 W 62Nd Avenue!A1" display="1735 W 62Nd Avenue"/>
    <hyperlink ref="A260" location="8184 East Boulevard!A1" display="8184 East Boulevard"/>
    <hyperlink ref="A261" location="7165 Maple Street!A1" display="7165 Maple Street"/>
    <hyperlink ref="A262" location="4022 W 30Th Avenue!A1" display="4022 W 30Th Avenue"/>
    <hyperlink ref="A263" location="3356 W 41St Avenue!A1" display="3356 W 41St Avenue"/>
    <hyperlink ref="A264" location="6038 Marguerite Street!A1" display="6038 Marguerite Street"/>
    <hyperlink ref="A265" location="6388 Wiltshire Street!A1" display="6388 Wiltshire Street"/>
    <hyperlink ref="A266" location="5286 Mackenzie Street!A1" display="5286 Mackenzie Street"/>
    <hyperlink ref="A267" location="2138 W 48Th Avenue!A1" display="2138 W 48Th Avenue"/>
    <hyperlink ref="A268" location="6037 Churchill Street!A1" display="6037 Churchill Street"/>
    <hyperlink ref="A269" location="3550-3560 Maple Street!A1" display="3550-3560 Maple Street"/>
    <hyperlink ref="A270" location="3875 W 36Th Avenue!A1" display="3875 W 36Th Avenue"/>
    <hyperlink ref="A271" location="6376 Collingwood Street!A1" display="6376 Collingwood Street"/>
    <hyperlink ref="A272" location="2862 W 22Nd Avenue!A1" display="2862 W 22Nd Avenue"/>
    <hyperlink ref="A273" location="5666 Maple Street!A1" display="5666 Maple Street"/>
    <hyperlink ref="A274" location="7250 Marguerite Street!A1" display="7250 Marguerite Street"/>
    <hyperlink ref="A275" location="6664 Balsam Street!A1" display="6664 Balsam Street"/>
    <hyperlink ref="A276" location="3904 W 21St Avenue!A1" display="3904 W 21St Avenue"/>
    <hyperlink ref="A277" location="6422 Laburnum Street!A1" display="6422 Laburnum Street"/>
    <hyperlink ref="A278" location="2250 Sw Marine Drive!A1" display="2250 Sw Marine Drive"/>
    <hyperlink ref="A279" location="6610 Churchill Street!A1" display="6610 Churchill Street"/>
    <hyperlink ref="A280" location="1662 W 61St Avenue!A1" display="1662 W 61St Avenue"/>
    <hyperlink ref="A281" location="2571 W 36Th Avenue!A1" display="2571 W 36Th Avenue"/>
    <hyperlink ref="A282" location="3456 W 29Th Avenue!A1" display="3456 W 29Th Avenue"/>
    <hyperlink ref="A283" location="1626 W 58Th Avenue!A1" display="1626 W 58Th Avenue"/>
    <hyperlink ref="A284" location="4267 Doncaster Way!A1" display="4267 Doncaster Way"/>
    <hyperlink ref="A285" location="2134 W 53Rd Avenue!A1" display="2134 W 53Rd Avenue"/>
    <hyperlink ref="A286" location="3741 W 37Th Avenue!A1" display="3741 W 37Th Avenue"/>
    <hyperlink ref="A287" location="6812 Arbutus Street!A1" display="6812 Arbutus Street"/>
    <hyperlink ref="A288" location="2016 W 48Th Avenue!A1" display="2016 W 48Th Avenue"/>
    <hyperlink ref="A289" location="3894 Quesnel Drive!A1" display="3894 Quesnel Drive"/>
    <hyperlink ref="A290" location="1958 W 62Nd Avenue!A1" display="1958 W 62Nd Avenue"/>
    <hyperlink ref="A291" location="3617 W 48Th Avenue!A1" display="3617 W 48Th Avenue"/>
    <hyperlink ref="A292" location="2111 W 34Th Avenue!A1" display="2111 W 34Th Avenue"/>
    <hyperlink ref="A293" location="6655 Marguerite Street!A1" display="6655 Marguerite Street"/>
    <hyperlink ref="A294" location="5737 Olympic Street!A1" display="5737 Olympic Street"/>
    <hyperlink ref="A295" location="3321 W 37Th Avenue!A1" display="3321 W 37Th Avenue"/>
    <hyperlink ref="A296" location="4723 Puget Drive!A1" display="4723 Puget Drive"/>
    <hyperlink ref="A297" location="6491 Mackenzie Place!A1" display="6491 Mackenzie Place"/>
    <hyperlink ref="A298" location="2106 W 33Rd Avenue!A1" display="2106 W 33Rd Avenue"/>
    <hyperlink ref="A299" location="2118 W 33Rd Avenue!A1" display="2118 W 33Rd Avenue"/>
    <hyperlink ref="A300" location="2122 W 33Rd Avenue!A1" display="2122 W 33Rd Avenue"/>
    <hyperlink ref="A301" location="2793 Alamein Avenue!A1" display="2793 Alamein Avenue"/>
    <hyperlink ref="A302" location="1919 W 57Th Avenue!A1" display="1919 W 57Th Avenue"/>
    <hyperlink ref="A303" location="6869 Beechwood Street!A1" display="6869 Beechwood Street"/>
    <hyperlink ref="A304" location="1850 Sw Marine Drive!A1" display="1850 Sw Marine Drive"/>
    <hyperlink ref="A305" location="4463 Haggart Street!A1" display="4463 Haggart Street"/>
    <hyperlink ref="A306" location="7637 West Boulevard!A1" display="7637 West Boulevard"/>
    <hyperlink ref="A307" location="3320 W 41St Avenue!A1" display="3320 W 41St Avenue"/>
    <hyperlink ref="A308" location="6065 Dunbar Street!A1" display="6065 Dunbar Street"/>
  </hyperlinks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.xml><?xml version="1.0" encoding="utf-8"?>
<worksheet xmlns="http://schemas.openxmlformats.org/spreadsheetml/2006/main">
  <sheetPr filterMode="0">
    <outlinePr summaryBelow="1" summaryRight="1"/>
    <pageSetUpPr fitToPage="0"/>
  </sheetPr>
  <dimension ref="A1:M90"/>
  <sheetViews>
    <sheetView showFormulas="0" showGridLines="1" showRowColHeaders="1" showZeros="1" rightToLeft="0" tabSelected="0" showOutlineSymbols="1" defaultGridColor="1" view="normal" topLeftCell="A10" colorId="64" zoomScale="100" zoomScaleNormal="100" zoomScalePageLayoutView="100" workbookViewId="0">
      <selection pane="topLeft" activeCell="A1" activeCellId="0" sqref="A1"/>
    </sheetView>
  </sheetViews>
  <sheetFormatPr baseColWidth="8" defaultColWidth="11.54296875" defaultRowHeight="15.4" zeroHeight="0" outlineLevelRow="0"/>
  <cols>
    <col width="55.23" customWidth="1" style="107" min="1" max="1"/>
    <col width="17.43" customWidth="1" style="107" min="2" max="2"/>
    <col width="18.89" customWidth="1" style="107" min="3" max="3"/>
    <col width="14.98" customWidth="1" style="107" min="4" max="4"/>
    <col width="8.720000000000001" customWidth="1" style="107" min="5" max="6"/>
    <col width="12.3" customWidth="1" style="107" min="7" max="7"/>
    <col width="8.720000000000001" customWidth="1" style="107" min="8" max="10"/>
    <col width="29.06" customWidth="1" style="107" min="11" max="11"/>
    <col width="13.97" customWidth="1" style="114" min="12" max="12"/>
    <col width="15.98" customWidth="1" style="107" min="13" max="13"/>
    <col width="8.720000000000001" customWidth="1" style="107" min="14" max="256"/>
  </cols>
  <sheetData>
    <row r="1" ht="15.4" customHeight="1" s="59">
      <c r="A1" s="107" t="inlineStr">
        <is>
          <t>Private Lending Build Financing</t>
        </is>
      </c>
    </row>
    <row r="3" ht="15.4" customHeight="1" s="59">
      <c r="A3" s="107" t="inlineStr">
        <is>
          <t xml:space="preserve">Credit Line based on rate of Prime + 2.75% </t>
        </is>
      </c>
    </row>
    <row r="4" ht="15.4" customHeight="1" s="59">
      <c r="A4" s="107" t="inlineStr">
        <is>
          <t>Lender Fee would be 1.25% of the total loan amount requested</t>
        </is>
      </c>
    </row>
    <row r="5" ht="15.4" customHeight="1" s="59">
      <c r="A5" s="107" t="inlineStr">
        <is>
          <t>Broker Fee would be 0.75% of the total loan amount requested</t>
        </is>
      </c>
    </row>
    <row r="6" ht="15.4" customHeight="1" s="59">
      <c r="A6" s="107" t="inlineStr">
        <is>
          <t>Please see below for varying rate reduction scenarios</t>
        </is>
      </c>
      <c r="K6" s="107" t="inlineStr">
        <is>
          <t xml:space="preserve">Prime </t>
        </is>
      </c>
      <c r="L6" s="115" t="n">
        <v>0.06950000000000001</v>
      </c>
    </row>
    <row r="7" ht="15.4" customHeight="1" s="59">
      <c r="K7" s="107" t="inlineStr">
        <is>
          <t>Interest rate Prime + 3</t>
        </is>
      </c>
      <c r="L7" s="115" t="n">
        <v>0.09950000000000001</v>
      </c>
    </row>
    <row r="8" ht="15.4" customHeight="1" s="59">
      <c r="A8" s="107" t="inlineStr">
        <is>
          <t>$1,800,000 Credit Line Request for Build</t>
        </is>
      </c>
      <c r="D8" s="107" t="inlineStr">
        <is>
          <t>Fee Expense</t>
        </is>
      </c>
      <c r="K8" s="116" t="n"/>
      <c r="L8" s="117" t="n"/>
      <c r="M8" s="116" t="n"/>
    </row>
    <row r="9" ht="15.4" customHeight="1" s="59">
      <c r="A9" s="107" t="inlineStr">
        <is>
          <t>Lender Fee - $22,500</t>
        </is>
      </c>
      <c r="D9" s="114" t="n">
        <v>22500</v>
      </c>
      <c r="G9" s="118">
        <f>SUM(D14:D25)+36000</f>
        <v/>
      </c>
    </row>
    <row r="10" ht="15.4" customHeight="1" s="59">
      <c r="A10" s="107" t="inlineStr">
        <is>
          <t>Broker Fee - $13,500</t>
        </is>
      </c>
      <c r="D10" s="114" t="n">
        <v>13500</v>
      </c>
    </row>
    <row r="12" ht="15.4" customHeight="1" s="59">
      <c r="A12" s="107" t="inlineStr">
        <is>
          <t>Today Prime rate is 6.95%</t>
        </is>
      </c>
    </row>
    <row r="13" ht="15.4" customHeight="1" s="59">
      <c r="A13" s="107" t="inlineStr">
        <is>
          <t>Draw Schedule 12 month build, equal draws monthly</t>
        </is>
      </c>
      <c r="B13" s="107" t="inlineStr">
        <is>
          <t>Timeline (month)</t>
        </is>
      </c>
      <c r="C13" s="107" t="inlineStr">
        <is>
          <t>Interest Rate (Today)</t>
        </is>
      </c>
      <c r="D13" s="107" t="inlineStr">
        <is>
          <t>Interest Expense</t>
        </is>
      </c>
      <c r="K13" s="107" t="inlineStr">
        <is>
          <t xml:space="preserve">Puchase Price </t>
        </is>
      </c>
      <c r="M13" s="114" t="n">
        <v>2200000</v>
      </c>
    </row>
    <row r="14" ht="23.85" customHeight="1" s="59">
      <c r="A14" s="114" t="n">
        <v>150000</v>
      </c>
      <c r="B14" s="107" t="n">
        <v>1</v>
      </c>
      <c r="C14" s="115" t="n">
        <v>0.097</v>
      </c>
      <c r="D14" s="118">
        <f>(C14*A14)/12</f>
        <v/>
      </c>
      <c r="K14" s="119" t="inlineStr">
        <is>
          <t xml:space="preserve">35% Down Payment
Hard Cash </t>
        </is>
      </c>
      <c r="L14" s="114">
        <f>M13*0.35</f>
        <v/>
      </c>
    </row>
    <row r="15" ht="15.4" customHeight="1" s="59">
      <c r="A15" s="114" t="n">
        <v>300000</v>
      </c>
      <c r="B15" s="107" t="n">
        <v>2</v>
      </c>
      <c r="C15" s="115" t="n">
        <v>0.097</v>
      </c>
      <c r="D15" s="118">
        <f>(C15*A15)/12</f>
        <v/>
      </c>
      <c r="K15" s="107" t="inlineStr">
        <is>
          <t xml:space="preserve">Remaining - Line of credit </t>
        </is>
      </c>
      <c r="M15" s="114">
        <f>M13-L14</f>
        <v/>
      </c>
    </row>
    <row r="16" ht="15.4" customHeight="1" s="59">
      <c r="A16" s="114" t="n">
        <v>450000</v>
      </c>
      <c r="B16" s="107" t="n">
        <v>3</v>
      </c>
      <c r="C16" s="115" t="n">
        <v>0.097</v>
      </c>
      <c r="D16" s="118">
        <f>(C16*A16)/12</f>
        <v/>
      </c>
      <c r="K16" s="116" t="n"/>
      <c r="L16" s="117" t="n"/>
      <c r="M16" s="116" t="n"/>
    </row>
    <row r="17" ht="15.4" customHeight="1" s="59">
      <c r="A17" s="114" t="n">
        <v>600000</v>
      </c>
      <c r="B17" s="107" t="n">
        <v>4</v>
      </c>
      <c r="C17" s="115" t="n">
        <v>0.097</v>
      </c>
      <c r="D17" s="118">
        <f>(C17*A17)/12</f>
        <v/>
      </c>
    </row>
    <row r="18" ht="15.4" customHeight="1" s="59">
      <c r="A18" s="114" t="n">
        <v>750000</v>
      </c>
      <c r="B18" s="107" t="n">
        <v>5</v>
      </c>
      <c r="C18" s="115" t="n">
        <v>0.097</v>
      </c>
      <c r="D18" s="118">
        <f>(C18*A18)/12</f>
        <v/>
      </c>
    </row>
    <row r="19" ht="15.4" customHeight="1" s="59">
      <c r="A19" s="114" t="n">
        <v>900000</v>
      </c>
      <c r="B19" s="107" t="n">
        <v>6</v>
      </c>
      <c r="C19" s="115" t="n">
        <v>0.097</v>
      </c>
      <c r="D19" s="118">
        <f>(C19*A19)/12</f>
        <v/>
      </c>
      <c r="K19" s="116" t="n"/>
      <c r="L19" s="117" t="n"/>
      <c r="M19" s="116" t="n"/>
    </row>
    <row r="20" ht="23.85" customHeight="1" s="59">
      <c r="A20" s="114" t="n">
        <v>1050000</v>
      </c>
      <c r="B20" s="107" t="n">
        <v>7</v>
      </c>
      <c r="C20" s="115" t="n">
        <v>0.097</v>
      </c>
      <c r="D20" s="118">
        <f>(C20*A20)/12</f>
        <v/>
      </c>
      <c r="K20" s="119" t="inlineStr">
        <is>
          <t>24 months Payment
10% Interest to Hard Cash Lender</t>
        </is>
      </c>
      <c r="L20" s="114">
        <f>(L14*0.1)*2</f>
        <v/>
      </c>
    </row>
    <row r="21" ht="15.4" customHeight="1" s="59">
      <c r="A21" s="114" t="n">
        <v>1200000</v>
      </c>
      <c r="B21" s="107" t="n">
        <v>8</v>
      </c>
      <c r="C21" s="115" t="n">
        <v>0.097</v>
      </c>
      <c r="D21" s="118">
        <f>(C21*A21)/12</f>
        <v/>
      </c>
      <c r="K21" s="107" t="inlineStr">
        <is>
          <t>Payment to Hard Cash Lender 10%</t>
        </is>
      </c>
    </row>
    <row r="22" ht="15.4" customHeight="1" s="59">
      <c r="A22" s="114" t="n">
        <v>1350000</v>
      </c>
      <c r="B22" s="107" t="n">
        <v>9</v>
      </c>
      <c r="C22" s="115" t="n">
        <v>0.097</v>
      </c>
      <c r="D22" s="118">
        <f>(C22*A22)/12</f>
        <v/>
      </c>
    </row>
    <row r="23" ht="15.4" customHeight="1" s="59">
      <c r="A23" s="114" t="n">
        <v>1500000</v>
      </c>
      <c r="B23" s="107" t="n">
        <v>10</v>
      </c>
      <c r="C23" s="115" t="n">
        <v>0.097</v>
      </c>
      <c r="D23" s="118">
        <f>(C23*A23)/12</f>
        <v/>
      </c>
    </row>
    <row r="24" ht="15.4" customHeight="1" s="59">
      <c r="A24" s="114" t="n">
        <v>1650000</v>
      </c>
      <c r="B24" s="107" t="n">
        <v>11</v>
      </c>
      <c r="C24" s="115" t="n">
        <v>0.097</v>
      </c>
      <c r="D24" s="118">
        <f>(C24*A24)/12</f>
        <v/>
      </c>
      <c r="K24" s="107" t="inlineStr">
        <is>
          <t>24 Months Payments To Line of Credit</t>
        </is>
      </c>
      <c r="L24" s="114">
        <f>(M15*L7)*2</f>
        <v/>
      </c>
    </row>
    <row r="25" ht="15.4" customHeight="1" s="59">
      <c r="A25" s="114" t="n">
        <v>1800000</v>
      </c>
      <c r="B25" s="107" t="n">
        <v>12</v>
      </c>
      <c r="C25" s="115" t="n">
        <v>0.097</v>
      </c>
      <c r="D25" s="118">
        <f>(C25*A25)/12</f>
        <v/>
      </c>
    </row>
    <row r="26" ht="15.4" customHeight="1" s="59">
      <c r="A26" s="107" t="inlineStr">
        <is>
          <t>TOTAL EXPENSE</t>
        </is>
      </c>
      <c r="D26" s="118">
        <f>SUM(D14:D25)+SUM(D9:D10)</f>
        <v/>
      </c>
      <c r="E26" s="107" t="inlineStr">
        <is>
          <t>*Including Lender/Broker fees</t>
        </is>
      </c>
    </row>
    <row r="27" ht="15.4" customHeight="1" s="59">
      <c r="K27" s="107" t="inlineStr">
        <is>
          <t xml:space="preserve">TOTAl Interest on Land </t>
        </is>
      </c>
      <c r="L27" s="114">
        <f>SUM(L20:L24)</f>
        <v/>
      </c>
    </row>
    <row r="28" ht="15.4" customHeight="1" s="59">
      <c r="A28" s="107" t="inlineStr">
        <is>
          <t>Prime Rate with (0.25%) reduction from present = 6.70%Prime</t>
        </is>
      </c>
    </row>
    <row r="29" ht="15.4" customHeight="1" s="59">
      <c r="A29" s="107" t="inlineStr">
        <is>
          <t>Draw Schedule 12 month build, equal draws monthly</t>
        </is>
      </c>
      <c r="B29" s="107" t="inlineStr">
        <is>
          <t>Timeline (month)</t>
        </is>
      </c>
      <c r="C29" s="107" t="inlineStr">
        <is>
          <t>Interest Rate (0.25%)</t>
        </is>
      </c>
      <c r="D29" s="107" t="inlineStr">
        <is>
          <t>Interest Expense</t>
        </is>
      </c>
    </row>
    <row r="30" ht="15.4" customHeight="1" s="59">
      <c r="A30" s="114" t="n">
        <v>150000</v>
      </c>
      <c r="B30" s="107" t="n">
        <v>1</v>
      </c>
      <c r="C30" s="115" t="n">
        <v>0.0945</v>
      </c>
      <c r="D30" s="118">
        <f>(C30*A30)/12</f>
        <v/>
      </c>
    </row>
    <row r="31" ht="15.4" customHeight="1" s="59">
      <c r="A31" s="114" t="n">
        <v>300000</v>
      </c>
      <c r="B31" s="107" t="n">
        <v>2</v>
      </c>
      <c r="C31" s="115" t="n">
        <v>0.0945</v>
      </c>
      <c r="D31" s="118">
        <f>(C31*A31)/12</f>
        <v/>
      </c>
    </row>
    <row r="32" ht="15.4" customHeight="1" s="59">
      <c r="A32" s="114" t="n">
        <v>450000</v>
      </c>
      <c r="B32" s="107" t="n">
        <v>3</v>
      </c>
      <c r="C32" s="115" t="n">
        <v>0.0945</v>
      </c>
      <c r="D32" s="118">
        <f>(C32*A32)/12</f>
        <v/>
      </c>
    </row>
    <row r="33" ht="15.4" customHeight="1" s="59">
      <c r="A33" s="114" t="n">
        <v>600000</v>
      </c>
      <c r="B33" s="107" t="n">
        <v>4</v>
      </c>
      <c r="C33" s="115" t="n">
        <v>0.0945</v>
      </c>
      <c r="D33" s="118">
        <f>(C33*A33)/12</f>
        <v/>
      </c>
    </row>
    <row r="34" ht="15.4" customHeight="1" s="59">
      <c r="A34" s="114" t="n">
        <v>750000</v>
      </c>
      <c r="B34" s="107" t="n">
        <v>5</v>
      </c>
      <c r="C34" s="115" t="n">
        <v>0.0945</v>
      </c>
      <c r="D34" s="118">
        <f>(C34*A34)/12</f>
        <v/>
      </c>
    </row>
    <row r="35" ht="15.4" customHeight="1" s="59">
      <c r="A35" s="114" t="n">
        <v>900000</v>
      </c>
      <c r="B35" s="107" t="n">
        <v>6</v>
      </c>
      <c r="C35" s="115" t="n">
        <v>0.0945</v>
      </c>
      <c r="D35" s="118">
        <f>(C35*A35)/12</f>
        <v/>
      </c>
    </row>
    <row r="36" ht="15.4" customHeight="1" s="59">
      <c r="A36" s="114" t="n">
        <v>1050000</v>
      </c>
      <c r="B36" s="107" t="n">
        <v>7</v>
      </c>
      <c r="C36" s="115" t="n">
        <v>0.0945</v>
      </c>
      <c r="D36" s="118">
        <f>(C36*A36)/12</f>
        <v/>
      </c>
    </row>
    <row r="37" ht="15.4" customHeight="1" s="59">
      <c r="A37" s="114" t="n">
        <v>1200000</v>
      </c>
      <c r="B37" s="107" t="n">
        <v>8</v>
      </c>
      <c r="C37" s="115" t="n">
        <v>0.0945</v>
      </c>
      <c r="D37" s="118">
        <f>(C37*A37)/12</f>
        <v/>
      </c>
      <c r="K37" s="107" t="inlineStr">
        <is>
          <t xml:space="preserve">Monthly Payment </t>
        </is>
      </c>
      <c r="L37" s="114">
        <f>L24/24</f>
        <v/>
      </c>
    </row>
    <row r="38" ht="15.4" customHeight="1" s="59">
      <c r="A38" s="114" t="n">
        <v>1350000</v>
      </c>
      <c r="B38" s="107" t="n">
        <v>9</v>
      </c>
      <c r="C38" s="115" t="n">
        <v>0.0945</v>
      </c>
      <c r="D38" s="118">
        <f>(C38*A38)/12</f>
        <v/>
      </c>
    </row>
    <row r="39" ht="23.85" customHeight="1" s="59">
      <c r="A39" s="114" t="n">
        <v>1500000</v>
      </c>
      <c r="B39" s="107" t="n">
        <v>10</v>
      </c>
      <c r="C39" s="115" t="n">
        <v>0.0945</v>
      </c>
      <c r="D39" s="118">
        <f>(C39*A39)/12</f>
        <v/>
      </c>
      <c r="K39" s="119" t="inlineStr">
        <is>
          <t>Total Amount Needed by Hard Cash Lender</t>
        </is>
      </c>
      <c r="M39" s="120">
        <f>L14+L24</f>
        <v/>
      </c>
    </row>
    <row r="40" ht="15.4" customHeight="1" s="59">
      <c r="A40" s="114" t="n">
        <v>1650000</v>
      </c>
      <c r="B40" s="107" t="n">
        <v>11</v>
      </c>
      <c r="C40" s="115" t="n">
        <v>0.0945</v>
      </c>
      <c r="D40" s="118">
        <f>(C40*A40)/12</f>
        <v/>
      </c>
    </row>
    <row r="41" ht="15.4" customHeight="1" s="59">
      <c r="A41" s="114" t="n">
        <v>1800000</v>
      </c>
      <c r="B41" s="107" t="n">
        <v>12</v>
      </c>
      <c r="C41" s="115" t="n">
        <v>0.0945</v>
      </c>
      <c r="D41" s="118">
        <f>(C41*A41)/12</f>
        <v/>
      </c>
    </row>
    <row r="42" ht="15.4" customHeight="1" s="59">
      <c r="A42" s="107" t="inlineStr">
        <is>
          <t>TOTAL EXPENSE</t>
        </is>
      </c>
      <c r="D42" s="118">
        <f>SUM(D30:D41)+SUM(D9:D10)</f>
        <v/>
      </c>
      <c r="E42" s="107" t="inlineStr">
        <is>
          <t>*Including Lender/Broker fees</t>
        </is>
      </c>
    </row>
    <row r="44" ht="15.4" customHeight="1" s="59">
      <c r="A44" s="107" t="inlineStr">
        <is>
          <t>Prime Rate with (0.50%) reduction from present = 6.45%Prime</t>
        </is>
      </c>
    </row>
    <row r="45" ht="15.4" customHeight="1" s="59">
      <c r="A45" s="107" t="inlineStr">
        <is>
          <t>Draw Schedule 12 month build, equal draws monthly</t>
        </is>
      </c>
      <c r="B45" s="107" t="inlineStr">
        <is>
          <t>Timeline (month)</t>
        </is>
      </c>
      <c r="C45" s="107" t="inlineStr">
        <is>
          <t>Interest Rate (0.50%)</t>
        </is>
      </c>
      <c r="D45" s="107" t="inlineStr">
        <is>
          <t>Interest Expense</t>
        </is>
      </c>
    </row>
    <row r="46" ht="15.4" customHeight="1" s="59">
      <c r="A46" s="114" t="n">
        <v>150000</v>
      </c>
      <c r="B46" s="107" t="n">
        <v>1</v>
      </c>
      <c r="C46" s="115" t="n">
        <v>0.092</v>
      </c>
      <c r="D46" s="118">
        <f>(C46*A46)/12</f>
        <v/>
      </c>
    </row>
    <row r="47" ht="15.4" customHeight="1" s="59">
      <c r="A47" s="114" t="n">
        <v>300000</v>
      </c>
      <c r="B47" s="107" t="n">
        <v>2</v>
      </c>
      <c r="C47" s="115" t="n">
        <v>0.092</v>
      </c>
      <c r="D47" s="118">
        <f>(C47*A47)/12</f>
        <v/>
      </c>
    </row>
    <row r="48" ht="15.4" customHeight="1" s="59">
      <c r="A48" s="114" t="n">
        <v>450000</v>
      </c>
      <c r="B48" s="107" t="n">
        <v>3</v>
      </c>
      <c r="C48" s="115" t="n">
        <v>0.092</v>
      </c>
      <c r="D48" s="118">
        <f>(C48*A48)/12</f>
        <v/>
      </c>
    </row>
    <row r="49" ht="15.4" customHeight="1" s="59">
      <c r="A49" s="114" t="n">
        <v>600000</v>
      </c>
      <c r="B49" s="107" t="n">
        <v>4</v>
      </c>
      <c r="C49" s="115" t="n">
        <v>0.092</v>
      </c>
      <c r="D49" s="118">
        <f>(C49*A49)/12</f>
        <v/>
      </c>
    </row>
    <row r="50" ht="15.4" customHeight="1" s="59">
      <c r="A50" s="114" t="n">
        <v>750000</v>
      </c>
      <c r="B50" s="107" t="n">
        <v>5</v>
      </c>
      <c r="C50" s="115" t="n">
        <v>0.092</v>
      </c>
      <c r="D50" s="118">
        <f>(C50*A50)/12</f>
        <v/>
      </c>
    </row>
    <row r="51" ht="15.4" customHeight="1" s="59">
      <c r="A51" s="114" t="n">
        <v>900000</v>
      </c>
      <c r="B51" s="107" t="n">
        <v>6</v>
      </c>
      <c r="C51" s="115" t="n">
        <v>0.092</v>
      </c>
      <c r="D51" s="118">
        <f>(C51*A51)/12</f>
        <v/>
      </c>
    </row>
    <row r="52" ht="15.4" customHeight="1" s="59">
      <c r="A52" s="114" t="n">
        <v>1050000</v>
      </c>
      <c r="B52" s="107" t="n">
        <v>7</v>
      </c>
      <c r="C52" s="115" t="n">
        <v>0.092</v>
      </c>
      <c r="D52" s="118">
        <f>(C52*A52)/12</f>
        <v/>
      </c>
    </row>
    <row r="53" ht="15.4" customHeight="1" s="59">
      <c r="A53" s="114" t="n">
        <v>1200000</v>
      </c>
      <c r="B53" s="107" t="n">
        <v>8</v>
      </c>
      <c r="C53" s="115" t="n">
        <v>0.092</v>
      </c>
      <c r="D53" s="118">
        <f>(C53*A53)/12</f>
        <v/>
      </c>
    </row>
    <row r="54" ht="15.4" customHeight="1" s="59">
      <c r="A54" s="114" t="n">
        <v>1350000</v>
      </c>
      <c r="B54" s="107" t="n">
        <v>9</v>
      </c>
      <c r="C54" s="115" t="n">
        <v>0.092</v>
      </c>
      <c r="D54" s="118">
        <f>(C54*A54)/12</f>
        <v/>
      </c>
    </row>
    <row r="55" ht="15.4" customHeight="1" s="59">
      <c r="A55" s="114" t="n">
        <v>1500000</v>
      </c>
      <c r="B55" s="107" t="n">
        <v>10</v>
      </c>
      <c r="C55" s="115" t="n">
        <v>0.092</v>
      </c>
      <c r="D55" s="118">
        <f>(C55*A55)/12</f>
        <v/>
      </c>
    </row>
    <row r="56" ht="15.4" customHeight="1" s="59">
      <c r="A56" s="114" t="n">
        <v>1650000</v>
      </c>
      <c r="B56" s="107" t="n">
        <v>11</v>
      </c>
      <c r="C56" s="115" t="n">
        <v>0.092</v>
      </c>
      <c r="D56" s="118">
        <f>(C56*A56)/12</f>
        <v/>
      </c>
    </row>
    <row r="57" ht="15.4" customHeight="1" s="59">
      <c r="A57" s="114" t="n">
        <v>1800000</v>
      </c>
      <c r="B57" s="107" t="n">
        <v>12</v>
      </c>
      <c r="C57" s="115" t="n">
        <v>0.092</v>
      </c>
      <c r="D57" s="118">
        <f>(C57*A57)/12</f>
        <v/>
      </c>
    </row>
    <row r="58" ht="15.4" customHeight="1" s="59">
      <c r="A58" s="107" t="inlineStr">
        <is>
          <t>TOTAL EXPENSE</t>
        </is>
      </c>
      <c r="D58" s="118">
        <f>SUM(D46:D57)+SUM(D9:D10)</f>
        <v/>
      </c>
      <c r="E58" s="107" t="inlineStr">
        <is>
          <t>*Including Lender/Broker fees</t>
        </is>
      </c>
    </row>
    <row r="60" ht="15.4" customHeight="1" s="59">
      <c r="A60" s="107" t="inlineStr">
        <is>
          <t>Prime Rate with (0.75%) reduction from present = 6.20%Prime</t>
        </is>
      </c>
    </row>
    <row r="61" ht="15.4" customHeight="1" s="59">
      <c r="A61" s="107" t="inlineStr">
        <is>
          <t>Draw Schedule 12 month build, equal draws monthly</t>
        </is>
      </c>
      <c r="B61" s="107" t="inlineStr">
        <is>
          <t>Timeline (month)</t>
        </is>
      </c>
      <c r="C61" s="107" t="inlineStr">
        <is>
          <t>Interest Rate (0.75%)</t>
        </is>
      </c>
      <c r="D61" s="107" t="inlineStr">
        <is>
          <t>Interest Expense</t>
        </is>
      </c>
    </row>
    <row r="62" ht="15.4" customHeight="1" s="59">
      <c r="A62" s="114" t="n">
        <v>150000</v>
      </c>
      <c r="B62" s="107" t="n">
        <v>1</v>
      </c>
      <c r="C62" s="115" t="n">
        <v>0.0895</v>
      </c>
      <c r="D62" s="118">
        <f>(C62*A62)/12</f>
        <v/>
      </c>
    </row>
    <row r="63" ht="15.4" customHeight="1" s="59">
      <c r="A63" s="114" t="n">
        <v>300000</v>
      </c>
      <c r="B63" s="107" t="n">
        <v>2</v>
      </c>
      <c r="C63" s="115" t="n">
        <v>0.0895</v>
      </c>
      <c r="D63" s="118">
        <f>(C63*A63)/12</f>
        <v/>
      </c>
    </row>
    <row r="64" ht="15.4" customHeight="1" s="59">
      <c r="A64" s="114" t="n">
        <v>450000</v>
      </c>
      <c r="B64" s="107" t="n">
        <v>3</v>
      </c>
      <c r="C64" s="115" t="n">
        <v>0.0895</v>
      </c>
      <c r="D64" s="118">
        <f>(C64*A64)/12</f>
        <v/>
      </c>
    </row>
    <row r="65" ht="15.4" customHeight="1" s="59">
      <c r="A65" s="114" t="n">
        <v>600000</v>
      </c>
      <c r="B65" s="107" t="n">
        <v>4</v>
      </c>
      <c r="C65" s="115" t="n">
        <v>0.0895</v>
      </c>
      <c r="D65" s="118">
        <f>(C65*A65)/12</f>
        <v/>
      </c>
    </row>
    <row r="66" ht="15.4" customHeight="1" s="59">
      <c r="A66" s="114" t="n">
        <v>750000</v>
      </c>
      <c r="B66" s="107" t="n">
        <v>5</v>
      </c>
      <c r="C66" s="115" t="n">
        <v>0.0895</v>
      </c>
      <c r="D66" s="118">
        <f>(C66*A66)/12</f>
        <v/>
      </c>
    </row>
    <row r="67" ht="15.4" customHeight="1" s="59">
      <c r="A67" s="114" t="n">
        <v>900000</v>
      </c>
      <c r="B67" s="107" t="n">
        <v>6</v>
      </c>
      <c r="C67" s="115" t="n">
        <v>0.0895</v>
      </c>
      <c r="D67" s="118">
        <f>(C67*A67)/12</f>
        <v/>
      </c>
    </row>
    <row r="68" ht="15.4" customHeight="1" s="59">
      <c r="A68" s="114" t="n">
        <v>1050000</v>
      </c>
      <c r="B68" s="107" t="n">
        <v>7</v>
      </c>
      <c r="C68" s="115" t="n">
        <v>0.0895</v>
      </c>
      <c r="D68" s="118">
        <f>(C68*A68)/12</f>
        <v/>
      </c>
    </row>
    <row r="69" ht="15.4" customHeight="1" s="59">
      <c r="A69" s="114" t="n">
        <v>1200000</v>
      </c>
      <c r="B69" s="107" t="n">
        <v>8</v>
      </c>
      <c r="C69" s="115" t="n">
        <v>0.0895</v>
      </c>
      <c r="D69" s="118">
        <f>(C69*A69)/12</f>
        <v/>
      </c>
    </row>
    <row r="70" ht="15.4" customHeight="1" s="59">
      <c r="A70" s="114" t="n">
        <v>1350000</v>
      </c>
      <c r="B70" s="107" t="n">
        <v>9</v>
      </c>
      <c r="C70" s="115" t="n">
        <v>0.0895</v>
      </c>
      <c r="D70" s="118">
        <f>(C70*A70)/12</f>
        <v/>
      </c>
    </row>
    <row r="71" ht="15.4" customHeight="1" s="59">
      <c r="A71" s="114" t="n">
        <v>1500000</v>
      </c>
      <c r="B71" s="107" t="n">
        <v>10</v>
      </c>
      <c r="C71" s="115" t="n">
        <v>0.0895</v>
      </c>
      <c r="D71" s="118">
        <f>(C71*A71)/12</f>
        <v/>
      </c>
    </row>
    <row r="72" ht="15.4" customHeight="1" s="59">
      <c r="A72" s="114" t="n">
        <v>1650000</v>
      </c>
      <c r="B72" s="107" t="n">
        <v>11</v>
      </c>
      <c r="C72" s="115" t="n">
        <v>0.0895</v>
      </c>
      <c r="D72" s="118">
        <f>(C72*A72)/12</f>
        <v/>
      </c>
    </row>
    <row r="73" ht="15.4" customHeight="1" s="59">
      <c r="A73" s="114" t="n">
        <v>1800000</v>
      </c>
      <c r="B73" s="107" t="n">
        <v>12</v>
      </c>
      <c r="C73" s="115" t="n">
        <v>0.0895</v>
      </c>
      <c r="D73" s="118">
        <f>(C73*A73)/12</f>
        <v/>
      </c>
    </row>
    <row r="74" ht="15.4" customHeight="1" s="59">
      <c r="A74" s="107" t="inlineStr">
        <is>
          <t>TOTAL EXPENSE</t>
        </is>
      </c>
      <c r="D74" s="118">
        <f>SUM(D62:D73)+SUM(D9:D10)</f>
        <v/>
      </c>
      <c r="E74" s="107" t="inlineStr">
        <is>
          <t>*Including Lender/Broker fees</t>
        </is>
      </c>
    </row>
    <row r="76" ht="15.4" customHeight="1" s="59">
      <c r="A76" s="107" t="inlineStr">
        <is>
          <t>Prime Rate with (1.00%) reduction from present = 5.95%Prime</t>
        </is>
      </c>
    </row>
    <row r="77" ht="15.4" customHeight="1" s="59">
      <c r="A77" s="107" t="inlineStr">
        <is>
          <t>Draw Schedule 12 month build, equal draws monthly</t>
        </is>
      </c>
      <c r="B77" s="107" t="inlineStr">
        <is>
          <t>Timeline (month)</t>
        </is>
      </c>
      <c r="C77" s="107" t="inlineStr">
        <is>
          <t>Interest Rate (1.00%)</t>
        </is>
      </c>
      <c r="D77" s="107" t="inlineStr">
        <is>
          <t>Interest Expense</t>
        </is>
      </c>
    </row>
    <row r="78" ht="15.4" customHeight="1" s="59">
      <c r="A78" s="114" t="n">
        <v>150000</v>
      </c>
      <c r="B78" s="107" t="n">
        <v>1</v>
      </c>
      <c r="C78" s="115" t="n">
        <v>0.08699999999999999</v>
      </c>
      <c r="D78" s="118">
        <f>(C78*A78)/12</f>
        <v/>
      </c>
    </row>
    <row r="79" ht="15.4" customHeight="1" s="59">
      <c r="A79" s="114" t="n">
        <v>300000</v>
      </c>
      <c r="B79" s="107" t="n">
        <v>2</v>
      </c>
      <c r="C79" s="115" t="n">
        <v>0.08699999999999999</v>
      </c>
      <c r="D79" s="118">
        <f>(C79*A79)/12</f>
        <v/>
      </c>
    </row>
    <row r="80" ht="15.4" customHeight="1" s="59">
      <c r="A80" s="114" t="n">
        <v>450000</v>
      </c>
      <c r="B80" s="107" t="n">
        <v>3</v>
      </c>
      <c r="C80" s="115" t="n">
        <v>0.08699999999999999</v>
      </c>
      <c r="D80" s="118">
        <f>(C80*A80)/12</f>
        <v/>
      </c>
    </row>
    <row r="81" ht="15.4" customHeight="1" s="59">
      <c r="A81" s="114" t="n">
        <v>600000</v>
      </c>
      <c r="B81" s="107" t="n">
        <v>4</v>
      </c>
      <c r="C81" s="115" t="n">
        <v>0.08699999999999999</v>
      </c>
      <c r="D81" s="118">
        <f>(C81*A81)/12</f>
        <v/>
      </c>
    </row>
    <row r="82" ht="15.4" customHeight="1" s="59">
      <c r="A82" s="114" t="n">
        <v>750000</v>
      </c>
      <c r="B82" s="107" t="n">
        <v>5</v>
      </c>
      <c r="C82" s="115" t="n">
        <v>0.08699999999999999</v>
      </c>
      <c r="D82" s="118">
        <f>(C82*A82)/12</f>
        <v/>
      </c>
    </row>
    <row r="83" ht="15.4" customHeight="1" s="59">
      <c r="A83" s="114" t="n">
        <v>900000</v>
      </c>
      <c r="B83" s="107" t="n">
        <v>6</v>
      </c>
      <c r="C83" s="115" t="n">
        <v>0.08699999999999999</v>
      </c>
      <c r="D83" s="118">
        <f>(C83*A83)/12</f>
        <v/>
      </c>
    </row>
    <row r="84" ht="15.4" customHeight="1" s="59">
      <c r="A84" s="114" t="n">
        <v>1050000</v>
      </c>
      <c r="B84" s="107" t="n">
        <v>7</v>
      </c>
      <c r="C84" s="115" t="n">
        <v>0.08699999999999999</v>
      </c>
      <c r="D84" s="118">
        <f>(C84*A84)/12</f>
        <v/>
      </c>
    </row>
    <row r="85" ht="15.4" customHeight="1" s="59">
      <c r="A85" s="114" t="n">
        <v>1200000</v>
      </c>
      <c r="B85" s="107" t="n">
        <v>8</v>
      </c>
      <c r="C85" s="115" t="n">
        <v>0.08699999999999999</v>
      </c>
      <c r="D85" s="118">
        <f>(C85*A85)/12</f>
        <v/>
      </c>
    </row>
    <row r="86" ht="15.4" customHeight="1" s="59">
      <c r="A86" s="114" t="n">
        <v>1350000</v>
      </c>
      <c r="B86" s="107" t="n">
        <v>9</v>
      </c>
      <c r="C86" s="115" t="n">
        <v>0.08699999999999999</v>
      </c>
      <c r="D86" s="118">
        <f>(C86*A86)/12</f>
        <v/>
      </c>
    </row>
    <row r="87" ht="15.4" customHeight="1" s="59">
      <c r="A87" s="114" t="n">
        <v>1500000</v>
      </c>
      <c r="B87" s="107" t="n">
        <v>10</v>
      </c>
      <c r="C87" s="115" t="n">
        <v>0.08699999999999999</v>
      </c>
      <c r="D87" s="118">
        <f>(C87*A87)/12</f>
        <v/>
      </c>
    </row>
    <row r="88" ht="15.4" customHeight="1" s="59">
      <c r="A88" s="114" t="n">
        <v>1650000</v>
      </c>
      <c r="B88" s="107" t="n">
        <v>11</v>
      </c>
      <c r="C88" s="115" t="n">
        <v>0.08699999999999999</v>
      </c>
      <c r="D88" s="118">
        <f>(C88*A88)/12</f>
        <v/>
      </c>
    </row>
    <row r="89" ht="15.4" customHeight="1" s="59">
      <c r="A89" s="114" t="n">
        <v>1800000</v>
      </c>
      <c r="B89" s="107" t="n">
        <v>12</v>
      </c>
      <c r="C89" s="115" t="n">
        <v>0.08699999999999999</v>
      </c>
      <c r="D89" s="118">
        <f>(C89*A89)/12</f>
        <v/>
      </c>
    </row>
    <row r="90" ht="15.4" customHeight="1" s="59">
      <c r="A90" s="107" t="inlineStr">
        <is>
          <t>TOTAL EXPENSE</t>
        </is>
      </c>
      <c r="D90" s="118">
        <f>SUM(D78:D89)+SUM(D9:D10)</f>
        <v/>
      </c>
      <c r="E90" s="107" t="inlineStr">
        <is>
          <t>*Including Lender/Broker fees</t>
        </is>
      </c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3.xml><?xml version="1.0" encoding="utf-8"?>
<worksheet xmlns="http://schemas.openxmlformats.org/spreadsheetml/2006/main">
  <sheetPr filterMode="0">
    <outlinePr summaryBelow="1" summaryRight="1"/>
    <pageSetUpPr fitToPage="0"/>
  </sheetPr>
  <dimension ref="A1:A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1.54296875" defaultRowHeight="13.45" zeroHeight="0" outlineLevelRow="0"/>
  <cols>
    <col width="8.720000000000001" customWidth="1" style="107" min="1" max="256"/>
  </cols>
  <sheetData/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3841 W 27Th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4282.67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2598000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3987 W King Edward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5003.44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3498000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2403 W 37Th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8251.129999999999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2875000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3587 Mayfair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5452.83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5298000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8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4878 Paton Street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6977.44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4199000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9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1667 W 40Th Avenue</t>
        </is>
      </c>
    </row>
    <row r="2" ht="14.6" customHeight="1" s="59">
      <c r="A2" s="60" t="n"/>
      <c r="B2" s="62" t="inlineStr">
        <is>
          <t>Shaughnessy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17476.01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8280000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0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3470 W 43Rd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12525.56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4850000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1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3108 W 31St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6482.43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6375000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2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3439 W 26Th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4309.97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4180000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3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3868 W 23Rd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2014.12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3988000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2786 W 29Th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6503.01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4950000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6261 Adera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9613.16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5880000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1649 W 29Th Avenue</t>
        </is>
      </c>
    </row>
    <row r="2" ht="14.6" customHeight="1" s="59">
      <c r="A2" s="60" t="n"/>
      <c r="B2" s="62" t="inlineStr">
        <is>
          <t>Shaughnessy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11995.45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6990000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4885 Valley Drive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0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1198000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8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2936 W 41St Avenue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4449.09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2440000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9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6519 Cypress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6498.98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3998000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0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3538 W 30Th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6499.18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5498000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1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5755 Angus Drive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10430.45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10880000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2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 Tamath Crescent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12418.58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880000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3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3631 W 26Th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6408.83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3268000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3529 W 34Th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6502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4950000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5483 Carnarvon Street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5818.37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3798000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5212 Maple Street</t>
        </is>
      </c>
    </row>
    <row r="2" ht="14.6" customHeight="1" s="59">
      <c r="A2" s="60" t="n"/>
      <c r="B2" s="62" t="inlineStr">
        <is>
          <t>Shaughnessy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6002.69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4528000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3945 W 31St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6492.54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3849000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8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5808 Crown Street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12951.49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6388000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9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3519 Mayfair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5432.76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2845000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30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6061 Adera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9658.469999999999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5298000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31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5937 Holland Street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4106.09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2398000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32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1726 W 32Nd Avenue</t>
        </is>
      </c>
    </row>
    <row r="2" ht="14.6" customHeight="1" s="59">
      <c r="A2" s="60" t="n"/>
      <c r="B2" s="62" t="inlineStr">
        <is>
          <t>Shaughnessy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11300.89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6990000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33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2091 W 59Th Avenue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5504.64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2550000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3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3075 W 36Th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6504.57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3880000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3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3349 W 37Th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6470.55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6580000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3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7112 Beechwood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11511.39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5980000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3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3596 W. 28Th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0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1998000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38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3847 W 24Th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4028.3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3900000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39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1691 W 41St Avenue</t>
        </is>
      </c>
    </row>
    <row r="2" ht="14.6" customHeight="1" s="59">
      <c r="A2" s="60" t="n"/>
      <c r="B2" s="62" t="inlineStr">
        <is>
          <t>Shaughnessy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17286.44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7999800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40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3514 W 36Th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9246.9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3700000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41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6479 Larch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5417.49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4388000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42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1666 W 65Th Avenue</t>
        </is>
      </c>
    </row>
    <row r="2" ht="14.6" customHeight="1" s="59">
      <c r="A2" s="60" t="n"/>
      <c r="B2" s="62" t="inlineStr">
        <is>
          <t>Marpole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3853.02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2199000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43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3255 W King Edward W Avenue</t>
        </is>
      </c>
    </row>
    <row r="2" ht="14.6" customHeight="1" s="59">
      <c r="A2" s="60" t="n"/>
      <c r="B2" s="62" t="inlineStr">
        <is>
          <t>Shaughnessy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0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1880000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4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1585 W 65Th Avenue</t>
        </is>
      </c>
    </row>
    <row r="2" ht="14.6" customHeight="1" s="59">
      <c r="A2" s="60" t="n"/>
      <c r="B2" s="62" t="inlineStr">
        <is>
          <t>Marpole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3837.15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2088000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4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3093 W 29Th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4294.23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3088888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4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4288 Musqueam Drive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9414.24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1738000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4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1833 W 35Th Avenue</t>
        </is>
      </c>
    </row>
    <row r="2" ht="14.6" customHeight="1" s="59">
      <c r="A2" s="60" t="n"/>
      <c r="B2" s="62" t="inlineStr">
        <is>
          <t>Shaughnessy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6563.97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4980000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48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3830 W 23Rd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4030.02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2618000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49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3657 W 29Th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7699.88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5998888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50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2843 W 44Th Avenue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7907.28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5990000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51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4085 Puget Drive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6815.18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6288000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52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3981 W 35Th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8543.209999999999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9898000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53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3449 W 22Nd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4033.62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2688000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5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2642 W 45Th Avenue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5835.46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2990000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5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1766 W 68Th Avenue</t>
        </is>
      </c>
    </row>
    <row r="2" ht="14.6" customHeight="1" s="59">
      <c r="A2" s="60" t="n"/>
      <c r="B2" s="62" t="inlineStr">
        <is>
          <t>Marpole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6947.8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2900000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5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6729 Wiltshire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2637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4248000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5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3439 W 27Th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4284.19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4699000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58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3706 W King Edward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6623.69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4288000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59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6026 Angus Drive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9703.209999999999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5880000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60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1658 W 28Th Avenue</t>
        </is>
      </c>
    </row>
    <row r="2" ht="14.6" customHeight="1" s="59">
      <c r="A2" s="60" t="n"/>
      <c r="B2" s="62" t="inlineStr">
        <is>
          <t>Shaughnessy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11995.64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6480000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61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4254 Staulo Crescent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11294.46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1988000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62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4426 Arbutus Street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7085.24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4300000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63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3758 W 35Th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6516.54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4080000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6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2971 W 31St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6512.83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5990000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6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2050 W 57Th Avenue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5628.99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2738000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6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4637 Angus Drive</t>
        </is>
      </c>
    </row>
    <row r="2" ht="14.6" customHeight="1" s="59">
      <c r="A2" s="60" t="n"/>
      <c r="B2" s="62" t="inlineStr">
        <is>
          <t>Shaughnessy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11192.5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6260000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6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3593 W 29Th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0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1788888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68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6530 Angus Drive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4558.86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2698000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69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6051 Collingwood Place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11310.03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6880000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70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6059 Collingwood Place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10838.11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6880000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71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6576 Yew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4995.33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2488000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72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4930 Dunbar Street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3420.36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2099000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73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1957 Aspen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7872.42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4168000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7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6675 Laburnum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6497.22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4690000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7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2671 Mcbain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6257.94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5580000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7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3306 Mayfair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6362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2298000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7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3304 Mayfair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0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2298000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78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5503 Blenheim Street</t>
        </is>
      </c>
    </row>
    <row r="2" ht="14.6" customHeight="1" s="59">
      <c r="A2" s="60" t="n"/>
      <c r="B2" s="62" t="inlineStr">
        <is>
          <t>Kitsilano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0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2598000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79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2188 W 21St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7121.29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5280000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80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2683 W 21St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6460.71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4500000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81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6524 Angus Drive</t>
        </is>
      </c>
    </row>
    <row r="2" ht="14.6" customHeight="1" s="59">
      <c r="A2" s="60" t="n"/>
      <c r="B2" s="62" t="inlineStr">
        <is>
          <t>Shaughnessy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0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2498000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82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2115 W 34Th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8583.52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4180000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83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2728 Oliver Crescent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6515.49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3898000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8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1950 W 36Th Avenue</t>
        </is>
      </c>
    </row>
    <row r="2" ht="14.6" customHeight="1" s="59">
      <c r="A2" s="60" t="n"/>
      <c r="B2" s="62" t="inlineStr">
        <is>
          <t>Shaughnessy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6002.51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4248000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8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2975 W 22Nd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5117.9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2988000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8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2984 W 31St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4273.2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4299800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8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1591 Nanton Avenue</t>
        </is>
      </c>
    </row>
    <row r="2" ht="14.6" customHeight="1" s="59">
      <c r="A2" s="60" t="n"/>
      <c r="B2" s="62" t="inlineStr">
        <is>
          <t>Shaughnessy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8964.51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5990000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88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Ph4 2089 W 43Rd Avenue</t>
        </is>
      </c>
    </row>
    <row r="2" ht="14.6" customHeight="1" s="59">
      <c r="A2" s="60" t="n"/>
      <c r="B2" s="62" t="inlineStr">
        <is>
          <t>Oakridge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0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3249000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89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2133 W 49Th Avenue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4285.69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2888000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90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3688 W 49Th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8965.950000000001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3488000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91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5611 Elm Street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8095.83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4598000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92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3688 W King Edward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6622.53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4288000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93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2937 W 45Th Avenue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8016.88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6980000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9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3169 W 45Th Avenue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6788.59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3398000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9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2903 W 21St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4018.61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2680000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9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6968 Churchill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11439.26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6968000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9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3070 W 44Th Avenue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5930.23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6480000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98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1706 W 68Th Avenue</t>
        </is>
      </c>
    </row>
    <row r="2" ht="14.6" customHeight="1" s="59">
      <c r="A2" s="60" t="n"/>
      <c r="B2" s="62" t="inlineStr">
        <is>
          <t>Marpole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8347.08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3550000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99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3522 W 42Nd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5879.02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3699000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00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3838 W 50Th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9753.209999999999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5135555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01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2870 Sw Marine Drive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99173.25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16900000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02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3530 W 34Th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6492.01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6688000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03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3357 W 26Th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7702.5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3788800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0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7216 Beechwood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11519.81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9880000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0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4738 Elm Street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6783.2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6150000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0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3589 W 35Th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6395.65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3680000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0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2835 Oliver Crescent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5956.91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2888000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08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2837 Oliver Crescent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0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2888000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09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4062 W 39Th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5846.39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5980000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10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6262 Angus Drive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8974.91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10388000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11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6076 Angus Drive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9752.75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9580000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12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2876 W 42Nd Avenue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4459.86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3788000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13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6011 Adera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9597.91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9480000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1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3523 W 23Rd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4027.94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4098000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1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1576 W 59Th Avenue</t>
        </is>
      </c>
    </row>
    <row r="2" ht="14.6" customHeight="1" s="59">
      <c r="A2" s="60" t="n"/>
      <c r="B2" s="62" t="inlineStr">
        <is>
          <t>Marpole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5489.56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4080000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1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4429 Angus Drive</t>
        </is>
      </c>
    </row>
    <row r="2" ht="14.6" customHeight="1" s="59">
      <c r="A2" s="60" t="n"/>
      <c r="B2" s="62" t="inlineStr">
        <is>
          <t>Shaughnessy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9560.959999999999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5750000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1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6808 Angus Drive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7921.96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4890000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18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1925 Sw Marine Drive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17978.03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7880000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19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2023 W 36Th Avenue</t>
        </is>
      </c>
    </row>
    <row r="2" ht="14.6" customHeight="1" s="59">
      <c r="A2" s="60" t="n"/>
      <c r="B2" s="62" t="inlineStr">
        <is>
          <t>Shaughnessy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0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7500000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20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5638 Maple Street</t>
        </is>
      </c>
    </row>
    <row r="2" ht="14.6" customHeight="1" s="59">
      <c r="A2" s="60" t="n"/>
      <c r="B2" s="62" t="inlineStr">
        <is>
          <t>Shaughnessy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10151.77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4688000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21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6868 Adera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11861.65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5980000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22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2083 W 33Rd Avenue</t>
        </is>
      </c>
    </row>
    <row r="2" ht="14.6" customHeight="1" s="59">
      <c r="A2" s="60" t="n"/>
      <c r="B2" s="62" t="inlineStr">
        <is>
          <t>South Cambie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0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999000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23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4053 W 32Nd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4280.27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2769000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2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1554 W 65Th Avenue</t>
        </is>
      </c>
    </row>
    <row r="2" ht="14.6" customHeight="1" s="59">
      <c r="A2" s="60" t="n"/>
      <c r="B2" s="62" t="inlineStr">
        <is>
          <t>Marpole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3852.68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2428000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2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3172 W 26Th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4293.66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2798000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2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3908 W 32Nd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4285.44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2780000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2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4658 Elm Street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9412.690000000001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9680000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28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4078 W 32Nd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4275.31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4498000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29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2967 W 43Rd Avenue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4960.38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4680000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30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4393 Puget Drive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6510.49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4390000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31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4056 W 36Th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6938.3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6750000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32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7838 Angus Drive</t>
        </is>
      </c>
    </row>
    <row r="2" ht="14.6" customHeight="1" s="59">
      <c r="A2" s="60" t="n"/>
      <c r="B2" s="62" t="inlineStr">
        <is>
          <t>Marpole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12046.61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4798000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33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2288 W 22Nd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6091.28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4690000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3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2092 W 57Th Avenue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5616.43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2498000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3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Ph5 5555 Dunbar Street</t>
        </is>
      </c>
    </row>
    <row r="2" ht="14.6" customHeight="1" s="59">
      <c r="A2" s="60" t="n"/>
      <c r="B2" s="62" t="inlineStr">
        <is>
          <t>Kitsilano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0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1680000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3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3410 W 43Rd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6595.88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2988000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3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6350 Macdonald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21413.76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16800000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38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4422 Quesnel Drive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6419.04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8680000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39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6188 Adera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14756.47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16880000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40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3675 W 39Th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9092.709999999999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3898000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41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1925 W 61St Avenue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7955.36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7888000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42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5669 Angus Drive</t>
        </is>
      </c>
    </row>
    <row r="2" ht="14.6" customHeight="1" s="59">
      <c r="A2" s="60" t="n"/>
      <c r="B2" s="62" t="inlineStr">
        <is>
          <t>Shaughnessy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11865.55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7680000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43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2433 W 22Nd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10300.2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7780000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4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2072 W 43Rd Avenue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7166.01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3999000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4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2066 W 42Nd Avenue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5842.71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3698000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4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1638 W 61St Avenue</t>
        </is>
      </c>
    </row>
    <row r="2" ht="14.6" customHeight="1" s="59">
      <c r="A2" s="60" t="n"/>
      <c r="B2" s="62" t="inlineStr">
        <is>
          <t>Marpole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6499.65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3900000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4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2069 W 46Th Avenue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6749.99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4380000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48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5826 Angus Drive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9579.610000000001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8980000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49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3803 W 26Th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6456.82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7380000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50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3979 W 33Rd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6498.91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4380000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51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3123 W 27Th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4294.64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3490000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52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3630 W 34Th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6485.18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6180000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53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5189 Connaught Drive</t>
        </is>
      </c>
    </row>
    <row r="2" ht="14.6" customHeight="1" s="59">
      <c r="A2" s="60" t="n"/>
      <c r="B2" s="62" t="inlineStr">
        <is>
          <t>Shaughnessy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11901.94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8800000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5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4807 Paton Street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6365.3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4780000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5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2767 W 21St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4020.61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3699000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5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2471 Edgar Crescent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4104.4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3998000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5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2999 W 39Th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5640.29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4780000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58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2436 W 21St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6096.82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3449000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59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2135 W 37Th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8798.49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5980000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60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4006 W 34Th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6536.49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3950000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61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6630 Marine Crescent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19472.82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8500000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62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5961 Churchill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13259.54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14588000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63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4742 Collingwood Street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5011.75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5298000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6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3364 W 39Th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5060.81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3490000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6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3887 W 51St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9789.76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2798000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6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3617 W 35Th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6492.02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5680000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6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2128 W 20Th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6091.33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4188000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68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2005 Sw Marine Drive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16267.8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7880000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69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3590 W 39Th Avenue</t>
        </is>
      </c>
    </row>
    <row r="2" ht="14.6" customHeight="1" s="59">
      <c r="A2" s="60" t="n"/>
      <c r="B2" s="62" t="inlineStr">
        <is>
          <t>Shaughnessy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0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1677590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70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1670 W 49Th Avenue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10856.96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6190000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71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5338 Laburnum Street</t>
        </is>
      </c>
    </row>
    <row r="2" ht="14.6" customHeight="1" s="59">
      <c r="A2" s="60" t="n"/>
      <c r="B2" s="62" t="inlineStr">
        <is>
          <t>Shaughnessy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9542.82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4560000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72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3911 W King Edward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5118.2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3100000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73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3695 W 34Th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6483.87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6360000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7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2246 W 20Th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6083.68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7388000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7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2621 Mcbain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6355.33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3390000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7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6188 Wiltshire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11227.62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11980000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7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3531 W 37Th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9271.049999999999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3950000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78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5707 Elm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5536.8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2599999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79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3663 Sw Marine Drive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6459.81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5200000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80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8483 Cornish Street</t>
        </is>
      </c>
    </row>
    <row r="2" ht="14.6" customHeight="1" s="59">
      <c r="A2" s="60" t="n"/>
      <c r="B2" s="62" t="inlineStr">
        <is>
          <t>Marpole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5431.5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3190000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81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1850 W 33Rd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6759.86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3280000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82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3839 W 35Th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6516.2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6388000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83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5361 Cypress Street</t>
        </is>
      </c>
    </row>
    <row r="2" ht="14.6" customHeight="1" s="59">
      <c r="A2" s="60" t="n"/>
      <c r="B2" s="62" t="inlineStr">
        <is>
          <t>Shaughnessy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9494.059999999999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5970000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8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1992 W 60Th Avenue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7966.32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5280000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8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3668 W 28Th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6479.1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3280000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8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2920 W 27Th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4286.85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7880000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8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6708 Cypress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6480.91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5280000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88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2718 Oliver Crescent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6505.66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3399900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89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1770 W 62Nd Avenue</t>
        </is>
      </c>
    </row>
    <row r="2" ht="14.6" customHeight="1" s="59">
      <c r="A2" s="60" t="n"/>
      <c r="B2" s="62" t="inlineStr">
        <is>
          <t>Marpole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7034.53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5580000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90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2056 W 29Th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5961.86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3638000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91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5846 Angus Drive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9567.76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4799000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92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3335 Mayfair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5457.27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3830000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93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7128 Adera Street</t>
        </is>
      </c>
    </row>
    <row r="2" ht="14.6" customHeight="1" s="59">
      <c r="A2" s="60" t="n"/>
      <c r="B2" s="62" t="inlineStr">
        <is>
          <t>Marpole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0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2088000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9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4698 Angus Drive</t>
        </is>
      </c>
    </row>
    <row r="2" ht="14.6" customHeight="1" s="59">
      <c r="A2" s="60" t="n"/>
      <c r="B2" s="62" t="inlineStr">
        <is>
          <t>Shaughnessy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9987.75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5680000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9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3579 W 50Th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9613.809999999999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3980000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9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7878 Angus Drive</t>
        </is>
      </c>
    </row>
    <row r="2" ht="14.6" customHeight="1" s="59">
      <c r="A2" s="60" t="n"/>
      <c r="B2" s="62" t="inlineStr">
        <is>
          <t>Marpole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15250.3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6990000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9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6516 Wiltshire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3955.02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3198000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98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5978 Angus Drive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9706.719999999999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5688000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199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3550 W 47Th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13255.66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4400000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00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6836 Arbutus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17309.08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9980000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01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2287 W 37Th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10007.39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5480000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02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5038 Arbutus Street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5579.71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8388000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03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2551 W 35Th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7786.03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4680000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0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2589 W 35Th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7798.05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7680000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0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4987 Connaught Drive</t>
        </is>
      </c>
    </row>
    <row r="2" ht="14.6" customHeight="1" s="59">
      <c r="A2" s="60" t="n"/>
      <c r="B2" s="62" t="inlineStr">
        <is>
          <t>Shaughnessy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16686.97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5490000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0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1610 Roxburgh Crescent</t>
        </is>
      </c>
    </row>
    <row r="2" ht="14.6" customHeight="1" s="59">
      <c r="A2" s="60" t="n"/>
      <c r="B2" s="62" t="inlineStr">
        <is>
          <t>Shaughnessy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0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3790000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0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1960 W 42Nd Avenue</t>
        </is>
      </c>
    </row>
    <row r="2" ht="14.6" customHeight="1" s="59">
      <c r="A2" s="60" t="n"/>
      <c r="B2" s="62" t="inlineStr">
        <is>
          <t>Oakridge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0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3250000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08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1958 W 42Nd Avenue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5899.47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3250000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09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2769 W 49Th Avenue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14163.93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6988000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10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3607 Sw Marine Drive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9689.41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7600000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11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3637 Sw Marine Drive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7740.72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6800000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12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7216 Angus Drive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7764.56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5980000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13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2237 W 37Th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9059.370000000001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7980000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1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6809 Arbutus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13825.83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5800000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1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4239 Pine Crescent</t>
        </is>
      </c>
    </row>
    <row r="2" ht="14.6" customHeight="1" s="59">
      <c r="A2" s="60" t="n"/>
      <c r="B2" s="62" t="inlineStr">
        <is>
          <t>Shaughnessy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7939.34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7580000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1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3853 W King Edward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4695.04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4399000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1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3008 W 21St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4023.28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2599000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18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6615 Balsam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11797.41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15700000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19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2128 W 21St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6081.39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6988000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20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6238 Churchill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13252.65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14880000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21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3288 W 23Rd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4033.6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4386000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22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3628 W 38Th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9087.530000000001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6990000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23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4475 Maple Street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6997.04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3788000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2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4575 Alexandra Street</t>
        </is>
      </c>
    </row>
    <row r="2" ht="14.6" customHeight="1" s="59">
      <c r="A2" s="60" t="n"/>
      <c r="B2" s="62" t="inlineStr">
        <is>
          <t>Shaughnessy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9325.98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4777000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2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5712 Crown Street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6713.23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3699000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2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3941 W 33Rd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4337.84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2890000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2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1649 W 69Th Avenue</t>
        </is>
      </c>
    </row>
    <row r="2" ht="14.6" customHeight="1" s="59">
      <c r="A2" s="60" t="n"/>
      <c r="B2" s="62" t="inlineStr">
        <is>
          <t>Marpole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8531.26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2888000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28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1573 W 66Th Avenue</t>
        </is>
      </c>
    </row>
    <row r="2" ht="14.6" customHeight="1" s="59">
      <c r="A2" s="60" t="n"/>
      <c r="B2" s="62" t="inlineStr">
        <is>
          <t>Marpole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3926.37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2688000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29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5480 Collingwood Street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6635.88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3498000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30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3594 W King Edward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6521.68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5500000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31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3582 W King Edward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6513.58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5000000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32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3588 W King Edward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6511.92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5000000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33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1678 Somerset Crescent</t>
        </is>
      </c>
    </row>
    <row r="2" ht="14.6" customHeight="1" s="59">
      <c r="A2" s="60" t="n"/>
      <c r="B2" s="62" t="inlineStr">
        <is>
          <t>Shaughnessy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25343.71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11500000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3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2850 W 32Nd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4291.05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3688888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3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3249 W 33Rd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4285.82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4390000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3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6330 Macdonald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21462.41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26888000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3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3088 W 21St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5492.74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3750000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38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3513 W 40Th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6697.36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4388000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39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5688 Wallace Street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8728.33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3288000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40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4184 Cypress Street</t>
        </is>
      </c>
    </row>
    <row r="2" ht="14.6" customHeight="1" s="59">
      <c r="A2" s="60" t="n"/>
      <c r="B2" s="62" t="inlineStr">
        <is>
          <t>Shaughnessy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8990.25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5180000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41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3330 W 41St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6175.4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3340000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42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7450 Balaclava Street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0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3875000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43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6299 Angus Drive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9267.65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9880000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4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6037 Angus Drive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10580.5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12700000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4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5912 Churchill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13260.57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11880000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4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3256 W 21St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5367.67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5580000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4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2960 W 41St Avenue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4327.81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2495000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48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3853 W 38Th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6835.65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7680000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49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2814 W 32Nd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4289.28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2998888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50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3584 East Boulevard</t>
        </is>
      </c>
    </row>
    <row r="2" ht="14.6" customHeight="1" s="59">
      <c r="A2" s="60" t="n"/>
      <c r="B2" s="62" t="inlineStr">
        <is>
          <t>Shaughnessy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7786.57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3699900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51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8083 Angus Drive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9953.67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10888000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52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5987 Wiltshire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9704.48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5280000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53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2146 W 33Rd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7887.6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3580000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5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5776 Angus Drive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9009.120000000001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5299000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5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6187 Macdonald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12623.06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5398000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5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6338 Vine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4144.05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2980000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5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3346 W 41St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6056.41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3500000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58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1735 W 62Nd Avenue</t>
        </is>
      </c>
    </row>
    <row r="2" ht="14.6" customHeight="1" s="59">
      <c r="A2" s="60" t="n"/>
      <c r="B2" s="62" t="inlineStr">
        <is>
          <t>Marpole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6505.21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3198000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59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8184 East Boulevard</t>
        </is>
      </c>
    </row>
    <row r="2" ht="14.6" customHeight="1" s="59">
      <c r="A2" s="60" t="n"/>
      <c r="B2" s="62" t="inlineStr">
        <is>
          <t>Marpole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5422.3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3299000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60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7165 Maple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7735.91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5700000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61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4022 W 30Th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6899.71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6790000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62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3356 W 41St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4647.73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3200000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63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6038 Marguerite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9582.549999999999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12880000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6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6388 Wiltshire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14246.97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12980000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6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5286 Mackenzie Street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1344.28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3589000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6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2138 W 48Th Avenue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4290.51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2549000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6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6037 Churchill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13260.86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11888000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68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3550-3560 Maple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0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10988000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69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3875 W 36Th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7733.91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6388000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70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6376 Collingwood Street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16577.57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5450000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71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2862 W 22Nd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4755.78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2990000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72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5666 Maple Street</t>
        </is>
      </c>
    </row>
    <row r="2" ht="14.6" customHeight="1" s="59">
      <c r="A2" s="60" t="n"/>
      <c r="B2" s="62" t="inlineStr">
        <is>
          <t>Shaughnessy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10130.15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8800000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73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7250 Marguerite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8720.17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7680000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7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6664 Balsam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3459.23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3988900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7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3904 W 21St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4023.53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2890000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7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6422 Laburnum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4128.6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3180000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7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2250 Sw Marine Drive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26799.11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4380000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78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6610 Churchill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11756.53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9580000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79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1662 W 61St Avenue</t>
        </is>
      </c>
    </row>
    <row r="2" ht="14.6" customHeight="1" s="59">
      <c r="A2" s="60" t="n"/>
      <c r="B2" s="62" t="inlineStr">
        <is>
          <t>Marpole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6510.12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4588000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80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2571 W 36Th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8016.32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4980000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81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3456 W 29Th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4285.89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2380000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82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1626 W 58Th Avenue</t>
        </is>
      </c>
    </row>
    <row r="2" ht="14.6" customHeight="1" s="59">
      <c r="A2" s="60" t="n"/>
      <c r="B2" s="62" t="inlineStr">
        <is>
          <t>Marpole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5606.9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5680000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83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4267 Doncaster Way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8494.34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3980000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8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2134 W 53Rd Avenue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7301.65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3680000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8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3741 W 37Th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6514.06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6280000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8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6812 Arbutus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21922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6550000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8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2016 W 48Th Avenue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6391.08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3800000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88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3894 Quesnel Drive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4090.01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5888000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89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1958 W 62Nd Avenue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6676.61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3480000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90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3617 W 48Th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8586.860000000001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3500000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91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2111 W 34Th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13362.68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9000000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92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6655 Marguerite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12662.15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7988000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93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5737 Olympic Street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7936.06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5310000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9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3321 W 37Th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6483.98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3160000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9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4723 Puget Drive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8118.62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6980000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9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6491 Mackenzie Place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11977.43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4390000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9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2106 W 33Rd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8637.309999999999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5500000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98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2118 W 33Rd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7815.79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5250000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299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2122 W 33Rd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7840.63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5250000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300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2793 Alamein Avenue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0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2948000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301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1919 W 57Th Avenue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13145.79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15800000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302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6869 Beechwood Street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11795.73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8580000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303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1850 Sw Marine Drive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36333.96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8500000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304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4463 Haggart Street</t>
        </is>
      </c>
    </row>
    <row r="2" ht="14.6" customHeight="1" s="59">
      <c r="A2" s="60" t="n"/>
      <c r="B2" s="62" t="inlineStr">
        <is>
          <t>Arbutus Ridge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7433.63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3680000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305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7637 West Boulevard</t>
        </is>
      </c>
    </row>
    <row r="2" ht="14.6" customHeight="1" s="59">
      <c r="A2" s="60" t="n"/>
      <c r="B2" s="62" t="inlineStr">
        <is>
          <t>Kerrisdale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9442.49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4350000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306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3320 W 41St Avenue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9286.290000000001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5900000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xl/worksheets/sheet307.xml><?xml version="1.0" encoding="utf-8"?>
<worksheet xmlns="http://schemas.openxmlformats.org/spreadsheetml/2006/main">
  <sheetPr filterMode="0">
    <outlinePr summaryBelow="1" summaryRight="1"/>
    <pageSetUpPr fitToPage="0"/>
  </sheetPr>
  <dimension ref="A1:L101"/>
  <sheetViews>
    <sheetView workbookViewId="0">
      <selection activeCell="A1" sqref="A1"/>
    </sheetView>
  </sheetViews>
  <sheetFormatPr baseColWidth="8" defaultColWidth="11.54296875" defaultRowHeight="14.6" zeroHeight="0" outlineLevelRow="0"/>
  <cols>
    <col width="12.3" customWidth="1" style="58" min="1" max="1"/>
    <col width="35.32" customWidth="1" style="58" min="2" max="2"/>
    <col width="6.7" customWidth="1" style="58" min="3" max="3"/>
    <col width="15.54" customWidth="1" style="58" min="4" max="4"/>
    <col width="5.03" customWidth="1" style="58" min="5" max="5"/>
    <col width="15.42" customWidth="1" style="58" min="6" max="6"/>
    <col width="21.58" customWidth="1" style="58" min="7" max="7"/>
    <col width="8.949999999999999" customWidth="1" style="58" min="8" max="11"/>
    <col width="13.64" customWidth="1" style="58" min="12" max="12"/>
    <col width="8.949999999999999" customWidth="1" style="58" min="13" max="256"/>
  </cols>
  <sheetData>
    <row r="1" ht="19.7" customHeight="1" s="59">
      <c r="A1" s="60" t="n"/>
      <c r="B1" s="61" t="inlineStr">
        <is>
          <t>6065 Dunbar Street</t>
        </is>
      </c>
    </row>
    <row r="2" ht="14.6" customHeight="1" s="59">
      <c r="A2" s="60" t="n"/>
      <c r="B2" s="62" t="inlineStr">
        <is>
          <t>Dunbar-Southlands</t>
        </is>
      </c>
    </row>
    <row r="3" ht="15" customHeight="1" s="59">
      <c r="A3" s="63" t="n">
        <v>1</v>
      </c>
      <c r="B3" s="64" t="inlineStr">
        <is>
          <t>Underlying Assumptions</t>
        </is>
      </c>
      <c r="C3" s="64" t="n"/>
      <c r="D3" s="64" t="n"/>
      <c r="E3" s="64" t="n"/>
      <c r="F3" s="65" t="n"/>
      <c r="G3" s="65" t="n"/>
    </row>
    <row r="4" ht="15" customHeight="1" s="59">
      <c r="A4" s="66" t="n">
        <v>1.1</v>
      </c>
      <c r="B4" s="67" t="inlineStr">
        <is>
          <t>Project Data</t>
        </is>
      </c>
      <c r="C4" s="67" t="n"/>
      <c r="D4" s="67" t="n"/>
      <c r="E4" s="67" t="n"/>
      <c r="F4" s="68" t="n"/>
      <c r="G4" s="68" t="n"/>
    </row>
    <row r="5" ht="14.6" customHeight="1" s="59">
      <c r="A5" s="69" t="n"/>
      <c r="D5" s="70" t="n"/>
    </row>
    <row r="6" ht="14.6" customHeight="1" s="59">
      <c r="A6" s="69" t="n"/>
      <c r="B6" s="58" t="inlineStr">
        <is>
          <t xml:space="preserve">Zoning </t>
        </is>
      </c>
      <c r="D6" s="71" t="inlineStr">
        <is>
          <t>R1-1</t>
        </is>
      </c>
    </row>
    <row r="7" ht="14.6" customHeight="1" s="59">
      <c r="A7" s="69" t="n"/>
      <c r="B7" s="58" t="inlineStr">
        <is>
          <t xml:space="preserve">Lot Size </t>
        </is>
      </c>
      <c r="D7" s="72" t="n">
        <v>7779.64</v>
      </c>
      <c r="E7" s="58" t="inlineStr">
        <is>
          <t>Sq.Ft</t>
        </is>
      </c>
    </row>
    <row r="8" ht="14.6" customHeight="1" s="59">
      <c r="A8" s="69" t="n"/>
      <c r="B8" s="58" t="inlineStr">
        <is>
          <t>Floor Space Ratio:</t>
        </is>
      </c>
      <c r="D8" s="73" t="n">
        <v>0.898</v>
      </c>
      <c r="E8" s="58" t="inlineStr">
        <is>
          <t>FSR</t>
        </is>
      </c>
    </row>
    <row r="9" ht="14.6" customHeight="1" s="59">
      <c r="A9" s="69" t="n"/>
      <c r="B9" s="58" t="inlineStr">
        <is>
          <t>Building Sq.ft</t>
        </is>
      </c>
      <c r="D9" s="70">
        <f>D7*D8</f>
        <v/>
      </c>
      <c r="E9" s="58" t="inlineStr">
        <is>
          <t>Sq.Ft</t>
        </is>
      </c>
    </row>
    <row r="10" ht="14.6" customHeight="1" s="59">
      <c r="A10" s="69" t="n"/>
      <c r="B10" s="58" t="inlineStr">
        <is>
          <t>Number of Units</t>
        </is>
      </c>
      <c r="D10" s="58" t="n">
        <v>2</v>
      </c>
    </row>
    <row r="11" ht="14.6" customHeight="1" s="59">
      <c r="A11" s="69" t="n"/>
      <c r="B11" s="58" t="inlineStr">
        <is>
          <t>Unit Type</t>
        </is>
      </c>
      <c r="D11" s="74" t="inlineStr">
        <is>
          <t xml:space="preserve">Duplex </t>
        </is>
      </c>
    </row>
    <row r="12" ht="14.6" customHeight="1" s="59">
      <c r="A12" s="69" t="n"/>
      <c r="B12" s="58" t="inlineStr">
        <is>
          <t>Number of Buildings</t>
        </is>
      </c>
      <c r="D12" s="58" t="n">
        <v>1</v>
      </c>
    </row>
    <row r="13" ht="14.6" customHeight="1" s="59">
      <c r="A13" s="69" t="n"/>
      <c r="B13" s="58" t="inlineStr">
        <is>
          <t>Build Price per Sq.ft</t>
        </is>
      </c>
      <c r="D13" s="58" t="n">
        <v>400</v>
      </c>
    </row>
    <row r="14" ht="14.6" customHeight="1" s="59">
      <c r="A14" s="69" t="n"/>
      <c r="B14" s="58" t="inlineStr">
        <is>
          <t>Development Cost per Sq.ft</t>
        </is>
      </c>
      <c r="D14" s="75">
        <f>G82/D9</f>
        <v/>
      </c>
    </row>
    <row r="15" ht="14.6" customHeight="1" s="59">
      <c r="A15" s="69" t="n"/>
      <c r="B15" s="58" t="inlineStr">
        <is>
          <t>Sale Price per Sq.ft</t>
        </is>
      </c>
      <c r="D15" s="58" t="n">
        <v>1600</v>
      </c>
    </row>
    <row r="16" ht="14.6" customHeight="1" s="59">
      <c r="A16" s="69" t="n"/>
    </row>
    <row r="17" ht="15" customHeight="1" s="59">
      <c r="A17" s="67" t="n">
        <v>1.2</v>
      </c>
      <c r="B17" s="67" t="inlineStr">
        <is>
          <t>Development Characteristics</t>
        </is>
      </c>
      <c r="C17" s="67" t="n"/>
      <c r="D17" s="67" t="n"/>
      <c r="E17" s="67" t="n"/>
      <c r="F17" s="68" t="n"/>
      <c r="G17" s="68" t="n"/>
    </row>
    <row r="18" ht="15" customHeight="1" s="59">
      <c r="A18" s="67" t="n">
        <v>1.3</v>
      </c>
      <c r="B18" s="67" t="inlineStr">
        <is>
          <t>Market Assumptions</t>
        </is>
      </c>
      <c r="C18" s="67" t="n"/>
      <c r="D18" s="67" t="n"/>
      <c r="E18" s="67" t="n"/>
      <c r="F18" s="68" t="n"/>
      <c r="G18" s="68" t="n"/>
    </row>
    <row r="19" ht="14.6" customHeight="1" s="59">
      <c r="A19" s="60" t="n"/>
      <c r="B19" s="58" t="inlineStr">
        <is>
          <t>Selling Period, Months</t>
        </is>
      </c>
      <c r="D19" s="74" t="n">
        <v>4</v>
      </c>
      <c r="E19" s="58" t="inlineStr">
        <is>
          <t>Months</t>
        </is>
      </c>
    </row>
    <row r="20" ht="14.6" customHeight="1" s="59">
      <c r="A20" s="60" t="n"/>
    </row>
    <row r="21" ht="15" customHeight="1" s="59">
      <c r="A21" s="67" t="n">
        <v>1.4</v>
      </c>
      <c r="B21" s="67" t="inlineStr">
        <is>
          <t>Construction Cost Assumptions</t>
        </is>
      </c>
      <c r="C21" s="67" t="n"/>
      <c r="D21" s="67" t="n"/>
      <c r="E21" s="67" t="n"/>
      <c r="F21" s="68" t="n"/>
      <c r="G21" s="68" t="n"/>
    </row>
    <row r="22" ht="14.6" customHeight="1" s="59">
      <c r="A22" s="60" t="n"/>
      <c r="B22" s="58" t="inlineStr">
        <is>
          <t>Off-site Costs</t>
        </is>
      </c>
      <c r="D22" s="58" t="n">
        <v>3500</v>
      </c>
    </row>
    <row r="23" ht="14.6" customHeight="1" s="59">
      <c r="A23" s="60" t="n"/>
      <c r="B23" s="58" t="inlineStr">
        <is>
          <t>On-site costs (Demolition, Site Prep)</t>
        </is>
      </c>
    </row>
    <row r="24" ht="14.6" customHeight="1" s="59">
      <c r="A24" s="60" t="n"/>
      <c r="B24" s="58" t="inlineStr">
        <is>
          <t>Parking Stalls Required</t>
        </is>
      </c>
      <c r="D24" s="76" t="n">
        <v>2</v>
      </c>
    </row>
    <row r="25" ht="14.6" customHeight="1" s="59">
      <c r="A25" s="60" t="n"/>
      <c r="B25" s="58" t="inlineStr">
        <is>
          <t xml:space="preserve">Planning Time </t>
        </is>
      </c>
      <c r="D25" s="74" t="n">
        <v>8</v>
      </c>
      <c r="E25" s="58" t="inlineStr">
        <is>
          <t>Months</t>
        </is>
      </c>
    </row>
    <row r="26" ht="14.6" customHeight="1" s="59">
      <c r="A26" s="60" t="n"/>
      <c r="B26" s="58" t="inlineStr">
        <is>
          <t>Construction Time</t>
        </is>
      </c>
      <c r="D26" s="77" t="n">
        <v>12</v>
      </c>
      <c r="E26" s="58" t="inlineStr">
        <is>
          <t>Months</t>
        </is>
      </c>
    </row>
    <row r="27" ht="14.6" customHeight="1" s="59">
      <c r="A27" s="60" t="n"/>
      <c r="B27" s="58" t="inlineStr">
        <is>
          <t>Hard Building Cost Per Sq.ft</t>
        </is>
      </c>
      <c r="D27" s="74" t="n">
        <v>400</v>
      </c>
    </row>
    <row r="28" ht="14.6" customHeight="1" s="59">
      <c r="A28" s="60" t="n"/>
      <c r="B28" s="58" t="inlineStr">
        <is>
          <t xml:space="preserve">Contingency </t>
        </is>
      </c>
      <c r="D28" s="78" t="n">
        <v>0.1</v>
      </c>
    </row>
    <row r="29" ht="14.6" customHeight="1" s="59">
      <c r="A29" s="60" t="n"/>
    </row>
    <row r="30" ht="15" customHeight="1" s="59">
      <c r="A30" s="67" t="n">
        <v>1.5</v>
      </c>
      <c r="B30" s="67" t="inlineStr">
        <is>
          <t>Financing Assumptions</t>
        </is>
      </c>
      <c r="C30" s="67" t="n"/>
      <c r="D30" s="67" t="n"/>
      <c r="E30" s="67" t="n"/>
      <c r="F30" s="68" t="n"/>
      <c r="G30" s="68" t="n"/>
    </row>
    <row r="31" ht="14.6" customHeight="1" s="59">
      <c r="A31" s="60" t="n"/>
      <c r="B31" s="58" t="inlineStr">
        <is>
          <t xml:space="preserve">Land Loan Interest Rate </t>
        </is>
      </c>
      <c r="D31" s="79" t="n">
        <v>0.09950000000000001</v>
      </c>
    </row>
    <row r="32" ht="14.6" customHeight="1" s="59">
      <c r="A32" s="60" t="n"/>
      <c r="B32" s="58" t="inlineStr">
        <is>
          <t>Construction Loan</t>
        </is>
      </c>
      <c r="D32" s="79" t="n">
        <v>0.097</v>
      </c>
    </row>
    <row r="33" ht="14.6" customHeight="1" s="59">
      <c r="A33" s="60" t="n"/>
      <c r="F33" s="79" t="n"/>
    </row>
    <row r="34" ht="14.6" customHeight="1" s="59">
      <c r="A34" s="60" t="n"/>
      <c r="F34" s="79" t="n"/>
    </row>
    <row r="35" ht="14.6" customHeight="1" s="59">
      <c r="A35" s="60" t="n"/>
      <c r="F35" s="79" t="n"/>
    </row>
    <row r="36" ht="17.35" customHeight="1" s="59">
      <c r="A36" s="80" t="n">
        <v>2</v>
      </c>
      <c r="B36" s="81" t="inlineStr">
        <is>
          <t>Project Value and Costs</t>
        </is>
      </c>
      <c r="C36" s="81" t="n"/>
      <c r="D36" s="81" t="n"/>
      <c r="E36" s="81" t="n"/>
      <c r="F36" s="82" t="n"/>
      <c r="G36" s="65" t="n"/>
    </row>
    <row r="37" ht="15" customHeight="1" s="59">
      <c r="A37" s="67" t="n">
        <v>2.1</v>
      </c>
      <c r="B37" s="67" t="inlineStr">
        <is>
          <t>Revenue</t>
        </is>
      </c>
      <c r="C37" s="67" t="n"/>
      <c r="D37" s="67" t="n"/>
      <c r="E37" s="67" t="n"/>
      <c r="F37" s="68" t="n"/>
      <c r="G37" s="68" t="n"/>
    </row>
    <row r="38" ht="14.6" customHeight="1" s="59">
      <c r="A38" s="60" t="n"/>
      <c r="B38" s="58" t="inlineStr">
        <is>
          <t>Gross sales Income</t>
        </is>
      </c>
      <c r="F38" s="75">
        <f>D15*D9</f>
        <v/>
      </c>
      <c r="G38" s="83" t="n"/>
    </row>
    <row r="39" ht="14.6" customHeight="1" s="59">
      <c r="A39" s="60" t="n"/>
      <c r="B39" s="58" t="inlineStr">
        <is>
          <t>Less Commissions 2.5%</t>
        </is>
      </c>
      <c r="F39" s="75">
        <f>F38*0.025</f>
        <v/>
      </c>
    </row>
    <row r="40" ht="14.6" customHeight="1" s="59">
      <c r="A40" s="60" t="n"/>
      <c r="B40" s="58" t="inlineStr">
        <is>
          <t>GST on Commision 5%</t>
        </is>
      </c>
      <c r="F40" s="75">
        <f>F39*0.05</f>
        <v/>
      </c>
    </row>
    <row r="41" ht="14.6" customHeight="1" s="59">
      <c r="A41" s="84" t="n"/>
      <c r="B41" s="85" t="inlineStr">
        <is>
          <t>Net Sales Income</t>
        </is>
      </c>
      <c r="C41" s="86" t="n"/>
      <c r="D41" s="86" t="n"/>
      <c r="E41" s="86" t="n"/>
      <c r="F41" s="86" t="n"/>
      <c r="G41" s="87">
        <f>F38-F39-F40</f>
        <v/>
      </c>
    </row>
    <row r="42" ht="14.6" customHeight="1" s="59">
      <c r="A42" s="60" t="n"/>
      <c r="L42" s="88" t="n"/>
    </row>
    <row r="43" ht="15" customHeight="1" s="59">
      <c r="A43" s="67" t="n">
        <v>2.2</v>
      </c>
      <c r="B43" s="67" t="inlineStr">
        <is>
          <t>Construction + Development Cost</t>
        </is>
      </c>
      <c r="C43" s="67" t="n"/>
      <c r="D43" s="67" t="n"/>
      <c r="E43" s="67" t="n"/>
      <c r="F43" s="68" t="n"/>
      <c r="G43" s="68" t="n"/>
    </row>
    <row r="44" ht="15" customHeight="1" s="59">
      <c r="A44" s="89" t="inlineStr">
        <is>
          <t>2.2.1</t>
        </is>
      </c>
      <c r="B44" s="89" t="inlineStr">
        <is>
          <t>Land</t>
        </is>
      </c>
      <c r="C44" s="89" t="n"/>
      <c r="D44" s="89" t="n"/>
      <c r="E44" s="89" t="n"/>
      <c r="F44" s="90" t="n"/>
      <c r="G44" s="90" t="n"/>
    </row>
    <row r="45" ht="14.6" customHeight="1" s="59">
      <c r="A45" s="60" t="n"/>
      <c r="B45" s="58" t="inlineStr">
        <is>
          <t>Purchase Price</t>
        </is>
      </c>
      <c r="F45" s="72" t="n">
        <v>4250000</v>
      </c>
      <c r="H45" s="58" t="inlineStr">
        <is>
          <t>Bot to Fill this information out based on MLS listing</t>
        </is>
      </c>
    </row>
    <row r="46" ht="14.6" customHeight="1" s="59">
      <c r="A46" s="60" t="n"/>
      <c r="B46" s="58" t="inlineStr">
        <is>
          <t>Property Transfer Tax</t>
        </is>
      </c>
      <c r="F46" s="58">
        <f>IF(F45&lt;=200000,F45*0.01,0)</f>
        <v/>
      </c>
    </row>
    <row r="47" ht="14.6" customHeight="1" s="59">
      <c r="A47" s="60" t="n"/>
      <c r="B47" s="91" t="inlineStr">
        <is>
          <t xml:space="preserve">Lawyer Closing Cost </t>
        </is>
      </c>
      <c r="C47" s="91" t="n"/>
      <c r="D47" s="91" t="n"/>
      <c r="E47" s="91" t="n"/>
      <c r="F47" s="58" t="n">
        <v>1500</v>
      </c>
    </row>
    <row r="48" ht="14.6" customHeight="1" s="59">
      <c r="A48" s="84" t="n"/>
      <c r="B48" s="85" t="inlineStr">
        <is>
          <t>Total Land Cost</t>
        </is>
      </c>
      <c r="C48" s="86" t="n"/>
      <c r="D48" s="86" t="n"/>
      <c r="E48" s="86" t="n"/>
      <c r="F48" s="86" t="n"/>
      <c r="G48" s="85">
        <f>SUM(F45:F47)</f>
        <v/>
      </c>
    </row>
    <row r="49" ht="14.6" customHeight="1" s="59">
      <c r="A49" s="60" t="n"/>
    </row>
    <row r="50" ht="15" customHeight="1" s="59">
      <c r="A50" s="89" t="inlineStr">
        <is>
          <t>2.2.2</t>
        </is>
      </c>
      <c r="B50" s="89" t="inlineStr">
        <is>
          <t>Construction Costs</t>
        </is>
      </c>
      <c r="C50" s="89" t="n"/>
      <c r="D50" s="89" t="n"/>
      <c r="E50" s="89" t="n"/>
      <c r="F50" s="90" t="n"/>
      <c r="G50" s="90" t="n"/>
    </row>
    <row r="51" ht="14.6" customHeight="1" s="59">
      <c r="A51" s="60" t="n"/>
      <c r="B51" s="58" t="inlineStr">
        <is>
          <t>On-site costs (Demolition, Site Prep)</t>
        </is>
      </c>
      <c r="F51" s="58" t="n">
        <v>50000</v>
      </c>
    </row>
    <row r="52" ht="14.6" customHeight="1" s="59">
      <c r="A52" s="60" t="n"/>
      <c r="B52" s="58" t="inlineStr">
        <is>
          <t>Asbestoes Abatment</t>
        </is>
      </c>
      <c r="F52" s="58" t="n">
        <v>25000</v>
      </c>
    </row>
    <row r="53" ht="14.6" customHeight="1" s="59">
      <c r="A53" s="60" t="n"/>
      <c r="B53" s="58" t="inlineStr">
        <is>
          <t>Building</t>
        </is>
      </c>
      <c r="F53" s="75">
        <f>D9*D13</f>
        <v/>
      </c>
    </row>
    <row r="54" ht="14.6" customHeight="1" s="59">
      <c r="A54" s="60" t="n"/>
      <c r="B54" s="58" t="inlineStr">
        <is>
          <t>Landscaping, Signage, Lighting</t>
        </is>
      </c>
      <c r="F54" s="58" t="n">
        <v>45000</v>
      </c>
    </row>
    <row r="55" ht="14.6" customHeight="1" s="59">
      <c r="A55" s="60" t="n"/>
      <c r="B55" s="58" t="inlineStr">
        <is>
          <t>Security</t>
        </is>
      </c>
      <c r="F55" s="58" t="n">
        <v>500</v>
      </c>
    </row>
    <row r="56" ht="14.6" customHeight="1" s="59">
      <c r="A56" s="60" t="n"/>
      <c r="B56" s="58" t="inlineStr">
        <is>
          <t>Parking Permits</t>
        </is>
      </c>
      <c r="F56" s="58" t="n">
        <v>1000</v>
      </c>
    </row>
    <row r="57" ht="14.6" customHeight="1" s="59">
      <c r="A57" s="60" t="n"/>
      <c r="B57" s="58" t="inlineStr">
        <is>
          <t xml:space="preserve">Site Service </t>
        </is>
      </c>
      <c r="F57" s="58" t="n">
        <v>5000</v>
      </c>
    </row>
    <row r="58" ht="14.6" customHeight="1" s="59">
      <c r="A58" s="60" t="n"/>
      <c r="B58" s="58" t="inlineStr">
        <is>
          <t>Contigency of 10%</t>
        </is>
      </c>
      <c r="F58" s="58">
        <f>F53*D28</f>
        <v/>
      </c>
    </row>
    <row r="59" ht="14.6" customHeight="1" s="59">
      <c r="A59" s="84" t="n"/>
      <c r="B59" s="85" t="inlineStr">
        <is>
          <t>Total Construction Costs</t>
        </is>
      </c>
      <c r="C59" s="86" t="n"/>
      <c r="D59" s="86" t="n"/>
      <c r="E59" s="86" t="n"/>
      <c r="F59" s="86" t="n"/>
      <c r="G59" s="85">
        <f>SUM(F51:F58)</f>
        <v/>
      </c>
    </row>
    <row r="60" ht="14.6" customHeight="1" s="59">
      <c r="A60" s="60" t="n"/>
    </row>
    <row r="61" ht="15" customHeight="1" s="59">
      <c r="A61" s="89" t="inlineStr">
        <is>
          <t>2.2.3</t>
        </is>
      </c>
      <c r="B61" s="89" t="inlineStr">
        <is>
          <t>Development Costs</t>
        </is>
      </c>
      <c r="C61" s="89" t="n"/>
      <c r="D61" s="89" t="n"/>
      <c r="E61" s="89" t="n"/>
      <c r="F61" s="90" t="n"/>
      <c r="G61" s="90" t="n"/>
    </row>
    <row r="62" ht="14.6" customHeight="1" s="59">
      <c r="A62" s="60" t="n"/>
      <c r="B62" s="58" t="inlineStr">
        <is>
          <t xml:space="preserve">Building Designer </t>
        </is>
      </c>
      <c r="F62" s="58" t="n">
        <v>60000</v>
      </c>
    </row>
    <row r="63" ht="14.6" customHeight="1" s="59">
      <c r="A63" s="60" t="n"/>
      <c r="B63" s="58" t="inlineStr">
        <is>
          <t>Structural P.ENG</t>
        </is>
      </c>
      <c r="F63" s="58" t="n">
        <v>10000</v>
      </c>
    </row>
    <row r="64" ht="14.6" customHeight="1" s="59">
      <c r="A64" s="60" t="n"/>
      <c r="B64" s="58" t="inlineStr">
        <is>
          <t>Interior Designer</t>
        </is>
      </c>
      <c r="F64" s="58" t="n">
        <v>20000</v>
      </c>
    </row>
    <row r="65" ht="14.6" customHeight="1" s="59">
      <c r="A65" s="60" t="n"/>
      <c r="B65" s="58" t="inlineStr">
        <is>
          <t>Blueprints</t>
        </is>
      </c>
      <c r="F65" s="58" t="n">
        <v>500</v>
      </c>
    </row>
    <row r="66" ht="14.6" customHeight="1" s="59">
      <c r="A66" s="60" t="n"/>
      <c r="B66" s="58" t="inlineStr">
        <is>
          <t xml:space="preserve">Arbourist </t>
        </is>
      </c>
      <c r="F66" s="58" t="n">
        <v>1000</v>
      </c>
    </row>
    <row r="67" ht="14.6" customHeight="1" s="59">
      <c r="A67" s="60" t="n"/>
      <c r="B67" s="58" t="inlineStr">
        <is>
          <t>Energy Consultant</t>
        </is>
      </c>
      <c r="F67" s="58" t="n">
        <v>2000</v>
      </c>
    </row>
    <row r="68" ht="14.6" customHeight="1" s="59">
      <c r="A68" s="60" t="n"/>
      <c r="B68" s="58" t="inlineStr">
        <is>
          <t>Landscape Architect</t>
        </is>
      </c>
      <c r="F68" s="58" t="n">
        <v>5000</v>
      </c>
    </row>
    <row r="69" ht="14.6" customHeight="1" s="59">
      <c r="A69" s="60" t="n"/>
      <c r="B69" s="58" t="inlineStr">
        <is>
          <t>Site Survey(s)</t>
        </is>
      </c>
      <c r="F69" s="58" t="n">
        <v>450</v>
      </c>
    </row>
    <row r="70" ht="14.6" customHeight="1" s="59">
      <c r="A70" s="60" t="n"/>
      <c r="B70" s="58" t="inlineStr">
        <is>
          <t xml:space="preserve">Legal (Stratification) </t>
        </is>
      </c>
      <c r="F70" s="58" t="n">
        <v>7500</v>
      </c>
    </row>
    <row r="71" ht="14.6" customHeight="1" s="59">
      <c r="A71" s="60" t="n"/>
      <c r="B71" s="58" t="inlineStr">
        <is>
          <t>Property Tax (24 month period)</t>
        </is>
      </c>
      <c r="F71" s="58" t="n">
        <v>13297.45</v>
      </c>
    </row>
    <row r="72" ht="14.6" customHeight="1" s="59">
      <c r="A72" s="60" t="n"/>
      <c r="B72" s="58" t="inlineStr">
        <is>
          <t xml:space="preserve">Development Manager </t>
        </is>
      </c>
      <c r="F72" s="58" t="n">
        <v>25000</v>
      </c>
    </row>
    <row r="73" ht="14.6" customHeight="1" s="59">
      <c r="A73" s="60" t="n"/>
      <c r="B73" s="92" t="inlineStr">
        <is>
          <t>Development and Building Permit Fees</t>
        </is>
      </c>
      <c r="C73" s="92" t="n"/>
      <c r="D73" s="92" t="n"/>
      <c r="E73" s="92" t="n"/>
      <c r="F73" s="92" t="n">
        <v>10000</v>
      </c>
    </row>
    <row r="74" ht="14.6" customHeight="1" s="59">
      <c r="A74" s="60" t="n"/>
      <c r="B74" s="58" t="inlineStr">
        <is>
          <t>Stratification - City of Vancouver</t>
        </is>
      </c>
      <c r="F74" s="58" t="n">
        <v>5000</v>
      </c>
    </row>
    <row r="75" ht="14.6" customHeight="1" s="59">
      <c r="A75" s="60" t="n"/>
      <c r="B75" s="58" t="inlineStr">
        <is>
          <t>Water and Sewer Fees</t>
        </is>
      </c>
      <c r="F75" s="58" t="n">
        <v>35000</v>
      </c>
    </row>
    <row r="76" ht="14.6" customHeight="1" s="59">
      <c r="A76" s="60" t="n"/>
      <c r="B76" s="58" t="inlineStr">
        <is>
          <t>Hydro Connect</t>
        </is>
      </c>
      <c r="F76" s="58" t="n">
        <v>1000</v>
      </c>
    </row>
    <row r="77" ht="14.6" customHeight="1" s="59">
      <c r="A77" s="60" t="n"/>
      <c r="B77" s="58" t="inlineStr">
        <is>
          <t>Fortis Connect</t>
        </is>
      </c>
      <c r="F77" s="58" t="n">
        <v>100</v>
      </c>
    </row>
    <row r="78" ht="14.6" customHeight="1" s="59">
      <c r="A78" s="60" t="n"/>
      <c r="B78" s="58" t="inlineStr">
        <is>
          <t>Utilities(*)</t>
        </is>
      </c>
      <c r="F78" s="58" t="n">
        <v>3000</v>
      </c>
    </row>
    <row r="79" ht="14.6" customHeight="1" s="59">
      <c r="A79" s="60" t="n"/>
      <c r="B79" s="76" t="inlineStr">
        <is>
          <t>Home Warranty 2-5-10</t>
        </is>
      </c>
      <c r="C79" s="76" t="n"/>
      <c r="D79" s="76" t="n"/>
      <c r="E79" s="76" t="n"/>
      <c r="F79" s="58" t="n">
        <v>20000</v>
      </c>
    </row>
    <row r="80" ht="14.6" customHeight="1" s="59">
      <c r="A80" s="60" t="n"/>
      <c r="B80" s="76" t="inlineStr">
        <is>
          <t>Insurance</t>
        </is>
      </c>
      <c r="C80" s="76" t="n"/>
      <c r="D80" s="76" t="n"/>
      <c r="E80" s="76" t="n"/>
      <c r="F80" s="58" t="n">
        <v>10000</v>
      </c>
    </row>
    <row r="81" ht="14.6" customHeight="1" s="59">
      <c r="A81" s="60" t="n"/>
      <c r="B81" s="76" t="inlineStr">
        <is>
          <t xml:space="preserve">Marketing &amp; Staging </t>
        </is>
      </c>
      <c r="C81" s="76" t="n"/>
      <c r="D81" s="76" t="n"/>
      <c r="E81" s="76" t="n"/>
      <c r="F81" s="58" t="n">
        <v>15000</v>
      </c>
    </row>
    <row r="82" ht="14.6" customHeight="1" s="59">
      <c r="A82" s="84" t="n"/>
      <c r="B82" s="86" t="inlineStr">
        <is>
          <t>Total Development Cost</t>
        </is>
      </c>
      <c r="C82" s="86" t="n"/>
      <c r="D82" s="86" t="n"/>
      <c r="E82" s="86" t="n"/>
      <c r="F82" s="86" t="n"/>
      <c r="G82" s="85">
        <f>SUM(F62:F81)</f>
        <v/>
      </c>
    </row>
    <row r="83" ht="14.6" customHeight="1" s="59">
      <c r="A83" s="60" t="n"/>
      <c r="B83" s="76" t="n"/>
      <c r="C83" s="76" t="n"/>
      <c r="D83" s="76" t="n"/>
      <c r="E83" s="76" t="n"/>
    </row>
    <row r="84" ht="14.6" customHeight="1" s="59">
      <c r="A84" s="60" t="n"/>
    </row>
    <row r="85" ht="14.6" customHeight="1" s="59">
      <c r="A85" s="60" t="n"/>
    </row>
    <row r="86" ht="17.35" customHeight="1" s="59">
      <c r="A86" s="80" t="n">
        <v>3</v>
      </c>
      <c r="B86" s="80" t="inlineStr">
        <is>
          <t>Finance Costs and Profit</t>
        </is>
      </c>
      <c r="C86" s="80" t="n"/>
      <c r="D86" s="80" t="n"/>
      <c r="E86" s="80" t="n"/>
      <c r="F86" s="80" t="n"/>
      <c r="G86" s="80" t="n"/>
    </row>
    <row r="87" ht="14.6" customHeight="1" s="59">
      <c r="A87" s="60" t="n"/>
      <c r="B87" s="58" t="inlineStr">
        <is>
          <t xml:space="preserve">Interest Cost, Land Financing </t>
        </is>
      </c>
      <c r="F87" s="58">
        <f>'Financing '!L27</f>
        <v/>
      </c>
    </row>
    <row r="88" ht="14.6" customHeight="1" s="59">
      <c r="A88" s="60" t="n"/>
      <c r="B88" s="79" t="inlineStr">
        <is>
          <t xml:space="preserve">Interest Cost, Construction Financing </t>
        </is>
      </c>
      <c r="C88" s="79" t="n"/>
      <c r="D88" s="79" t="n"/>
      <c r="E88" s="79" t="n"/>
      <c r="F88" s="58">
        <f>'Financing '!D26</f>
        <v/>
      </c>
    </row>
    <row r="89" ht="14.6" customHeight="1" s="59">
      <c r="A89" s="60" t="n"/>
      <c r="B89" s="79" t="inlineStr">
        <is>
          <t>Total Interest Costs</t>
        </is>
      </c>
      <c r="C89" s="79" t="n"/>
      <c r="D89" s="79" t="n"/>
      <c r="E89" s="79" t="n"/>
      <c r="G89" s="93">
        <f>SUM(F87:F88)</f>
        <v/>
      </c>
    </row>
    <row r="90" ht="15" customHeight="1" s="59">
      <c r="A90" s="94" t="n">
        <v>3.1</v>
      </c>
      <c r="B90" s="58" t="inlineStr">
        <is>
          <t>Total Project Costs</t>
        </is>
      </c>
      <c r="G90" s="95">
        <f>G89+G82+G59+G48</f>
        <v/>
      </c>
    </row>
    <row r="91" ht="14.6" customHeight="1" s="59">
      <c r="A91" s="60" t="n"/>
      <c r="B91" s="88" t="n"/>
      <c r="C91" s="88" t="n"/>
      <c r="D91" s="88" t="n"/>
      <c r="E91" s="88" t="n"/>
    </row>
    <row r="92" ht="15" customHeight="1" s="59">
      <c r="A92" s="94" t="n">
        <v>3.2</v>
      </c>
      <c r="B92" s="94" t="inlineStr">
        <is>
          <t>Profit Before Financing</t>
        </is>
      </c>
      <c r="C92" s="96" t="n"/>
      <c r="D92" s="96" t="n"/>
      <c r="E92" s="96" t="n"/>
      <c r="F92" s="96" t="n"/>
      <c r="G92" s="97">
        <f>G41-G48-G59-G82</f>
        <v/>
      </c>
    </row>
    <row r="93" ht="15" customHeight="1" s="59">
      <c r="A93" s="94" t="n"/>
      <c r="G93" s="95" t="n"/>
    </row>
    <row r="94" ht="15" customHeight="1" s="59">
      <c r="A94" s="94" t="n">
        <v>3.3</v>
      </c>
      <c r="B94" s="98" t="inlineStr">
        <is>
          <t xml:space="preserve">Profit After Financing </t>
        </is>
      </c>
      <c r="C94" s="99" t="n"/>
      <c r="D94" s="99" t="n"/>
      <c r="E94" s="99" t="n"/>
      <c r="F94" s="99" t="n"/>
      <c r="G94" s="100">
        <f>G92-G89</f>
        <v/>
      </c>
    </row>
    <row r="95" ht="14.6" customHeight="1" s="59">
      <c r="A95" s="101" t="n"/>
      <c r="B95" s="101" t="n"/>
      <c r="C95" s="101" t="n"/>
      <c r="D95" s="101" t="n"/>
      <c r="E95" s="101" t="n"/>
      <c r="F95" s="101" t="n"/>
      <c r="G95" s="101" t="n"/>
    </row>
    <row r="96" ht="14.6" customHeight="1" s="59">
      <c r="A96" s="94" t="n"/>
      <c r="B96" s="79" t="n"/>
      <c r="C96" s="79" t="n"/>
      <c r="D96" s="79" t="n"/>
      <c r="E96" s="79" t="n"/>
    </row>
    <row r="97" ht="14.6" customHeight="1" s="59">
      <c r="B97" s="79" t="n"/>
      <c r="C97" s="79" t="n"/>
      <c r="D97" s="79" t="n"/>
      <c r="E97" s="79" t="n"/>
    </row>
    <row r="98" ht="14.6" customHeight="1" s="59">
      <c r="A98" s="102" t="n"/>
      <c r="B98" s="102" t="n"/>
      <c r="C98" s="102" t="n"/>
      <c r="D98" s="102" t="n"/>
      <c r="E98" s="102" t="n"/>
      <c r="F98" s="102" t="n"/>
      <c r="G98" s="102" t="n"/>
    </row>
    <row r="99" ht="14.6" customHeight="1" s="59">
      <c r="A99" s="102" t="n"/>
      <c r="B99" s="103" t="n"/>
      <c r="C99" s="103" t="n"/>
      <c r="D99" s="103" t="n"/>
      <c r="E99" s="103" t="n"/>
      <c r="F99" s="102" t="n"/>
      <c r="G99" s="102" t="n"/>
    </row>
    <row r="100" ht="14.6" customHeight="1" s="59">
      <c r="A100" s="102" t="n"/>
      <c r="B100" s="102" t="n"/>
      <c r="C100" s="102" t="n"/>
      <c r="D100" s="102" t="n"/>
      <c r="E100" s="102" t="n"/>
      <c r="F100" s="102" t="n"/>
      <c r="G100" s="102" t="n"/>
    </row>
    <row r="101" ht="14.6" customHeight="1" s="59">
      <c r="B101" s="88" t="n"/>
      <c r="C101" s="88" t="n"/>
      <c r="D101" s="88" t="n"/>
      <c r="E101" s="88" t="n"/>
    </row>
  </sheetData>
  <printOptions horizontalCentered="0" verticalCentered="0" headings="0" gridLines="0" gridLinesSet="1"/>
  <pageMargins left="0" right="0" top="0" bottom="0" header="0.511811023622047" footer="0.511811023622047"/>
  <pageSetup orientation="portrait" paperSize="1" scale="100" fitToHeight="1" fitToWidth="1" pageOrder="overThenDown" blackAndWhite="0" draft="0" horizontalDpi="300" verticalDpi="300" copies="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en-CA</dc:language>
  <dcterms:created xmlns:dcterms="http://purl.org/dc/terms/" xmlns:xsi="http://www.w3.org/2001/XMLSchema-instance" xsi:type="dcterms:W3CDTF">2024-10-17T06:23:50Z</dcterms:created>
  <dcterms:modified xmlns:dcterms="http://purl.org/dc/terms/" xmlns:xsi="http://www.w3.org/2001/XMLSchema-instance" xsi:type="dcterms:W3CDTF">2024-10-29T19:48:04Z</dcterms:modified>
  <cp:revision>9</cp:revision>
</cp:coreProperties>
</file>