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x-Min" sheetId="2" r:id="rId5"/>
    <sheet name="IF-IFS" sheetId="3" r:id="rId6"/>
    <sheet name="Len" sheetId="4" r:id="rId7"/>
    <sheet name="LeftRight" sheetId="5" r:id="rId8"/>
    <sheet name="DateToText" sheetId="6" r:id="rId9"/>
    <sheet name="TRIM" sheetId="7" r:id="rId10"/>
    <sheet name="Concatenate" sheetId="8" r:id="rId11"/>
    <sheet name="Substitute" sheetId="9" r:id="rId12"/>
    <sheet name="SUM-SumIF" sheetId="10" r:id="rId13"/>
    <sheet name="Count-CountIF" sheetId="11" r:id="rId14"/>
    <sheet name="Days-NetworkDays" sheetId="12" r:id="rId15"/>
  </sheets>
</workbook>
</file>

<file path=xl/sharedStrings.xml><?xml version="1.0" encoding="utf-8"?>
<sst xmlns="http://schemas.openxmlformats.org/spreadsheetml/2006/main" uniqueCount="175">
  <si>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</si>
  <si>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</si>
  <si>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</si>
  <si>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</si>
  <si>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Max-Min</t>
  </si>
  <si>
    <t>Table 1</t>
  </si>
  <si>
    <t>EmployeeID</t>
  </si>
  <si>
    <t>FirstName</t>
  </si>
  <si>
    <t>LastName</t>
  </si>
  <si>
    <t>Age</t>
  </si>
  <si>
    <t>Gender</t>
  </si>
  <si>
    <t>JobTitle</t>
  </si>
  <si>
    <t>Salary</t>
  </si>
  <si>
    <t>StartDate</t>
  </si>
  <si>
    <t>EndDate</t>
  </si>
  <si>
    <t>Max</t>
  </si>
  <si>
    <t>Min</t>
  </si>
  <si>
    <t>Jim</t>
  </si>
  <si>
    <t>Halpert</t>
  </si>
  <si>
    <t>Male</t>
  </si>
  <si>
    <t>Salesman</t>
  </si>
  <si>
    <t>Pam</t>
  </si>
  <si>
    <t>Beasley</t>
  </si>
  <si>
    <t>Female</t>
  </si>
  <si>
    <t>Receptionist</t>
  </si>
  <si>
    <t>Dwight</t>
  </si>
  <si>
    <t>Schrute</t>
  </si>
  <si>
    <t>Angela</t>
  </si>
  <si>
    <t>Martin</t>
  </si>
  <si>
    <t>Accountant</t>
  </si>
  <si>
    <t>Toby</t>
  </si>
  <si>
    <t>Flenderson</t>
  </si>
  <si>
    <t>HR</t>
  </si>
  <si>
    <t>Michael</t>
  </si>
  <si>
    <t>Scott</t>
  </si>
  <si>
    <t>Regional Manager</t>
  </si>
  <si>
    <t>Meredith</t>
  </si>
  <si>
    <t>Palmer</t>
  </si>
  <si>
    <t>Supplier Relations</t>
  </si>
  <si>
    <t>Stanley</t>
  </si>
  <si>
    <t>Hudson</t>
  </si>
  <si>
    <t>Kevin</t>
  </si>
  <si>
    <t>Malone</t>
  </si>
  <si>
    <t>IF-IFS</t>
  </si>
  <si>
    <t>IF</t>
  </si>
  <si>
    <t>IFS</t>
  </si>
  <si>
    <t>Young</t>
  </si>
  <si>
    <t>Sales</t>
  </si>
  <si>
    <t>Old</t>
  </si>
  <si>
    <t>Fire Them</t>
  </si>
  <si>
    <t>Buy them a gift</t>
  </si>
  <si>
    <t>Len</t>
  </si>
  <si>
    <t>LEN(B2)</t>
  </si>
  <si>
    <t>Can be used to see difference between 100s and thousands. Can find bad Social Security numbers if they're 10 digits instead of 9</t>
  </si>
  <si>
    <t>LeftRight</t>
  </si>
  <si>
    <t>Email</t>
  </si>
  <si>
    <t>Left</t>
  </si>
  <si>
    <t>Right (number sets as well)</t>
  </si>
  <si>
    <t>Right</t>
  </si>
  <si>
    <t>11/2/2001</t>
  </si>
  <si>
    <t>9/6/2015</t>
  </si>
  <si>
    <t>Jim.Halpert@DunderMifflin.com</t>
  </si>
  <si>
    <t>1</t>
  </si>
  <si>
    <t>2001</t>
  </si>
  <si>
    <t>10/3/1999</t>
  </si>
  <si>
    <t>10/10/2015</t>
  </si>
  <si>
    <t>Pam.Beasley@DunderMifflin.com</t>
  </si>
  <si>
    <t>2</t>
  </si>
  <si>
    <t>1999</t>
  </si>
  <si>
    <t>7/4/2000</t>
  </si>
  <si>
    <t>9/8/2017</t>
  </si>
  <si>
    <t>Dwight.Schrute@AOL.com</t>
  </si>
  <si>
    <t>Dwi</t>
  </si>
  <si>
    <t>3</t>
  </si>
  <si>
    <t>2000</t>
  </si>
  <si>
    <t>1/5/2000</t>
  </si>
  <si>
    <t>12/3/2015</t>
  </si>
  <si>
    <t>Angela.Martin@DunderMifflin.com</t>
  </si>
  <si>
    <t>Ang</t>
  </si>
  <si>
    <t>4</t>
  </si>
  <si>
    <t>5/6/2001</t>
  </si>
  <si>
    <t>8/30/2017</t>
  </si>
  <si>
    <t>Toby.Flenderson@DunderMifflinCorporate.com</t>
  </si>
  <si>
    <t>Tob</t>
  </si>
  <si>
    <t>5</t>
  </si>
  <si>
    <t>9/11/2013</t>
  </si>
  <si>
    <t>Michael.Scott@DunderMifflin.com</t>
  </si>
  <si>
    <t>Mic</t>
  </si>
  <si>
    <t>6</t>
  </si>
  <si>
    <t>11/8/2003</t>
  </si>
  <si>
    <t>Meredith.Palmer@Yahoo.com</t>
  </si>
  <si>
    <t>Mer</t>
  </si>
  <si>
    <t>7</t>
  </si>
  <si>
    <t>2003</t>
  </si>
  <si>
    <t>6/9/2002</t>
  </si>
  <si>
    <t>4/22/2015</t>
  </si>
  <si>
    <t>Stanley.Hudson@gmail.com</t>
  </si>
  <si>
    <t>Sta</t>
  </si>
  <si>
    <t>8</t>
  </si>
  <si>
    <t>2002</t>
  </si>
  <si>
    <t>8/10/2003</t>
  </si>
  <si>
    <t>Kevin.Malone@DunderMifflin.com</t>
  </si>
  <si>
    <t>Kev</t>
  </si>
  <si>
    <t>9</t>
  </si>
  <si>
    <t>DateToText</t>
  </si>
  <si>
    <t>TEXT(H2,"dd/mm/yyyy")</t>
  </si>
  <si>
    <t>1995</t>
  </si>
  <si>
    <t>0</t>
  </si>
  <si>
    <t>TRIM</t>
  </si>
  <si>
    <t>TRIM(C2)</t>
  </si>
  <si>
    <t>It just removes unwanted spaces on both sides</t>
  </si>
  <si>
    <t xml:space="preserve"> Schrute</t>
  </si>
  <si>
    <t xml:space="preserve">Flenderson    </t>
  </si>
  <si>
    <t xml:space="preserve">   Scott</t>
  </si>
  <si>
    <t xml:space="preserve">  Hudson</t>
  </si>
  <si>
    <t xml:space="preserve">Malone </t>
  </si>
  <si>
    <t>Concatenate</t>
  </si>
  <si>
    <t>CONCATENATE(B2," ",C2)</t>
  </si>
  <si>
    <t>Email creation most used case</t>
  </si>
  <si>
    <t>Jim Halpert</t>
  </si>
  <si>
    <t>Jim.Halpert@gmail.com</t>
  </si>
  <si>
    <t>Pam Beasley</t>
  </si>
  <si>
    <t>Pam.Beasley@gmail.com</t>
  </si>
  <si>
    <t>Dwight Schrute</t>
  </si>
  <si>
    <t>Dwight.Schrute@gmail.com</t>
  </si>
  <si>
    <t>Angela Martin</t>
  </si>
  <si>
    <t>Angela.Martin@gmail.com</t>
  </si>
  <si>
    <t>Toby Flenderson</t>
  </si>
  <si>
    <t>Toby.Flenderson@gmail.com</t>
  </si>
  <si>
    <t>Michael Scott</t>
  </si>
  <si>
    <t>Michael.Scott@gmail.com</t>
  </si>
  <si>
    <t>Meredith Palmer</t>
  </si>
  <si>
    <t>Meredith.Palmer@gmail.com</t>
  </si>
  <si>
    <t>Stanley Hudson</t>
  </si>
  <si>
    <t>Kevin Malone</t>
  </si>
  <si>
    <t>Kevin.Malone@gmail.com</t>
  </si>
  <si>
    <t xml:space="preserve"> </t>
  </si>
  <si>
    <t>Substitute</t>
  </si>
  <si>
    <t>with 1 instance</t>
  </si>
  <si>
    <t>with 2 instances</t>
  </si>
  <si>
    <t>with NO instances</t>
  </si>
  <si>
    <t>11-2/2001</t>
  </si>
  <si>
    <t>9/6-2015</t>
  </si>
  <si>
    <t>11-2-2001</t>
  </si>
  <si>
    <t>10-3/1999</t>
  </si>
  <si>
    <t>10/10-2015</t>
  </si>
  <si>
    <t>10-3-1999</t>
  </si>
  <si>
    <t>7-4/2000</t>
  </si>
  <si>
    <t>9/8-2017</t>
  </si>
  <si>
    <t>7-4-2000</t>
  </si>
  <si>
    <t>1-5/2000</t>
  </si>
  <si>
    <t>12/3-2015</t>
  </si>
  <si>
    <t>1-5-2000</t>
  </si>
  <si>
    <t>5-6/2001</t>
  </si>
  <si>
    <t>8/30-2017</t>
  </si>
  <si>
    <t>5-6-2001</t>
  </si>
  <si>
    <t>9/11-2013</t>
  </si>
  <si>
    <t>11-8/2003</t>
  </si>
  <si>
    <t>11-8-2003</t>
  </si>
  <si>
    <t>6-9/2002</t>
  </si>
  <si>
    <t>4/22-2015</t>
  </si>
  <si>
    <t>6-9-2002</t>
  </si>
  <si>
    <t>8-10/2003</t>
  </si>
  <si>
    <t>8-10-2003</t>
  </si>
  <si>
    <t>SUM-SumIF</t>
  </si>
  <si>
    <t>SUM</t>
  </si>
  <si>
    <t>SUMIF</t>
  </si>
  <si>
    <t>SUMIFS</t>
  </si>
  <si>
    <t>Count-CountIF</t>
  </si>
  <si>
    <t>COUNT</t>
  </si>
  <si>
    <t>COUNTIF</t>
  </si>
  <si>
    <t>COUNTIFS</t>
  </si>
  <si>
    <t>Days-NetworkDays</t>
  </si>
  <si>
    <t>DAYS</t>
  </si>
  <si>
    <t>NETWORKDAYS</t>
  </si>
</sst>
</file>

<file path=xl/styles.xml><?xml version="1.0" encoding="utf-8"?>
<styleSheet xmlns="http://schemas.openxmlformats.org/spreadsheetml/2006/main">
  <numFmts count="2">
    <numFmt numFmtId="0" formatCode="General"/>
    <numFmt numFmtId="59" formatCode="mm/d/yyyy"/>
  </numFmts>
  <fonts count="6">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s>
  <borders count="2">
    <border>
      <left/>
      <right/>
      <top/>
      <bottom/>
      <diagonal/>
    </border>
    <border>
      <left style="thin">
        <color indexed="12"/>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2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1" applyNumberFormat="1" applyFont="1" applyFill="0" applyBorder="1" applyAlignment="1" applyProtection="0">
      <alignment vertical="bottom"/>
    </xf>
    <xf numFmtId="5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0" fontId="0"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43</v>
      </c>
      <c r="C11" s="3"/>
      <c r="D11" s="3"/>
    </row>
    <row r="12">
      <c r="B12" s="4"/>
      <c r="C12" t="s" s="4">
        <v>5</v>
      </c>
      <c r="D12" t="s" s="5">
        <v>43</v>
      </c>
    </row>
    <row r="13">
      <c r="B13" t="s" s="3">
        <v>51</v>
      </c>
      <c r="C13" s="3"/>
      <c r="D13" s="3"/>
    </row>
    <row r="14">
      <c r="B14" s="4"/>
      <c r="C14" t="s" s="4">
        <v>5</v>
      </c>
      <c r="D14" t="s" s="5">
        <v>51</v>
      </c>
    </row>
    <row r="15">
      <c r="B15" t="s" s="3">
        <v>54</v>
      </c>
      <c r="C15" s="3"/>
      <c r="D15" s="3"/>
    </row>
    <row r="16">
      <c r="B16" s="4"/>
      <c r="C16" t="s" s="4">
        <v>5</v>
      </c>
      <c r="D16" t="s" s="5">
        <v>54</v>
      </c>
    </row>
    <row r="17">
      <c r="B17" t="s" s="3">
        <v>104</v>
      </c>
      <c r="C17" s="3"/>
      <c r="D17" s="3"/>
    </row>
    <row r="18">
      <c r="B18" s="4"/>
      <c r="C18" t="s" s="4">
        <v>5</v>
      </c>
      <c r="D18" t="s" s="5">
        <v>104</v>
      </c>
    </row>
    <row r="19">
      <c r="B19" t="s" s="3">
        <v>108</v>
      </c>
      <c r="C19" s="3"/>
      <c r="D19" s="3"/>
    </row>
    <row r="20">
      <c r="B20" s="4"/>
      <c r="C20" t="s" s="4">
        <v>5</v>
      </c>
      <c r="D20" t="s" s="5">
        <v>108</v>
      </c>
    </row>
    <row r="21">
      <c r="B21" t="s" s="3">
        <v>116</v>
      </c>
      <c r="C21" s="3"/>
      <c r="D21" s="3"/>
    </row>
    <row r="22">
      <c r="B22" s="4"/>
      <c r="C22" t="s" s="4">
        <v>5</v>
      </c>
      <c r="D22" t="s" s="5">
        <v>116</v>
      </c>
    </row>
    <row r="23">
      <c r="B23" t="s" s="3">
        <v>137</v>
      </c>
      <c r="C23" s="3"/>
      <c r="D23" s="3"/>
    </row>
    <row r="24">
      <c r="B24" s="4"/>
      <c r="C24" t="s" s="4">
        <v>5</v>
      </c>
      <c r="D24" t="s" s="5">
        <v>137</v>
      </c>
    </row>
    <row r="25">
      <c r="B25" t="s" s="3">
        <v>164</v>
      </c>
      <c r="C25" s="3"/>
      <c r="D25" s="3"/>
    </row>
    <row r="26">
      <c r="B26" s="4"/>
      <c r="C26" t="s" s="4">
        <v>5</v>
      </c>
      <c r="D26" t="s" s="5">
        <v>164</v>
      </c>
    </row>
    <row r="27">
      <c r="B27" t="s" s="3">
        <v>168</v>
      </c>
      <c r="C27" s="3"/>
      <c r="D27" s="3"/>
    </row>
    <row r="28">
      <c r="B28" s="4"/>
      <c r="C28" t="s" s="4">
        <v>5</v>
      </c>
      <c r="D28" t="s" s="5">
        <v>168</v>
      </c>
    </row>
    <row r="29">
      <c r="B29" t="s" s="3">
        <v>172</v>
      </c>
      <c r="C29" s="3"/>
      <c r="D29" s="3"/>
    </row>
    <row r="30">
      <c r="B30" s="4"/>
      <c r="C30" t="s" s="4">
        <v>5</v>
      </c>
      <c r="D30" t="s" s="5">
        <v>172</v>
      </c>
    </row>
  </sheetData>
  <mergeCells count="1">
    <mergeCell ref="B3:D3"/>
  </mergeCells>
  <hyperlinks>
    <hyperlink ref="D10" location="'Max-Min'!R1C1" tooltip="" display="Max-Min"/>
    <hyperlink ref="D12" location="'IF-IFS'!R1C1" tooltip="" display="IF-IFS"/>
    <hyperlink ref="D14" location="'Len'!R1C1" tooltip="" display="Len"/>
    <hyperlink ref="D16" location="'LeftRight'!R1C1" tooltip="" display="LeftRight"/>
    <hyperlink ref="D18" location="'DateToText'!R1C1" tooltip="" display="DateToText"/>
    <hyperlink ref="D20" location="'TRIM'!R1C1" tooltip="" display="TRIM"/>
    <hyperlink ref="D22" location="'Concatenate'!R1C1" tooltip="" display="Concatenate"/>
    <hyperlink ref="D24" location="'Substitute'!R1C1" tooltip="" display="Substitute"/>
    <hyperlink ref="D26" location="'SUM-SumIF'!R1C1" tooltip="" display="SUM-SumIF"/>
    <hyperlink ref="D28" location="'Count-CountIF'!R1C1" tooltip="" display="Count-CountIF"/>
    <hyperlink ref="D30" location="'Days-NetworkDays'!R1C1" tooltip="" display="Days-NetworkDays"/>
  </hyperlinks>
</worksheet>
</file>

<file path=xl/worksheets/sheet10.xml><?xml version="1.0" encoding="utf-8"?>
<worksheet xmlns:r="http://schemas.openxmlformats.org/officeDocument/2006/relationships" xmlns="http://schemas.openxmlformats.org/spreadsheetml/2006/main">
  <dimension ref="A1:L10"/>
  <sheetViews>
    <sheetView workbookViewId="0" showGridLines="0" defaultGridColor="1"/>
  </sheetViews>
  <sheetFormatPr defaultColWidth="13" defaultRowHeight="14.4" customHeight="1" outlineLevelRow="0" outlineLevelCol="0"/>
  <cols>
    <col min="1" max="5" width="13" style="22" customWidth="1"/>
    <col min="6" max="6" width="19.8438" style="22" customWidth="1"/>
    <col min="7" max="12" width="13" style="22" customWidth="1"/>
    <col min="13" max="16384" width="13" style="22" customWidth="1"/>
  </cols>
  <sheetData>
    <row r="1" ht="13.55" customHeight="1">
      <c r="A1" t="s" s="7">
        <v>6</v>
      </c>
      <c r="B1" t="s" s="7">
        <v>7</v>
      </c>
      <c r="C1" t="s" s="7">
        <v>8</v>
      </c>
      <c r="D1" t="s" s="7">
        <v>9</v>
      </c>
      <c r="E1" t="s" s="7">
        <v>10</v>
      </c>
      <c r="F1" t="s" s="7">
        <v>11</v>
      </c>
      <c r="G1" t="s" s="7">
        <v>12</v>
      </c>
      <c r="H1" t="s" s="7">
        <v>13</v>
      </c>
      <c r="I1" t="s" s="7">
        <v>14</v>
      </c>
      <c r="J1" t="s" s="7">
        <v>165</v>
      </c>
      <c r="K1" t="s" s="7">
        <v>166</v>
      </c>
      <c r="L1" t="s" s="7">
        <v>167</v>
      </c>
    </row>
    <row r="2" ht="13.55" customHeight="1">
      <c r="A2" s="8">
        <v>1001</v>
      </c>
      <c r="B2" t="s" s="7">
        <v>17</v>
      </c>
      <c r="C2" t="s" s="7">
        <v>18</v>
      </c>
      <c r="D2" s="8">
        <v>30</v>
      </c>
      <c r="E2" t="s" s="7">
        <v>19</v>
      </c>
      <c r="F2" t="s" s="7">
        <v>20</v>
      </c>
      <c r="G2" s="8">
        <v>45000</v>
      </c>
      <c r="H2" s="9">
        <v>37197</v>
      </c>
      <c r="I2" s="9">
        <v>42253</v>
      </c>
      <c r="J2" s="8">
        <f>SUM(G1:G10)</f>
        <v>437000</v>
      </c>
      <c r="K2" s="8">
        <f>SUMIF(G1:G10,"&gt;50000")</f>
        <v>128000</v>
      </c>
      <c r="L2" s="8">
        <f>_xlfn.SUMIFS(G1:G10,E1:E10,"Female",D1:D10,"&gt;30")</f>
        <v>88000</v>
      </c>
    </row>
    <row r="3" ht="13.55" customHeight="1">
      <c r="A3" s="8">
        <v>1002</v>
      </c>
      <c r="B3" t="s" s="7">
        <v>21</v>
      </c>
      <c r="C3" t="s" s="7">
        <v>22</v>
      </c>
      <c r="D3" s="8">
        <v>30</v>
      </c>
      <c r="E3" t="s" s="7">
        <v>23</v>
      </c>
      <c r="F3" t="s" s="7">
        <v>24</v>
      </c>
      <c r="G3" s="8">
        <v>36000</v>
      </c>
      <c r="H3" s="9">
        <v>36436</v>
      </c>
      <c r="I3" s="9">
        <v>42287</v>
      </c>
      <c r="J3" s="10"/>
      <c r="K3" s="10"/>
      <c r="L3" s="10"/>
    </row>
    <row r="4" ht="13.55" customHeight="1">
      <c r="A4" s="8">
        <v>1003</v>
      </c>
      <c r="B4" t="s" s="7">
        <v>25</v>
      </c>
      <c r="C4" t="s" s="7">
        <v>26</v>
      </c>
      <c r="D4" s="8">
        <v>29</v>
      </c>
      <c r="E4" t="s" s="7">
        <v>19</v>
      </c>
      <c r="F4" t="s" s="7">
        <v>20</v>
      </c>
      <c r="G4" s="8">
        <v>63000</v>
      </c>
      <c r="H4" s="9">
        <v>36711</v>
      </c>
      <c r="I4" s="9">
        <v>42986</v>
      </c>
      <c r="J4" s="10"/>
      <c r="K4" s="10"/>
      <c r="L4" s="10"/>
    </row>
    <row r="5" ht="13.55" customHeight="1">
      <c r="A5" s="8">
        <v>1004</v>
      </c>
      <c r="B5" t="s" s="7">
        <v>27</v>
      </c>
      <c r="C5" t="s" s="7">
        <v>28</v>
      </c>
      <c r="D5" s="8">
        <v>31</v>
      </c>
      <c r="E5" t="s" s="7">
        <v>23</v>
      </c>
      <c r="F5" t="s" s="7">
        <v>29</v>
      </c>
      <c r="G5" s="8">
        <v>47000</v>
      </c>
      <c r="H5" s="9">
        <v>36530</v>
      </c>
      <c r="I5" s="9">
        <v>42341</v>
      </c>
      <c r="J5" s="10"/>
      <c r="K5" s="10"/>
      <c r="L5" s="10"/>
    </row>
    <row r="6" ht="13.55" customHeight="1">
      <c r="A6" s="8">
        <v>1005</v>
      </c>
      <c r="B6" t="s" s="7">
        <v>30</v>
      </c>
      <c r="C6" t="s" s="7">
        <v>31</v>
      </c>
      <c r="D6" s="8">
        <v>32</v>
      </c>
      <c r="E6" t="s" s="7">
        <v>19</v>
      </c>
      <c r="F6" t="s" s="7">
        <v>32</v>
      </c>
      <c r="G6" s="8">
        <v>50000</v>
      </c>
      <c r="H6" s="9">
        <v>37017</v>
      </c>
      <c r="I6" s="9">
        <v>42977</v>
      </c>
      <c r="J6" s="10"/>
      <c r="K6" s="10"/>
      <c r="L6" s="10"/>
    </row>
    <row r="7" ht="13.55" customHeight="1">
      <c r="A7" s="8">
        <v>1006</v>
      </c>
      <c r="B7" t="s" s="7">
        <v>33</v>
      </c>
      <c r="C7" t="s" s="7">
        <v>34</v>
      </c>
      <c r="D7" s="8">
        <v>35</v>
      </c>
      <c r="E7" t="s" s="7">
        <v>19</v>
      </c>
      <c r="F7" t="s" s="7">
        <v>35</v>
      </c>
      <c r="G7" s="8">
        <v>65000</v>
      </c>
      <c r="H7" s="9">
        <v>35040</v>
      </c>
      <c r="I7" s="9">
        <v>41528</v>
      </c>
      <c r="J7" s="10"/>
      <c r="K7" s="10"/>
      <c r="L7" s="10"/>
    </row>
    <row r="8" ht="13.55" customHeight="1">
      <c r="A8" s="8">
        <v>1007</v>
      </c>
      <c r="B8" t="s" s="7">
        <v>36</v>
      </c>
      <c r="C8" t="s" s="7">
        <v>37</v>
      </c>
      <c r="D8" s="8">
        <v>32</v>
      </c>
      <c r="E8" t="s" s="7">
        <v>23</v>
      </c>
      <c r="F8" t="s" s="7">
        <v>38</v>
      </c>
      <c r="G8" s="8">
        <v>41000</v>
      </c>
      <c r="H8" s="9">
        <v>37933</v>
      </c>
      <c r="I8" s="9">
        <v>41551</v>
      </c>
      <c r="J8" s="10"/>
      <c r="K8" s="10"/>
      <c r="L8" s="10"/>
    </row>
    <row r="9" ht="13.55" customHeight="1">
      <c r="A9" s="8">
        <v>1008</v>
      </c>
      <c r="B9" t="s" s="7">
        <v>39</v>
      </c>
      <c r="C9" t="s" s="7">
        <v>40</v>
      </c>
      <c r="D9" s="8">
        <v>38</v>
      </c>
      <c r="E9" t="s" s="7">
        <v>19</v>
      </c>
      <c r="F9" t="s" s="7">
        <v>20</v>
      </c>
      <c r="G9" s="8">
        <v>48000</v>
      </c>
      <c r="H9" s="9">
        <v>37416</v>
      </c>
      <c r="I9" s="9">
        <v>42116</v>
      </c>
      <c r="J9" s="10"/>
      <c r="K9" s="10"/>
      <c r="L9" s="10"/>
    </row>
    <row r="10" ht="13.55" customHeight="1">
      <c r="A10" s="8">
        <v>1009</v>
      </c>
      <c r="B10" t="s" s="7">
        <v>41</v>
      </c>
      <c r="C10" t="s" s="7">
        <v>42</v>
      </c>
      <c r="D10" s="8">
        <v>31</v>
      </c>
      <c r="E10" t="s" s="7">
        <v>19</v>
      </c>
      <c r="F10" t="s" s="7">
        <v>29</v>
      </c>
      <c r="G10" s="8">
        <v>42000</v>
      </c>
      <c r="H10" s="9">
        <v>37843</v>
      </c>
      <c r="I10" s="9">
        <v>40800</v>
      </c>
      <c r="J10" s="10"/>
      <c r="K10" s="10"/>
      <c r="L10" s="1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L10"/>
  <sheetViews>
    <sheetView workbookViewId="0" showGridLines="0" defaultGridColor="1"/>
  </sheetViews>
  <sheetFormatPr defaultColWidth="13.6667" defaultRowHeight="14.4" customHeight="1" outlineLevelRow="0" outlineLevelCol="0"/>
  <cols>
    <col min="1" max="1" width="10.8516" style="23" customWidth="1"/>
    <col min="2" max="3" width="13.6719" style="23" customWidth="1"/>
    <col min="4" max="4" width="7.67188" style="23" customWidth="1"/>
    <col min="5" max="12" width="13.6719" style="23" customWidth="1"/>
    <col min="13" max="16384" width="13.6719" style="23" customWidth="1"/>
  </cols>
  <sheetData>
    <row r="1" ht="13.55" customHeight="1">
      <c r="A1" t="s" s="7">
        <v>6</v>
      </c>
      <c r="B1" t="s" s="7">
        <v>7</v>
      </c>
      <c r="C1" t="s" s="7">
        <v>8</v>
      </c>
      <c r="D1" t="s" s="7">
        <v>9</v>
      </c>
      <c r="E1" t="s" s="7">
        <v>10</v>
      </c>
      <c r="F1" t="s" s="7">
        <v>11</v>
      </c>
      <c r="G1" t="s" s="7">
        <v>12</v>
      </c>
      <c r="H1" t="s" s="7">
        <v>13</v>
      </c>
      <c r="I1" t="s" s="7">
        <v>14</v>
      </c>
      <c r="J1" t="s" s="7">
        <v>169</v>
      </c>
      <c r="K1" t="s" s="7">
        <v>170</v>
      </c>
      <c r="L1" t="s" s="7">
        <v>171</v>
      </c>
    </row>
    <row r="2" ht="13.55" customHeight="1">
      <c r="A2" s="8">
        <v>1001</v>
      </c>
      <c r="B2" t="s" s="7">
        <v>17</v>
      </c>
      <c r="C2" t="s" s="7">
        <v>18</v>
      </c>
      <c r="D2" s="8">
        <v>30</v>
      </c>
      <c r="E2" t="s" s="7">
        <v>19</v>
      </c>
      <c r="F2" t="s" s="7">
        <v>20</v>
      </c>
      <c r="G2" s="8">
        <v>45000</v>
      </c>
      <c r="H2" s="9">
        <v>37197</v>
      </c>
      <c r="I2" s="9">
        <v>42253</v>
      </c>
      <c r="J2" s="8">
        <f>COUNT(G1:G10)</f>
        <v>9</v>
      </c>
      <c r="K2" s="8">
        <f>COUNTIF(G1:G10,"&gt;45000")</f>
        <v>5</v>
      </c>
      <c r="L2" s="8">
        <f>_xlfn.COUNTIFS(A1:A10,"&gt;1005",E1:E10,"Male")</f>
        <v>3</v>
      </c>
    </row>
    <row r="3" ht="13.55" customHeight="1">
      <c r="A3" s="8">
        <v>1002</v>
      </c>
      <c r="B3" t="s" s="7">
        <v>21</v>
      </c>
      <c r="C3" t="s" s="7">
        <v>22</v>
      </c>
      <c r="D3" s="8">
        <v>30</v>
      </c>
      <c r="E3" t="s" s="7">
        <v>23</v>
      </c>
      <c r="F3" t="s" s="7">
        <v>24</v>
      </c>
      <c r="G3" s="8">
        <v>36000</v>
      </c>
      <c r="H3" s="9">
        <v>36436</v>
      </c>
      <c r="I3" s="9">
        <v>42287</v>
      </c>
      <c r="J3" s="10"/>
      <c r="K3" s="10"/>
      <c r="L3" s="10"/>
    </row>
    <row r="4" ht="13.55" customHeight="1">
      <c r="A4" s="8">
        <v>1003</v>
      </c>
      <c r="B4" t="s" s="7">
        <v>25</v>
      </c>
      <c r="C4" t="s" s="7">
        <v>26</v>
      </c>
      <c r="D4" s="8">
        <v>29</v>
      </c>
      <c r="E4" t="s" s="7">
        <v>19</v>
      </c>
      <c r="F4" t="s" s="7">
        <v>20</v>
      </c>
      <c r="G4" s="8">
        <v>63000</v>
      </c>
      <c r="H4" s="9">
        <v>36711</v>
      </c>
      <c r="I4" s="9">
        <v>42986</v>
      </c>
      <c r="J4" s="10"/>
      <c r="K4" s="10"/>
      <c r="L4" s="10"/>
    </row>
    <row r="5" ht="13.55" customHeight="1">
      <c r="A5" s="8">
        <v>1004</v>
      </c>
      <c r="B5" t="s" s="7">
        <v>27</v>
      </c>
      <c r="C5" t="s" s="7">
        <v>28</v>
      </c>
      <c r="D5" s="8">
        <v>31</v>
      </c>
      <c r="E5" t="s" s="7">
        <v>23</v>
      </c>
      <c r="F5" t="s" s="7">
        <v>29</v>
      </c>
      <c r="G5" s="8">
        <v>47000</v>
      </c>
      <c r="H5" s="9">
        <v>36530</v>
      </c>
      <c r="I5" s="9">
        <v>42341</v>
      </c>
      <c r="J5" s="10"/>
      <c r="K5" s="10"/>
      <c r="L5" s="10"/>
    </row>
    <row r="6" ht="13.55" customHeight="1">
      <c r="A6" s="8">
        <v>1005</v>
      </c>
      <c r="B6" t="s" s="7">
        <v>30</v>
      </c>
      <c r="C6" t="s" s="7">
        <v>31</v>
      </c>
      <c r="D6" s="8">
        <v>32</v>
      </c>
      <c r="E6" t="s" s="7">
        <v>19</v>
      </c>
      <c r="F6" t="s" s="7">
        <v>32</v>
      </c>
      <c r="G6" s="8">
        <v>50000</v>
      </c>
      <c r="H6" s="9">
        <v>37017</v>
      </c>
      <c r="I6" s="9">
        <v>42977</v>
      </c>
      <c r="J6" s="10"/>
      <c r="K6" s="10"/>
      <c r="L6" s="10"/>
    </row>
    <row r="7" ht="13.55" customHeight="1">
      <c r="A7" s="8">
        <v>1006</v>
      </c>
      <c r="B7" t="s" s="7">
        <v>33</v>
      </c>
      <c r="C7" t="s" s="7">
        <v>34</v>
      </c>
      <c r="D7" s="8">
        <v>35</v>
      </c>
      <c r="E7" t="s" s="7">
        <v>19</v>
      </c>
      <c r="F7" t="s" s="7">
        <v>35</v>
      </c>
      <c r="G7" s="8">
        <v>65000</v>
      </c>
      <c r="H7" s="9">
        <v>35040</v>
      </c>
      <c r="I7" s="9">
        <v>41528</v>
      </c>
      <c r="J7" s="10"/>
      <c r="K7" s="10"/>
      <c r="L7" s="10"/>
    </row>
    <row r="8" ht="13.55" customHeight="1">
      <c r="A8" s="8">
        <v>1007</v>
      </c>
      <c r="B8" t="s" s="7">
        <v>36</v>
      </c>
      <c r="C8" t="s" s="7">
        <v>37</v>
      </c>
      <c r="D8" s="8">
        <v>32</v>
      </c>
      <c r="E8" t="s" s="7">
        <v>23</v>
      </c>
      <c r="F8" t="s" s="7">
        <v>38</v>
      </c>
      <c r="G8" s="8">
        <v>41000</v>
      </c>
      <c r="H8" s="9">
        <v>37933</v>
      </c>
      <c r="I8" s="9">
        <v>41551</v>
      </c>
      <c r="J8" s="10"/>
      <c r="K8" s="10"/>
      <c r="L8" s="10"/>
    </row>
    <row r="9" ht="13.55" customHeight="1">
      <c r="A9" s="8">
        <v>1008</v>
      </c>
      <c r="B9" t="s" s="7">
        <v>39</v>
      </c>
      <c r="C9" t="s" s="7">
        <v>40</v>
      </c>
      <c r="D9" s="8">
        <v>38</v>
      </c>
      <c r="E9" t="s" s="7">
        <v>19</v>
      </c>
      <c r="F9" t="s" s="7">
        <v>20</v>
      </c>
      <c r="G9" s="8">
        <v>48000</v>
      </c>
      <c r="H9" s="9">
        <v>37416</v>
      </c>
      <c r="I9" s="9">
        <v>42116</v>
      </c>
      <c r="J9" s="10"/>
      <c r="K9" s="10"/>
      <c r="L9" s="10"/>
    </row>
    <row r="10" ht="13.55" customHeight="1">
      <c r="A10" s="8">
        <v>1009</v>
      </c>
      <c r="B10" t="s" s="7">
        <v>41</v>
      </c>
      <c r="C10" t="s" s="7">
        <v>42</v>
      </c>
      <c r="D10" s="8">
        <v>31</v>
      </c>
      <c r="E10" t="s" s="7">
        <v>19</v>
      </c>
      <c r="F10" t="s" s="7">
        <v>29</v>
      </c>
      <c r="G10" s="8">
        <v>42000</v>
      </c>
      <c r="H10" s="9">
        <v>37843</v>
      </c>
      <c r="I10" s="9">
        <v>40800</v>
      </c>
      <c r="J10" s="10"/>
      <c r="K10" s="10"/>
      <c r="L10" s="1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K10"/>
  <sheetViews>
    <sheetView workbookViewId="0" showGridLines="0" defaultGridColor="1"/>
  </sheetViews>
  <sheetFormatPr defaultColWidth="8.83333" defaultRowHeight="14.4" customHeight="1" outlineLevelRow="0" outlineLevelCol="0"/>
  <cols>
    <col min="1" max="2" width="8.85156" style="24" customWidth="1"/>
    <col min="3" max="3" width="13.2891" style="24" customWidth="1"/>
    <col min="4" max="5" width="8.85156" style="24" customWidth="1"/>
    <col min="6" max="6" width="16.0156" style="24" customWidth="1"/>
    <col min="7" max="7" width="8.85156" style="24" customWidth="1"/>
    <col min="8" max="8" width="14.5" style="24" customWidth="1"/>
    <col min="9" max="9" width="13.3516" style="24" customWidth="1"/>
    <col min="10" max="10" width="15.8906" style="24" customWidth="1"/>
    <col min="11" max="11" width="51.4297" style="24" customWidth="1"/>
    <col min="12" max="16384" width="8.85156" style="24" customWidth="1"/>
  </cols>
  <sheetData>
    <row r="1" ht="13.55" customHeight="1">
      <c r="A1" t="s" s="7">
        <v>6</v>
      </c>
      <c r="B1" t="s" s="7">
        <v>7</v>
      </c>
      <c r="C1" t="s" s="7">
        <v>8</v>
      </c>
      <c r="D1" t="s" s="7">
        <v>9</v>
      </c>
      <c r="E1" t="s" s="7">
        <v>10</v>
      </c>
      <c r="F1" t="s" s="7">
        <v>11</v>
      </c>
      <c r="G1" t="s" s="7">
        <v>12</v>
      </c>
      <c r="H1" t="s" s="7">
        <v>13</v>
      </c>
      <c r="I1" t="s" s="7">
        <v>14</v>
      </c>
      <c r="J1" t="s" s="7">
        <v>173</v>
      </c>
      <c r="K1" t="s" s="7">
        <v>174</v>
      </c>
    </row>
    <row r="2" ht="13.55" customHeight="1">
      <c r="A2" s="8">
        <v>1001</v>
      </c>
      <c r="B2" t="s" s="7">
        <v>17</v>
      </c>
      <c r="C2" t="s" s="7">
        <v>18</v>
      </c>
      <c r="D2" s="8">
        <v>30</v>
      </c>
      <c r="E2" t="s" s="7">
        <v>19</v>
      </c>
      <c r="F2" t="s" s="7">
        <v>20</v>
      </c>
      <c r="G2" s="8">
        <v>45000</v>
      </c>
      <c r="H2" t="s" s="7">
        <v>59</v>
      </c>
      <c r="I2" t="s" s="7">
        <v>60</v>
      </c>
      <c r="J2" s="10">
        <f>DAYS360(H1:H10,I1:I10)</f>
        <v>4984</v>
      </c>
      <c r="K2" s="8">
        <f>NETWORKDAYS(H1:H10,I1:I10)</f>
        <v>3611</v>
      </c>
    </row>
    <row r="3" ht="13.55" customHeight="1">
      <c r="A3" s="8">
        <v>1002</v>
      </c>
      <c r="B3" t="s" s="7">
        <v>21</v>
      </c>
      <c r="C3" t="s" s="7">
        <v>22</v>
      </c>
      <c r="D3" s="8">
        <v>30</v>
      </c>
      <c r="E3" t="s" s="7">
        <v>23</v>
      </c>
      <c r="F3" t="s" s="7">
        <v>24</v>
      </c>
      <c r="G3" s="8">
        <v>36000</v>
      </c>
      <c r="H3" t="s" s="7">
        <v>64</v>
      </c>
      <c r="I3" t="s" s="7">
        <v>65</v>
      </c>
      <c r="J3" s="10">
        <f>DAYS360(H1:H10,I1:I10)</f>
        <v>5767</v>
      </c>
      <c r="K3" s="8">
        <f>NETWORKDAYS(H1:H10,I1:I10)</f>
        <v>4180</v>
      </c>
    </row>
    <row r="4" ht="13.55" customHeight="1">
      <c r="A4" s="8">
        <v>1003</v>
      </c>
      <c r="B4" t="s" s="7">
        <v>25</v>
      </c>
      <c r="C4" t="s" s="7">
        <v>26</v>
      </c>
      <c r="D4" s="8">
        <v>29</v>
      </c>
      <c r="E4" t="s" s="7">
        <v>19</v>
      </c>
      <c r="F4" t="s" s="7">
        <v>20</v>
      </c>
      <c r="G4" s="8">
        <v>63000</v>
      </c>
      <c r="H4" t="s" s="7">
        <v>69</v>
      </c>
      <c r="I4" t="s" s="7">
        <v>70</v>
      </c>
      <c r="J4" s="10">
        <f>DAYS360(H1:H10,I1:I10)</f>
        <v>6184</v>
      </c>
      <c r="K4" s="8">
        <f>NETWORKDAYS(H1:H10,I1:I10)</f>
        <v>4484</v>
      </c>
    </row>
    <row r="5" ht="13.55" customHeight="1">
      <c r="A5" s="8">
        <v>1004</v>
      </c>
      <c r="B5" t="s" s="7">
        <v>27</v>
      </c>
      <c r="C5" t="s" s="7">
        <v>28</v>
      </c>
      <c r="D5" s="8">
        <v>31</v>
      </c>
      <c r="E5" t="s" s="7">
        <v>23</v>
      </c>
      <c r="F5" t="s" s="7">
        <v>29</v>
      </c>
      <c r="G5" s="8">
        <v>47000</v>
      </c>
      <c r="H5" t="s" s="7">
        <v>75</v>
      </c>
      <c r="I5" t="s" s="7">
        <v>76</v>
      </c>
      <c r="J5" s="10">
        <f>DAYS360(H1:H10,I1:I10)</f>
        <v>5728</v>
      </c>
      <c r="K5" s="8">
        <f>NETWORKDAYS(H1:H10,I1:I10)</f>
        <v>4152</v>
      </c>
    </row>
    <row r="6" ht="13.55" customHeight="1">
      <c r="A6" s="8">
        <v>1005</v>
      </c>
      <c r="B6" t="s" s="7">
        <v>30</v>
      </c>
      <c r="C6" t="s" s="7">
        <v>31</v>
      </c>
      <c r="D6" s="8">
        <v>32</v>
      </c>
      <c r="E6" t="s" s="7">
        <v>19</v>
      </c>
      <c r="F6" t="s" s="7">
        <v>32</v>
      </c>
      <c r="G6" s="8">
        <v>50000</v>
      </c>
      <c r="H6" t="s" s="7">
        <v>80</v>
      </c>
      <c r="I6" t="s" s="7">
        <v>81</v>
      </c>
      <c r="J6" s="10">
        <f>DAYS360(H1:H10,I1:I10)</f>
        <v>5874</v>
      </c>
      <c r="K6" s="8">
        <f>NETWORKDAYS(H1:H10,I1:I10)</f>
        <v>4258</v>
      </c>
    </row>
    <row r="7" ht="13.55" customHeight="1">
      <c r="A7" s="8">
        <v>1006</v>
      </c>
      <c r="B7" t="s" s="7">
        <v>33</v>
      </c>
      <c r="C7" t="s" s="7">
        <v>34</v>
      </c>
      <c r="D7" s="8">
        <v>35</v>
      </c>
      <c r="E7" t="s" s="7">
        <v>19</v>
      </c>
      <c r="F7" t="s" s="7">
        <v>35</v>
      </c>
      <c r="G7" s="8">
        <v>65000</v>
      </c>
      <c r="H7" t="s" s="7">
        <v>80</v>
      </c>
      <c r="I7" t="s" s="7">
        <v>85</v>
      </c>
      <c r="J7" s="10">
        <f>DAYS360(H1:H10,I1:I10)</f>
        <v>4445</v>
      </c>
      <c r="K7" s="8">
        <f>NETWORKDAYS(H1:H10,I1:I10)</f>
        <v>3223</v>
      </c>
    </row>
    <row r="8" ht="13.55" customHeight="1">
      <c r="A8" s="8">
        <v>1007</v>
      </c>
      <c r="B8" t="s" s="7">
        <v>36</v>
      </c>
      <c r="C8" t="s" s="7">
        <v>37</v>
      </c>
      <c r="D8" s="8">
        <v>32</v>
      </c>
      <c r="E8" t="s" s="7">
        <v>23</v>
      </c>
      <c r="F8" t="s" s="7">
        <v>38</v>
      </c>
      <c r="G8" s="8">
        <v>41000</v>
      </c>
      <c r="H8" t="s" s="7">
        <v>89</v>
      </c>
      <c r="I8" t="s" s="7">
        <v>85</v>
      </c>
      <c r="J8" s="10">
        <f>DAYS360(H1:H10,I1:I10)</f>
        <v>3543</v>
      </c>
      <c r="K8" s="8">
        <f>NETWORKDAYS(H1:H10,I1:I10)</f>
        <v>2568</v>
      </c>
    </row>
    <row r="9" ht="13.55" customHeight="1">
      <c r="A9" s="8">
        <v>1008</v>
      </c>
      <c r="B9" t="s" s="7">
        <v>39</v>
      </c>
      <c r="C9" t="s" s="7">
        <v>40</v>
      </c>
      <c r="D9" s="8">
        <v>38</v>
      </c>
      <c r="E9" t="s" s="7">
        <v>19</v>
      </c>
      <c r="F9" t="s" s="7">
        <v>20</v>
      </c>
      <c r="G9" s="8">
        <v>48000</v>
      </c>
      <c r="H9" t="s" s="7">
        <v>94</v>
      </c>
      <c r="I9" t="s" s="7">
        <v>95</v>
      </c>
      <c r="J9" s="10">
        <f>DAYS360(H1:H10,I1:I10)</f>
        <v>4633</v>
      </c>
      <c r="K9" s="8">
        <f>NETWORKDAYS(H1:H10,I1:I10)</f>
        <v>3358</v>
      </c>
    </row>
    <row r="10" ht="13.55" customHeight="1">
      <c r="A10" s="8">
        <v>1009</v>
      </c>
      <c r="B10" t="s" s="7">
        <v>41</v>
      </c>
      <c r="C10" t="s" s="7">
        <v>42</v>
      </c>
      <c r="D10" s="8">
        <v>31</v>
      </c>
      <c r="E10" t="s" s="7">
        <v>19</v>
      </c>
      <c r="F10" t="s" s="7">
        <v>29</v>
      </c>
      <c r="G10" s="8">
        <v>42000</v>
      </c>
      <c r="H10" t="s" s="7">
        <v>100</v>
      </c>
      <c r="I10" t="s" s="7">
        <v>95</v>
      </c>
      <c r="J10" s="8">
        <f>DAYS360(H1:H10,I1:I10)</f>
        <v>4212</v>
      </c>
      <c r="K10" s="8">
        <f>NETWORKDAYS(H1:H10,I1:I10)</f>
        <v>3053</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K10"/>
  <sheetViews>
    <sheetView workbookViewId="0" showGridLines="0" defaultGridColor="1"/>
  </sheetViews>
  <sheetFormatPr defaultColWidth="13.6667" defaultRowHeight="14.4" customHeight="1" outlineLevelRow="0" outlineLevelCol="0"/>
  <cols>
    <col min="1" max="1" width="10.8516" style="6" customWidth="1"/>
    <col min="2" max="3" width="13.6719" style="6" customWidth="1"/>
    <col min="4" max="4" width="7.67188" style="6" customWidth="1"/>
    <col min="5" max="11" width="13.6719" style="6" customWidth="1"/>
    <col min="12" max="16384" width="13.6719" style="6" customWidth="1"/>
  </cols>
  <sheetData>
    <row r="1" ht="13.55" customHeight="1">
      <c r="A1" t="s" s="7">
        <v>6</v>
      </c>
      <c r="B1" t="s" s="7">
        <v>7</v>
      </c>
      <c r="C1" t="s" s="7">
        <v>8</v>
      </c>
      <c r="D1" t="s" s="7">
        <v>9</v>
      </c>
      <c r="E1" t="s" s="7">
        <v>10</v>
      </c>
      <c r="F1" t="s" s="7">
        <v>11</v>
      </c>
      <c r="G1" t="s" s="7">
        <v>12</v>
      </c>
      <c r="H1" t="s" s="7">
        <v>13</v>
      </c>
      <c r="I1" t="s" s="7">
        <v>14</v>
      </c>
      <c r="J1" t="s" s="7">
        <v>15</v>
      </c>
      <c r="K1" t="s" s="7">
        <v>16</v>
      </c>
    </row>
    <row r="2" ht="13.55" customHeight="1">
      <c r="A2" s="8">
        <v>1001</v>
      </c>
      <c r="B2" t="s" s="7">
        <v>17</v>
      </c>
      <c r="C2" t="s" s="7">
        <v>18</v>
      </c>
      <c r="D2" s="8">
        <v>30</v>
      </c>
      <c r="E2" t="s" s="7">
        <v>19</v>
      </c>
      <c r="F2" t="s" s="7">
        <v>20</v>
      </c>
      <c r="G2" s="8">
        <v>45000</v>
      </c>
      <c r="H2" s="9">
        <v>37197</v>
      </c>
      <c r="I2" s="9">
        <v>42253</v>
      </c>
      <c r="J2" s="9">
        <f>MAX(H2:H10)</f>
        <v>37933</v>
      </c>
      <c r="K2" s="9">
        <f>MIN(I1:I10)</f>
        <v>40800</v>
      </c>
    </row>
    <row r="3" ht="13.55" customHeight="1">
      <c r="A3" s="8">
        <v>1002</v>
      </c>
      <c r="B3" t="s" s="7">
        <v>21</v>
      </c>
      <c r="C3" t="s" s="7">
        <v>22</v>
      </c>
      <c r="D3" s="8">
        <v>30</v>
      </c>
      <c r="E3" t="s" s="7">
        <v>23</v>
      </c>
      <c r="F3" t="s" s="7">
        <v>24</v>
      </c>
      <c r="G3" s="8">
        <v>36000</v>
      </c>
      <c r="H3" s="9">
        <v>36436</v>
      </c>
      <c r="I3" s="9">
        <v>42287</v>
      </c>
      <c r="J3" s="8">
        <f>MAX(G1:G10)</f>
        <v>65000</v>
      </c>
      <c r="K3" s="8">
        <f>MIN(G1:G10)</f>
        <v>36000</v>
      </c>
    </row>
    <row r="4" ht="13.55" customHeight="1">
      <c r="A4" s="8">
        <v>1003</v>
      </c>
      <c r="B4" t="s" s="7">
        <v>25</v>
      </c>
      <c r="C4" t="s" s="7">
        <v>26</v>
      </c>
      <c r="D4" s="8">
        <v>29</v>
      </c>
      <c r="E4" t="s" s="7">
        <v>19</v>
      </c>
      <c r="F4" t="s" s="7">
        <v>20</v>
      </c>
      <c r="G4" s="8">
        <v>63000</v>
      </c>
      <c r="H4" s="9">
        <v>36711</v>
      </c>
      <c r="I4" s="9">
        <v>42986</v>
      </c>
      <c r="J4" s="10"/>
      <c r="K4" s="10"/>
    </row>
    <row r="5" ht="13.55" customHeight="1">
      <c r="A5" s="8">
        <v>1004</v>
      </c>
      <c r="B5" t="s" s="7">
        <v>27</v>
      </c>
      <c r="C5" t="s" s="7">
        <v>28</v>
      </c>
      <c r="D5" s="8">
        <v>31</v>
      </c>
      <c r="E5" t="s" s="7">
        <v>23</v>
      </c>
      <c r="F5" t="s" s="7">
        <v>29</v>
      </c>
      <c r="G5" s="8">
        <v>47000</v>
      </c>
      <c r="H5" s="9">
        <v>36530</v>
      </c>
      <c r="I5" s="9">
        <v>42341</v>
      </c>
      <c r="J5" s="10"/>
      <c r="K5" s="10"/>
    </row>
    <row r="6" ht="13.55" customHeight="1">
      <c r="A6" s="8">
        <v>1005</v>
      </c>
      <c r="B6" t="s" s="7">
        <v>30</v>
      </c>
      <c r="C6" t="s" s="7">
        <v>31</v>
      </c>
      <c r="D6" s="8">
        <v>32</v>
      </c>
      <c r="E6" t="s" s="7">
        <v>19</v>
      </c>
      <c r="F6" t="s" s="7">
        <v>32</v>
      </c>
      <c r="G6" s="8">
        <v>50000</v>
      </c>
      <c r="H6" s="9">
        <v>37017</v>
      </c>
      <c r="I6" s="9">
        <v>42977</v>
      </c>
      <c r="J6" s="10"/>
      <c r="K6" s="10"/>
    </row>
    <row r="7" ht="13.55" customHeight="1">
      <c r="A7" s="8">
        <v>1006</v>
      </c>
      <c r="B7" t="s" s="7">
        <v>33</v>
      </c>
      <c r="C7" t="s" s="7">
        <v>34</v>
      </c>
      <c r="D7" s="8">
        <v>35</v>
      </c>
      <c r="E7" t="s" s="7">
        <v>19</v>
      </c>
      <c r="F7" t="s" s="7">
        <v>35</v>
      </c>
      <c r="G7" s="8">
        <v>65000</v>
      </c>
      <c r="H7" s="9">
        <v>35040</v>
      </c>
      <c r="I7" s="9">
        <v>41528</v>
      </c>
      <c r="J7" s="10"/>
      <c r="K7" s="10"/>
    </row>
    <row r="8" ht="13.55" customHeight="1">
      <c r="A8" s="8">
        <v>1007</v>
      </c>
      <c r="B8" t="s" s="7">
        <v>36</v>
      </c>
      <c r="C8" t="s" s="7">
        <v>37</v>
      </c>
      <c r="D8" s="8">
        <v>32</v>
      </c>
      <c r="E8" t="s" s="7">
        <v>23</v>
      </c>
      <c r="F8" t="s" s="7">
        <v>38</v>
      </c>
      <c r="G8" s="8">
        <v>41000</v>
      </c>
      <c r="H8" s="9">
        <v>37933</v>
      </c>
      <c r="I8" s="9">
        <v>41551</v>
      </c>
      <c r="J8" s="10"/>
      <c r="K8" s="10"/>
    </row>
    <row r="9" ht="13.55" customHeight="1">
      <c r="A9" s="8">
        <v>1008</v>
      </c>
      <c r="B9" t="s" s="7">
        <v>39</v>
      </c>
      <c r="C9" t="s" s="7">
        <v>40</v>
      </c>
      <c r="D9" s="8">
        <v>38</v>
      </c>
      <c r="E9" t="s" s="7">
        <v>19</v>
      </c>
      <c r="F9" t="s" s="7">
        <v>20</v>
      </c>
      <c r="G9" s="8">
        <v>48000</v>
      </c>
      <c r="H9" s="9">
        <v>37416</v>
      </c>
      <c r="I9" s="9">
        <v>42116</v>
      </c>
      <c r="J9" s="10"/>
      <c r="K9" s="10"/>
    </row>
    <row r="10" ht="13.55" customHeight="1">
      <c r="A10" s="8">
        <v>1009</v>
      </c>
      <c r="B10" t="s" s="7">
        <v>41</v>
      </c>
      <c r="C10" t="s" s="7">
        <v>42</v>
      </c>
      <c r="D10" s="8">
        <v>31</v>
      </c>
      <c r="E10" t="s" s="7">
        <v>19</v>
      </c>
      <c r="F10" t="s" s="7">
        <v>29</v>
      </c>
      <c r="G10" s="8">
        <v>42000</v>
      </c>
      <c r="H10" s="9">
        <v>37843</v>
      </c>
      <c r="I10" s="9">
        <v>40800</v>
      </c>
      <c r="J10" s="10"/>
      <c r="K10" s="1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K10"/>
  <sheetViews>
    <sheetView workbookViewId="0" showGridLines="0" defaultGridColor="1"/>
  </sheetViews>
  <sheetFormatPr defaultColWidth="13.6667" defaultRowHeight="14.4" customHeight="1" outlineLevelRow="0" outlineLevelCol="0"/>
  <cols>
    <col min="1" max="1" width="10.8516" style="11" customWidth="1"/>
    <col min="2" max="3" width="13.6719" style="11" customWidth="1"/>
    <col min="4" max="4" width="7.67188" style="11" customWidth="1"/>
    <col min="5" max="5" width="13.6719" style="11" customWidth="1"/>
    <col min="6" max="6" width="14.5" style="11" customWidth="1"/>
    <col min="7" max="10" width="13.6719" style="11" customWidth="1"/>
    <col min="11" max="11" width="18.8516" style="11" customWidth="1"/>
    <col min="12" max="16384" width="13.6719" style="11" customWidth="1"/>
  </cols>
  <sheetData>
    <row r="1" ht="13.55" customHeight="1">
      <c r="A1" t="s" s="7">
        <v>6</v>
      </c>
      <c r="B1" t="s" s="7">
        <v>7</v>
      </c>
      <c r="C1" t="s" s="7">
        <v>8</v>
      </c>
      <c r="D1" t="s" s="7">
        <v>9</v>
      </c>
      <c r="E1" t="s" s="7">
        <v>10</v>
      </c>
      <c r="F1" t="s" s="7">
        <v>11</v>
      </c>
      <c r="G1" t="s" s="7">
        <v>12</v>
      </c>
      <c r="H1" t="s" s="7">
        <v>13</v>
      </c>
      <c r="I1" t="s" s="7">
        <v>14</v>
      </c>
      <c r="J1" t="s" s="7">
        <v>44</v>
      </c>
      <c r="K1" t="s" s="7">
        <v>45</v>
      </c>
    </row>
    <row r="2" ht="13.55" customHeight="1">
      <c r="A2" s="8">
        <v>1001</v>
      </c>
      <c r="B2" t="s" s="7">
        <v>17</v>
      </c>
      <c r="C2" t="s" s="7">
        <v>18</v>
      </c>
      <c r="D2" s="8">
        <v>30</v>
      </c>
      <c r="E2" t="s" s="7">
        <v>19</v>
      </c>
      <c r="F2" t="s" s="7">
        <v>20</v>
      </c>
      <c r="G2" s="8">
        <v>45000</v>
      </c>
      <c r="H2" s="9">
        <v>37197</v>
      </c>
      <c r="I2" s="9">
        <v>42253</v>
      </c>
      <c r="J2" t="s" s="12">
        <f>IF(D2:D10&gt;30,"Old","Young")</f>
        <v>46</v>
      </c>
      <c r="K2" t="s" s="7">
        <f>_xlfn.IFS(F2:F10="Salesman","Sales",F2:F10="HR","Fire Them",F2:F10="Regional Manager","Buy them a gift")</f>
        <v>47</v>
      </c>
    </row>
    <row r="3" ht="13.55" customHeight="1">
      <c r="A3" s="8">
        <v>1002</v>
      </c>
      <c r="B3" t="s" s="7">
        <v>21</v>
      </c>
      <c r="C3" t="s" s="7">
        <v>22</v>
      </c>
      <c r="D3" s="8">
        <v>30</v>
      </c>
      <c r="E3" t="s" s="7">
        <v>23</v>
      </c>
      <c r="F3" t="s" s="7">
        <v>24</v>
      </c>
      <c r="G3" s="8">
        <v>36000</v>
      </c>
      <c r="H3" s="9">
        <v>36436</v>
      </c>
      <c r="I3" s="9">
        <v>42287</v>
      </c>
      <c r="J3" t="s" s="12">
        <f>IF(D3:D10&gt;30,"Old","Young")</f>
        <v>46</v>
      </c>
      <c r="K3" s="10">
        <f>_xlfn.IFS(F3:F10="Salesman","Sales",F3:F10="HR","Fire Them",F3:F10="Regional Manager","Buy them a gift")</f>
      </c>
    </row>
    <row r="4" ht="13.55" customHeight="1">
      <c r="A4" s="8">
        <v>1003</v>
      </c>
      <c r="B4" t="s" s="7">
        <v>25</v>
      </c>
      <c r="C4" t="s" s="7">
        <v>26</v>
      </c>
      <c r="D4" s="8">
        <v>29</v>
      </c>
      <c r="E4" t="s" s="7">
        <v>19</v>
      </c>
      <c r="F4" t="s" s="7">
        <v>20</v>
      </c>
      <c r="G4" s="8">
        <v>63000</v>
      </c>
      <c r="H4" s="9">
        <v>36711</v>
      </c>
      <c r="I4" s="9">
        <v>42986</v>
      </c>
      <c r="J4" t="s" s="12">
        <f>IF(D4:D10&gt;30,"Old","Young")</f>
        <v>46</v>
      </c>
      <c r="K4" t="s" s="7">
        <f>_xlfn.IFS(F4:F10="Salesman","Sales",F4:F10="HR","Fire Them",F4:F10="Regional Manager","Buy them a gift")</f>
        <v>47</v>
      </c>
    </row>
    <row r="5" ht="13.55" customHeight="1">
      <c r="A5" s="8">
        <v>1004</v>
      </c>
      <c r="B5" t="s" s="7">
        <v>27</v>
      </c>
      <c r="C5" t="s" s="7">
        <v>28</v>
      </c>
      <c r="D5" s="8">
        <v>31</v>
      </c>
      <c r="E5" t="s" s="7">
        <v>23</v>
      </c>
      <c r="F5" t="s" s="7">
        <v>29</v>
      </c>
      <c r="G5" s="8">
        <v>47000</v>
      </c>
      <c r="H5" s="9">
        <v>36530</v>
      </c>
      <c r="I5" s="9">
        <v>42341</v>
      </c>
      <c r="J5" t="s" s="12">
        <f>IF(D5:D10&gt;30,"Old","Young")</f>
        <v>48</v>
      </c>
      <c r="K5" s="10">
        <f>_xlfn.IFS(F5:F10="Salesman","Sales",F5:F10="HR","Fire Them",F5:F10="Regional Manager","Buy them a gift")</f>
      </c>
    </row>
    <row r="6" ht="13.55" customHeight="1">
      <c r="A6" s="8">
        <v>1005</v>
      </c>
      <c r="B6" t="s" s="7">
        <v>30</v>
      </c>
      <c r="C6" t="s" s="7">
        <v>31</v>
      </c>
      <c r="D6" s="8">
        <v>32</v>
      </c>
      <c r="E6" t="s" s="7">
        <v>19</v>
      </c>
      <c r="F6" t="s" s="7">
        <v>32</v>
      </c>
      <c r="G6" s="8">
        <v>50000</v>
      </c>
      <c r="H6" s="9">
        <v>37017</v>
      </c>
      <c r="I6" s="9">
        <v>42977</v>
      </c>
      <c r="J6" t="s" s="12">
        <f>IF(D6:D10&gt;30,"Old","Young")</f>
        <v>48</v>
      </c>
      <c r="K6" t="s" s="7">
        <f>_xlfn.IFS(F6:F10="Salesman","Sales",F6:F10="HR","Fire Them",F6:F10="Regional Manager","Buy them a gift")</f>
        <v>49</v>
      </c>
    </row>
    <row r="7" ht="13.55" customHeight="1">
      <c r="A7" s="8">
        <v>1006</v>
      </c>
      <c r="B7" t="s" s="7">
        <v>33</v>
      </c>
      <c r="C7" t="s" s="7">
        <v>34</v>
      </c>
      <c r="D7" s="8">
        <v>35</v>
      </c>
      <c r="E7" t="s" s="7">
        <v>19</v>
      </c>
      <c r="F7" t="s" s="7">
        <v>35</v>
      </c>
      <c r="G7" s="8">
        <v>65000</v>
      </c>
      <c r="H7" s="9">
        <v>35040</v>
      </c>
      <c r="I7" s="9">
        <v>41528</v>
      </c>
      <c r="J7" t="s" s="12">
        <f>IF(D7:D10&gt;30,"Old","Young")</f>
        <v>48</v>
      </c>
      <c r="K7" t="s" s="7">
        <f>_xlfn.IFS(F7:F10="Salesman","Sales",F7:F10="HR","Fire Them",F7:F10="Regional Manager","Buy them a gift")</f>
        <v>50</v>
      </c>
    </row>
    <row r="8" ht="13.55" customHeight="1">
      <c r="A8" s="8">
        <v>1007</v>
      </c>
      <c r="B8" t="s" s="7">
        <v>36</v>
      </c>
      <c r="C8" t="s" s="7">
        <v>37</v>
      </c>
      <c r="D8" s="8">
        <v>32</v>
      </c>
      <c r="E8" t="s" s="7">
        <v>23</v>
      </c>
      <c r="F8" t="s" s="7">
        <v>38</v>
      </c>
      <c r="G8" s="8">
        <v>41000</v>
      </c>
      <c r="H8" s="9">
        <v>37933</v>
      </c>
      <c r="I8" s="9">
        <v>41551</v>
      </c>
      <c r="J8" t="s" s="12">
        <f>IF(D8:D10&gt;30,"Old","Young")</f>
        <v>48</v>
      </c>
      <c r="K8" s="10">
        <f>_xlfn.IFS(F8:F10="Salesman","Sales",F8:F10="HR","Fire Them",F8:F10="Regional Manager","Buy them a gift")</f>
      </c>
    </row>
    <row r="9" ht="13.55" customHeight="1">
      <c r="A9" s="8">
        <v>1008</v>
      </c>
      <c r="B9" t="s" s="7">
        <v>39</v>
      </c>
      <c r="C9" t="s" s="7">
        <v>40</v>
      </c>
      <c r="D9" s="8">
        <v>38</v>
      </c>
      <c r="E9" t="s" s="7">
        <v>19</v>
      </c>
      <c r="F9" t="s" s="7">
        <v>20</v>
      </c>
      <c r="G9" s="8">
        <v>48000</v>
      </c>
      <c r="H9" s="9">
        <v>37416</v>
      </c>
      <c r="I9" s="9">
        <v>42116</v>
      </c>
      <c r="J9" t="s" s="12">
        <f>IF(D9:D10&gt;30,"Old","Young")</f>
        <v>48</v>
      </c>
      <c r="K9" t="s" s="7">
        <f>_xlfn.IFS(F9:F10="Salesman","Sales",F9:F10="HR","Fire Them",F9:F10="Regional Manager","Buy them a gift")</f>
        <v>47</v>
      </c>
    </row>
    <row r="10" ht="13.55" customHeight="1">
      <c r="A10" s="8">
        <v>1009</v>
      </c>
      <c r="B10" t="s" s="7">
        <v>41</v>
      </c>
      <c r="C10" t="s" s="7">
        <v>42</v>
      </c>
      <c r="D10" s="8">
        <v>31</v>
      </c>
      <c r="E10" t="s" s="7">
        <v>19</v>
      </c>
      <c r="F10" t="s" s="7">
        <v>29</v>
      </c>
      <c r="G10" s="8">
        <v>42000</v>
      </c>
      <c r="H10" s="9">
        <v>37843</v>
      </c>
      <c r="I10" s="9">
        <v>40800</v>
      </c>
      <c r="J10" t="s" s="12">
        <f>IF(D10&gt;30,"Old","Young")</f>
        <v>48</v>
      </c>
      <c r="K10" s="10">
        <f>_xlfn.IFS(F10="Salesman","Sales",F10="HR","Fire Them",F10="Regional Manager","Buy them a gift")</f>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L10"/>
  <sheetViews>
    <sheetView workbookViewId="0" showGridLines="0" defaultGridColor="1"/>
  </sheetViews>
  <sheetFormatPr defaultColWidth="10.8333" defaultRowHeight="14.4" customHeight="1" outlineLevelRow="0" outlineLevelCol="0"/>
  <cols>
    <col min="1" max="11" width="10.8516" style="13" customWidth="1"/>
    <col min="12" max="12" width="96.5" style="13" customWidth="1"/>
    <col min="13" max="16384" width="10.8516" style="13" customWidth="1"/>
  </cols>
  <sheetData>
    <row r="1" ht="13.55" customHeight="1">
      <c r="A1" t="s" s="7">
        <v>6</v>
      </c>
      <c r="B1" t="s" s="7">
        <v>7</v>
      </c>
      <c r="C1" t="s" s="7">
        <v>8</v>
      </c>
      <c r="D1" t="s" s="7">
        <v>9</v>
      </c>
      <c r="E1" t="s" s="7">
        <v>10</v>
      </c>
      <c r="F1" t="s" s="7">
        <v>11</v>
      </c>
      <c r="G1" t="s" s="7">
        <v>12</v>
      </c>
      <c r="H1" t="s" s="7">
        <v>13</v>
      </c>
      <c r="I1" t="s" s="7">
        <v>14</v>
      </c>
      <c r="J1" t="s" s="7">
        <v>52</v>
      </c>
      <c r="K1" s="10"/>
      <c r="L1" t="s" s="7">
        <v>53</v>
      </c>
    </row>
    <row r="2" ht="13.55" customHeight="1">
      <c r="A2" s="8">
        <v>1001</v>
      </c>
      <c r="B2" t="s" s="7">
        <v>17</v>
      </c>
      <c r="C2" t="s" s="7">
        <v>18</v>
      </c>
      <c r="D2" s="8">
        <v>30</v>
      </c>
      <c r="E2" t="s" s="7">
        <v>19</v>
      </c>
      <c r="F2" t="s" s="7">
        <v>20</v>
      </c>
      <c r="G2" s="8">
        <v>45000</v>
      </c>
      <c r="H2" s="9">
        <v>37197</v>
      </c>
      <c r="I2" s="9">
        <v>42253</v>
      </c>
      <c r="J2" s="8">
        <f>LEN(C2:C10)</f>
        <v>7</v>
      </c>
      <c r="K2" s="10"/>
      <c r="L2" s="10"/>
    </row>
    <row r="3" ht="13.55" customHeight="1">
      <c r="A3" s="8">
        <v>1002</v>
      </c>
      <c r="B3" t="s" s="7">
        <v>21</v>
      </c>
      <c r="C3" t="s" s="7">
        <v>22</v>
      </c>
      <c r="D3" s="8">
        <v>30</v>
      </c>
      <c r="E3" t="s" s="7">
        <v>23</v>
      </c>
      <c r="F3" t="s" s="7">
        <v>24</v>
      </c>
      <c r="G3" s="8">
        <v>36000</v>
      </c>
      <c r="H3" s="9">
        <v>36436</v>
      </c>
      <c r="I3" s="9">
        <v>42287</v>
      </c>
      <c r="J3" s="8">
        <f>LEN(C3:C10)</f>
        <v>7</v>
      </c>
      <c r="K3" s="10"/>
      <c r="L3" s="10"/>
    </row>
    <row r="4" ht="13.55" customHeight="1">
      <c r="A4" s="8">
        <v>1003</v>
      </c>
      <c r="B4" t="s" s="7">
        <v>25</v>
      </c>
      <c r="C4" t="s" s="7">
        <v>26</v>
      </c>
      <c r="D4" s="8">
        <v>29</v>
      </c>
      <c r="E4" t="s" s="7">
        <v>19</v>
      </c>
      <c r="F4" t="s" s="7">
        <v>20</v>
      </c>
      <c r="G4" s="8">
        <v>63000</v>
      </c>
      <c r="H4" s="9">
        <v>36711</v>
      </c>
      <c r="I4" s="9">
        <v>42986</v>
      </c>
      <c r="J4" s="8">
        <f>LEN(C4:C10)</f>
        <v>7</v>
      </c>
      <c r="K4" s="10"/>
      <c r="L4" s="10"/>
    </row>
    <row r="5" ht="13.55" customHeight="1">
      <c r="A5" s="8">
        <v>1004</v>
      </c>
      <c r="B5" t="s" s="7">
        <v>27</v>
      </c>
      <c r="C5" t="s" s="7">
        <v>28</v>
      </c>
      <c r="D5" s="8">
        <v>31</v>
      </c>
      <c r="E5" t="s" s="7">
        <v>23</v>
      </c>
      <c r="F5" t="s" s="7">
        <v>29</v>
      </c>
      <c r="G5" s="8">
        <v>47000</v>
      </c>
      <c r="H5" s="9">
        <v>36530</v>
      </c>
      <c r="I5" s="9">
        <v>42341</v>
      </c>
      <c r="J5" s="8">
        <f>LEN(C5:C10)</f>
        <v>6</v>
      </c>
      <c r="K5" s="10"/>
      <c r="L5" s="10"/>
    </row>
    <row r="6" ht="13.55" customHeight="1">
      <c r="A6" s="8">
        <v>1005</v>
      </c>
      <c r="B6" t="s" s="7">
        <v>30</v>
      </c>
      <c r="C6" t="s" s="7">
        <v>31</v>
      </c>
      <c r="D6" s="8">
        <v>32</v>
      </c>
      <c r="E6" t="s" s="7">
        <v>19</v>
      </c>
      <c r="F6" t="s" s="7">
        <v>32</v>
      </c>
      <c r="G6" s="8">
        <v>50000</v>
      </c>
      <c r="H6" s="9">
        <v>37017</v>
      </c>
      <c r="I6" s="9">
        <v>42977</v>
      </c>
      <c r="J6" s="8">
        <f>LEN(C6:C10)</f>
        <v>10</v>
      </c>
      <c r="K6" s="10"/>
      <c r="L6" s="10"/>
    </row>
    <row r="7" ht="13.55" customHeight="1">
      <c r="A7" s="8">
        <v>1006</v>
      </c>
      <c r="B7" t="s" s="7">
        <v>33</v>
      </c>
      <c r="C7" t="s" s="7">
        <v>34</v>
      </c>
      <c r="D7" s="8">
        <v>35</v>
      </c>
      <c r="E7" t="s" s="7">
        <v>19</v>
      </c>
      <c r="F7" t="s" s="7">
        <v>35</v>
      </c>
      <c r="G7" s="8">
        <v>65000</v>
      </c>
      <c r="H7" s="9">
        <v>35040</v>
      </c>
      <c r="I7" s="9">
        <v>41528</v>
      </c>
      <c r="J7" s="8">
        <f>LEN(C7:C10)</f>
        <v>5</v>
      </c>
      <c r="K7" s="10"/>
      <c r="L7" s="10"/>
    </row>
    <row r="8" ht="13.55" customHeight="1">
      <c r="A8" s="8">
        <v>1007</v>
      </c>
      <c r="B8" t="s" s="7">
        <v>36</v>
      </c>
      <c r="C8" t="s" s="7">
        <v>37</v>
      </c>
      <c r="D8" s="8">
        <v>32</v>
      </c>
      <c r="E8" t="s" s="7">
        <v>23</v>
      </c>
      <c r="F8" t="s" s="7">
        <v>38</v>
      </c>
      <c r="G8" s="8">
        <v>41000</v>
      </c>
      <c r="H8" s="9">
        <v>37933</v>
      </c>
      <c r="I8" s="9">
        <v>41551</v>
      </c>
      <c r="J8" s="8">
        <f>LEN(C8:C10)</f>
        <v>6</v>
      </c>
      <c r="K8" s="10"/>
      <c r="L8" s="10"/>
    </row>
    <row r="9" ht="13.55" customHeight="1">
      <c r="A9" s="8">
        <v>1008</v>
      </c>
      <c r="B9" t="s" s="7">
        <v>39</v>
      </c>
      <c r="C9" t="s" s="7">
        <v>40</v>
      </c>
      <c r="D9" s="8">
        <v>38</v>
      </c>
      <c r="E9" t="s" s="7">
        <v>19</v>
      </c>
      <c r="F9" t="s" s="7">
        <v>20</v>
      </c>
      <c r="G9" s="8">
        <v>48000</v>
      </c>
      <c r="H9" s="9">
        <v>37416</v>
      </c>
      <c r="I9" s="9">
        <v>42116</v>
      </c>
      <c r="J9" s="8">
        <f>LEN(C9:C10)</f>
        <v>6</v>
      </c>
      <c r="K9" s="10"/>
      <c r="L9" s="10"/>
    </row>
    <row r="10" ht="13.55" customHeight="1">
      <c r="A10" s="8">
        <v>1009</v>
      </c>
      <c r="B10" t="s" s="7">
        <v>41</v>
      </c>
      <c r="C10" t="s" s="7">
        <v>42</v>
      </c>
      <c r="D10" s="8">
        <v>31</v>
      </c>
      <c r="E10" t="s" s="7">
        <v>19</v>
      </c>
      <c r="F10" t="s" s="7">
        <v>29</v>
      </c>
      <c r="G10" s="8">
        <v>42000</v>
      </c>
      <c r="H10" s="9">
        <v>37843</v>
      </c>
      <c r="I10" s="9">
        <v>40800</v>
      </c>
      <c r="J10" s="8">
        <f>LEN(C10)</f>
        <v>6</v>
      </c>
      <c r="K10" s="10"/>
      <c r="L10" s="1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M10"/>
  <sheetViews>
    <sheetView workbookViewId="0" showGridLines="0" defaultGridColor="1"/>
  </sheetViews>
  <sheetFormatPr defaultColWidth="14.5" defaultRowHeight="14.4" customHeight="1" outlineLevelRow="0" outlineLevelCol="0"/>
  <cols>
    <col min="1" max="3" width="14.5" style="14" customWidth="1"/>
    <col min="4" max="4" width="8" style="14" customWidth="1"/>
    <col min="5" max="9" width="14.5" style="14" customWidth="1"/>
    <col min="10" max="10" width="36.3516" style="14" customWidth="1"/>
    <col min="11" max="11" width="14.5" style="14" customWidth="1"/>
    <col min="12" max="12" width="21.1719" style="14" customWidth="1"/>
    <col min="13" max="13" width="14.5" style="14" customWidth="1"/>
    <col min="14" max="16384" width="14.5" style="14" customWidth="1"/>
  </cols>
  <sheetData>
    <row r="1" ht="13.55" customHeight="1">
      <c r="A1" t="s" s="7">
        <v>6</v>
      </c>
      <c r="B1" t="s" s="7">
        <v>7</v>
      </c>
      <c r="C1" t="s" s="7">
        <v>8</v>
      </c>
      <c r="D1" t="s" s="7">
        <v>9</v>
      </c>
      <c r="E1" t="s" s="7">
        <v>10</v>
      </c>
      <c r="F1" t="s" s="7">
        <v>11</v>
      </c>
      <c r="G1" t="s" s="7">
        <v>12</v>
      </c>
      <c r="H1" t="s" s="7">
        <v>13</v>
      </c>
      <c r="I1" t="s" s="7">
        <v>14</v>
      </c>
      <c r="J1" t="s" s="7">
        <v>55</v>
      </c>
      <c r="K1" t="s" s="7">
        <v>56</v>
      </c>
      <c r="L1" t="s" s="7">
        <v>57</v>
      </c>
      <c r="M1" t="s" s="7">
        <v>58</v>
      </c>
    </row>
    <row r="2" ht="13.55" customHeight="1">
      <c r="A2" s="8">
        <v>1001</v>
      </c>
      <c r="B2" t="s" s="7">
        <v>17</v>
      </c>
      <c r="C2" t="s" s="7">
        <v>18</v>
      </c>
      <c r="D2" s="8">
        <v>30</v>
      </c>
      <c r="E2" t="s" s="7">
        <v>19</v>
      </c>
      <c r="F2" t="s" s="7">
        <v>20</v>
      </c>
      <c r="G2" s="8">
        <v>45000</v>
      </c>
      <c r="H2" t="s" s="7">
        <v>59</v>
      </c>
      <c r="I2" t="s" s="7">
        <v>60</v>
      </c>
      <c r="J2" t="s" s="7">
        <v>61</v>
      </c>
      <c r="K2" t="s" s="7">
        <f>LEFT(B2:B10,3)</f>
        <v>17</v>
      </c>
      <c r="L2" t="s" s="7">
        <v>62</v>
      </c>
      <c r="M2" t="s" s="7">
        <f>RIGHT(H1:H10,4)</f>
        <v>63</v>
      </c>
    </row>
    <row r="3" ht="13.55" customHeight="1">
      <c r="A3" s="8">
        <v>1002</v>
      </c>
      <c r="B3" t="s" s="7">
        <v>21</v>
      </c>
      <c r="C3" t="s" s="7">
        <v>22</v>
      </c>
      <c r="D3" s="8">
        <v>30</v>
      </c>
      <c r="E3" t="s" s="7">
        <v>23</v>
      </c>
      <c r="F3" t="s" s="7">
        <v>24</v>
      </c>
      <c r="G3" s="8">
        <v>36000</v>
      </c>
      <c r="H3" t="s" s="7">
        <v>64</v>
      </c>
      <c r="I3" t="s" s="7">
        <v>65</v>
      </c>
      <c r="J3" t="s" s="7">
        <v>66</v>
      </c>
      <c r="K3" t="s" s="7">
        <f>LEFT(B3:B10,3)</f>
        <v>21</v>
      </c>
      <c r="L3" t="s" s="7">
        <v>67</v>
      </c>
      <c r="M3" t="s" s="7">
        <f>RIGHT(H1:H10,4)</f>
        <v>68</v>
      </c>
    </row>
    <row r="4" ht="13.55" customHeight="1">
      <c r="A4" s="8">
        <v>1003</v>
      </c>
      <c r="B4" t="s" s="7">
        <v>25</v>
      </c>
      <c r="C4" t="s" s="7">
        <v>26</v>
      </c>
      <c r="D4" s="8">
        <v>29</v>
      </c>
      <c r="E4" t="s" s="7">
        <v>19</v>
      </c>
      <c r="F4" t="s" s="7">
        <v>20</v>
      </c>
      <c r="G4" s="8">
        <v>63000</v>
      </c>
      <c r="H4" t="s" s="7">
        <v>69</v>
      </c>
      <c r="I4" t="s" s="7">
        <v>70</v>
      </c>
      <c r="J4" t="s" s="7">
        <v>71</v>
      </c>
      <c r="K4" t="s" s="7">
        <f>LEFT(B4:B10,3)</f>
        <v>72</v>
      </c>
      <c r="L4" t="s" s="7">
        <v>73</v>
      </c>
      <c r="M4" t="s" s="7">
        <f>RIGHT(H1:H10,4)</f>
        <v>74</v>
      </c>
    </row>
    <row r="5" ht="13.55" customHeight="1">
      <c r="A5" s="8">
        <v>1004</v>
      </c>
      <c r="B5" t="s" s="7">
        <v>27</v>
      </c>
      <c r="C5" t="s" s="7">
        <v>28</v>
      </c>
      <c r="D5" s="8">
        <v>31</v>
      </c>
      <c r="E5" t="s" s="7">
        <v>23</v>
      </c>
      <c r="F5" t="s" s="7">
        <v>29</v>
      </c>
      <c r="G5" s="8">
        <v>47000</v>
      </c>
      <c r="H5" t="s" s="7">
        <v>75</v>
      </c>
      <c r="I5" t="s" s="7">
        <v>76</v>
      </c>
      <c r="J5" t="s" s="7">
        <v>77</v>
      </c>
      <c r="K5" t="s" s="7">
        <f>LEFT(B5:B10,3)</f>
        <v>78</v>
      </c>
      <c r="L5" t="s" s="7">
        <v>79</v>
      </c>
      <c r="M5" t="s" s="7">
        <f>RIGHT(H1:H10,4)</f>
        <v>74</v>
      </c>
    </row>
    <row r="6" ht="13.55" customHeight="1">
      <c r="A6" s="8">
        <v>1005</v>
      </c>
      <c r="B6" t="s" s="7">
        <v>30</v>
      </c>
      <c r="C6" t="s" s="7">
        <v>31</v>
      </c>
      <c r="D6" s="8">
        <v>32</v>
      </c>
      <c r="E6" t="s" s="7">
        <v>19</v>
      </c>
      <c r="F6" t="s" s="7">
        <v>32</v>
      </c>
      <c r="G6" s="8">
        <v>50000</v>
      </c>
      <c r="H6" t="s" s="7">
        <v>80</v>
      </c>
      <c r="I6" t="s" s="7">
        <v>81</v>
      </c>
      <c r="J6" t="s" s="7">
        <v>82</v>
      </c>
      <c r="K6" t="s" s="7">
        <f>LEFT(B6:B10,3)</f>
        <v>83</v>
      </c>
      <c r="L6" t="s" s="7">
        <v>84</v>
      </c>
      <c r="M6" t="s" s="7">
        <f>RIGHT(H1:H10,4)</f>
        <v>63</v>
      </c>
    </row>
    <row r="7" ht="13.55" customHeight="1">
      <c r="A7" s="8">
        <v>1006</v>
      </c>
      <c r="B7" t="s" s="7">
        <v>33</v>
      </c>
      <c r="C7" t="s" s="7">
        <v>34</v>
      </c>
      <c r="D7" s="8">
        <v>35</v>
      </c>
      <c r="E7" t="s" s="7">
        <v>19</v>
      </c>
      <c r="F7" t="s" s="7">
        <v>35</v>
      </c>
      <c r="G7" s="8">
        <v>65000</v>
      </c>
      <c r="H7" t="s" s="7">
        <v>80</v>
      </c>
      <c r="I7" t="s" s="7">
        <v>85</v>
      </c>
      <c r="J7" t="s" s="7">
        <v>86</v>
      </c>
      <c r="K7" t="s" s="7">
        <f>LEFT(B7:B10,3)</f>
        <v>87</v>
      </c>
      <c r="L7" t="s" s="7">
        <v>88</v>
      </c>
      <c r="M7" t="s" s="7">
        <f>RIGHT(H1:H10,4)</f>
        <v>63</v>
      </c>
    </row>
    <row r="8" ht="13.55" customHeight="1">
      <c r="A8" s="8">
        <v>1007</v>
      </c>
      <c r="B8" t="s" s="7">
        <v>36</v>
      </c>
      <c r="C8" t="s" s="7">
        <v>37</v>
      </c>
      <c r="D8" s="8">
        <v>32</v>
      </c>
      <c r="E8" t="s" s="7">
        <v>23</v>
      </c>
      <c r="F8" t="s" s="7">
        <v>38</v>
      </c>
      <c r="G8" s="8">
        <v>41000</v>
      </c>
      <c r="H8" t="s" s="7">
        <v>89</v>
      </c>
      <c r="I8" t="s" s="7">
        <v>85</v>
      </c>
      <c r="J8" t="s" s="7">
        <v>90</v>
      </c>
      <c r="K8" t="s" s="7">
        <f>LEFT(B8:B10,3)</f>
        <v>91</v>
      </c>
      <c r="L8" t="s" s="7">
        <v>92</v>
      </c>
      <c r="M8" t="s" s="7">
        <f>RIGHT(H1:H10,4)</f>
        <v>93</v>
      </c>
    </row>
    <row r="9" ht="13.55" customHeight="1">
      <c r="A9" s="8">
        <v>1008</v>
      </c>
      <c r="B9" t="s" s="7">
        <v>39</v>
      </c>
      <c r="C9" t="s" s="7">
        <v>40</v>
      </c>
      <c r="D9" s="8">
        <v>38</v>
      </c>
      <c r="E9" t="s" s="7">
        <v>19</v>
      </c>
      <c r="F9" t="s" s="7">
        <v>20</v>
      </c>
      <c r="G9" s="8">
        <v>48000</v>
      </c>
      <c r="H9" t="s" s="7">
        <v>94</v>
      </c>
      <c r="I9" t="s" s="7">
        <v>95</v>
      </c>
      <c r="J9" t="s" s="7">
        <v>96</v>
      </c>
      <c r="K9" t="s" s="7">
        <f>LEFT(B9:B10,3)</f>
        <v>97</v>
      </c>
      <c r="L9" t="s" s="7">
        <v>98</v>
      </c>
      <c r="M9" t="s" s="7">
        <f>RIGHT(H1:H10,4)</f>
        <v>99</v>
      </c>
    </row>
    <row r="10" ht="13.55" customHeight="1">
      <c r="A10" s="8">
        <v>1009</v>
      </c>
      <c r="B10" t="s" s="7">
        <v>41</v>
      </c>
      <c r="C10" t="s" s="7">
        <v>42</v>
      </c>
      <c r="D10" s="8">
        <v>31</v>
      </c>
      <c r="E10" t="s" s="7">
        <v>19</v>
      </c>
      <c r="F10" t="s" s="7">
        <v>29</v>
      </c>
      <c r="G10" s="8">
        <v>42000</v>
      </c>
      <c r="H10" t="s" s="7">
        <v>100</v>
      </c>
      <c r="I10" t="s" s="7">
        <v>95</v>
      </c>
      <c r="J10" t="s" s="7">
        <v>101</v>
      </c>
      <c r="K10" t="s" s="7">
        <f>LEFT(B10,3)</f>
        <v>102</v>
      </c>
      <c r="L10" t="s" s="7">
        <v>103</v>
      </c>
      <c r="M10" t="s" s="7">
        <f>RIGHT(H1:H10,4)</f>
        <v>93</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L13"/>
  <sheetViews>
    <sheetView workbookViewId="0" showGridLines="0" defaultGridColor="1"/>
  </sheetViews>
  <sheetFormatPr defaultColWidth="13.6667" defaultRowHeight="14.4" customHeight="1" outlineLevelRow="0" outlineLevelCol="0"/>
  <cols>
    <col min="1" max="1" width="10.8516" style="15" customWidth="1"/>
    <col min="2" max="3" width="13.6719" style="15" customWidth="1"/>
    <col min="4" max="4" width="7.67188" style="15" customWidth="1"/>
    <col min="5" max="12" width="13.6719" style="15" customWidth="1"/>
    <col min="13" max="16384" width="13.6719" style="15" customWidth="1"/>
  </cols>
  <sheetData>
    <row r="1" ht="13.55" customHeight="1">
      <c r="A1" t="s" s="7">
        <v>6</v>
      </c>
      <c r="B1" t="s" s="7">
        <v>7</v>
      </c>
      <c r="C1" t="s" s="7">
        <v>8</v>
      </c>
      <c r="D1" t="s" s="7">
        <v>9</v>
      </c>
      <c r="E1" t="s" s="7">
        <v>10</v>
      </c>
      <c r="F1" t="s" s="7">
        <v>11</v>
      </c>
      <c r="G1" t="s" s="7">
        <v>12</v>
      </c>
      <c r="H1" t="s" s="7">
        <v>13</v>
      </c>
      <c r="I1" t="s" s="7">
        <v>14</v>
      </c>
      <c r="J1" t="s" s="7">
        <v>105</v>
      </c>
      <c r="K1" s="10"/>
      <c r="L1" s="10"/>
    </row>
    <row r="2" ht="13.55" customHeight="1">
      <c r="A2" s="8">
        <v>1001</v>
      </c>
      <c r="B2" t="s" s="7">
        <v>17</v>
      </c>
      <c r="C2" t="s" s="7">
        <v>18</v>
      </c>
      <c r="D2" s="8">
        <v>30</v>
      </c>
      <c r="E2" t="s" s="7">
        <v>19</v>
      </c>
      <c r="F2" t="s" s="7">
        <v>20</v>
      </c>
      <c r="G2" s="8">
        <v>45000</v>
      </c>
      <c r="H2" s="9">
        <v>37197</v>
      </c>
      <c r="I2" s="9">
        <v>42253</v>
      </c>
      <c r="J2" s="9">
        <f>H1:H13</f>
        <v>37197</v>
      </c>
      <c r="K2" s="7"/>
      <c r="L2" t="s" s="7">
        <v>63</v>
      </c>
    </row>
    <row r="3" ht="13.55" customHeight="1">
      <c r="A3" s="8">
        <v>1002</v>
      </c>
      <c r="B3" t="s" s="7">
        <v>21</v>
      </c>
      <c r="C3" t="s" s="7">
        <v>22</v>
      </c>
      <c r="D3" s="8">
        <v>30</v>
      </c>
      <c r="E3" t="s" s="7">
        <v>23</v>
      </c>
      <c r="F3" t="s" s="7">
        <v>24</v>
      </c>
      <c r="G3" s="8">
        <v>36000</v>
      </c>
      <c r="H3" s="9">
        <v>36436</v>
      </c>
      <c r="I3" s="9">
        <v>42287</v>
      </c>
      <c r="J3" s="9">
        <f>H1:H13</f>
        <v>36436</v>
      </c>
      <c r="K3" s="7"/>
      <c r="L3" t="s" s="7">
        <v>68</v>
      </c>
    </row>
    <row r="4" ht="13.55" customHeight="1">
      <c r="A4" s="8">
        <v>1003</v>
      </c>
      <c r="B4" t="s" s="7">
        <v>25</v>
      </c>
      <c r="C4" t="s" s="7">
        <v>26</v>
      </c>
      <c r="D4" s="8">
        <v>29</v>
      </c>
      <c r="E4" t="s" s="7">
        <v>19</v>
      </c>
      <c r="F4" t="s" s="7">
        <v>20</v>
      </c>
      <c r="G4" s="8">
        <v>63000</v>
      </c>
      <c r="H4" s="9">
        <v>36711</v>
      </c>
      <c r="I4" s="9">
        <v>42986</v>
      </c>
      <c r="J4" s="9">
        <f>H1:H13</f>
        <v>36711</v>
      </c>
      <c r="K4" s="7"/>
      <c r="L4" t="s" s="7">
        <v>74</v>
      </c>
    </row>
    <row r="5" ht="13.55" customHeight="1">
      <c r="A5" s="8">
        <v>1004</v>
      </c>
      <c r="B5" t="s" s="7">
        <v>27</v>
      </c>
      <c r="C5" t="s" s="7">
        <v>28</v>
      </c>
      <c r="D5" s="8">
        <v>31</v>
      </c>
      <c r="E5" t="s" s="7">
        <v>23</v>
      </c>
      <c r="F5" t="s" s="7">
        <v>29</v>
      </c>
      <c r="G5" s="8">
        <v>47000</v>
      </c>
      <c r="H5" s="9">
        <v>36530</v>
      </c>
      <c r="I5" s="9">
        <v>42341</v>
      </c>
      <c r="J5" s="9">
        <f>H1:H13</f>
        <v>36530</v>
      </c>
      <c r="K5" s="7"/>
      <c r="L5" t="s" s="7">
        <v>74</v>
      </c>
    </row>
    <row r="6" ht="13.55" customHeight="1">
      <c r="A6" s="8">
        <v>1005</v>
      </c>
      <c r="B6" t="s" s="7">
        <v>30</v>
      </c>
      <c r="C6" t="s" s="7">
        <v>31</v>
      </c>
      <c r="D6" s="8">
        <v>32</v>
      </c>
      <c r="E6" t="s" s="7">
        <v>19</v>
      </c>
      <c r="F6" t="s" s="7">
        <v>32</v>
      </c>
      <c r="G6" s="8">
        <v>50000</v>
      </c>
      <c r="H6" s="9">
        <v>37017</v>
      </c>
      <c r="I6" s="9">
        <v>42977</v>
      </c>
      <c r="J6" s="9">
        <f>H1:H13</f>
        <v>37017</v>
      </c>
      <c r="K6" s="7"/>
      <c r="L6" t="s" s="7">
        <v>63</v>
      </c>
    </row>
    <row r="7" ht="13.55" customHeight="1">
      <c r="A7" s="8">
        <v>1006</v>
      </c>
      <c r="B7" t="s" s="7">
        <v>33</v>
      </c>
      <c r="C7" t="s" s="7">
        <v>34</v>
      </c>
      <c r="D7" s="8">
        <v>35</v>
      </c>
      <c r="E7" t="s" s="7">
        <v>19</v>
      </c>
      <c r="F7" t="s" s="7">
        <v>35</v>
      </c>
      <c r="G7" s="8">
        <v>65000</v>
      </c>
      <c r="H7" s="9">
        <v>35040</v>
      </c>
      <c r="I7" s="9">
        <v>41528</v>
      </c>
      <c r="J7" s="9">
        <f>H1:H13</f>
        <v>35040</v>
      </c>
      <c r="K7" s="7"/>
      <c r="L7" t="s" s="7">
        <v>106</v>
      </c>
    </row>
    <row r="8" ht="13.55" customHeight="1">
      <c r="A8" s="8">
        <v>1007</v>
      </c>
      <c r="B8" t="s" s="7">
        <v>36</v>
      </c>
      <c r="C8" t="s" s="7">
        <v>37</v>
      </c>
      <c r="D8" s="8">
        <v>32</v>
      </c>
      <c r="E8" t="s" s="7">
        <v>23</v>
      </c>
      <c r="F8" t="s" s="7">
        <v>38</v>
      </c>
      <c r="G8" s="8">
        <v>41000</v>
      </c>
      <c r="H8" s="9">
        <v>37933</v>
      </c>
      <c r="I8" s="9">
        <v>41551</v>
      </c>
      <c r="J8" s="9">
        <f>H1:H13</f>
        <v>37933</v>
      </c>
      <c r="K8" s="7"/>
      <c r="L8" t="s" s="7">
        <v>93</v>
      </c>
    </row>
    <row r="9" ht="13.55" customHeight="1">
      <c r="A9" s="8">
        <v>1008</v>
      </c>
      <c r="B9" t="s" s="7">
        <v>39</v>
      </c>
      <c r="C9" t="s" s="7">
        <v>40</v>
      </c>
      <c r="D9" s="8">
        <v>38</v>
      </c>
      <c r="E9" t="s" s="7">
        <v>19</v>
      </c>
      <c r="F9" t="s" s="7">
        <v>20</v>
      </c>
      <c r="G9" s="8">
        <v>48000</v>
      </c>
      <c r="H9" s="9">
        <v>37416</v>
      </c>
      <c r="I9" s="9">
        <v>42116</v>
      </c>
      <c r="J9" s="9">
        <f>H1:H13</f>
        <v>37416</v>
      </c>
      <c r="K9" s="7"/>
      <c r="L9" t="s" s="7">
        <v>99</v>
      </c>
    </row>
    <row r="10" ht="13.55" customHeight="1">
      <c r="A10" s="8">
        <v>1009</v>
      </c>
      <c r="B10" t="s" s="7">
        <v>41</v>
      </c>
      <c r="C10" t="s" s="7">
        <v>42</v>
      </c>
      <c r="D10" s="8">
        <v>31</v>
      </c>
      <c r="E10" t="s" s="7">
        <v>19</v>
      </c>
      <c r="F10" t="s" s="7">
        <v>29</v>
      </c>
      <c r="G10" s="8">
        <v>42000</v>
      </c>
      <c r="H10" s="9">
        <v>37843</v>
      </c>
      <c r="I10" s="9">
        <v>40800</v>
      </c>
      <c r="J10" s="9">
        <f>H1:H13</f>
        <v>37843</v>
      </c>
      <c r="K10" s="7"/>
      <c r="L10" t="s" s="7">
        <v>93</v>
      </c>
    </row>
    <row r="11" ht="13.55" customHeight="1">
      <c r="A11" s="10"/>
      <c r="B11" s="10"/>
      <c r="C11" s="10"/>
      <c r="D11" s="10"/>
      <c r="E11" s="10"/>
      <c r="F11" s="10"/>
      <c r="G11" s="10"/>
      <c r="H11" s="10"/>
      <c r="I11" s="10"/>
      <c r="J11" s="8">
        <f>H1:H13</f>
        <v>0</v>
      </c>
      <c r="K11" s="10"/>
      <c r="L11" t="s" s="7">
        <v>107</v>
      </c>
    </row>
    <row r="12" ht="13.55" customHeight="1">
      <c r="A12" s="10"/>
      <c r="B12" s="10"/>
      <c r="C12" s="10"/>
      <c r="D12" s="10"/>
      <c r="E12" s="10"/>
      <c r="F12" s="10"/>
      <c r="G12" s="10"/>
      <c r="H12" s="9"/>
      <c r="I12" s="10"/>
      <c r="J12" s="10">
        <f>H1:H13</f>
      </c>
      <c r="K12" s="10"/>
      <c r="L12" t="s" s="7">
        <f>RIGHT(J12,4)</f>
      </c>
    </row>
    <row r="13" ht="13.55" customHeight="1">
      <c r="A13" s="10"/>
      <c r="B13" s="10"/>
      <c r="C13" s="10"/>
      <c r="D13" s="10"/>
      <c r="E13" s="10"/>
      <c r="F13" s="10"/>
      <c r="G13" s="10"/>
      <c r="H13" s="7"/>
      <c r="I13" s="10"/>
      <c r="J13" t="s" s="7">
        <f>H1:H13</f>
      </c>
      <c r="K13" s="10"/>
      <c r="L13" t="s" s="7">
        <f>RIGHT(J13,4)</f>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K10"/>
  <sheetViews>
    <sheetView workbookViewId="0" showGridLines="0" defaultGridColor="1"/>
  </sheetViews>
  <sheetFormatPr defaultColWidth="13.6667" defaultRowHeight="14.4" customHeight="1" outlineLevelRow="0" outlineLevelCol="0"/>
  <cols>
    <col min="1" max="1" width="10.8516" style="16" customWidth="1"/>
    <col min="2" max="3" width="13.6719" style="16" customWidth="1"/>
    <col min="4" max="4" width="7.67188" style="16" customWidth="1"/>
    <col min="5" max="5" width="13.6719" style="16" customWidth="1"/>
    <col min="6" max="6" width="18.4141" style="16" customWidth="1"/>
    <col min="7" max="9" width="13.6719" style="16" customWidth="1"/>
    <col min="10" max="10" width="17.0234" style="16" customWidth="1"/>
    <col min="11" max="11" width="43.2891" style="16" customWidth="1"/>
    <col min="12" max="16384" width="13.6719" style="16" customWidth="1"/>
  </cols>
  <sheetData>
    <row r="1" ht="13.55" customHeight="1">
      <c r="A1" t="s" s="7">
        <v>6</v>
      </c>
      <c r="B1" t="s" s="7">
        <v>7</v>
      </c>
      <c r="C1" t="s" s="7">
        <v>8</v>
      </c>
      <c r="D1" t="s" s="7">
        <v>9</v>
      </c>
      <c r="E1" t="s" s="7">
        <v>10</v>
      </c>
      <c r="F1" t="s" s="7">
        <v>11</v>
      </c>
      <c r="G1" t="s" s="7">
        <v>12</v>
      </c>
      <c r="H1" t="s" s="7">
        <v>13</v>
      </c>
      <c r="I1" t="s" s="7">
        <v>14</v>
      </c>
      <c r="J1" t="s" s="7">
        <v>109</v>
      </c>
      <c r="K1" t="s" s="7">
        <v>110</v>
      </c>
    </row>
    <row r="2" ht="13.55" customHeight="1">
      <c r="A2" s="8">
        <v>1001</v>
      </c>
      <c r="B2" t="s" s="7">
        <v>17</v>
      </c>
      <c r="C2" t="s" s="7">
        <v>18</v>
      </c>
      <c r="D2" s="8">
        <v>30</v>
      </c>
      <c r="E2" t="s" s="7">
        <v>19</v>
      </c>
      <c r="F2" t="s" s="7">
        <v>20</v>
      </c>
      <c r="G2" s="8">
        <v>45000</v>
      </c>
      <c r="H2" s="9">
        <v>37197</v>
      </c>
      <c r="I2" s="9">
        <v>42253</v>
      </c>
      <c r="J2" t="s" s="7">
        <f>TRIM(C1:C10)</f>
        <v>18</v>
      </c>
      <c r="K2" s="10"/>
    </row>
    <row r="3" ht="13.55" customHeight="1">
      <c r="A3" s="8">
        <v>1002</v>
      </c>
      <c r="B3" t="s" s="7">
        <v>21</v>
      </c>
      <c r="C3" t="s" s="7">
        <v>22</v>
      </c>
      <c r="D3" s="8">
        <v>30</v>
      </c>
      <c r="E3" t="s" s="7">
        <v>23</v>
      </c>
      <c r="F3" t="s" s="7">
        <v>24</v>
      </c>
      <c r="G3" s="8">
        <v>36000</v>
      </c>
      <c r="H3" s="9">
        <v>36436</v>
      </c>
      <c r="I3" s="9">
        <v>42287</v>
      </c>
      <c r="J3" t="s" s="7">
        <f>TRIM(C1:C10)</f>
        <v>22</v>
      </c>
      <c r="K3" s="10"/>
    </row>
    <row r="4" ht="13.55" customHeight="1">
      <c r="A4" s="8">
        <v>1003</v>
      </c>
      <c r="B4" t="s" s="7">
        <v>25</v>
      </c>
      <c r="C4" t="s" s="7">
        <v>111</v>
      </c>
      <c r="D4" s="8">
        <v>29</v>
      </c>
      <c r="E4" t="s" s="7">
        <v>19</v>
      </c>
      <c r="F4" t="s" s="7">
        <v>20</v>
      </c>
      <c r="G4" s="8">
        <v>63000</v>
      </c>
      <c r="H4" s="9">
        <v>36711</v>
      </c>
      <c r="I4" s="9">
        <v>42986</v>
      </c>
      <c r="J4" t="s" s="7">
        <f>TRIM(C1:C10)</f>
        <v>26</v>
      </c>
      <c r="K4" s="10"/>
    </row>
    <row r="5" ht="13.55" customHeight="1">
      <c r="A5" s="8">
        <v>1004</v>
      </c>
      <c r="B5" t="s" s="7">
        <v>27</v>
      </c>
      <c r="C5" t="s" s="7">
        <v>28</v>
      </c>
      <c r="D5" s="8">
        <v>31</v>
      </c>
      <c r="E5" t="s" s="7">
        <v>23</v>
      </c>
      <c r="F5" t="s" s="7">
        <v>29</v>
      </c>
      <c r="G5" s="8">
        <v>47000</v>
      </c>
      <c r="H5" s="9">
        <v>36530</v>
      </c>
      <c r="I5" s="9">
        <v>42341</v>
      </c>
      <c r="J5" t="s" s="7">
        <f>TRIM(C1:C10)</f>
        <v>28</v>
      </c>
      <c r="K5" s="10"/>
    </row>
    <row r="6" ht="13.55" customHeight="1">
      <c r="A6" s="8">
        <v>1005</v>
      </c>
      <c r="B6" t="s" s="7">
        <v>30</v>
      </c>
      <c r="C6" t="s" s="7">
        <v>112</v>
      </c>
      <c r="D6" s="8">
        <v>32</v>
      </c>
      <c r="E6" t="s" s="7">
        <v>19</v>
      </c>
      <c r="F6" t="s" s="7">
        <v>32</v>
      </c>
      <c r="G6" s="8">
        <v>50000</v>
      </c>
      <c r="H6" s="9">
        <v>37017</v>
      </c>
      <c r="I6" s="9">
        <v>42977</v>
      </c>
      <c r="J6" t="s" s="7">
        <f>TRIM(C1:C10)</f>
        <v>31</v>
      </c>
      <c r="K6" s="10"/>
    </row>
    <row r="7" ht="13.55" customHeight="1">
      <c r="A7" s="8">
        <v>1006</v>
      </c>
      <c r="B7" t="s" s="7">
        <v>33</v>
      </c>
      <c r="C7" t="s" s="7">
        <v>113</v>
      </c>
      <c r="D7" s="8">
        <v>35</v>
      </c>
      <c r="E7" t="s" s="7">
        <v>19</v>
      </c>
      <c r="F7" t="s" s="7">
        <v>35</v>
      </c>
      <c r="G7" s="8">
        <v>65000</v>
      </c>
      <c r="H7" s="9">
        <v>35040</v>
      </c>
      <c r="I7" s="9">
        <v>41528</v>
      </c>
      <c r="J7" t="s" s="7">
        <f>TRIM(C1:C10)</f>
        <v>34</v>
      </c>
      <c r="K7" s="10"/>
    </row>
    <row r="8" ht="13.55" customHeight="1">
      <c r="A8" s="8">
        <v>1007</v>
      </c>
      <c r="B8" t="s" s="7">
        <v>36</v>
      </c>
      <c r="C8" t="s" s="7">
        <v>37</v>
      </c>
      <c r="D8" s="8">
        <v>32</v>
      </c>
      <c r="E8" t="s" s="7">
        <v>23</v>
      </c>
      <c r="F8" t="s" s="7">
        <v>38</v>
      </c>
      <c r="G8" s="8">
        <v>41000</v>
      </c>
      <c r="H8" s="9">
        <v>37933</v>
      </c>
      <c r="I8" s="9">
        <v>41551</v>
      </c>
      <c r="J8" t="s" s="7">
        <f>TRIM(C1:C10)</f>
        <v>37</v>
      </c>
      <c r="K8" s="10"/>
    </row>
    <row r="9" ht="13.55" customHeight="1">
      <c r="A9" s="8">
        <v>1008</v>
      </c>
      <c r="B9" t="s" s="7">
        <v>39</v>
      </c>
      <c r="C9" t="s" s="7">
        <v>114</v>
      </c>
      <c r="D9" s="8">
        <v>38</v>
      </c>
      <c r="E9" t="s" s="7">
        <v>19</v>
      </c>
      <c r="F9" t="s" s="7">
        <v>20</v>
      </c>
      <c r="G9" s="8">
        <v>48000</v>
      </c>
      <c r="H9" s="9">
        <v>37416</v>
      </c>
      <c r="I9" s="9">
        <v>42116</v>
      </c>
      <c r="J9" t="s" s="7">
        <f>TRIM(C1:C10)</f>
        <v>40</v>
      </c>
      <c r="K9" s="10"/>
    </row>
    <row r="10" ht="13.55" customHeight="1">
      <c r="A10" s="8">
        <v>1009</v>
      </c>
      <c r="B10" t="s" s="7">
        <v>41</v>
      </c>
      <c r="C10" t="s" s="7">
        <v>115</v>
      </c>
      <c r="D10" s="8">
        <v>31</v>
      </c>
      <c r="E10" t="s" s="7">
        <v>19</v>
      </c>
      <c r="F10" t="s" s="7">
        <v>29</v>
      </c>
      <c r="G10" s="8">
        <v>42000</v>
      </c>
      <c r="H10" s="9">
        <v>37843</v>
      </c>
      <c r="I10" s="9">
        <v>40800</v>
      </c>
      <c r="J10" t="s" s="7">
        <f>TRIM(C1:C10)</f>
        <v>42</v>
      </c>
      <c r="K10" s="1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K12"/>
  <sheetViews>
    <sheetView workbookViewId="0" showGridLines="0" defaultGridColor="1"/>
  </sheetViews>
  <sheetFormatPr defaultColWidth="8.83333" defaultRowHeight="14.4" customHeight="1" outlineLevelRow="0" outlineLevelCol="0"/>
  <cols>
    <col min="1" max="1" width="8.85156" style="17" customWidth="1"/>
    <col min="2" max="2" width="10.5" style="17" customWidth="1"/>
    <col min="3" max="5" width="10.6719" style="17" customWidth="1"/>
    <col min="6" max="6" width="16.5" style="17" customWidth="1"/>
    <col min="7" max="7" width="8.85156" style="17" customWidth="1"/>
    <col min="8" max="8" width="14.1719" style="17" customWidth="1"/>
    <col min="9" max="9" width="14.8516" style="17" customWidth="1"/>
    <col min="10" max="10" width="22" style="17" customWidth="1"/>
    <col min="11" max="11" width="39" style="17" customWidth="1"/>
    <col min="12" max="16384" width="8.85156" style="17" customWidth="1"/>
  </cols>
  <sheetData>
    <row r="1" ht="13.55" customHeight="1">
      <c r="A1" t="s" s="7">
        <v>6</v>
      </c>
      <c r="B1" t="s" s="7">
        <v>7</v>
      </c>
      <c r="C1" t="s" s="7">
        <v>8</v>
      </c>
      <c r="D1" t="s" s="7">
        <v>9</v>
      </c>
      <c r="E1" t="s" s="7">
        <v>10</v>
      </c>
      <c r="F1" t="s" s="7">
        <v>11</v>
      </c>
      <c r="G1" t="s" s="7">
        <v>12</v>
      </c>
      <c r="H1" t="s" s="7">
        <v>13</v>
      </c>
      <c r="I1" t="s" s="7">
        <v>14</v>
      </c>
      <c r="J1" t="s" s="7">
        <v>117</v>
      </c>
      <c r="K1" t="s" s="7">
        <v>118</v>
      </c>
    </row>
    <row r="2" ht="13.55" customHeight="1">
      <c r="A2" s="8">
        <v>1001</v>
      </c>
      <c r="B2" t="s" s="7">
        <v>17</v>
      </c>
      <c r="C2" t="s" s="7">
        <v>18</v>
      </c>
      <c r="D2" s="8">
        <v>30</v>
      </c>
      <c r="E2" t="s" s="7">
        <v>19</v>
      </c>
      <c r="F2" t="s" s="7">
        <v>20</v>
      </c>
      <c r="G2" s="8">
        <v>45000</v>
      </c>
      <c r="H2" s="9">
        <v>37197</v>
      </c>
      <c r="I2" s="9">
        <v>42253</v>
      </c>
      <c r="J2" t="s" s="7">
        <f>CONCATENATE(B2," ",C2)</f>
        <v>119</v>
      </c>
      <c r="K2" t="s" s="7">
        <f>CONCATENATE(B1:B12,".",C1:C12,"@gmail.com")</f>
        <v>120</v>
      </c>
    </row>
    <row r="3" ht="13.55" customHeight="1">
      <c r="A3" s="8">
        <v>1002</v>
      </c>
      <c r="B3" t="s" s="7">
        <v>21</v>
      </c>
      <c r="C3" t="s" s="7">
        <v>22</v>
      </c>
      <c r="D3" s="8">
        <v>30</v>
      </c>
      <c r="E3" t="s" s="7">
        <v>23</v>
      </c>
      <c r="F3" t="s" s="7">
        <v>24</v>
      </c>
      <c r="G3" s="8">
        <v>36000</v>
      </c>
      <c r="H3" s="9">
        <v>36436</v>
      </c>
      <c r="I3" s="9">
        <v>42287</v>
      </c>
      <c r="J3" t="s" s="7">
        <f>CONCATENATE(B3," ",C3)</f>
        <v>121</v>
      </c>
      <c r="K3" t="s" s="7">
        <f>CONCATENATE(B1:B12,".",C1:C12,"@gmail.com")</f>
        <v>122</v>
      </c>
    </row>
    <row r="4" ht="13.55" customHeight="1">
      <c r="A4" s="8">
        <v>1003</v>
      </c>
      <c r="B4" t="s" s="7">
        <v>25</v>
      </c>
      <c r="C4" t="s" s="7">
        <v>26</v>
      </c>
      <c r="D4" s="8">
        <v>29</v>
      </c>
      <c r="E4" t="s" s="7">
        <v>19</v>
      </c>
      <c r="F4" t="s" s="7">
        <v>20</v>
      </c>
      <c r="G4" s="8">
        <v>63000</v>
      </c>
      <c r="H4" s="9">
        <v>36711</v>
      </c>
      <c r="I4" s="9">
        <v>42986</v>
      </c>
      <c r="J4" t="s" s="7">
        <f>CONCATENATE(B4," ",C4)</f>
        <v>123</v>
      </c>
      <c r="K4" t="s" s="7">
        <f>CONCATENATE(B1:B12,".",C1:C12,"@gmail.com")</f>
        <v>124</v>
      </c>
    </row>
    <row r="5" ht="13.55" customHeight="1">
      <c r="A5" s="8">
        <v>1004</v>
      </c>
      <c r="B5" t="s" s="7">
        <v>27</v>
      </c>
      <c r="C5" t="s" s="7">
        <v>28</v>
      </c>
      <c r="D5" s="8">
        <v>31</v>
      </c>
      <c r="E5" t="s" s="7">
        <v>23</v>
      </c>
      <c r="F5" t="s" s="7">
        <v>29</v>
      </c>
      <c r="G5" s="8">
        <v>47000</v>
      </c>
      <c r="H5" s="9">
        <v>36530</v>
      </c>
      <c r="I5" s="9">
        <v>42341</v>
      </c>
      <c r="J5" t="s" s="7">
        <f>CONCATENATE(B5," ",C5)</f>
        <v>125</v>
      </c>
      <c r="K5" t="s" s="7">
        <f>CONCATENATE(B1:B12,".",C1:C12,"@gmail.com")</f>
        <v>126</v>
      </c>
    </row>
    <row r="6" ht="13.55" customHeight="1">
      <c r="A6" s="8">
        <v>1005</v>
      </c>
      <c r="B6" t="s" s="7">
        <v>30</v>
      </c>
      <c r="C6" t="s" s="7">
        <v>31</v>
      </c>
      <c r="D6" s="8">
        <v>32</v>
      </c>
      <c r="E6" t="s" s="7">
        <v>19</v>
      </c>
      <c r="F6" t="s" s="7">
        <v>32</v>
      </c>
      <c r="G6" s="8">
        <v>50000</v>
      </c>
      <c r="H6" s="9">
        <v>37017</v>
      </c>
      <c r="I6" s="9">
        <v>42977</v>
      </c>
      <c r="J6" t="s" s="7">
        <f>CONCATENATE(B6," ",C6)</f>
        <v>127</v>
      </c>
      <c r="K6" t="s" s="7">
        <f>CONCATENATE(B1:B12,".",C1:C12,"@gmail.com")</f>
        <v>128</v>
      </c>
    </row>
    <row r="7" ht="13.55" customHeight="1">
      <c r="A7" s="8">
        <v>1006</v>
      </c>
      <c r="B7" t="s" s="7">
        <v>33</v>
      </c>
      <c r="C7" t="s" s="7">
        <v>34</v>
      </c>
      <c r="D7" s="8">
        <v>35</v>
      </c>
      <c r="E7" t="s" s="7">
        <v>19</v>
      </c>
      <c r="F7" t="s" s="7">
        <v>35</v>
      </c>
      <c r="G7" s="8">
        <v>65000</v>
      </c>
      <c r="H7" s="9">
        <v>35040</v>
      </c>
      <c r="I7" s="9">
        <v>41528</v>
      </c>
      <c r="J7" t="s" s="7">
        <f>CONCATENATE(B7," ",C7)</f>
        <v>129</v>
      </c>
      <c r="K7" t="s" s="7">
        <f>CONCATENATE(B1:B12,".",C1:C12,"@gmail.com")</f>
        <v>130</v>
      </c>
    </row>
    <row r="8" ht="13.55" customHeight="1">
      <c r="A8" s="8">
        <v>1007</v>
      </c>
      <c r="B8" t="s" s="7">
        <v>36</v>
      </c>
      <c r="C8" t="s" s="7">
        <v>37</v>
      </c>
      <c r="D8" s="8">
        <v>32</v>
      </c>
      <c r="E8" t="s" s="7">
        <v>23</v>
      </c>
      <c r="F8" t="s" s="7">
        <v>38</v>
      </c>
      <c r="G8" s="8">
        <v>41000</v>
      </c>
      <c r="H8" s="9">
        <v>37933</v>
      </c>
      <c r="I8" s="9">
        <v>41551</v>
      </c>
      <c r="J8" t="s" s="7">
        <f>CONCATENATE(B8," ",C8)</f>
        <v>131</v>
      </c>
      <c r="K8" t="s" s="7">
        <f>CONCATENATE(B1:B12,".",C1:C12,"@gmail.com")</f>
        <v>132</v>
      </c>
    </row>
    <row r="9" ht="13.55" customHeight="1">
      <c r="A9" s="8">
        <v>1008</v>
      </c>
      <c r="B9" t="s" s="7">
        <v>39</v>
      </c>
      <c r="C9" t="s" s="7">
        <v>40</v>
      </c>
      <c r="D9" s="8">
        <v>38</v>
      </c>
      <c r="E9" t="s" s="7">
        <v>19</v>
      </c>
      <c r="F9" t="s" s="7">
        <v>20</v>
      </c>
      <c r="G9" s="8">
        <v>48000</v>
      </c>
      <c r="H9" s="9">
        <v>37416</v>
      </c>
      <c r="I9" s="9">
        <v>42116</v>
      </c>
      <c r="J9" t="s" s="7">
        <f>CONCATENATE(B9," ",C9)</f>
        <v>133</v>
      </c>
      <c r="K9" t="s" s="7">
        <f>CONCATENATE(B1:B12,".",C1:C12,"@gmail.com")</f>
        <v>96</v>
      </c>
    </row>
    <row r="10" ht="13.55" customHeight="1">
      <c r="A10" s="8">
        <v>1009</v>
      </c>
      <c r="B10" t="s" s="7">
        <v>41</v>
      </c>
      <c r="C10" t="s" s="7">
        <v>42</v>
      </c>
      <c r="D10" s="8">
        <v>31</v>
      </c>
      <c r="E10" t="s" s="7">
        <v>19</v>
      </c>
      <c r="F10" t="s" s="7">
        <v>29</v>
      </c>
      <c r="G10" s="8">
        <v>42000</v>
      </c>
      <c r="H10" s="9">
        <v>37843</v>
      </c>
      <c r="I10" s="9">
        <v>40800</v>
      </c>
      <c r="J10" t="s" s="7">
        <f>CONCATENATE(B10," ",C10)</f>
        <v>134</v>
      </c>
      <c r="K10" t="s" s="7">
        <f>CONCATENATE(B1:B12,".",C1:C12,"@gmail.com")</f>
        <v>135</v>
      </c>
    </row>
    <row r="11" ht="13.55" customHeight="1">
      <c r="A11" s="10"/>
      <c r="B11" s="10"/>
      <c r="C11" s="10"/>
      <c r="D11" s="10"/>
      <c r="E11" s="10"/>
      <c r="F11" s="10"/>
      <c r="G11" s="10"/>
      <c r="H11" t="s" s="7">
        <f>CONCATENATE(B11," ",C11)</f>
        <v>136</v>
      </c>
      <c r="I11" s="10"/>
      <c r="J11" s="10"/>
      <c r="K11" s="10"/>
    </row>
    <row r="12" ht="13.55" customHeight="1">
      <c r="A12" s="10"/>
      <c r="B12" s="10"/>
      <c r="C12" s="10"/>
      <c r="D12" s="10"/>
      <c r="E12" s="10"/>
      <c r="F12" s="10"/>
      <c r="G12" s="10"/>
      <c r="H12" t="s" s="7">
        <f>CONCATENATE(B12," ",C12)</f>
        <v>136</v>
      </c>
      <c r="I12" s="10"/>
      <c r="J12" s="10"/>
      <c r="K12" s="1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L20"/>
  <sheetViews>
    <sheetView workbookViewId="0" showGridLines="0" defaultGridColor="1"/>
  </sheetViews>
  <sheetFormatPr defaultColWidth="13.6667" defaultRowHeight="14.4" customHeight="1" outlineLevelRow="0" outlineLevelCol="0"/>
  <cols>
    <col min="1" max="1" width="10.8516" style="18" customWidth="1"/>
    <col min="2" max="3" width="13.6719" style="18" customWidth="1"/>
    <col min="4" max="4" width="7.67188" style="18" customWidth="1"/>
    <col min="5" max="11" width="13.6719" style="18" customWidth="1"/>
    <col min="12" max="12" width="28.3359" style="18" customWidth="1"/>
    <col min="13" max="16384" width="13.6719" style="18" customWidth="1"/>
  </cols>
  <sheetData>
    <row r="1" ht="13.55" customHeight="1">
      <c r="A1" t="s" s="7">
        <v>6</v>
      </c>
      <c r="B1" t="s" s="7">
        <v>7</v>
      </c>
      <c r="C1" t="s" s="7">
        <v>8</v>
      </c>
      <c r="D1" t="s" s="7">
        <v>9</v>
      </c>
      <c r="E1" t="s" s="7">
        <v>10</v>
      </c>
      <c r="F1" t="s" s="7">
        <v>11</v>
      </c>
      <c r="G1" t="s" s="19">
        <v>12</v>
      </c>
      <c r="H1" t="s" s="7">
        <v>13</v>
      </c>
      <c r="I1" t="s" s="7">
        <v>14</v>
      </c>
      <c r="J1" t="s" s="7">
        <v>138</v>
      </c>
      <c r="K1" t="s" s="7">
        <v>139</v>
      </c>
      <c r="L1" t="s" s="7">
        <v>140</v>
      </c>
    </row>
    <row r="2" ht="13.55" customHeight="1">
      <c r="A2" s="8">
        <v>1001</v>
      </c>
      <c r="B2" t="s" s="7">
        <v>17</v>
      </c>
      <c r="C2" t="s" s="7">
        <v>18</v>
      </c>
      <c r="D2" s="8">
        <v>30</v>
      </c>
      <c r="E2" t="s" s="7">
        <v>19</v>
      </c>
      <c r="F2" t="s" s="7">
        <v>20</v>
      </c>
      <c r="G2" s="20">
        <v>45000</v>
      </c>
      <c r="H2" t="s" s="7">
        <v>59</v>
      </c>
      <c r="I2" t="s" s="7">
        <v>60</v>
      </c>
      <c r="J2" t="s" s="7">
        <f>SUBSTITUTE(H1:H20,"/","-",1)</f>
        <v>141</v>
      </c>
      <c r="K2" t="s" s="7">
        <f>SUBSTITUTE(I1:I20,"/","-",2)</f>
        <v>142</v>
      </c>
      <c r="L2" t="s" s="7">
        <f>SUBSTITUTE(H1:H20,"/","-")</f>
        <v>143</v>
      </c>
    </row>
    <row r="3" ht="13.55" customHeight="1">
      <c r="A3" s="8">
        <v>1002</v>
      </c>
      <c r="B3" t="s" s="7">
        <v>21</v>
      </c>
      <c r="C3" t="s" s="7">
        <v>22</v>
      </c>
      <c r="D3" s="8">
        <v>30</v>
      </c>
      <c r="E3" t="s" s="7">
        <v>23</v>
      </c>
      <c r="F3" t="s" s="7">
        <v>24</v>
      </c>
      <c r="G3" s="20">
        <v>36000</v>
      </c>
      <c r="H3" t="s" s="7">
        <v>64</v>
      </c>
      <c r="I3" t="s" s="7">
        <v>65</v>
      </c>
      <c r="J3" t="s" s="7">
        <f>SUBSTITUTE(H1:H20,"/","-",1)</f>
        <v>144</v>
      </c>
      <c r="K3" t="s" s="7">
        <f>SUBSTITUTE(I1:I20,"/","-",2)</f>
        <v>145</v>
      </c>
      <c r="L3" t="s" s="7">
        <f>SUBSTITUTE(H1:H20,"/","-")</f>
        <v>146</v>
      </c>
    </row>
    <row r="4" ht="13.55" customHeight="1">
      <c r="A4" s="8">
        <v>1003</v>
      </c>
      <c r="B4" t="s" s="7">
        <v>25</v>
      </c>
      <c r="C4" t="s" s="7">
        <v>26</v>
      </c>
      <c r="D4" s="8">
        <v>29</v>
      </c>
      <c r="E4" t="s" s="7">
        <v>19</v>
      </c>
      <c r="F4" t="s" s="7">
        <v>20</v>
      </c>
      <c r="G4" s="20">
        <v>63000</v>
      </c>
      <c r="H4" t="s" s="7">
        <v>69</v>
      </c>
      <c r="I4" t="s" s="7">
        <v>70</v>
      </c>
      <c r="J4" t="s" s="7">
        <f>SUBSTITUTE(H1:H20,"/","-",1)</f>
        <v>147</v>
      </c>
      <c r="K4" t="s" s="7">
        <f>SUBSTITUTE(I1:I20,"/","-",2)</f>
        <v>148</v>
      </c>
      <c r="L4" t="s" s="7">
        <f>SUBSTITUTE(H1:H20,"/","-")</f>
        <v>149</v>
      </c>
    </row>
    <row r="5" ht="13.55" customHeight="1">
      <c r="A5" s="8">
        <v>1004</v>
      </c>
      <c r="B5" t="s" s="7">
        <v>27</v>
      </c>
      <c r="C5" t="s" s="7">
        <v>28</v>
      </c>
      <c r="D5" s="8">
        <v>31</v>
      </c>
      <c r="E5" t="s" s="7">
        <v>23</v>
      </c>
      <c r="F5" t="s" s="7">
        <v>29</v>
      </c>
      <c r="G5" s="20">
        <v>47000</v>
      </c>
      <c r="H5" t="s" s="7">
        <v>75</v>
      </c>
      <c r="I5" t="s" s="7">
        <v>76</v>
      </c>
      <c r="J5" t="s" s="7">
        <f>SUBSTITUTE(H1:H20,"/","-",1)</f>
        <v>150</v>
      </c>
      <c r="K5" t="s" s="7">
        <f>SUBSTITUTE(I1:I20,"/","-",2)</f>
        <v>151</v>
      </c>
      <c r="L5" t="s" s="7">
        <f>SUBSTITUTE(H1:H20,"/","-")</f>
        <v>152</v>
      </c>
    </row>
    <row r="6" ht="13.55" customHeight="1">
      <c r="A6" s="8">
        <v>1005</v>
      </c>
      <c r="B6" t="s" s="7">
        <v>30</v>
      </c>
      <c r="C6" t="s" s="7">
        <v>31</v>
      </c>
      <c r="D6" s="8">
        <v>32</v>
      </c>
      <c r="E6" t="s" s="7">
        <v>19</v>
      </c>
      <c r="F6" t="s" s="7">
        <v>32</v>
      </c>
      <c r="G6" s="20">
        <v>50000</v>
      </c>
      <c r="H6" t="s" s="7">
        <v>80</v>
      </c>
      <c r="I6" t="s" s="7">
        <v>81</v>
      </c>
      <c r="J6" t="s" s="7">
        <f>SUBSTITUTE(H1:H20,"/","-",1)</f>
        <v>153</v>
      </c>
      <c r="K6" t="s" s="7">
        <f>SUBSTITUTE(I1:I20,"/","-",2)</f>
        <v>154</v>
      </c>
      <c r="L6" t="s" s="7">
        <f>SUBSTITUTE(H1:H20,"/","-")</f>
        <v>155</v>
      </c>
    </row>
    <row r="7" ht="13.55" customHeight="1">
      <c r="A7" s="8">
        <v>1006</v>
      </c>
      <c r="B7" t="s" s="7">
        <v>33</v>
      </c>
      <c r="C7" t="s" s="7">
        <v>34</v>
      </c>
      <c r="D7" s="8">
        <v>35</v>
      </c>
      <c r="E7" t="s" s="7">
        <v>19</v>
      </c>
      <c r="F7" t="s" s="7">
        <v>35</v>
      </c>
      <c r="G7" s="20">
        <v>65000</v>
      </c>
      <c r="H7" t="s" s="7">
        <v>80</v>
      </c>
      <c r="I7" t="s" s="7">
        <v>85</v>
      </c>
      <c r="J7" t="s" s="7">
        <f>SUBSTITUTE(H1:H20,"/","-",1)</f>
        <v>153</v>
      </c>
      <c r="K7" t="s" s="7">
        <f>SUBSTITUTE(I1:I20,"/","-",2)</f>
        <v>156</v>
      </c>
      <c r="L7" t="s" s="7">
        <f>SUBSTITUTE(H1:H20,"/","-")</f>
        <v>155</v>
      </c>
    </row>
    <row r="8" ht="13.55" customHeight="1">
      <c r="A8" s="8">
        <v>1007</v>
      </c>
      <c r="B8" t="s" s="7">
        <v>36</v>
      </c>
      <c r="C8" t="s" s="7">
        <v>37</v>
      </c>
      <c r="D8" s="8">
        <v>32</v>
      </c>
      <c r="E8" t="s" s="7">
        <v>23</v>
      </c>
      <c r="F8" t="s" s="7">
        <v>38</v>
      </c>
      <c r="G8" s="20">
        <v>41000</v>
      </c>
      <c r="H8" t="s" s="7">
        <v>89</v>
      </c>
      <c r="I8" t="s" s="7">
        <v>85</v>
      </c>
      <c r="J8" t="s" s="7">
        <f>SUBSTITUTE(H1:H20,"/","-",1)</f>
        <v>157</v>
      </c>
      <c r="K8" t="s" s="7">
        <f>SUBSTITUTE(I1:I20,"/","-",2)</f>
        <v>156</v>
      </c>
      <c r="L8" t="s" s="7">
        <f>SUBSTITUTE(H1:H20,"/","-")</f>
        <v>158</v>
      </c>
    </row>
    <row r="9" ht="13.55" customHeight="1">
      <c r="A9" s="8">
        <v>1008</v>
      </c>
      <c r="B9" t="s" s="7">
        <v>39</v>
      </c>
      <c r="C9" t="s" s="7">
        <v>40</v>
      </c>
      <c r="D9" s="8">
        <v>38</v>
      </c>
      <c r="E9" t="s" s="7">
        <v>19</v>
      </c>
      <c r="F9" t="s" s="7">
        <v>20</v>
      </c>
      <c r="G9" s="20">
        <v>48000</v>
      </c>
      <c r="H9" t="s" s="7">
        <v>94</v>
      </c>
      <c r="I9" t="s" s="7">
        <v>95</v>
      </c>
      <c r="J9" t="s" s="7">
        <f>SUBSTITUTE(H1:H20,"/","-",1)</f>
        <v>159</v>
      </c>
      <c r="K9" t="s" s="7">
        <f>SUBSTITUTE(I1:I20,"/","-",2)</f>
        <v>160</v>
      </c>
      <c r="L9" t="s" s="7">
        <f>SUBSTITUTE(H1:H20,"/","-")</f>
        <v>161</v>
      </c>
    </row>
    <row r="10" ht="13.55" customHeight="1">
      <c r="A10" s="8">
        <v>1009</v>
      </c>
      <c r="B10" t="s" s="7">
        <v>41</v>
      </c>
      <c r="C10" t="s" s="7">
        <v>42</v>
      </c>
      <c r="D10" s="8">
        <v>31</v>
      </c>
      <c r="E10" t="s" s="7">
        <v>19</v>
      </c>
      <c r="F10" t="s" s="7">
        <v>29</v>
      </c>
      <c r="G10" s="20">
        <v>42000</v>
      </c>
      <c r="H10" t="s" s="7">
        <v>100</v>
      </c>
      <c r="I10" t="s" s="7">
        <v>95</v>
      </c>
      <c r="J10" t="s" s="7">
        <f>SUBSTITUTE(H1:H20,"/","-",1)</f>
        <v>162</v>
      </c>
      <c r="K10" t="s" s="7">
        <f>SUBSTITUTE(I1:I20,"/","-",2)</f>
        <v>160</v>
      </c>
      <c r="L10" t="s" s="7">
        <f>SUBSTITUTE(H1:H20,"/","-")</f>
        <v>163</v>
      </c>
    </row>
    <row r="11" ht="13.55" customHeight="1">
      <c r="A11" s="10"/>
      <c r="B11" s="10"/>
      <c r="C11" s="10"/>
      <c r="D11" s="10"/>
      <c r="E11" s="10"/>
      <c r="F11" s="10"/>
      <c r="G11" s="21"/>
      <c r="H11" s="10"/>
      <c r="I11" s="10"/>
      <c r="J11" t="s" s="7">
        <f>SUBSTITUTE(H1:H20,"/","-",1)</f>
      </c>
      <c r="K11" s="10"/>
      <c r="L11" s="10"/>
    </row>
    <row r="12" ht="13.55" customHeight="1">
      <c r="A12" s="10"/>
      <c r="B12" s="10"/>
      <c r="C12" s="10"/>
      <c r="D12" s="10"/>
      <c r="E12" s="10"/>
      <c r="F12" s="10"/>
      <c r="G12" s="21"/>
      <c r="H12" s="7"/>
      <c r="I12" s="7"/>
      <c r="J12" t="s" s="7">
        <f>SUBSTITUTE(H1:H20,"/","-",1)</f>
      </c>
      <c r="K12" s="10"/>
      <c r="L12" s="10"/>
    </row>
    <row r="13" ht="13.55" customHeight="1">
      <c r="A13" s="10"/>
      <c r="B13" s="10"/>
      <c r="C13" s="10"/>
      <c r="D13" s="10"/>
      <c r="E13" s="10"/>
      <c r="F13" s="10"/>
      <c r="G13" s="21"/>
      <c r="H13" s="7"/>
      <c r="I13" s="7"/>
      <c r="J13" t="s" s="7">
        <f>SUBSTITUTE(H1:H20,"/","-",1)</f>
      </c>
      <c r="K13" s="10"/>
      <c r="L13" s="10"/>
    </row>
    <row r="14" ht="13.55" customHeight="1">
      <c r="A14" s="10"/>
      <c r="B14" s="10"/>
      <c r="C14" s="10"/>
      <c r="D14" s="10"/>
      <c r="E14" s="10"/>
      <c r="F14" s="10"/>
      <c r="G14" s="21"/>
      <c r="H14" s="7"/>
      <c r="I14" s="7"/>
      <c r="J14" t="s" s="7">
        <f>SUBSTITUTE(H1:H20,"/","-",1)</f>
      </c>
      <c r="K14" s="10"/>
      <c r="L14" s="10"/>
    </row>
    <row r="15" ht="13.55" customHeight="1">
      <c r="A15" s="10"/>
      <c r="B15" s="10"/>
      <c r="C15" s="10"/>
      <c r="D15" s="10"/>
      <c r="E15" s="10"/>
      <c r="F15" s="10"/>
      <c r="G15" s="21"/>
      <c r="H15" s="7"/>
      <c r="I15" s="7"/>
      <c r="J15" t="s" s="7">
        <f>SUBSTITUTE(H1:H20,"/","-",1)</f>
      </c>
      <c r="K15" s="10"/>
      <c r="L15" s="10"/>
    </row>
    <row r="16" ht="13.55" customHeight="1">
      <c r="A16" s="10"/>
      <c r="B16" s="10"/>
      <c r="C16" s="10"/>
      <c r="D16" s="10"/>
      <c r="E16" s="10"/>
      <c r="F16" s="10"/>
      <c r="G16" s="21"/>
      <c r="H16" s="7"/>
      <c r="I16" s="7"/>
      <c r="J16" t="s" s="7">
        <f>SUBSTITUTE(H1:H20,"/","-",1)</f>
      </c>
      <c r="K16" s="10"/>
      <c r="L16" s="10"/>
    </row>
    <row r="17" ht="13.55" customHeight="1">
      <c r="A17" s="10"/>
      <c r="B17" s="10"/>
      <c r="C17" s="10"/>
      <c r="D17" s="10"/>
      <c r="E17" s="10"/>
      <c r="F17" s="10"/>
      <c r="G17" s="21"/>
      <c r="H17" s="7"/>
      <c r="I17" s="7"/>
      <c r="J17" t="s" s="7">
        <f>SUBSTITUTE(H1:H20,"/","-",1)</f>
      </c>
      <c r="K17" s="10"/>
      <c r="L17" s="10"/>
    </row>
    <row r="18" ht="13.55" customHeight="1">
      <c r="A18" s="10"/>
      <c r="B18" s="10"/>
      <c r="C18" s="10"/>
      <c r="D18" s="10"/>
      <c r="E18" s="10"/>
      <c r="F18" s="10"/>
      <c r="G18" s="21"/>
      <c r="H18" s="7"/>
      <c r="I18" s="7"/>
      <c r="J18" s="10"/>
      <c r="K18" s="10"/>
      <c r="L18" s="10"/>
    </row>
    <row r="19" ht="13.55" customHeight="1">
      <c r="A19" s="10"/>
      <c r="B19" s="10"/>
      <c r="C19" s="10"/>
      <c r="D19" s="10"/>
      <c r="E19" s="10"/>
      <c r="F19" s="10"/>
      <c r="G19" s="21"/>
      <c r="H19" s="7"/>
      <c r="I19" s="7"/>
      <c r="J19" s="10"/>
      <c r="K19" s="10"/>
      <c r="L19" s="10"/>
    </row>
    <row r="20" ht="13.55" customHeight="1">
      <c r="A20" s="10"/>
      <c r="B20" s="10"/>
      <c r="C20" s="10"/>
      <c r="D20" s="10"/>
      <c r="E20" s="10"/>
      <c r="F20" s="10"/>
      <c r="G20" s="21"/>
      <c r="H20" s="7"/>
      <c r="I20" s="7"/>
      <c r="J20" s="10"/>
      <c r="K20" s="10"/>
      <c r="L20" s="1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