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lawrence/Library/Mobile Documents/com~apple~CloudDocs/"/>
    </mc:Choice>
  </mc:AlternateContent>
  <xr:revisionPtr revIDLastSave="0" documentId="8_{2E55CF33-5B32-9043-BCB9-3F4D55B09381}" xr6:coauthVersionLast="47" xr6:coauthVersionMax="47" xr10:uidLastSave="{00000000-0000-0000-0000-000000000000}"/>
  <bookViews>
    <workbookView xWindow="5580" yWindow="2300" windowWidth="27640" windowHeight="16940" xr2:uid="{444B2A3E-0CC5-3F40-AB4D-30E82A73E08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9" i="1"/>
  <c r="AQ36" i="1"/>
  <c r="W36" i="1"/>
  <c r="AR35" i="1"/>
  <c r="X35" i="1"/>
  <c r="N35" i="1"/>
  <c r="AP33" i="1"/>
  <c r="AN33" i="1"/>
  <c r="AF33" i="1"/>
  <c r="AD33" i="1"/>
  <c r="AB33" i="1"/>
  <c r="M33" i="1"/>
  <c r="AZ32" i="1"/>
  <c r="AX32" i="1"/>
  <c r="AP32" i="1"/>
  <c r="AN32" i="1"/>
  <c r="AF32" i="1"/>
  <c r="AD32" i="1"/>
  <c r="V32" i="1"/>
  <c r="T32" i="1"/>
  <c r="M32" i="1"/>
  <c r="AZ31" i="1"/>
  <c r="AX31" i="1"/>
  <c r="AP31" i="1"/>
  <c r="AN31" i="1"/>
  <c r="AF31" i="1"/>
  <c r="AD31" i="1"/>
  <c r="V31" i="1"/>
  <c r="T31" i="1"/>
  <c r="M31" i="1"/>
  <c r="K31" i="1"/>
  <c r="AZ30" i="1"/>
  <c r="AX30" i="1"/>
  <c r="AP30" i="1"/>
  <c r="AN30" i="1"/>
  <c r="AL30" i="1"/>
  <c r="AF30" i="1"/>
  <c r="AD30" i="1"/>
  <c r="V30" i="1"/>
  <c r="T30" i="1"/>
  <c r="M30" i="1"/>
  <c r="AZ29" i="1"/>
  <c r="AX29" i="1"/>
  <c r="AP29" i="1"/>
  <c r="AN29" i="1"/>
  <c r="AF29" i="1"/>
  <c r="AD29" i="1"/>
  <c r="V29" i="1"/>
  <c r="T29" i="1"/>
  <c r="M29" i="1"/>
  <c r="AZ28" i="1"/>
  <c r="AX28" i="1"/>
  <c r="AP28" i="1"/>
  <c r="AN28" i="1"/>
  <c r="AF28" i="1"/>
  <c r="AD28" i="1"/>
  <c r="V28" i="1"/>
  <c r="T28" i="1"/>
  <c r="R28" i="1"/>
  <c r="BP11" i="1" s="1"/>
  <c r="BQ11" i="1" s="1"/>
  <c r="M28" i="1"/>
  <c r="AZ27" i="1"/>
  <c r="AX27" i="1"/>
  <c r="AV27" i="1"/>
  <c r="AP27" i="1"/>
  <c r="AN27" i="1"/>
  <c r="AF27" i="1"/>
  <c r="AD27" i="1"/>
  <c r="V27" i="1"/>
  <c r="T27" i="1"/>
  <c r="M27" i="1"/>
  <c r="AZ26" i="1"/>
  <c r="AX26" i="1"/>
  <c r="AP26" i="1"/>
  <c r="AN26" i="1"/>
  <c r="AF26" i="1"/>
  <c r="AD26" i="1"/>
  <c r="AB26" i="1"/>
  <c r="V26" i="1"/>
  <c r="T26" i="1"/>
  <c r="M26" i="1"/>
  <c r="AZ25" i="1"/>
  <c r="AX25" i="1"/>
  <c r="AP25" i="1"/>
  <c r="AN25" i="1"/>
  <c r="AF25" i="1"/>
  <c r="AD25" i="1"/>
  <c r="V25" i="1"/>
  <c r="T25" i="1"/>
  <c r="M25" i="1"/>
  <c r="BP24" i="1"/>
  <c r="AZ24" i="1"/>
  <c r="AX24" i="1"/>
  <c r="AP24" i="1"/>
  <c r="AN24" i="1"/>
  <c r="AF24" i="1"/>
  <c r="AD24" i="1"/>
  <c r="V24" i="1"/>
  <c r="T24" i="1"/>
  <c r="M24" i="1"/>
  <c r="K24" i="1"/>
  <c r="AZ23" i="1"/>
  <c r="AX23" i="1"/>
  <c r="AP23" i="1"/>
  <c r="AN23" i="1"/>
  <c r="AL23" i="1"/>
  <c r="AF23" i="1"/>
  <c r="AD23" i="1"/>
  <c r="V23" i="1"/>
  <c r="T23" i="1"/>
  <c r="M23" i="1"/>
  <c r="AZ22" i="1"/>
  <c r="AX22" i="1"/>
  <c r="AP22" i="1"/>
  <c r="AN22" i="1"/>
  <c r="AF22" i="1"/>
  <c r="AD22" i="1"/>
  <c r="V22" i="1"/>
  <c r="T22" i="1"/>
  <c r="M22" i="1"/>
  <c r="AZ21" i="1"/>
  <c r="AX21" i="1"/>
  <c r="AP21" i="1"/>
  <c r="AN21" i="1"/>
  <c r="AF21" i="1"/>
  <c r="AD21" i="1"/>
  <c r="V21" i="1"/>
  <c r="T21" i="1"/>
  <c r="R21" i="1"/>
  <c r="BP10" i="1" s="1"/>
  <c r="M21" i="1"/>
  <c r="BQ20" i="1"/>
  <c r="BP20" i="1"/>
  <c r="AZ20" i="1"/>
  <c r="AX20" i="1"/>
  <c r="AV20" i="1"/>
  <c r="BP23" i="1" s="1"/>
  <c r="AP20" i="1"/>
  <c r="AN20" i="1"/>
  <c r="AF20" i="1"/>
  <c r="AD20" i="1"/>
  <c r="V20" i="1"/>
  <c r="T20" i="1"/>
  <c r="M20" i="1"/>
  <c r="BQ19" i="1"/>
  <c r="BP19" i="1"/>
  <c r="AZ19" i="1"/>
  <c r="AX19" i="1"/>
  <c r="AP19" i="1"/>
  <c r="AN19" i="1"/>
  <c r="AF19" i="1"/>
  <c r="AD19" i="1"/>
  <c r="AB19" i="1"/>
  <c r="BP14" i="1" s="1"/>
  <c r="V19" i="1"/>
  <c r="T19" i="1"/>
  <c r="M19" i="1"/>
  <c r="BP18" i="1"/>
  <c r="BJ18" i="1"/>
  <c r="BH18" i="1"/>
  <c r="BF18" i="1"/>
  <c r="BP27" i="1" s="1"/>
  <c r="AZ18" i="1"/>
  <c r="AX18" i="1"/>
  <c r="AP18" i="1"/>
  <c r="AN18" i="1"/>
  <c r="AF18" i="1"/>
  <c r="AD18" i="1"/>
  <c r="T18" i="1"/>
  <c r="M18" i="1"/>
  <c r="BJ17" i="1"/>
  <c r="BH17" i="1"/>
  <c r="AZ17" i="1"/>
  <c r="AX17" i="1"/>
  <c r="AP17" i="1"/>
  <c r="AN17" i="1"/>
  <c r="AF17" i="1"/>
  <c r="AD17" i="1"/>
  <c r="V17" i="1"/>
  <c r="T17" i="1"/>
  <c r="M17" i="1"/>
  <c r="K17" i="1"/>
  <c r="BP16" i="1"/>
  <c r="BQ16" i="1" s="1"/>
  <c r="BJ16" i="1"/>
  <c r="BH16" i="1"/>
  <c r="AZ16" i="1"/>
  <c r="AX16" i="1"/>
  <c r="AP16" i="1"/>
  <c r="AN16" i="1"/>
  <c r="AL16" i="1"/>
  <c r="AF16" i="1"/>
  <c r="AD16" i="1"/>
  <c r="V16" i="1"/>
  <c r="T16" i="1"/>
  <c r="M16" i="1"/>
  <c r="BP15" i="1"/>
  <c r="BQ15" i="1" s="1"/>
  <c r="BJ15" i="1"/>
  <c r="BH15" i="1"/>
  <c r="AZ15" i="1"/>
  <c r="AX15" i="1"/>
  <c r="AP15" i="1"/>
  <c r="AN15" i="1"/>
  <c r="AF15" i="1"/>
  <c r="AD15" i="1"/>
  <c r="V15" i="1"/>
  <c r="T15" i="1"/>
  <c r="M15" i="1"/>
  <c r="BJ14" i="1"/>
  <c r="BH14" i="1"/>
  <c r="AZ14" i="1"/>
  <c r="AX14" i="1"/>
  <c r="AP14" i="1"/>
  <c r="AN14" i="1"/>
  <c r="AF14" i="1"/>
  <c r="AD14" i="1"/>
  <c r="V14" i="1"/>
  <c r="T14" i="1"/>
  <c r="R14" i="1"/>
  <c r="BP9" i="1" s="1"/>
  <c r="M14" i="1"/>
  <c r="BJ13" i="1"/>
  <c r="BH13" i="1"/>
  <c r="AZ13" i="1"/>
  <c r="AX13" i="1"/>
  <c r="AV13" i="1"/>
  <c r="BP22" i="1" s="1"/>
  <c r="BQ22" i="1" s="1"/>
  <c r="AP13" i="1"/>
  <c r="AN13" i="1"/>
  <c r="AF13" i="1"/>
  <c r="AD13" i="1"/>
  <c r="V13" i="1"/>
  <c r="T13" i="1"/>
  <c r="M13" i="1"/>
  <c r="BJ12" i="1"/>
  <c r="BH12" i="1"/>
  <c r="AZ12" i="1"/>
  <c r="AX12" i="1"/>
  <c r="AP12" i="1"/>
  <c r="AN12" i="1"/>
  <c r="AF12" i="1"/>
  <c r="AD12" i="1"/>
  <c r="AB12" i="1"/>
  <c r="BP13" i="1" s="1"/>
  <c r="BQ13" i="1" s="1"/>
  <c r="V12" i="1"/>
  <c r="T12" i="1"/>
  <c r="M12" i="1"/>
  <c r="BJ11" i="1"/>
  <c r="BH11" i="1"/>
  <c r="BF11" i="1"/>
  <c r="BP26" i="1" s="1"/>
  <c r="AZ11" i="1"/>
  <c r="AX11" i="1"/>
  <c r="AP11" i="1"/>
  <c r="AN11" i="1"/>
  <c r="AF11" i="1"/>
  <c r="AD11" i="1"/>
  <c r="V11" i="1"/>
  <c r="T11" i="1"/>
  <c r="M11" i="1"/>
  <c r="BJ10" i="1"/>
  <c r="BH10" i="1"/>
  <c r="AZ10" i="1"/>
  <c r="AX10" i="1"/>
  <c r="AP10" i="1"/>
  <c r="AN10" i="1"/>
  <c r="AF10" i="1"/>
  <c r="AD10" i="1"/>
  <c r="V10" i="1"/>
  <c r="T10" i="1"/>
  <c r="M10" i="1"/>
  <c r="K10" i="1"/>
  <c r="BJ9" i="1"/>
  <c r="BH9" i="1"/>
  <c r="AZ9" i="1"/>
  <c r="AX9" i="1"/>
  <c r="AP9" i="1"/>
  <c r="AN9" i="1"/>
  <c r="AL9" i="1"/>
  <c r="BP17" i="1" s="1"/>
  <c r="AF9" i="1"/>
  <c r="AD9" i="1"/>
  <c r="V9" i="1"/>
  <c r="T9" i="1"/>
  <c r="M9" i="1"/>
  <c r="D9" i="1"/>
  <c r="G9" i="1" s="1"/>
  <c r="C9" i="1"/>
  <c r="F9" i="1" s="1"/>
  <c r="BJ8" i="1"/>
  <c r="BH8" i="1"/>
  <c r="AZ8" i="1"/>
  <c r="AX8" i="1"/>
  <c r="AP8" i="1"/>
  <c r="AN8" i="1"/>
  <c r="AF8" i="1"/>
  <c r="AD8" i="1"/>
  <c r="V8" i="1"/>
  <c r="T8" i="1"/>
  <c r="M8" i="1"/>
  <c r="D8" i="1"/>
  <c r="G8" i="1" s="1"/>
  <c r="C8" i="1"/>
  <c r="BP7" i="1"/>
  <c r="BQ7" i="1" s="1"/>
  <c r="BJ7" i="1"/>
  <c r="BH7" i="1"/>
  <c r="AZ7" i="1"/>
  <c r="AX7" i="1"/>
  <c r="AP7" i="1"/>
  <c r="AN7" i="1"/>
  <c r="AF7" i="1"/>
  <c r="AD7" i="1"/>
  <c r="V7" i="1"/>
  <c r="T7" i="1"/>
  <c r="R7" i="1"/>
  <c r="BP8" i="1" s="1"/>
  <c r="BQ8" i="1" s="1"/>
  <c r="M7" i="1"/>
  <c r="D7" i="1"/>
  <c r="C7" i="1"/>
  <c r="F7" i="1" s="1"/>
  <c r="BP6" i="1"/>
  <c r="BQ6" i="1" s="1"/>
  <c r="BJ6" i="1"/>
  <c r="BH6" i="1"/>
  <c r="AZ6" i="1"/>
  <c r="AX6" i="1"/>
  <c r="AV6" i="1"/>
  <c r="BP21" i="1" s="1"/>
  <c r="BQ21" i="1" s="1"/>
  <c r="AP6" i="1"/>
  <c r="AN6" i="1"/>
  <c r="AF6" i="1"/>
  <c r="AD6" i="1"/>
  <c r="V6" i="1"/>
  <c r="T6" i="1"/>
  <c r="M6" i="1"/>
  <c r="D6" i="1"/>
  <c r="G7" i="1" s="1"/>
  <c r="C6" i="1"/>
  <c r="F6" i="1" s="1"/>
  <c r="BP5" i="1"/>
  <c r="BQ5" i="1" s="1"/>
  <c r="BJ5" i="1"/>
  <c r="BH5" i="1"/>
  <c r="AZ5" i="1"/>
  <c r="AX5" i="1"/>
  <c r="AP5" i="1"/>
  <c r="AN5" i="1"/>
  <c r="AF5" i="1"/>
  <c r="AD5" i="1"/>
  <c r="AB5" i="1"/>
  <c r="BP12" i="1" s="1"/>
  <c r="V5" i="1"/>
  <c r="T5" i="1"/>
  <c r="M5" i="1"/>
  <c r="D5" i="1"/>
  <c r="C5" i="1"/>
  <c r="BP4" i="1"/>
  <c r="BJ4" i="1"/>
  <c r="BH4" i="1"/>
  <c r="BF4" i="1"/>
  <c r="BP25" i="1" s="1"/>
  <c r="BQ25" i="1" s="1"/>
  <c r="AZ4" i="1"/>
  <c r="AX4" i="1"/>
  <c r="AP4" i="1"/>
  <c r="AN4" i="1"/>
  <c r="AF4" i="1"/>
  <c r="AD4" i="1"/>
  <c r="V4" i="1"/>
  <c r="T4" i="1"/>
  <c r="M4" i="1"/>
  <c r="C4" i="1"/>
  <c r="F5" i="1" s="1"/>
  <c r="BJ3" i="1"/>
  <c r="BH3" i="1"/>
  <c r="BF3" i="1"/>
  <c r="AZ3" i="1"/>
  <c r="AX3" i="1"/>
  <c r="AV3" i="1"/>
  <c r="AP3" i="1"/>
  <c r="AN3" i="1"/>
  <c r="AL3" i="1"/>
  <c r="AF3" i="1"/>
  <c r="AD3" i="1"/>
  <c r="AB3" i="1"/>
  <c r="T3" i="1"/>
  <c r="R3" i="1"/>
  <c r="K3" i="1"/>
  <c r="BP3" i="1" s="1"/>
  <c r="BQ4" i="1" s="1"/>
  <c r="BQ23" i="1" l="1"/>
  <c r="BQ12" i="1"/>
  <c r="BQ17" i="1"/>
  <c r="BQ18" i="1"/>
  <c r="BQ26" i="1"/>
  <c r="BQ9" i="1"/>
  <c r="BQ27" i="1"/>
  <c r="BQ14" i="1"/>
  <c r="BQ24" i="1"/>
  <c r="BQ10" i="1"/>
  <c r="F8" i="1"/>
  <c r="G6" i="1"/>
</calcChain>
</file>

<file path=xl/sharedStrings.xml><?xml version="1.0" encoding="utf-8"?>
<sst xmlns="http://schemas.openxmlformats.org/spreadsheetml/2006/main" count="293" uniqueCount="32">
  <si>
    <t>Month</t>
  </si>
  <si>
    <t>Pool Temp</t>
  </si>
  <si>
    <t>Outdoor Temp</t>
  </si>
  <si>
    <t>Pool Temp Diff</t>
  </si>
  <si>
    <t>Outdoor Temp Diff</t>
  </si>
  <si>
    <t>Day</t>
  </si>
  <si>
    <t>Date</t>
  </si>
  <si>
    <t>Week Average</t>
  </si>
  <si>
    <t>Difference</t>
  </si>
  <si>
    <t>Cleaner</t>
  </si>
  <si>
    <t>Add Water</t>
  </si>
  <si>
    <t>Sunday</t>
  </si>
  <si>
    <t>Wednesday</t>
  </si>
  <si>
    <t>Friday</t>
  </si>
  <si>
    <t>*</t>
  </si>
  <si>
    <t>Monday</t>
  </si>
  <si>
    <t>Thursday</t>
  </si>
  <si>
    <t>Saturday</t>
  </si>
  <si>
    <t>May</t>
  </si>
  <si>
    <t>Tuesday</t>
  </si>
  <si>
    <t>June</t>
  </si>
  <si>
    <t>July</t>
  </si>
  <si>
    <t>August</t>
  </si>
  <si>
    <t>September</t>
  </si>
  <si>
    <t>October</t>
  </si>
  <si>
    <t>November</t>
  </si>
  <si>
    <t>December</t>
  </si>
  <si>
    <t>c</t>
  </si>
  <si>
    <t>Water</t>
  </si>
  <si>
    <t>Cost of Acid, per gallon</t>
  </si>
  <si>
    <t>Cost of Chlorine, per tab (50 tabs)</t>
  </si>
  <si>
    <t>Cost of Chlorine, per tab (70 tabs)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</si>
</sst>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_);[Red]\(0.0\)"/>
    <numFmt numFmtId="166" formatCode="0_);[Red]\(0\)"/>
    <numFmt numFmtId="167" formatCode="&quot;$&quot;#,##0"/>
    <numFmt numFmtId="168" formatCode="#,##0.0"/>
    <numFmt numFmtId="169" formatCode="&quot;$&quot;#,##0.00"/>
  </numFmts>
  <fonts count="5" x14ac:knownFonts="1">
    <font>
      <sz val="12"/>
      <color theme="1"/>
      <name val="Calibri"/>
      <family val="2"/>
      <scheme val="minor"/>
    </font>
    <font>
      <sz val="10"/>
      <color theme="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16" fontId="0" fillId="0" borderId="3" xfId="0" applyNumberFormat="1" applyBorder="1"/>
    <xf numFmtId="164" fontId="0" fillId="0" borderId="4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0" fontId="3" fillId="0" borderId="2" xfId="0" applyFont="1" applyBorder="1"/>
    <xf numFmtId="16" fontId="0" fillId="0" borderId="6" xfId="0" applyNumberFormat="1" applyBorder="1"/>
    <xf numFmtId="16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Font="1" applyFill="1" applyBorder="1"/>
    <xf numFmtId="16" fontId="0" fillId="3" borderId="1" xfId="0" applyNumberFormat="1" applyFill="1" applyBorder="1"/>
    <xf numFmtId="164" fontId="0" fillId="3" borderId="9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16" fontId="0" fillId="3" borderId="6" xfId="0" applyNumberFormat="1" applyFill="1" applyBorder="1"/>
    <xf numFmtId="164" fontId="0" fillId="3" borderId="4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 wrapText="1"/>
    </xf>
    <xf numFmtId="16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/>
    <xf numFmtId="16" fontId="0" fillId="0" borderId="1" xfId="0" applyNumberFormat="1" applyBorder="1"/>
    <xf numFmtId="164" fontId="0" fillId="0" borderId="1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7" xfId="0" applyFont="1" applyBorder="1"/>
    <xf numFmtId="16" fontId="0" fillId="0" borderId="18" xfId="0" applyNumberFormat="1" applyBorder="1"/>
    <xf numFmtId="16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 wrapText="1"/>
    </xf>
    <xf numFmtId="0" fontId="2" fillId="3" borderId="13" xfId="0" applyFont="1" applyFill="1" applyBorder="1"/>
    <xf numFmtId="16" fontId="0" fillId="3" borderId="16" xfId="0" applyNumberFormat="1" applyFill="1" applyBorder="1"/>
    <xf numFmtId="0" fontId="0" fillId="3" borderId="2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4" borderId="1" xfId="0" applyFont="1" applyFill="1" applyBorder="1"/>
    <xf numFmtId="16" fontId="0" fillId="4" borderId="1" xfId="0" applyNumberFormat="1" applyFill="1" applyBorder="1"/>
    <xf numFmtId="164" fontId="0" fillId="4" borderId="9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" fontId="0" fillId="0" borderId="24" xfId="0" applyNumberFormat="1" applyBorder="1"/>
    <xf numFmtId="164" fontId="0" fillId="0" borderId="0" xfId="0" applyNumberFormat="1"/>
    <xf numFmtId="164" fontId="0" fillId="0" borderId="25" xfId="0" applyNumberFormat="1" applyBorder="1"/>
    <xf numFmtId="0" fontId="0" fillId="3" borderId="2" xfId="0" applyFill="1" applyBorder="1"/>
    <xf numFmtId="16" fontId="0" fillId="3" borderId="3" xfId="0" applyNumberFormat="1" applyFill="1" applyBorder="1"/>
    <xf numFmtId="166" fontId="0" fillId="3" borderId="6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26" xfId="0" applyNumberFormat="1" applyFill="1" applyBorder="1" applyAlignment="1">
      <alignment horizontal="center" vertical="center" wrapText="1"/>
    </xf>
    <xf numFmtId="164" fontId="0" fillId="4" borderId="14" xfId="0" applyNumberFormat="1" applyFill="1" applyBorder="1" applyAlignment="1">
      <alignment horizontal="center" vertical="center" wrapText="1"/>
    </xf>
    <xf numFmtId="0" fontId="0" fillId="0" borderId="17" xfId="0" applyBorder="1"/>
    <xf numFmtId="16" fontId="0" fillId="0" borderId="21" xfId="0" applyNumberFormat="1" applyBorder="1"/>
    <xf numFmtId="164" fontId="0" fillId="0" borderId="27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3" borderId="13" xfId="0" applyFill="1" applyBorder="1"/>
    <xf numFmtId="166" fontId="0" fillId="3" borderId="16" xfId="0" applyNumberFormat="1" applyFill="1" applyBorder="1" applyAlignment="1">
      <alignment horizontal="center"/>
    </xf>
    <xf numFmtId="0" fontId="2" fillId="4" borderId="13" xfId="0" applyFont="1" applyFill="1" applyBorder="1"/>
    <xf numFmtId="16" fontId="0" fillId="4" borderId="16" xfId="0" applyNumberFormat="1" applyFill="1" applyBorder="1"/>
    <xf numFmtId="0" fontId="0" fillId="4" borderId="2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28" xfId="0" applyFill="1" applyBorder="1"/>
    <xf numFmtId="16" fontId="0" fillId="3" borderId="26" xfId="0" applyNumberFormat="1" applyFill="1" applyBorder="1"/>
    <xf numFmtId="0" fontId="0" fillId="3" borderId="26" xfId="0" applyFill="1" applyBorder="1" applyAlignment="1">
      <alignment horizontal="center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12" xfId="0" applyNumberFormat="1" applyBorder="1"/>
    <xf numFmtId="0" fontId="2" fillId="0" borderId="34" xfId="0" applyFont="1" applyBorder="1" applyAlignment="1">
      <alignment horizontal="center"/>
    </xf>
    <xf numFmtId="16" fontId="0" fillId="0" borderId="9" xfId="0" applyNumberFormat="1" applyBorder="1" applyAlignment="1">
      <alignment horizontal="center"/>
    </xf>
    <xf numFmtId="164" fontId="2" fillId="0" borderId="2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5" borderId="1" xfId="0" applyFont="1" applyFill="1" applyBorder="1"/>
    <xf numFmtId="16" fontId="0" fillId="5" borderId="1" xfId="0" applyNumberFormat="1" applyFill="1" applyBorder="1"/>
    <xf numFmtId="164" fontId="0" fillId="5" borderId="9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0" fillId="5" borderId="14" xfId="0" applyNumberFormat="1" applyFill="1" applyBorder="1" applyAlignment="1">
      <alignment horizontal="center" vertical="center" wrapText="1"/>
    </xf>
    <xf numFmtId="164" fontId="0" fillId="4" borderId="26" xfId="0" applyNumberForma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 vertical="center" wrapText="1"/>
    </xf>
    <xf numFmtId="0" fontId="0" fillId="3" borderId="17" xfId="0" applyFill="1" applyBorder="1"/>
    <xf numFmtId="16" fontId="0" fillId="3" borderId="21" xfId="0" applyNumberFormat="1" applyFill="1" applyBorder="1"/>
    <xf numFmtId="164" fontId="0" fillId="3" borderId="27" xfId="0" applyNumberForma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/>
    </xf>
    <xf numFmtId="166" fontId="0" fillId="3" borderId="21" xfId="0" applyNumberForma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7" fontId="2" fillId="0" borderId="0" xfId="0" applyNumberFormat="1" applyFont="1" applyAlignment="1">
      <alignment horizontal="left" vertical="center"/>
    </xf>
    <xf numFmtId="0" fontId="2" fillId="0" borderId="2" xfId="0" applyFont="1" applyBorder="1"/>
    <xf numFmtId="0" fontId="2" fillId="0" borderId="13" xfId="0" applyFont="1" applyBorder="1"/>
    <xf numFmtId="167" fontId="0" fillId="0" borderId="0" xfId="0" applyNumberFormat="1" applyAlignment="1">
      <alignment horizontal="left" vertical="center"/>
    </xf>
    <xf numFmtId="164" fontId="0" fillId="5" borderId="26" xfId="0" applyNumberForma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/>
    </xf>
    <xf numFmtId="16" fontId="0" fillId="3" borderId="21" xfId="0" applyNumberForma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3" fillId="3" borderId="2" xfId="0" applyFont="1" applyFill="1" applyBorder="1"/>
    <xf numFmtId="166" fontId="2" fillId="3" borderId="6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6" fontId="0" fillId="0" borderId="21" xfId="0" applyNumberFormat="1" applyBorder="1" applyAlignment="1">
      <alignment horizontal="center"/>
    </xf>
    <xf numFmtId="164" fontId="2" fillId="0" borderId="27" xfId="0" applyNumberFormat="1" applyFont="1" applyBorder="1" applyAlignment="1">
      <alignment horizontal="center" vertical="center" wrapText="1"/>
    </xf>
    <xf numFmtId="0" fontId="3" fillId="3" borderId="13" xfId="0" applyFont="1" applyFill="1" applyBorder="1"/>
    <xf numFmtId="166" fontId="2" fillId="3" borderId="16" xfId="0" applyNumberFormat="1" applyFont="1" applyFill="1" applyBorder="1" applyAlignment="1">
      <alignment horizontal="center"/>
    </xf>
    <xf numFmtId="168" fontId="0" fillId="0" borderId="25" xfId="0" applyNumberFormat="1" applyBorder="1"/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2" fillId="3" borderId="17" xfId="0" applyFont="1" applyFill="1" applyBorder="1"/>
    <xf numFmtId="16" fontId="0" fillId="3" borderId="18" xfId="0" applyNumberFormat="1" applyFill="1" applyBorder="1"/>
    <xf numFmtId="0" fontId="0" fillId="3" borderId="20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/>
    </xf>
    <xf numFmtId="0" fontId="2" fillId="4" borderId="9" xfId="0" applyFont="1" applyFill="1" applyBorder="1"/>
    <xf numFmtId="0" fontId="2" fillId="4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169" fontId="0" fillId="0" borderId="0" xfId="0" applyNumberFormat="1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22"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Temperature - 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'[1]Pool - Temp - Chem'!$K$2</c:f>
              <c:strCache>
                <c:ptCount val="1"/>
                <c:pt idx="0">
                  <c:v>Month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'[1]Pool - Temp - Chem'!$K$4:$K$11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'[1]Pool - Temp - Chem'!$K$4:$K$11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8640-AA72-DCD8FA0E444E}"/>
            </c:ext>
          </c:extLst>
        </c:ser>
        <c:ser>
          <c:idx val="0"/>
          <c:order val="1"/>
          <c:tx>
            <c:strRef>
              <c:f>'[1]Pool - Temp - Chem'!$L$2</c:f>
              <c:strCache>
                <c:ptCount val="1"/>
                <c:pt idx="0">
                  <c:v>Pool 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'[1]Pool - Temp - Chem'!$K$4:$K$11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'[1]Pool - Temp - Chem'!$L$4:$L$11</c:f>
              <c:numCache>
                <c:formatCode>0.0</c:formatCode>
                <c:ptCount val="8"/>
                <c:pt idx="0">
                  <c:v>81.161290322580641</c:v>
                </c:pt>
                <c:pt idx="1">
                  <c:v>88.466666666666669</c:v>
                </c:pt>
                <c:pt idx="2">
                  <c:v>88.225806451612897</c:v>
                </c:pt>
                <c:pt idx="3">
                  <c:v>87.645161290322577</c:v>
                </c:pt>
                <c:pt idx="4">
                  <c:v>81.900000000000006</c:v>
                </c:pt>
                <c:pt idx="5">
                  <c:v>71.352941176470594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9-8640-AA72-DCD8FA0E444E}"/>
            </c:ext>
          </c:extLst>
        </c:ser>
        <c:ser>
          <c:idx val="2"/>
          <c:order val="2"/>
          <c:tx>
            <c:v>Outdoor Temp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'[1]Pool - Temp - Chem'!$M$4:$M$10</c:f>
              <c:numCache>
                <c:formatCode>0.0</c:formatCode>
                <c:ptCount val="7"/>
                <c:pt idx="1">
                  <c:v>90.833333333333329</c:v>
                </c:pt>
                <c:pt idx="2">
                  <c:v>91.451612903225808</c:v>
                </c:pt>
                <c:pt idx="3">
                  <c:v>88.677419354838705</c:v>
                </c:pt>
                <c:pt idx="4">
                  <c:v>78</c:v>
                </c:pt>
                <c:pt idx="5">
                  <c:v>72.647058823529406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9-8640-AA72-DCD8FA0E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82048"/>
        <c:axId val="1712681024"/>
      </c:lineChart>
      <c:catAx>
        <c:axId val="1696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81024"/>
        <c:crosses val="autoZero"/>
        <c:auto val="1"/>
        <c:lblAlgn val="ctr"/>
        <c:lblOffset val="100"/>
        <c:noMultiLvlLbl val="0"/>
      </c:catAx>
      <c:valAx>
        <c:axId val="17126810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Pool Temp -Weekly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'[1]Pool - Temp - Chem'!$BX$3:$BX$25</c:f>
              <c:numCache>
                <c:formatCode>d\-mmm</c:formatCode>
                <c:ptCount val="23"/>
                <c:pt idx="0">
                  <c:v>43220</c:v>
                </c:pt>
                <c:pt idx="1">
                  <c:v>43227</c:v>
                </c:pt>
                <c:pt idx="2">
                  <c:v>43234</c:v>
                </c:pt>
                <c:pt idx="3">
                  <c:v>43241</c:v>
                </c:pt>
                <c:pt idx="4">
                  <c:v>43248</c:v>
                </c:pt>
                <c:pt idx="5">
                  <c:v>43255</c:v>
                </c:pt>
                <c:pt idx="6">
                  <c:v>43262</c:v>
                </c:pt>
                <c:pt idx="7">
                  <c:v>43269</c:v>
                </c:pt>
                <c:pt idx="8">
                  <c:v>43276</c:v>
                </c:pt>
                <c:pt idx="9">
                  <c:v>43283</c:v>
                </c:pt>
                <c:pt idx="10">
                  <c:v>43290</c:v>
                </c:pt>
                <c:pt idx="11">
                  <c:v>43297</c:v>
                </c:pt>
                <c:pt idx="12">
                  <c:v>43304</c:v>
                </c:pt>
                <c:pt idx="13">
                  <c:v>43311</c:v>
                </c:pt>
                <c:pt idx="14">
                  <c:v>43318</c:v>
                </c:pt>
                <c:pt idx="15">
                  <c:v>43325</c:v>
                </c:pt>
                <c:pt idx="16">
                  <c:v>43332</c:v>
                </c:pt>
                <c:pt idx="17">
                  <c:v>43339</c:v>
                </c:pt>
                <c:pt idx="18">
                  <c:v>43346</c:v>
                </c:pt>
                <c:pt idx="19">
                  <c:v>43353</c:v>
                </c:pt>
                <c:pt idx="20">
                  <c:v>43360</c:v>
                </c:pt>
                <c:pt idx="21">
                  <c:v>43367</c:v>
                </c:pt>
                <c:pt idx="22">
                  <c:v>43374</c:v>
                </c:pt>
              </c:numCache>
            </c:numRef>
          </c:cat>
          <c:val>
            <c:numRef>
              <c:f>'[1]Pool - Temp - Chem'!$BY$3:$BY$25</c:f>
              <c:numCache>
                <c:formatCode>0.0</c:formatCode>
                <c:ptCount val="23"/>
                <c:pt idx="0">
                  <c:v>80.714285714285708</c:v>
                </c:pt>
                <c:pt idx="1">
                  <c:v>78.428571428571431</c:v>
                </c:pt>
                <c:pt idx="2">
                  <c:v>83.571428571428569</c:v>
                </c:pt>
                <c:pt idx="3">
                  <c:v>80.571428571428569</c:v>
                </c:pt>
                <c:pt idx="4">
                  <c:v>85.857142857142861</c:v>
                </c:pt>
                <c:pt idx="5">
                  <c:v>84.285714285714292</c:v>
                </c:pt>
                <c:pt idx="6">
                  <c:v>92.428571428571431</c:v>
                </c:pt>
                <c:pt idx="7">
                  <c:v>90.571428571428569</c:v>
                </c:pt>
                <c:pt idx="8">
                  <c:v>87.428571428571431</c:v>
                </c:pt>
                <c:pt idx="9">
                  <c:v>88.428571428571431</c:v>
                </c:pt>
                <c:pt idx="10">
                  <c:v>84.857142857142861</c:v>
                </c:pt>
                <c:pt idx="11">
                  <c:v>88.777777777777771</c:v>
                </c:pt>
                <c:pt idx="12">
                  <c:v>91.285714285714292</c:v>
                </c:pt>
                <c:pt idx="13">
                  <c:v>88.571428571428569</c:v>
                </c:pt>
                <c:pt idx="14">
                  <c:v>87</c:v>
                </c:pt>
                <c:pt idx="15">
                  <c:v>87</c:v>
                </c:pt>
                <c:pt idx="16">
                  <c:v>87.857142857142861</c:v>
                </c:pt>
                <c:pt idx="17">
                  <c:v>88</c:v>
                </c:pt>
                <c:pt idx="18">
                  <c:v>83.714285714285708</c:v>
                </c:pt>
                <c:pt idx="19">
                  <c:v>81.285714285714292</c:v>
                </c:pt>
                <c:pt idx="20">
                  <c:v>83.142857142857139</c:v>
                </c:pt>
                <c:pt idx="21">
                  <c:v>75.857142857142861</c:v>
                </c:pt>
                <c:pt idx="22">
                  <c:v>73.285714285714292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A-F641-903D-9519A76B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82048"/>
        <c:axId val="1712681024"/>
      </c:lineChart>
      <c:dateAx>
        <c:axId val="16962820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81024"/>
        <c:crosses val="autoZero"/>
        <c:auto val="0"/>
        <c:lblOffset val="100"/>
        <c:baseTimeUnit val="days"/>
      </c:dateAx>
      <c:valAx>
        <c:axId val="1712681024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2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27215</xdr:colOff>
      <xdr:row>12</xdr:row>
      <xdr:rowOff>54430</xdr:rowOff>
    </xdr:from>
    <xdr:to>
      <xdr:col>7</xdr:col>
      <xdr:colOff>150587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9E137-FD47-4D4A-AEEB-05216AED7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22</xdr:row>
      <xdr:rowOff>117928</xdr:rowOff>
    </xdr:from>
    <xdr:to>
      <xdr:col>7</xdr:col>
      <xdr:colOff>131163</xdr:colOff>
      <xdr:row>32</xdr:row>
      <xdr:rowOff>12379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4303F-F9E9-A843-90B3-8F6704CE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s"/>
      <sheetName val="Lottery"/>
      <sheetName val="Travel"/>
      <sheetName val="Med Cruise Cost"/>
      <sheetName val="Pool - Temp - Chem"/>
      <sheetName val="FFL"/>
      <sheetName val="Landscape"/>
      <sheetName val="Cruises"/>
      <sheetName val="Retirement"/>
      <sheetName val="Pool"/>
      <sheetName val="401 K Contribution"/>
      <sheetName val="SCL Bonus"/>
      <sheetName val="Christmas Card List"/>
      <sheetName val="Boat"/>
      <sheetName val="Boat Breakdown"/>
    </sheetNames>
    <sheetDataSet>
      <sheetData sheetId="0"/>
      <sheetData sheetId="1"/>
      <sheetData sheetId="2"/>
      <sheetData sheetId="3"/>
      <sheetData sheetId="4">
        <row r="2">
          <cell r="K2" t="str">
            <v>Month</v>
          </cell>
          <cell r="L2" t="str">
            <v>Pool Temp</v>
          </cell>
        </row>
        <row r="3">
          <cell r="BX3">
            <v>43220</v>
          </cell>
          <cell r="BY3">
            <v>80.714285714285708</v>
          </cell>
        </row>
        <row r="4">
          <cell r="K4" t="str">
            <v>May</v>
          </cell>
          <cell r="L4">
            <v>81.161290322580641</v>
          </cell>
          <cell r="BX4">
            <v>43227</v>
          </cell>
          <cell r="BY4">
            <v>78.428571428571431</v>
          </cell>
        </row>
        <row r="5">
          <cell r="K5" t="str">
            <v>June</v>
          </cell>
          <cell r="L5">
            <v>88.466666666666669</v>
          </cell>
          <cell r="M5">
            <v>90.833333333333329</v>
          </cell>
          <cell r="BX5">
            <v>43234</v>
          </cell>
          <cell r="BY5">
            <v>83.571428571428569</v>
          </cell>
        </row>
        <row r="6">
          <cell r="K6" t="str">
            <v>July</v>
          </cell>
          <cell r="L6">
            <v>88.225806451612897</v>
          </cell>
          <cell r="M6">
            <v>91.451612903225808</v>
          </cell>
          <cell r="BX6">
            <v>43241</v>
          </cell>
          <cell r="BY6">
            <v>80.571428571428569</v>
          </cell>
        </row>
        <row r="7">
          <cell r="K7" t="str">
            <v>August</v>
          </cell>
          <cell r="L7">
            <v>87.645161290322577</v>
          </cell>
          <cell r="M7">
            <v>88.677419354838705</v>
          </cell>
          <cell r="BX7">
            <v>43248</v>
          </cell>
          <cell r="BY7">
            <v>85.857142857142861</v>
          </cell>
        </row>
        <row r="8">
          <cell r="K8" t="str">
            <v>September</v>
          </cell>
          <cell r="L8">
            <v>81.900000000000006</v>
          </cell>
          <cell r="M8">
            <v>78</v>
          </cell>
          <cell r="BX8">
            <v>43255</v>
          </cell>
          <cell r="BY8">
            <v>84.285714285714292</v>
          </cell>
        </row>
        <row r="9">
          <cell r="K9" t="str">
            <v>October</v>
          </cell>
          <cell r="L9">
            <v>71.352941176470594</v>
          </cell>
          <cell r="M9">
            <v>72.647058823529406</v>
          </cell>
          <cell r="BX9">
            <v>43262</v>
          </cell>
          <cell r="BY9">
            <v>92.428571428571431</v>
          </cell>
        </row>
        <row r="10">
          <cell r="K10" t="str">
            <v>November</v>
          </cell>
          <cell r="BX10">
            <v>43269</v>
          </cell>
          <cell r="BY10">
            <v>90.571428571428569</v>
          </cell>
        </row>
        <row r="11">
          <cell r="K11" t="str">
            <v>December</v>
          </cell>
          <cell r="BX11">
            <v>43276</v>
          </cell>
          <cell r="BY11">
            <v>87.428571428571431</v>
          </cell>
        </row>
        <row r="12">
          <cell r="BX12">
            <v>43283</v>
          </cell>
          <cell r="BY12">
            <v>88.428571428571431</v>
          </cell>
        </row>
        <row r="13">
          <cell r="BX13">
            <v>43290</v>
          </cell>
          <cell r="BY13">
            <v>84.857142857142861</v>
          </cell>
        </row>
        <row r="14">
          <cell r="BX14">
            <v>43297</v>
          </cell>
          <cell r="BY14">
            <v>88.777777777777771</v>
          </cell>
        </row>
        <row r="15">
          <cell r="BX15">
            <v>43304</v>
          </cell>
          <cell r="BY15">
            <v>91.285714285714292</v>
          </cell>
        </row>
        <row r="16">
          <cell r="BX16">
            <v>43311</v>
          </cell>
          <cell r="BY16">
            <v>88.571428571428569</v>
          </cell>
        </row>
        <row r="17">
          <cell r="BX17">
            <v>43318</v>
          </cell>
          <cell r="BY17">
            <v>87</v>
          </cell>
        </row>
        <row r="18">
          <cell r="BX18">
            <v>43325</v>
          </cell>
          <cell r="BY18">
            <v>87</v>
          </cell>
        </row>
        <row r="19">
          <cell r="BX19">
            <v>43332</v>
          </cell>
          <cell r="BY19">
            <v>87.857142857142861</v>
          </cell>
        </row>
        <row r="20">
          <cell r="BX20">
            <v>43339</v>
          </cell>
          <cell r="BY20">
            <v>88</v>
          </cell>
        </row>
        <row r="21">
          <cell r="BX21">
            <v>43346</v>
          </cell>
          <cell r="BY21">
            <v>83.714285714285708</v>
          </cell>
        </row>
        <row r="22">
          <cell r="BX22">
            <v>43353</v>
          </cell>
          <cell r="BY22">
            <v>81.285714285714292</v>
          </cell>
        </row>
        <row r="23">
          <cell r="BX23">
            <v>43360</v>
          </cell>
          <cell r="BY23">
            <v>83.142857142857139</v>
          </cell>
        </row>
        <row r="24">
          <cell r="BX24">
            <v>43367</v>
          </cell>
          <cell r="BY24">
            <v>75.857142857142861</v>
          </cell>
        </row>
        <row r="25">
          <cell r="BX25">
            <v>43374</v>
          </cell>
          <cell r="BY25">
            <v>73.285714285714292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190D-0D3B-DE40-B363-C02841AE308C}">
  <dimension ref="A2:BQ58"/>
  <sheetViews>
    <sheetView tabSelected="1" workbookViewId="0">
      <selection activeCell="H8" sqref="H8"/>
    </sheetView>
  </sheetViews>
  <sheetFormatPr baseColWidth="10" defaultRowHeight="16" outlineLevelCol="1" x14ac:dyDescent="0.2"/>
  <cols>
    <col min="1" max="4" width="13.5" customWidth="1"/>
    <col min="5" max="5" width="3.5" customWidth="1"/>
    <col min="6" max="8" width="13.5" customWidth="1"/>
    <col min="9" max="9" width="10.6640625" style="1" hidden="1" customWidth="1" outlineLevel="1"/>
    <col min="10" max="11" width="10.83203125" style="1" hidden="1" customWidth="1" outlineLevel="1"/>
    <col min="12" max="12" width="5.83203125" style="1" hidden="1" customWidth="1" outlineLevel="1"/>
    <col min="13" max="13" width="9.83203125" style="1" hidden="1" customWidth="1" outlineLevel="1"/>
    <col min="14" max="14" width="7.5" style="1" hidden="1" customWidth="1" outlineLevel="1"/>
    <col min="15" max="15" width="2.33203125" customWidth="1" collapsed="1"/>
    <col min="16" max="16" width="10.83203125" hidden="1" customWidth="1" outlineLevel="1"/>
    <col min="17" max="17" width="6.83203125" hidden="1" customWidth="1" outlineLevel="1"/>
    <col min="18" max="18" width="8" hidden="1" customWidth="1" outlineLevel="1"/>
    <col min="19" max="19" width="5.83203125" style="1" hidden="1" customWidth="1" outlineLevel="1"/>
    <col min="20" max="20" width="9.83203125" style="1" hidden="1" customWidth="1" outlineLevel="1"/>
    <col min="21" max="21" width="7.83203125" style="1" hidden="1" customWidth="1" outlineLevel="1"/>
    <col min="22" max="22" width="9.83203125" style="1" hidden="1" customWidth="1" outlineLevel="1"/>
    <col min="23" max="23" width="6.6640625" style="1" hidden="1" customWidth="1" outlineLevel="1"/>
    <col min="24" max="24" width="7.5" style="1" hidden="1" customWidth="1" outlineLevel="1"/>
    <col min="25" max="25" width="2.33203125" customWidth="1" collapsed="1"/>
    <col min="26" max="26" width="10.83203125" hidden="1" customWidth="1" outlineLevel="1"/>
    <col min="27" max="27" width="6.33203125" hidden="1" customWidth="1" outlineLevel="1"/>
    <col min="28" max="28" width="9.6640625" hidden="1" customWidth="1" outlineLevel="1"/>
    <col min="29" max="29" width="6.5" style="1" hidden="1" customWidth="1" outlineLevel="1"/>
    <col min="30" max="30" width="10.83203125" style="1" hidden="1" customWidth="1" outlineLevel="1"/>
    <col min="31" max="31" width="7.83203125" style="1" hidden="1" customWidth="1" outlineLevel="1"/>
    <col min="32" max="32" width="10.83203125" style="1" hidden="1" customWidth="1" outlineLevel="1"/>
    <col min="33" max="33" width="6.83203125" style="1" hidden="1" customWidth="1" outlineLevel="1"/>
    <col min="34" max="34" width="10.83203125" style="1" hidden="1" customWidth="1" outlineLevel="1"/>
    <col min="35" max="35" width="3.33203125" customWidth="1" collapsed="1"/>
    <col min="36" max="44" width="10.83203125" hidden="1" customWidth="1" outlineLevel="1"/>
    <col min="45" max="45" width="4.6640625" customWidth="1" collapsed="1"/>
    <col min="46" max="46" width="10.6640625" hidden="1" customWidth="1" outlineLevel="1"/>
    <col min="47" max="47" width="7.33203125" hidden="1" customWidth="1" outlineLevel="1"/>
    <col min="48" max="48" width="8.1640625" hidden="1" customWidth="1" outlineLevel="1"/>
    <col min="49" max="49" width="7.6640625" hidden="1" customWidth="1" outlineLevel="1"/>
    <col min="50" max="50" width="9.83203125" hidden="1" customWidth="1" outlineLevel="1"/>
    <col min="51" max="51" width="8.83203125" hidden="1" customWidth="1" outlineLevel="1"/>
    <col min="52" max="52" width="9.83203125" hidden="1" customWidth="1" outlineLevel="1"/>
    <col min="53" max="53" width="8" hidden="1" customWidth="1" outlineLevel="1"/>
    <col min="54" max="54" width="7.5" hidden="1" customWidth="1" outlineLevel="1"/>
    <col min="55" max="55" width="4.6640625" customWidth="1" collapsed="1"/>
    <col min="56" max="56" width="10.6640625" bestFit="1" customWidth="1"/>
    <col min="57" max="57" width="7.33203125" bestFit="1" customWidth="1"/>
    <col min="58" max="58" width="8.1640625" style="1" customWidth="1"/>
    <col min="59" max="59" width="7.6640625" style="1" customWidth="1"/>
    <col min="60" max="60" width="9.83203125" style="1" bestFit="1" customWidth="1"/>
    <col min="61" max="61" width="8.83203125" style="1" customWidth="1"/>
    <col min="62" max="62" width="9.83203125" style="1" bestFit="1" customWidth="1"/>
    <col min="63" max="63" width="8" style="1" customWidth="1"/>
    <col min="64" max="64" width="7.5" style="1" bestFit="1" customWidth="1"/>
    <col min="65" max="66" width="4.6640625" customWidth="1"/>
  </cols>
  <sheetData>
    <row r="2" spans="1:69" ht="30" thickBot="1" x14ac:dyDescent="0.25">
      <c r="B2" s="2" t="s">
        <v>0</v>
      </c>
      <c r="C2" s="2" t="s">
        <v>1</v>
      </c>
      <c r="D2" s="3" t="s">
        <v>2</v>
      </c>
      <c r="E2" s="1"/>
      <c r="F2" s="3" t="s">
        <v>3</v>
      </c>
      <c r="G2" s="3" t="s">
        <v>4</v>
      </c>
      <c r="I2" s="4" t="s">
        <v>5</v>
      </c>
      <c r="J2" s="4" t="s">
        <v>6</v>
      </c>
      <c r="K2" s="5" t="s">
        <v>7</v>
      </c>
      <c r="L2" s="5" t="s">
        <v>1</v>
      </c>
      <c r="M2" s="4" t="s">
        <v>8</v>
      </c>
      <c r="N2" s="4" t="s">
        <v>9</v>
      </c>
      <c r="P2" s="4" t="s">
        <v>5</v>
      </c>
      <c r="Q2" s="4" t="s">
        <v>6</v>
      </c>
      <c r="R2" s="5" t="s">
        <v>7</v>
      </c>
      <c r="S2" s="5" t="s">
        <v>1</v>
      </c>
      <c r="T2" s="4" t="s">
        <v>8</v>
      </c>
      <c r="U2" s="5" t="s">
        <v>2</v>
      </c>
      <c r="V2" s="4" t="s">
        <v>8</v>
      </c>
      <c r="W2" s="5" t="s">
        <v>10</v>
      </c>
      <c r="X2" s="4" t="s">
        <v>9</v>
      </c>
      <c r="Z2" s="4" t="s">
        <v>5</v>
      </c>
      <c r="AA2" s="4" t="s">
        <v>6</v>
      </c>
      <c r="AB2" s="5" t="s">
        <v>7</v>
      </c>
      <c r="AC2" s="5" t="s">
        <v>1</v>
      </c>
      <c r="AD2" s="4" t="s">
        <v>8</v>
      </c>
      <c r="AE2" s="5" t="s">
        <v>2</v>
      </c>
      <c r="AF2" s="4" t="s">
        <v>8</v>
      </c>
      <c r="AG2" s="5" t="s">
        <v>10</v>
      </c>
      <c r="AH2" s="4" t="s">
        <v>9</v>
      </c>
      <c r="AJ2" s="4" t="s">
        <v>5</v>
      </c>
      <c r="AK2" s="4" t="s">
        <v>6</v>
      </c>
      <c r="AL2" s="5" t="s">
        <v>7</v>
      </c>
      <c r="AM2" s="5" t="s">
        <v>1</v>
      </c>
      <c r="AN2" s="4" t="s">
        <v>8</v>
      </c>
      <c r="AO2" s="5" t="s">
        <v>2</v>
      </c>
      <c r="AP2" s="4" t="s">
        <v>8</v>
      </c>
      <c r="AQ2" s="5" t="s">
        <v>10</v>
      </c>
      <c r="AR2" s="4" t="s">
        <v>9</v>
      </c>
      <c r="AT2" s="4" t="s">
        <v>5</v>
      </c>
      <c r="AU2" s="4" t="s">
        <v>6</v>
      </c>
      <c r="AV2" s="5" t="s">
        <v>7</v>
      </c>
      <c r="AW2" s="5" t="s">
        <v>1</v>
      </c>
      <c r="AX2" s="4" t="s">
        <v>8</v>
      </c>
      <c r="AY2" s="5" t="s">
        <v>2</v>
      </c>
      <c r="AZ2" s="4" t="s">
        <v>8</v>
      </c>
      <c r="BA2" s="5" t="s">
        <v>10</v>
      </c>
      <c r="BB2" s="4" t="s">
        <v>9</v>
      </c>
      <c r="BD2" s="4" t="s">
        <v>5</v>
      </c>
      <c r="BE2" s="4" t="s">
        <v>6</v>
      </c>
      <c r="BF2" s="5" t="s">
        <v>7</v>
      </c>
      <c r="BG2" s="5" t="s">
        <v>1</v>
      </c>
      <c r="BH2" s="4" t="s">
        <v>8</v>
      </c>
      <c r="BI2" s="5" t="s">
        <v>2</v>
      </c>
      <c r="BJ2" s="4" t="s">
        <v>8</v>
      </c>
      <c r="BK2" s="5" t="s">
        <v>10</v>
      </c>
      <c r="BL2" s="4" t="s">
        <v>9</v>
      </c>
      <c r="BQ2" s="6" t="s">
        <v>8</v>
      </c>
    </row>
    <row r="3" spans="1:69" x14ac:dyDescent="0.2">
      <c r="B3" s="7">
        <v>2022</v>
      </c>
      <c r="C3" s="8"/>
      <c r="D3" s="8"/>
      <c r="E3" s="1"/>
      <c r="F3" s="9"/>
      <c r="G3" s="9"/>
      <c r="I3" s="10" t="s">
        <v>11</v>
      </c>
      <c r="J3" s="11">
        <v>44682</v>
      </c>
      <c r="K3" s="12">
        <f>AVERAGE(L3:L9)</f>
        <v>80.714285714285708</v>
      </c>
      <c r="L3" s="13">
        <v>78</v>
      </c>
      <c r="M3" s="14"/>
      <c r="N3" s="15"/>
      <c r="P3" s="16" t="s">
        <v>12</v>
      </c>
      <c r="Q3" s="17">
        <v>44713</v>
      </c>
      <c r="R3" s="18">
        <f>AVERAGE(L31:L33,S3:S6)</f>
        <v>85.857142857142861</v>
      </c>
      <c r="S3" s="19">
        <v>87</v>
      </c>
      <c r="T3" s="14">
        <f>S3-L33</f>
        <v>2</v>
      </c>
      <c r="U3" s="13">
        <v>93</v>
      </c>
      <c r="V3" s="14"/>
      <c r="W3" s="20"/>
      <c r="X3" s="15"/>
      <c r="Z3" s="21" t="s">
        <v>13</v>
      </c>
      <c r="AA3" s="22">
        <v>44743</v>
      </c>
      <c r="AB3" s="23">
        <f>AVERAGE(S28:S32,AC3,AC4)</f>
        <v>87.428571428571431</v>
      </c>
      <c r="AC3" s="24">
        <v>87</v>
      </c>
      <c r="AD3" s="14">
        <f>AC3-S32</f>
        <v>0</v>
      </c>
      <c r="AE3" s="13">
        <v>86</v>
      </c>
      <c r="AF3" s="14">
        <f>AE3-U32</f>
        <v>-4</v>
      </c>
      <c r="AG3" s="25" t="s">
        <v>14</v>
      </c>
      <c r="AH3" s="26" t="s">
        <v>14</v>
      </c>
      <c r="AJ3" s="27" t="s">
        <v>15</v>
      </c>
      <c r="AK3" s="28">
        <v>44774</v>
      </c>
      <c r="AL3" s="29">
        <f>AVERAGE(AC33,AM3:AM8)</f>
        <v>88.571428571428569</v>
      </c>
      <c r="AM3" s="30">
        <v>87</v>
      </c>
      <c r="AN3" s="31">
        <f>AM3-AC33</f>
        <v>-3</v>
      </c>
      <c r="AO3" s="30">
        <v>82</v>
      </c>
      <c r="AP3" s="31">
        <f>AO3-AE33</f>
        <v>-4</v>
      </c>
      <c r="AQ3" s="32"/>
      <c r="AR3" s="33"/>
      <c r="AT3" s="34" t="s">
        <v>16</v>
      </c>
      <c r="AU3" s="35">
        <v>44805</v>
      </c>
      <c r="AV3" s="36">
        <f>AL30</f>
        <v>88</v>
      </c>
      <c r="AW3" s="37">
        <v>89</v>
      </c>
      <c r="AX3" s="38">
        <f>AW3-AM33</f>
        <v>0</v>
      </c>
      <c r="AY3" s="39">
        <v>86</v>
      </c>
      <c r="AZ3" s="38">
        <f>AY3-AO33</f>
        <v>0</v>
      </c>
      <c r="BA3" s="40"/>
      <c r="BB3" s="41" t="s">
        <v>14</v>
      </c>
      <c r="BD3" s="27" t="s">
        <v>17</v>
      </c>
      <c r="BE3" s="28">
        <v>44835</v>
      </c>
      <c r="BF3" s="42">
        <f>AV27</f>
        <v>75.857142857142861</v>
      </c>
      <c r="BG3" s="30">
        <v>73</v>
      </c>
      <c r="BH3" s="31">
        <f>BG3-AW32</f>
        <v>1</v>
      </c>
      <c r="BI3" s="30">
        <v>71</v>
      </c>
      <c r="BJ3" s="31">
        <f>BI3-AY32</f>
        <v>-3</v>
      </c>
      <c r="BK3" s="32"/>
      <c r="BL3" s="33"/>
      <c r="BO3" s="43">
        <v>44682</v>
      </c>
      <c r="BP3" s="44">
        <f>K3</f>
        <v>80.714285714285708</v>
      </c>
      <c r="BQ3" s="45"/>
    </row>
    <row r="4" spans="1:69" ht="17" thickBot="1" x14ac:dyDescent="0.25">
      <c r="B4" s="33" t="s">
        <v>18</v>
      </c>
      <c r="C4" s="46">
        <f>AVERAGE(L3:L33)</f>
        <v>81.161290322580641</v>
      </c>
      <c r="D4" s="46"/>
      <c r="E4" s="1"/>
      <c r="F4" s="47"/>
      <c r="G4" s="47"/>
      <c r="I4" s="48" t="s">
        <v>15</v>
      </c>
      <c r="J4" s="49">
        <v>44683</v>
      </c>
      <c r="K4" s="50"/>
      <c r="L4" s="51">
        <v>81</v>
      </c>
      <c r="M4" s="52">
        <f t="shared" ref="M4:M33" si="0">L4-L3</f>
        <v>3</v>
      </c>
      <c r="N4" s="53" t="s">
        <v>14</v>
      </c>
      <c r="P4" s="54" t="s">
        <v>16</v>
      </c>
      <c r="Q4" s="55">
        <v>44714</v>
      </c>
      <c r="R4" s="56"/>
      <c r="S4" s="57">
        <v>88</v>
      </c>
      <c r="T4" s="52">
        <f t="shared" ref="T4:V29" si="1">S4-S3</f>
        <v>1</v>
      </c>
      <c r="U4" s="51">
        <v>91</v>
      </c>
      <c r="V4" s="52">
        <f t="shared" ref="V4:V17" si="2">U4-U3</f>
        <v>-2</v>
      </c>
      <c r="W4" s="58"/>
      <c r="X4" s="59"/>
      <c r="Z4" s="60" t="s">
        <v>17</v>
      </c>
      <c r="AA4" s="61">
        <v>44744</v>
      </c>
      <c r="AB4" s="62"/>
      <c r="AC4" s="63">
        <v>90</v>
      </c>
      <c r="AD4" s="64">
        <f>AC4-AC3</f>
        <v>3</v>
      </c>
      <c r="AE4" s="65">
        <v>96</v>
      </c>
      <c r="AF4" s="64">
        <f>AE4-AE3</f>
        <v>10</v>
      </c>
      <c r="AG4" s="66"/>
      <c r="AH4" s="67"/>
      <c r="AJ4" s="27" t="s">
        <v>19</v>
      </c>
      <c r="AK4" s="28">
        <v>44775</v>
      </c>
      <c r="AL4" s="68"/>
      <c r="AM4" s="30">
        <v>88</v>
      </c>
      <c r="AN4" s="31">
        <f>AM4-AM3</f>
        <v>1</v>
      </c>
      <c r="AO4" s="30">
        <v>94</v>
      </c>
      <c r="AP4" s="31">
        <f>AO4-AO3</f>
        <v>12</v>
      </c>
      <c r="AQ4" s="31"/>
      <c r="AR4" s="30"/>
      <c r="AT4" s="69" t="s">
        <v>13</v>
      </c>
      <c r="AU4" s="70">
        <v>44806</v>
      </c>
      <c r="AV4" s="68"/>
      <c r="AW4" s="71">
        <v>87</v>
      </c>
      <c r="AX4" s="31">
        <f>AW4-AW3</f>
        <v>-2</v>
      </c>
      <c r="AY4" s="30">
        <v>79</v>
      </c>
      <c r="AZ4" s="31">
        <f>AY4-AY3</f>
        <v>-7</v>
      </c>
      <c r="BA4" s="31"/>
      <c r="BB4" s="72"/>
      <c r="BD4" s="73" t="s">
        <v>11</v>
      </c>
      <c r="BE4" s="74">
        <v>44836</v>
      </c>
      <c r="BF4" s="75">
        <f>AVERAGE(BG4:BG10)</f>
        <v>73.285714285714292</v>
      </c>
      <c r="BG4" s="76">
        <v>73</v>
      </c>
      <c r="BH4" s="77">
        <f>BG4-BG3</f>
        <v>0</v>
      </c>
      <c r="BI4" s="76">
        <v>73</v>
      </c>
      <c r="BJ4" s="77">
        <f>BI4-BI3</f>
        <v>2</v>
      </c>
      <c r="BK4" s="77"/>
      <c r="BL4" s="76"/>
      <c r="BO4" s="78">
        <v>44689</v>
      </c>
      <c r="BP4" s="79">
        <f>K10</f>
        <v>78.428571428571431</v>
      </c>
      <c r="BQ4" s="80">
        <f>BP4-BP3</f>
        <v>-2.2857142857142776</v>
      </c>
    </row>
    <row r="5" spans="1:69" x14ac:dyDescent="0.2">
      <c r="B5" s="7" t="s">
        <v>20</v>
      </c>
      <c r="C5" s="8">
        <f>AVERAGE(S3:S32)</f>
        <v>88.466666666666669</v>
      </c>
      <c r="D5" s="8">
        <f>AVERAGE(U3:U32)</f>
        <v>90.833333333333329</v>
      </c>
      <c r="E5" s="1"/>
      <c r="F5" s="9">
        <f>C5-C4</f>
        <v>7.305376344086028</v>
      </c>
      <c r="G5" s="9"/>
      <c r="I5" s="48" t="s">
        <v>19</v>
      </c>
      <c r="J5" s="49">
        <v>44684</v>
      </c>
      <c r="K5" s="50"/>
      <c r="L5" s="51">
        <v>82</v>
      </c>
      <c r="M5" s="52">
        <f t="shared" si="0"/>
        <v>1</v>
      </c>
      <c r="N5" s="59"/>
      <c r="P5" s="54" t="s">
        <v>13</v>
      </c>
      <c r="Q5" s="55">
        <v>44715</v>
      </c>
      <c r="R5" s="56"/>
      <c r="S5" s="57">
        <v>87</v>
      </c>
      <c r="T5" s="52">
        <f t="shared" si="1"/>
        <v>-1</v>
      </c>
      <c r="U5" s="51">
        <v>85</v>
      </c>
      <c r="V5" s="52">
        <f t="shared" si="2"/>
        <v>-6</v>
      </c>
      <c r="W5" s="58"/>
      <c r="X5" s="53" t="s">
        <v>14</v>
      </c>
      <c r="Z5" s="81" t="s">
        <v>11</v>
      </c>
      <c r="AA5" s="82">
        <v>44745</v>
      </c>
      <c r="AB5" s="68">
        <f>AVERAGE(AC5:AC11)</f>
        <v>88.428571428571431</v>
      </c>
      <c r="AC5" s="39">
        <v>90</v>
      </c>
      <c r="AD5" s="38">
        <f t="shared" ref="AD5:AF20" si="3">AC5-AC4</f>
        <v>0</v>
      </c>
      <c r="AE5" s="39">
        <v>86</v>
      </c>
      <c r="AF5" s="38">
        <f t="shared" ref="AF5:AF12" si="4">AE5-AE4</f>
        <v>-10</v>
      </c>
      <c r="AG5" s="83"/>
      <c r="AH5" s="84"/>
      <c r="AJ5" s="27" t="s">
        <v>12</v>
      </c>
      <c r="AK5" s="28">
        <v>44776</v>
      </c>
      <c r="AL5" s="68"/>
      <c r="AM5" s="30">
        <v>88</v>
      </c>
      <c r="AN5" s="31">
        <f t="shared" ref="AN5:AP20" si="5">AM5-AM4</f>
        <v>0</v>
      </c>
      <c r="AO5" s="30">
        <v>97</v>
      </c>
      <c r="AP5" s="31">
        <f t="shared" ref="AP5:AP6" si="6">AO5-AO4</f>
        <v>3</v>
      </c>
      <c r="AQ5" s="31"/>
      <c r="AR5" s="30"/>
      <c r="AT5" s="69" t="s">
        <v>17</v>
      </c>
      <c r="AU5" s="70">
        <v>44807</v>
      </c>
      <c r="AV5" s="85"/>
      <c r="AW5" s="71">
        <v>86</v>
      </c>
      <c r="AX5" s="31">
        <f>AW5-AW4</f>
        <v>-1</v>
      </c>
      <c r="AY5" s="30">
        <v>81</v>
      </c>
      <c r="AZ5" s="31">
        <f>AY5-AY4</f>
        <v>2</v>
      </c>
      <c r="BA5" s="31"/>
      <c r="BB5" s="72"/>
      <c r="BD5" s="73" t="s">
        <v>15</v>
      </c>
      <c r="BE5" s="74">
        <v>44837</v>
      </c>
      <c r="BF5" s="86"/>
      <c r="BG5" s="76">
        <v>74</v>
      </c>
      <c r="BH5" s="77">
        <f>BG5-BG4</f>
        <v>1</v>
      </c>
      <c r="BI5" s="76">
        <v>74</v>
      </c>
      <c r="BJ5" s="77">
        <f>BI5-BI4</f>
        <v>1</v>
      </c>
      <c r="BK5" s="77"/>
      <c r="BL5" s="76"/>
      <c r="BO5" s="78">
        <v>44696</v>
      </c>
      <c r="BP5" s="79">
        <f>K17</f>
        <v>83.571428571428569</v>
      </c>
      <c r="BQ5" s="80">
        <f t="shared" ref="BQ5:BQ27" si="7">BP5-BP4</f>
        <v>5.1428571428571388</v>
      </c>
    </row>
    <row r="6" spans="1:69" ht="17" thickBot="1" x14ac:dyDescent="0.25">
      <c r="A6" s="6"/>
      <c r="B6" s="33" t="s">
        <v>21</v>
      </c>
      <c r="C6" s="46">
        <f>AVERAGE(AC3:AC33)</f>
        <v>88.225806451612897</v>
      </c>
      <c r="D6" s="46">
        <f>AVERAGE(AE3:AE33)</f>
        <v>91.451612903225808</v>
      </c>
      <c r="E6" s="1"/>
      <c r="F6" s="47">
        <f>C6-C5</f>
        <v>-0.24086021505377175</v>
      </c>
      <c r="G6" s="47">
        <f>D6-D5</f>
        <v>0.61827956989247923</v>
      </c>
      <c r="H6" s="6"/>
      <c r="I6" s="48" t="s">
        <v>12</v>
      </c>
      <c r="J6" s="49">
        <v>44685</v>
      </c>
      <c r="K6" s="50"/>
      <c r="L6" s="51">
        <v>82</v>
      </c>
      <c r="M6" s="52">
        <f t="shared" si="0"/>
        <v>0</v>
      </c>
      <c r="N6" s="59"/>
      <c r="P6" s="87" t="s">
        <v>17</v>
      </c>
      <c r="Q6" s="88">
        <v>44716</v>
      </c>
      <c r="R6" s="89"/>
      <c r="S6" s="90">
        <v>86</v>
      </c>
      <c r="T6" s="64">
        <f t="shared" si="1"/>
        <v>-1</v>
      </c>
      <c r="U6" s="65">
        <v>85</v>
      </c>
      <c r="V6" s="64">
        <f t="shared" si="2"/>
        <v>0</v>
      </c>
      <c r="W6" s="66"/>
      <c r="X6" s="67"/>
      <c r="Z6" s="91" t="s">
        <v>15</v>
      </c>
      <c r="AA6" s="28">
        <v>44746</v>
      </c>
      <c r="AB6" s="68"/>
      <c r="AC6" s="30">
        <v>90</v>
      </c>
      <c r="AD6" s="31">
        <f t="shared" si="3"/>
        <v>0</v>
      </c>
      <c r="AE6" s="30">
        <v>93</v>
      </c>
      <c r="AF6" s="31">
        <f t="shared" si="4"/>
        <v>7</v>
      </c>
      <c r="AG6" s="92"/>
      <c r="AH6" s="72"/>
      <c r="AJ6" s="27" t="s">
        <v>16</v>
      </c>
      <c r="AK6" s="28">
        <v>44777</v>
      </c>
      <c r="AL6" s="68"/>
      <c r="AM6" s="30">
        <v>89</v>
      </c>
      <c r="AN6" s="31">
        <f t="shared" si="5"/>
        <v>1</v>
      </c>
      <c r="AO6" s="30">
        <v>92</v>
      </c>
      <c r="AP6" s="31">
        <f t="shared" si="6"/>
        <v>-5</v>
      </c>
      <c r="AQ6" s="31"/>
      <c r="AR6" s="30"/>
      <c r="AT6" s="93" t="s">
        <v>11</v>
      </c>
      <c r="AU6" s="94">
        <v>44808</v>
      </c>
      <c r="AV6" s="75">
        <f>AVERAGE(AW6:AW12)</f>
        <v>83.714285714285708</v>
      </c>
      <c r="AW6" s="95">
        <v>84</v>
      </c>
      <c r="AX6" s="77">
        <f>AW6-AW5</f>
        <v>-2</v>
      </c>
      <c r="AY6" s="76">
        <v>71</v>
      </c>
      <c r="AZ6" s="77">
        <f>AY6-AY5</f>
        <v>-10</v>
      </c>
      <c r="BA6" s="77"/>
      <c r="BB6" s="96"/>
      <c r="BD6" s="73" t="s">
        <v>19</v>
      </c>
      <c r="BE6" s="74">
        <v>44838</v>
      </c>
      <c r="BF6" s="86"/>
      <c r="BG6" s="76">
        <v>73</v>
      </c>
      <c r="BH6" s="77">
        <f>BG6-BG5</f>
        <v>-1</v>
      </c>
      <c r="BI6" s="76">
        <v>72</v>
      </c>
      <c r="BJ6" s="77">
        <f>BI6-BI5</f>
        <v>-2</v>
      </c>
      <c r="BK6" s="77"/>
      <c r="BL6" s="76"/>
      <c r="BO6" s="78">
        <v>44703</v>
      </c>
      <c r="BP6" s="79">
        <f>K24</f>
        <v>80.571428571428569</v>
      </c>
      <c r="BQ6" s="80">
        <f t="shared" si="7"/>
        <v>-3</v>
      </c>
    </row>
    <row r="7" spans="1:69" ht="17" thickBot="1" x14ac:dyDescent="0.25">
      <c r="A7" s="6"/>
      <c r="B7" s="7" t="s">
        <v>22</v>
      </c>
      <c r="C7" s="8">
        <f>AVERAGE(AM3:AM33)</f>
        <v>87.645161290322577</v>
      </c>
      <c r="D7" s="8">
        <f>AVERAGE(AO3:AO33)</f>
        <v>88.677419354838705</v>
      </c>
      <c r="E7" s="1"/>
      <c r="F7" s="9">
        <f>C7-C6</f>
        <v>-0.58064516129032029</v>
      </c>
      <c r="G7" s="9">
        <f>D7-D6</f>
        <v>-2.7741935483871032</v>
      </c>
      <c r="H7" s="6"/>
      <c r="I7" s="48" t="s">
        <v>16</v>
      </c>
      <c r="J7" s="49">
        <v>44686</v>
      </c>
      <c r="K7" s="50"/>
      <c r="L7" s="51">
        <v>84</v>
      </c>
      <c r="M7" s="52">
        <f t="shared" si="0"/>
        <v>2</v>
      </c>
      <c r="N7" s="59"/>
      <c r="P7" s="97" t="s">
        <v>11</v>
      </c>
      <c r="Q7" s="98">
        <v>44717</v>
      </c>
      <c r="R7" s="68">
        <f>AVERAGE(S7:S13)</f>
        <v>84.285714285714292</v>
      </c>
      <c r="S7" s="99">
        <v>85</v>
      </c>
      <c r="T7" s="100">
        <f t="shared" si="1"/>
        <v>-1</v>
      </c>
      <c r="U7" s="99">
        <v>86</v>
      </c>
      <c r="V7" s="100">
        <f t="shared" si="2"/>
        <v>1</v>
      </c>
      <c r="W7" s="101"/>
      <c r="X7" s="102"/>
      <c r="Z7" s="91" t="s">
        <v>19</v>
      </c>
      <c r="AA7" s="28">
        <v>44747</v>
      </c>
      <c r="AB7" s="68"/>
      <c r="AC7" s="30">
        <v>90</v>
      </c>
      <c r="AD7" s="31">
        <f t="shared" si="3"/>
        <v>0</v>
      </c>
      <c r="AE7" s="30">
        <v>94</v>
      </c>
      <c r="AF7" s="31">
        <f t="shared" si="4"/>
        <v>1</v>
      </c>
      <c r="AG7" s="92"/>
      <c r="AH7" s="72"/>
      <c r="AJ7" s="27" t="s">
        <v>13</v>
      </c>
      <c r="AK7" s="28">
        <v>44778</v>
      </c>
      <c r="AL7" s="68"/>
      <c r="AM7" s="30">
        <v>89</v>
      </c>
      <c r="AN7" s="31">
        <f t="shared" si="5"/>
        <v>0</v>
      </c>
      <c r="AO7" s="30">
        <v>94</v>
      </c>
      <c r="AP7" s="31">
        <f t="shared" si="5"/>
        <v>2</v>
      </c>
      <c r="AQ7" s="31"/>
      <c r="AR7" s="33" t="s">
        <v>14</v>
      </c>
      <c r="AT7" s="93" t="s">
        <v>15</v>
      </c>
      <c r="AU7" s="94">
        <v>44809</v>
      </c>
      <c r="AV7" s="86"/>
      <c r="AW7" s="95">
        <v>84</v>
      </c>
      <c r="AX7" s="77">
        <f>AW7-AW6</f>
        <v>0</v>
      </c>
      <c r="AY7" s="76">
        <v>75</v>
      </c>
      <c r="AZ7" s="77">
        <f>AY7-AY6</f>
        <v>4</v>
      </c>
      <c r="BA7" s="77"/>
      <c r="BB7" s="103"/>
      <c r="BD7" s="73" t="s">
        <v>12</v>
      </c>
      <c r="BE7" s="74">
        <v>44839</v>
      </c>
      <c r="BF7" s="86"/>
      <c r="BG7" s="76">
        <v>74</v>
      </c>
      <c r="BH7" s="77">
        <f>BG7-BG6</f>
        <v>1</v>
      </c>
      <c r="BI7" s="76">
        <v>79</v>
      </c>
      <c r="BJ7" s="77">
        <f>BI7-BI6</f>
        <v>7</v>
      </c>
      <c r="BK7" s="104" t="s">
        <v>14</v>
      </c>
      <c r="BL7" s="105"/>
      <c r="BO7" s="106">
        <v>44710</v>
      </c>
      <c r="BP7" s="107">
        <f>K31</f>
        <v>85.857142857142861</v>
      </c>
      <c r="BQ7" s="108">
        <f t="shared" si="7"/>
        <v>5.2857142857142918</v>
      </c>
    </row>
    <row r="8" spans="1:69" x14ac:dyDescent="0.2">
      <c r="B8" s="33" t="s">
        <v>23</v>
      </c>
      <c r="C8" s="46">
        <f>AVERAGE(AW3:AW32)</f>
        <v>81.900000000000006</v>
      </c>
      <c r="D8" s="46">
        <f>AVERAGE(AY3:AY32)</f>
        <v>78</v>
      </c>
      <c r="E8" s="1"/>
      <c r="F8" s="47">
        <f>C8-C7</f>
        <v>-5.7451612903225708</v>
      </c>
      <c r="G8" s="47">
        <f>D8-D7</f>
        <v>-10.677419354838705</v>
      </c>
      <c r="I8" s="48" t="s">
        <v>13</v>
      </c>
      <c r="J8" s="49">
        <v>44687</v>
      </c>
      <c r="K8" s="50"/>
      <c r="L8" s="51">
        <v>82</v>
      </c>
      <c r="M8" s="52">
        <f t="shared" si="0"/>
        <v>-2</v>
      </c>
      <c r="N8" s="59"/>
      <c r="P8" s="91" t="s">
        <v>15</v>
      </c>
      <c r="Q8" s="28">
        <v>44718</v>
      </c>
      <c r="R8" s="68"/>
      <c r="S8" s="30">
        <v>83</v>
      </c>
      <c r="T8" s="31">
        <f t="shared" si="1"/>
        <v>-2</v>
      </c>
      <c r="U8" s="30">
        <v>80</v>
      </c>
      <c r="V8" s="31">
        <f t="shared" si="2"/>
        <v>-6</v>
      </c>
      <c r="W8" s="92"/>
      <c r="X8" s="72"/>
      <c r="Z8" s="91" t="s">
        <v>12</v>
      </c>
      <c r="AA8" s="28">
        <v>44748</v>
      </c>
      <c r="AB8" s="68"/>
      <c r="AC8" s="30">
        <v>92</v>
      </c>
      <c r="AD8" s="31">
        <f t="shared" si="3"/>
        <v>2</v>
      </c>
      <c r="AE8" s="30">
        <v>97</v>
      </c>
      <c r="AF8" s="31">
        <f t="shared" si="4"/>
        <v>3</v>
      </c>
      <c r="AG8" s="92"/>
      <c r="AH8" s="72"/>
      <c r="AJ8" s="27" t="s">
        <v>17</v>
      </c>
      <c r="AK8" s="28">
        <v>44779</v>
      </c>
      <c r="AL8" s="85"/>
      <c r="AM8" s="30">
        <v>89</v>
      </c>
      <c r="AN8" s="31">
        <f t="shared" si="5"/>
        <v>0</v>
      </c>
      <c r="AO8" s="30">
        <v>94</v>
      </c>
      <c r="AP8" s="31">
        <f t="shared" si="5"/>
        <v>0</v>
      </c>
      <c r="AQ8" s="31"/>
      <c r="AR8" s="30"/>
      <c r="AT8" s="93" t="s">
        <v>19</v>
      </c>
      <c r="AU8" s="94">
        <v>44810</v>
      </c>
      <c r="AV8" s="86"/>
      <c r="AW8" s="95">
        <v>85</v>
      </c>
      <c r="AX8" s="77">
        <f t="shared" ref="AX8:AZ23" si="8">AW8-AW7</f>
        <v>1</v>
      </c>
      <c r="AY8" s="76">
        <v>82</v>
      </c>
      <c r="AZ8" s="77">
        <f t="shared" ref="AZ8:AZ19" si="9">AY8-AY7</f>
        <v>7</v>
      </c>
      <c r="BA8" s="77"/>
      <c r="BB8" s="96"/>
      <c r="BD8" s="73" t="s">
        <v>16</v>
      </c>
      <c r="BE8" s="74">
        <v>44840</v>
      </c>
      <c r="BF8" s="86"/>
      <c r="BG8" s="76">
        <v>73</v>
      </c>
      <c r="BH8" s="77">
        <f>BG8-BG7</f>
        <v>-1</v>
      </c>
      <c r="BI8" s="76">
        <v>77</v>
      </c>
      <c r="BJ8" s="77">
        <f>BI8-BI7</f>
        <v>-2</v>
      </c>
      <c r="BK8" s="77"/>
      <c r="BL8" s="76"/>
      <c r="BO8" s="43">
        <v>44717</v>
      </c>
      <c r="BP8" s="44">
        <f>R7</f>
        <v>84.285714285714292</v>
      </c>
      <c r="BQ8" s="109">
        <f t="shared" si="7"/>
        <v>-1.5714285714285694</v>
      </c>
    </row>
    <row r="9" spans="1:69" ht="17" thickBot="1" x14ac:dyDescent="0.25">
      <c r="B9" s="7" t="s">
        <v>24</v>
      </c>
      <c r="C9" s="8">
        <f>AVERAGE(BG3:BG33)</f>
        <v>71.352941176470594</v>
      </c>
      <c r="D9" s="8">
        <f>AVERAGE(BI3:BI33)</f>
        <v>72.647058823529406</v>
      </c>
      <c r="E9" s="1"/>
      <c r="F9" s="9">
        <f>C9-C8</f>
        <v>-10.547058823529412</v>
      </c>
      <c r="G9" s="9">
        <f>D9-D8</f>
        <v>-5.3529411764705941</v>
      </c>
      <c r="I9" s="110" t="s">
        <v>17</v>
      </c>
      <c r="J9" s="111">
        <v>44688</v>
      </c>
      <c r="K9" s="112"/>
      <c r="L9" s="113">
        <v>76</v>
      </c>
      <c r="M9" s="114">
        <f t="shared" si="0"/>
        <v>-6</v>
      </c>
      <c r="N9" s="115"/>
      <c r="P9" s="91" t="s">
        <v>19</v>
      </c>
      <c r="Q9" s="28">
        <v>44719</v>
      </c>
      <c r="R9" s="68"/>
      <c r="S9" s="30">
        <v>83</v>
      </c>
      <c r="T9" s="31">
        <f t="shared" si="1"/>
        <v>0</v>
      </c>
      <c r="U9" s="30">
        <v>83</v>
      </c>
      <c r="V9" s="31">
        <f t="shared" si="2"/>
        <v>3</v>
      </c>
      <c r="W9" s="92"/>
      <c r="X9" s="72"/>
      <c r="Z9" s="91" t="s">
        <v>16</v>
      </c>
      <c r="AA9" s="28">
        <v>44749</v>
      </c>
      <c r="AB9" s="68"/>
      <c r="AC9" s="30">
        <v>84</v>
      </c>
      <c r="AD9" s="31">
        <f t="shared" si="3"/>
        <v>-8</v>
      </c>
      <c r="AE9" s="30">
        <v>92</v>
      </c>
      <c r="AF9" s="31">
        <f t="shared" si="4"/>
        <v>-5</v>
      </c>
      <c r="AG9" s="92"/>
      <c r="AH9" s="116"/>
      <c r="AJ9" s="117" t="s">
        <v>11</v>
      </c>
      <c r="AK9" s="118">
        <v>44780</v>
      </c>
      <c r="AL9" s="119">
        <f>AVERAGE(AM9:AM15)</f>
        <v>87</v>
      </c>
      <c r="AM9" s="120">
        <v>89</v>
      </c>
      <c r="AN9" s="121">
        <f t="shared" si="5"/>
        <v>0</v>
      </c>
      <c r="AO9" s="120">
        <v>92</v>
      </c>
      <c r="AP9" s="121">
        <f t="shared" si="5"/>
        <v>-2</v>
      </c>
      <c r="AQ9" s="121"/>
      <c r="AR9" s="122"/>
      <c r="AT9" s="93" t="s">
        <v>12</v>
      </c>
      <c r="AU9" s="94">
        <v>44811</v>
      </c>
      <c r="AV9" s="86"/>
      <c r="AW9" s="95">
        <v>86</v>
      </c>
      <c r="AX9" s="77">
        <f t="shared" si="8"/>
        <v>1</v>
      </c>
      <c r="AY9" s="76">
        <v>83</v>
      </c>
      <c r="AZ9" s="77">
        <f t="shared" si="9"/>
        <v>1</v>
      </c>
      <c r="BA9" s="77"/>
      <c r="BB9" s="103"/>
      <c r="BD9" s="73" t="s">
        <v>13</v>
      </c>
      <c r="BE9" s="74">
        <v>44841</v>
      </c>
      <c r="BF9" s="86"/>
      <c r="BG9" s="76">
        <v>73</v>
      </c>
      <c r="BH9" s="77">
        <f t="shared" ref="BH9:BH18" si="10">BG9-BG8</f>
        <v>0</v>
      </c>
      <c r="BI9" s="76">
        <v>78</v>
      </c>
      <c r="BJ9" s="77">
        <f t="shared" ref="BJ9:BJ18" si="11">BI9-BI8</f>
        <v>1</v>
      </c>
      <c r="BK9" s="77"/>
      <c r="BL9" s="105"/>
      <c r="BO9" s="78">
        <v>44724</v>
      </c>
      <c r="BP9" s="79">
        <f>R14</f>
        <v>92.428571428571431</v>
      </c>
      <c r="BQ9" s="80">
        <f t="shared" si="7"/>
        <v>8.1428571428571388</v>
      </c>
    </row>
    <row r="10" spans="1:69" x14ac:dyDescent="0.2">
      <c r="B10" s="33" t="s">
        <v>25</v>
      </c>
      <c r="C10" s="46"/>
      <c r="D10" s="46"/>
      <c r="E10" s="1"/>
      <c r="F10" s="47"/>
      <c r="G10" s="47"/>
      <c r="I10" s="123" t="s">
        <v>11</v>
      </c>
      <c r="J10" s="124">
        <v>44689</v>
      </c>
      <c r="K10" s="125">
        <f>AVERAGE(L10:L16)</f>
        <v>78.428571428571431</v>
      </c>
      <c r="L10" s="39">
        <v>75</v>
      </c>
      <c r="M10" s="38">
        <f t="shared" si="0"/>
        <v>-1</v>
      </c>
      <c r="N10" s="84"/>
      <c r="P10" s="91" t="s">
        <v>12</v>
      </c>
      <c r="Q10" s="28">
        <v>44720</v>
      </c>
      <c r="R10" s="68"/>
      <c r="S10" s="30">
        <v>83</v>
      </c>
      <c r="T10" s="31">
        <f t="shared" si="1"/>
        <v>0</v>
      </c>
      <c r="U10" s="30">
        <v>85</v>
      </c>
      <c r="V10" s="31">
        <f t="shared" si="2"/>
        <v>2</v>
      </c>
      <c r="W10" s="92"/>
      <c r="X10" s="72"/>
      <c r="Z10" s="91" t="s">
        <v>13</v>
      </c>
      <c r="AA10" s="28">
        <v>44750</v>
      </c>
      <c r="AB10" s="68"/>
      <c r="AC10" s="30">
        <v>86</v>
      </c>
      <c r="AD10" s="31">
        <f t="shared" si="3"/>
        <v>2</v>
      </c>
      <c r="AE10" s="30">
        <v>98</v>
      </c>
      <c r="AF10" s="31">
        <f t="shared" si="4"/>
        <v>6</v>
      </c>
      <c r="AG10" s="92"/>
      <c r="AH10" s="116" t="s">
        <v>14</v>
      </c>
      <c r="AJ10" s="117" t="s">
        <v>15</v>
      </c>
      <c r="AK10" s="118">
        <v>44781</v>
      </c>
      <c r="AL10" s="126"/>
      <c r="AM10" s="120">
        <v>89</v>
      </c>
      <c r="AN10" s="121">
        <f t="shared" si="5"/>
        <v>0</v>
      </c>
      <c r="AO10" s="120">
        <v>84</v>
      </c>
      <c r="AP10" s="121">
        <f t="shared" si="5"/>
        <v>-8</v>
      </c>
      <c r="AQ10" s="121"/>
      <c r="AR10" s="122"/>
      <c r="AT10" s="93" t="s">
        <v>16</v>
      </c>
      <c r="AU10" s="94">
        <v>44812</v>
      </c>
      <c r="AV10" s="86"/>
      <c r="AW10" s="95">
        <v>85</v>
      </c>
      <c r="AX10" s="77">
        <f t="shared" si="8"/>
        <v>-1</v>
      </c>
      <c r="AY10" s="76">
        <v>80</v>
      </c>
      <c r="AZ10" s="77">
        <f t="shared" si="9"/>
        <v>-3</v>
      </c>
      <c r="BA10" s="77"/>
      <c r="BB10" s="103"/>
      <c r="BD10" s="73" t="s">
        <v>17</v>
      </c>
      <c r="BE10" s="74">
        <v>44842</v>
      </c>
      <c r="BF10" s="127"/>
      <c r="BG10" s="76">
        <v>73</v>
      </c>
      <c r="BH10" s="77">
        <f t="shared" si="10"/>
        <v>0</v>
      </c>
      <c r="BI10" s="76">
        <v>71</v>
      </c>
      <c r="BJ10" s="77">
        <f t="shared" si="11"/>
        <v>-7</v>
      </c>
      <c r="BK10" s="77"/>
      <c r="BL10" s="105" t="s">
        <v>14</v>
      </c>
      <c r="BO10" s="78">
        <v>44731</v>
      </c>
      <c r="BP10" s="79">
        <f>R21</f>
        <v>90.571428571428569</v>
      </c>
      <c r="BQ10" s="80">
        <f t="shared" si="7"/>
        <v>-1.8571428571428612</v>
      </c>
    </row>
    <row r="11" spans="1:69" ht="17" thickBot="1" x14ac:dyDescent="0.25">
      <c r="B11" s="7" t="s">
        <v>26</v>
      </c>
      <c r="C11" s="8"/>
      <c r="D11" s="8"/>
      <c r="E11" s="1"/>
      <c r="F11" s="9"/>
      <c r="G11" s="9"/>
      <c r="I11" s="128" t="s">
        <v>15</v>
      </c>
      <c r="J11" s="129">
        <v>44690</v>
      </c>
      <c r="K11" s="130"/>
      <c r="L11" s="30">
        <v>76</v>
      </c>
      <c r="M11" s="31">
        <f t="shared" si="0"/>
        <v>1</v>
      </c>
      <c r="N11" s="72"/>
      <c r="P11" s="91" t="s">
        <v>16</v>
      </c>
      <c r="Q11" s="28">
        <v>44721</v>
      </c>
      <c r="R11" s="68"/>
      <c r="S11" s="30">
        <v>85</v>
      </c>
      <c r="T11" s="31">
        <f t="shared" si="1"/>
        <v>2</v>
      </c>
      <c r="U11" s="30">
        <v>87</v>
      </c>
      <c r="V11" s="31">
        <f t="shared" si="2"/>
        <v>2</v>
      </c>
      <c r="W11" s="92"/>
      <c r="X11" s="116"/>
      <c r="Z11" s="131" t="s">
        <v>17</v>
      </c>
      <c r="AA11" s="132">
        <v>44751</v>
      </c>
      <c r="AB11" s="133"/>
      <c r="AC11" s="134">
        <v>87</v>
      </c>
      <c r="AD11" s="135">
        <f t="shared" si="3"/>
        <v>1</v>
      </c>
      <c r="AE11" s="134">
        <v>91</v>
      </c>
      <c r="AF11" s="135">
        <f t="shared" si="4"/>
        <v>-7</v>
      </c>
      <c r="AG11" s="136"/>
      <c r="AH11" s="137"/>
      <c r="AJ11" s="117" t="s">
        <v>19</v>
      </c>
      <c r="AK11" s="118">
        <v>44782</v>
      </c>
      <c r="AL11" s="126"/>
      <c r="AM11" s="120">
        <v>86</v>
      </c>
      <c r="AN11" s="121">
        <f t="shared" si="5"/>
        <v>-3</v>
      </c>
      <c r="AO11" s="120">
        <v>84</v>
      </c>
      <c r="AP11" s="121">
        <f t="shared" si="5"/>
        <v>0</v>
      </c>
      <c r="AQ11" s="121"/>
      <c r="AR11" s="120"/>
      <c r="AT11" s="93" t="s">
        <v>13</v>
      </c>
      <c r="AU11" s="94">
        <v>44813</v>
      </c>
      <c r="AV11" s="86"/>
      <c r="AW11" s="95">
        <v>83</v>
      </c>
      <c r="AX11" s="77">
        <f t="shared" si="8"/>
        <v>-2</v>
      </c>
      <c r="AY11" s="76">
        <v>75</v>
      </c>
      <c r="AZ11" s="77">
        <f t="shared" si="9"/>
        <v>-5</v>
      </c>
      <c r="BA11" s="77"/>
      <c r="BB11" s="103" t="s">
        <v>14</v>
      </c>
      <c r="BD11" s="27" t="s">
        <v>11</v>
      </c>
      <c r="BE11" s="28">
        <v>44843</v>
      </c>
      <c r="BF11" s="29">
        <f>AVERAGE(BG11:BG17)</f>
        <v>69.571428571428569</v>
      </c>
      <c r="BG11" s="30">
        <v>70</v>
      </c>
      <c r="BH11" s="31">
        <f t="shared" si="10"/>
        <v>-3</v>
      </c>
      <c r="BI11" s="30">
        <v>67</v>
      </c>
      <c r="BJ11" s="31">
        <f t="shared" si="11"/>
        <v>-4</v>
      </c>
      <c r="BK11" s="31" t="s">
        <v>14</v>
      </c>
      <c r="BL11" s="33"/>
      <c r="BO11" s="106">
        <v>44738</v>
      </c>
      <c r="BP11" s="107">
        <f>R28</f>
        <v>87.428571428571431</v>
      </c>
      <c r="BQ11" s="108">
        <f t="shared" si="7"/>
        <v>-3.1428571428571388</v>
      </c>
    </row>
    <row r="12" spans="1:69" x14ac:dyDescent="0.2">
      <c r="A12" s="138"/>
      <c r="H12" s="138"/>
      <c r="I12" s="128" t="s">
        <v>19</v>
      </c>
      <c r="J12" s="129">
        <v>44691</v>
      </c>
      <c r="K12" s="130"/>
      <c r="L12" s="30">
        <v>78</v>
      </c>
      <c r="M12" s="31">
        <f t="shared" si="0"/>
        <v>2</v>
      </c>
      <c r="N12" s="116" t="s">
        <v>14</v>
      </c>
      <c r="P12" s="91" t="s">
        <v>13</v>
      </c>
      <c r="Q12" s="28">
        <v>44722</v>
      </c>
      <c r="R12" s="68"/>
      <c r="S12" s="30">
        <v>85</v>
      </c>
      <c r="T12" s="31">
        <f t="shared" si="1"/>
        <v>0</v>
      </c>
      <c r="U12" s="30">
        <v>86</v>
      </c>
      <c r="V12" s="31">
        <f t="shared" si="2"/>
        <v>-1</v>
      </c>
      <c r="W12" s="92"/>
      <c r="X12" s="116" t="s">
        <v>14</v>
      </c>
      <c r="Z12" s="139" t="s">
        <v>11</v>
      </c>
      <c r="AA12" s="17">
        <v>44752</v>
      </c>
      <c r="AB12" s="18">
        <f>AVERAGE(AC12:AC18)</f>
        <v>84.857142857142861</v>
      </c>
      <c r="AC12" s="13">
        <v>84</v>
      </c>
      <c r="AD12" s="14">
        <f t="shared" si="3"/>
        <v>-3</v>
      </c>
      <c r="AE12" s="13">
        <v>90</v>
      </c>
      <c r="AF12" s="14">
        <f t="shared" si="4"/>
        <v>-1</v>
      </c>
      <c r="AG12" s="20"/>
      <c r="AH12" s="15"/>
      <c r="AJ12" s="117" t="s">
        <v>12</v>
      </c>
      <c r="AK12" s="118">
        <v>44783</v>
      </c>
      <c r="AL12" s="126"/>
      <c r="AM12" s="120">
        <v>85</v>
      </c>
      <c r="AN12" s="121">
        <f t="shared" si="5"/>
        <v>-1</v>
      </c>
      <c r="AO12" s="120">
        <v>83</v>
      </c>
      <c r="AP12" s="121">
        <f t="shared" si="5"/>
        <v>-1</v>
      </c>
      <c r="AQ12" s="121"/>
      <c r="AR12" s="120"/>
      <c r="AT12" s="93" t="s">
        <v>17</v>
      </c>
      <c r="AU12" s="94">
        <v>44814</v>
      </c>
      <c r="AV12" s="127"/>
      <c r="AW12" s="95">
        <v>79</v>
      </c>
      <c r="AX12" s="77">
        <f t="shared" si="8"/>
        <v>-4</v>
      </c>
      <c r="AY12" s="76">
        <v>67</v>
      </c>
      <c r="AZ12" s="77">
        <f t="shared" si="9"/>
        <v>-8</v>
      </c>
      <c r="BA12" s="77"/>
      <c r="BB12" s="96"/>
      <c r="BD12" s="27" t="s">
        <v>15</v>
      </c>
      <c r="BE12" s="28">
        <v>44844</v>
      </c>
      <c r="BF12" s="68"/>
      <c r="BG12" s="30">
        <v>70</v>
      </c>
      <c r="BH12" s="31">
        <f t="shared" si="10"/>
        <v>0</v>
      </c>
      <c r="BI12" s="30">
        <v>72</v>
      </c>
      <c r="BJ12" s="31">
        <f t="shared" si="11"/>
        <v>5</v>
      </c>
      <c r="BK12" s="31"/>
      <c r="BL12" s="30"/>
      <c r="BO12" s="43">
        <v>44745</v>
      </c>
      <c r="BP12" s="44">
        <f>AB5</f>
        <v>88.428571428571431</v>
      </c>
      <c r="BQ12" s="109">
        <f t="shared" si="7"/>
        <v>1</v>
      </c>
    </row>
    <row r="13" spans="1:69" ht="17" thickBot="1" x14ac:dyDescent="0.25">
      <c r="A13" s="138"/>
      <c r="B13" s="138"/>
      <c r="C13" s="138"/>
      <c r="D13" s="138"/>
      <c r="E13" s="138"/>
      <c r="F13" s="138"/>
      <c r="G13" s="138"/>
      <c r="H13" s="138"/>
      <c r="I13" s="128" t="s">
        <v>12</v>
      </c>
      <c r="J13" s="129">
        <v>44692</v>
      </c>
      <c r="K13" s="130"/>
      <c r="L13" s="30">
        <v>79</v>
      </c>
      <c r="M13" s="31">
        <f t="shared" si="0"/>
        <v>1</v>
      </c>
      <c r="N13" s="72"/>
      <c r="P13" s="131" t="s">
        <v>17</v>
      </c>
      <c r="Q13" s="132">
        <v>44723</v>
      </c>
      <c r="R13" s="133"/>
      <c r="S13" s="134">
        <v>86</v>
      </c>
      <c r="T13" s="135">
        <f t="shared" si="1"/>
        <v>1</v>
      </c>
      <c r="U13" s="134">
        <v>89</v>
      </c>
      <c r="V13" s="135">
        <f t="shared" si="2"/>
        <v>3</v>
      </c>
      <c r="W13" s="136"/>
      <c r="X13" s="137"/>
      <c r="Z13" s="140" t="s">
        <v>15</v>
      </c>
      <c r="AA13" s="55">
        <v>44753</v>
      </c>
      <c r="AB13" s="56"/>
      <c r="AC13" s="51">
        <v>82</v>
      </c>
      <c r="AD13" s="52">
        <f t="shared" si="3"/>
        <v>-2</v>
      </c>
      <c r="AE13" s="51">
        <v>84</v>
      </c>
      <c r="AF13" s="52">
        <f t="shared" si="3"/>
        <v>-6</v>
      </c>
      <c r="AG13" s="58"/>
      <c r="AH13" s="59"/>
      <c r="AJ13" s="117" t="s">
        <v>16</v>
      </c>
      <c r="AK13" s="118">
        <v>44784</v>
      </c>
      <c r="AL13" s="126"/>
      <c r="AM13" s="120">
        <v>85</v>
      </c>
      <c r="AN13" s="121">
        <f t="shared" si="5"/>
        <v>0</v>
      </c>
      <c r="AO13" s="120">
        <v>88</v>
      </c>
      <c r="AP13" s="121">
        <f t="shared" si="5"/>
        <v>5</v>
      </c>
      <c r="AQ13" s="121"/>
      <c r="AR13" s="120"/>
      <c r="AT13" s="69" t="s">
        <v>11</v>
      </c>
      <c r="AU13" s="70">
        <v>44815</v>
      </c>
      <c r="AV13" s="29">
        <f>AVERAGE(AW13:AW19)</f>
        <v>81.285714285714292</v>
      </c>
      <c r="AW13" s="71">
        <v>80</v>
      </c>
      <c r="AX13" s="31">
        <f t="shared" si="8"/>
        <v>1</v>
      </c>
      <c r="AY13" s="30">
        <v>78</v>
      </c>
      <c r="AZ13" s="31">
        <f t="shared" si="9"/>
        <v>11</v>
      </c>
      <c r="BA13" s="31"/>
      <c r="BB13" s="72"/>
      <c r="BD13" s="27" t="s">
        <v>19</v>
      </c>
      <c r="BE13" s="28">
        <v>44845</v>
      </c>
      <c r="BF13" s="68"/>
      <c r="BG13" s="30">
        <v>70</v>
      </c>
      <c r="BH13" s="31">
        <f t="shared" si="10"/>
        <v>0</v>
      </c>
      <c r="BI13" s="30">
        <v>71</v>
      </c>
      <c r="BJ13" s="31">
        <f t="shared" si="11"/>
        <v>-1</v>
      </c>
      <c r="BK13" s="31"/>
      <c r="BL13" s="30"/>
      <c r="BO13" s="78">
        <v>44752</v>
      </c>
      <c r="BP13" s="79">
        <f>AB12</f>
        <v>84.857142857142861</v>
      </c>
      <c r="BQ13" s="80">
        <f t="shared" si="7"/>
        <v>-3.5714285714285694</v>
      </c>
    </row>
    <row r="14" spans="1:69" x14ac:dyDescent="0.2">
      <c r="A14" s="138"/>
      <c r="B14" s="138"/>
      <c r="C14" s="138"/>
      <c r="D14" s="138"/>
      <c r="E14" s="138"/>
      <c r="F14" s="138"/>
      <c r="G14" s="138"/>
      <c r="H14" s="138"/>
      <c r="I14" s="128" t="s">
        <v>16</v>
      </c>
      <c r="J14" s="129">
        <v>44693</v>
      </c>
      <c r="K14" s="130"/>
      <c r="L14" s="30">
        <v>81</v>
      </c>
      <c r="M14" s="31">
        <f t="shared" si="0"/>
        <v>2</v>
      </c>
      <c r="N14" s="72"/>
      <c r="P14" s="16" t="s">
        <v>11</v>
      </c>
      <c r="Q14" s="17">
        <v>44724</v>
      </c>
      <c r="R14" s="18">
        <f>AVERAGE(S14:S20)</f>
        <v>92.428571428571431</v>
      </c>
      <c r="S14" s="13">
        <v>88</v>
      </c>
      <c r="T14" s="14">
        <f t="shared" si="1"/>
        <v>2</v>
      </c>
      <c r="U14" s="13">
        <v>94</v>
      </c>
      <c r="V14" s="14">
        <f t="shared" si="2"/>
        <v>5</v>
      </c>
      <c r="W14" s="20"/>
      <c r="X14" s="15"/>
      <c r="Z14" s="140" t="s">
        <v>19</v>
      </c>
      <c r="AA14" s="55">
        <v>44754</v>
      </c>
      <c r="AB14" s="56"/>
      <c r="AC14" s="51">
        <v>81</v>
      </c>
      <c r="AD14" s="52">
        <f t="shared" si="3"/>
        <v>-1</v>
      </c>
      <c r="AE14" s="51">
        <v>90</v>
      </c>
      <c r="AF14" s="52">
        <f t="shared" si="3"/>
        <v>6</v>
      </c>
      <c r="AG14" s="58"/>
      <c r="AH14" s="59"/>
      <c r="AJ14" s="117" t="s">
        <v>13</v>
      </c>
      <c r="AK14" s="118">
        <v>44785</v>
      </c>
      <c r="AL14" s="126"/>
      <c r="AM14" s="120">
        <v>88</v>
      </c>
      <c r="AN14" s="121">
        <f t="shared" si="5"/>
        <v>3</v>
      </c>
      <c r="AO14" s="120">
        <v>90</v>
      </c>
      <c r="AP14" s="121">
        <f t="shared" si="5"/>
        <v>2</v>
      </c>
      <c r="AQ14" s="121"/>
      <c r="AR14" s="122" t="s">
        <v>14</v>
      </c>
      <c r="AT14" s="69" t="s">
        <v>15</v>
      </c>
      <c r="AU14" s="70">
        <v>44816</v>
      </c>
      <c r="AV14" s="68"/>
      <c r="AW14" s="71">
        <v>81</v>
      </c>
      <c r="AX14" s="31">
        <f t="shared" si="8"/>
        <v>1</v>
      </c>
      <c r="AY14" s="30">
        <v>77</v>
      </c>
      <c r="AZ14" s="31">
        <f t="shared" si="9"/>
        <v>-1</v>
      </c>
      <c r="BA14" s="31"/>
      <c r="BB14" s="116"/>
      <c r="BD14" s="27" t="s">
        <v>12</v>
      </c>
      <c r="BE14" s="28">
        <v>44846</v>
      </c>
      <c r="BF14" s="68"/>
      <c r="BG14" s="30">
        <v>69</v>
      </c>
      <c r="BH14" s="31">
        <f t="shared" si="10"/>
        <v>-1</v>
      </c>
      <c r="BI14" s="30">
        <v>64</v>
      </c>
      <c r="BJ14" s="31">
        <f t="shared" si="11"/>
        <v>-7</v>
      </c>
      <c r="BK14" s="31"/>
      <c r="BL14" s="33"/>
      <c r="BO14" s="78">
        <v>44759</v>
      </c>
      <c r="BP14" s="79">
        <f>AB19</f>
        <v>88.777777777777771</v>
      </c>
      <c r="BQ14" s="80">
        <f t="shared" si="7"/>
        <v>3.9206349206349103</v>
      </c>
    </row>
    <row r="15" spans="1:69" x14ac:dyDescent="0.2">
      <c r="A15" s="141"/>
      <c r="B15" s="141"/>
      <c r="C15" s="141"/>
      <c r="D15" s="141"/>
      <c r="E15" s="141"/>
      <c r="F15" s="141"/>
      <c r="G15" s="141"/>
      <c r="H15" s="141"/>
      <c r="I15" s="128" t="s">
        <v>13</v>
      </c>
      <c r="J15" s="129">
        <v>44694</v>
      </c>
      <c r="K15" s="130"/>
      <c r="L15" s="30">
        <v>79</v>
      </c>
      <c r="M15" s="31">
        <f t="shared" si="0"/>
        <v>-2</v>
      </c>
      <c r="N15" s="72"/>
      <c r="P15" s="54" t="s">
        <v>15</v>
      </c>
      <c r="Q15" s="55">
        <v>44725</v>
      </c>
      <c r="R15" s="56"/>
      <c r="S15" s="51">
        <v>90</v>
      </c>
      <c r="T15" s="52">
        <f t="shared" si="1"/>
        <v>2</v>
      </c>
      <c r="U15" s="51">
        <v>97</v>
      </c>
      <c r="V15" s="52">
        <f t="shared" si="2"/>
        <v>3</v>
      </c>
      <c r="W15" s="58"/>
      <c r="X15" s="59"/>
      <c r="Z15" s="140" t="s">
        <v>12</v>
      </c>
      <c r="AA15" s="55">
        <v>44755</v>
      </c>
      <c r="AB15" s="56"/>
      <c r="AC15" s="51">
        <v>87</v>
      </c>
      <c r="AD15" s="52">
        <f t="shared" si="3"/>
        <v>6</v>
      </c>
      <c r="AE15" s="51">
        <v>83</v>
      </c>
      <c r="AF15" s="52">
        <f t="shared" si="3"/>
        <v>-7</v>
      </c>
      <c r="AG15" s="58"/>
      <c r="AH15" s="59"/>
      <c r="AJ15" s="117" t="s">
        <v>17</v>
      </c>
      <c r="AK15" s="118">
        <v>44786</v>
      </c>
      <c r="AL15" s="142"/>
      <c r="AM15" s="120">
        <v>87</v>
      </c>
      <c r="AN15" s="121">
        <f t="shared" si="5"/>
        <v>-1</v>
      </c>
      <c r="AO15" s="120">
        <v>85</v>
      </c>
      <c r="AP15" s="121">
        <f t="shared" si="5"/>
        <v>-5</v>
      </c>
      <c r="AQ15" s="121"/>
      <c r="AR15" s="120"/>
      <c r="AT15" s="69" t="s">
        <v>19</v>
      </c>
      <c r="AU15" s="70">
        <v>44817</v>
      </c>
      <c r="AV15" s="68"/>
      <c r="AW15" s="71">
        <v>81</v>
      </c>
      <c r="AX15" s="31">
        <f t="shared" si="8"/>
        <v>0</v>
      </c>
      <c r="AY15" s="30">
        <v>77</v>
      </c>
      <c r="AZ15" s="31">
        <f t="shared" si="9"/>
        <v>0</v>
      </c>
      <c r="BA15" s="31"/>
      <c r="BB15" s="72"/>
      <c r="BD15" s="27" t="s">
        <v>16</v>
      </c>
      <c r="BE15" s="28">
        <v>44847</v>
      </c>
      <c r="BF15" s="68"/>
      <c r="BG15" s="30">
        <v>70</v>
      </c>
      <c r="BH15" s="31">
        <f t="shared" si="10"/>
        <v>1</v>
      </c>
      <c r="BI15" s="30">
        <v>71</v>
      </c>
      <c r="BJ15" s="31">
        <f t="shared" si="11"/>
        <v>7</v>
      </c>
      <c r="BK15" s="31"/>
      <c r="BL15" s="30"/>
      <c r="BO15" s="78">
        <v>44766</v>
      </c>
      <c r="BP15" s="79">
        <f>AB26</f>
        <v>91.285714285714292</v>
      </c>
      <c r="BQ15" s="80">
        <f t="shared" si="7"/>
        <v>2.5079365079365203</v>
      </c>
    </row>
    <row r="16" spans="1:69" ht="17" thickBot="1" x14ac:dyDescent="0.25">
      <c r="A16" s="141"/>
      <c r="B16" s="141"/>
      <c r="C16" s="141"/>
      <c r="D16" s="141"/>
      <c r="E16" s="141"/>
      <c r="F16" s="141"/>
      <c r="G16" s="141"/>
      <c r="H16" s="141"/>
      <c r="I16" s="143" t="s">
        <v>17</v>
      </c>
      <c r="J16" s="144">
        <v>44695</v>
      </c>
      <c r="K16" s="145"/>
      <c r="L16" s="134">
        <v>81</v>
      </c>
      <c r="M16" s="31">
        <f t="shared" si="0"/>
        <v>2</v>
      </c>
      <c r="N16" s="137"/>
      <c r="P16" s="54" t="s">
        <v>19</v>
      </c>
      <c r="Q16" s="55">
        <v>44726</v>
      </c>
      <c r="R16" s="56"/>
      <c r="S16" s="51">
        <v>92</v>
      </c>
      <c r="T16" s="52">
        <f t="shared" si="1"/>
        <v>2</v>
      </c>
      <c r="U16" s="51">
        <v>96</v>
      </c>
      <c r="V16" s="52">
        <f t="shared" si="2"/>
        <v>-1</v>
      </c>
      <c r="W16" s="58"/>
      <c r="X16" s="59"/>
      <c r="Z16" s="140" t="s">
        <v>16</v>
      </c>
      <c r="AA16" s="55">
        <v>44756</v>
      </c>
      <c r="AB16" s="56"/>
      <c r="AC16" s="51">
        <v>86</v>
      </c>
      <c r="AD16" s="52">
        <f t="shared" si="3"/>
        <v>-1</v>
      </c>
      <c r="AE16" s="51">
        <v>91</v>
      </c>
      <c r="AF16" s="52">
        <f t="shared" si="3"/>
        <v>8</v>
      </c>
      <c r="AG16" s="58"/>
      <c r="AH16" s="59"/>
      <c r="AJ16" s="27" t="s">
        <v>11</v>
      </c>
      <c r="AK16" s="28">
        <v>44787</v>
      </c>
      <c r="AL16" s="29">
        <f>AVERAGE(AM16:AM22)</f>
        <v>87</v>
      </c>
      <c r="AM16" s="30">
        <v>87</v>
      </c>
      <c r="AN16" s="31">
        <f t="shared" si="5"/>
        <v>0</v>
      </c>
      <c r="AO16" s="30">
        <v>91</v>
      </c>
      <c r="AP16" s="31">
        <f t="shared" si="5"/>
        <v>6</v>
      </c>
      <c r="AQ16" s="31"/>
      <c r="AR16" s="30"/>
      <c r="AT16" s="69" t="s">
        <v>12</v>
      </c>
      <c r="AU16" s="70">
        <v>44818</v>
      </c>
      <c r="AV16" s="68"/>
      <c r="AW16" s="71">
        <v>82</v>
      </c>
      <c r="AX16" s="31">
        <f t="shared" si="8"/>
        <v>1</v>
      </c>
      <c r="AY16" s="30">
        <v>79</v>
      </c>
      <c r="AZ16" s="31">
        <f t="shared" si="9"/>
        <v>2</v>
      </c>
      <c r="BA16" s="31"/>
      <c r="BB16" s="72"/>
      <c r="BD16" s="27" t="s">
        <v>13</v>
      </c>
      <c r="BE16" s="28">
        <v>44848</v>
      </c>
      <c r="BF16" s="68"/>
      <c r="BG16" s="30">
        <v>69</v>
      </c>
      <c r="BH16" s="31">
        <f t="shared" si="10"/>
        <v>-1</v>
      </c>
      <c r="BI16" s="30">
        <v>70</v>
      </c>
      <c r="BJ16" s="31">
        <f t="shared" si="11"/>
        <v>-1</v>
      </c>
      <c r="BK16" s="31"/>
      <c r="BL16" s="33" t="s">
        <v>14</v>
      </c>
      <c r="BO16" s="106">
        <v>44773</v>
      </c>
      <c r="BP16" s="107">
        <f>AB33</f>
        <v>88.571428571428569</v>
      </c>
      <c r="BQ16" s="108">
        <f t="shared" si="7"/>
        <v>-2.7142857142857224</v>
      </c>
    </row>
    <row r="17" spans="9:69" x14ac:dyDescent="0.2">
      <c r="I17" s="10" t="s">
        <v>11</v>
      </c>
      <c r="J17" s="11">
        <v>44696</v>
      </c>
      <c r="K17" s="146">
        <f>AVERAGE(L17:L23)</f>
        <v>83.571428571428569</v>
      </c>
      <c r="L17" s="13">
        <v>81</v>
      </c>
      <c r="M17" s="14">
        <f t="shared" si="0"/>
        <v>0</v>
      </c>
      <c r="N17" s="15"/>
      <c r="P17" s="54" t="s">
        <v>12</v>
      </c>
      <c r="Q17" s="55">
        <v>44727</v>
      </c>
      <c r="R17" s="56"/>
      <c r="S17" s="51">
        <v>94</v>
      </c>
      <c r="T17" s="52">
        <f t="shared" si="1"/>
        <v>2</v>
      </c>
      <c r="U17" s="51">
        <v>99</v>
      </c>
      <c r="V17" s="52">
        <f t="shared" si="2"/>
        <v>3</v>
      </c>
      <c r="W17" s="58"/>
      <c r="X17" s="53" t="s">
        <v>14</v>
      </c>
      <c r="Z17" s="140" t="s">
        <v>13</v>
      </c>
      <c r="AA17" s="55">
        <v>44757</v>
      </c>
      <c r="AB17" s="56"/>
      <c r="AC17" s="51">
        <v>88</v>
      </c>
      <c r="AD17" s="52">
        <f t="shared" si="3"/>
        <v>2</v>
      </c>
      <c r="AE17" s="51">
        <v>94</v>
      </c>
      <c r="AF17" s="52">
        <f t="shared" si="3"/>
        <v>3</v>
      </c>
      <c r="AG17" s="58"/>
      <c r="AH17" s="53" t="s">
        <v>14</v>
      </c>
      <c r="AJ17" s="27" t="s">
        <v>15</v>
      </c>
      <c r="AK17" s="28">
        <v>44788</v>
      </c>
      <c r="AL17" s="68"/>
      <c r="AM17" s="30">
        <v>87</v>
      </c>
      <c r="AN17" s="31">
        <f t="shared" si="5"/>
        <v>0</v>
      </c>
      <c r="AO17" s="30">
        <v>94</v>
      </c>
      <c r="AP17" s="31">
        <f t="shared" si="5"/>
        <v>3</v>
      </c>
      <c r="AQ17" s="31"/>
      <c r="AR17" s="33"/>
      <c r="AT17" s="69" t="s">
        <v>16</v>
      </c>
      <c r="AU17" s="70">
        <v>44819</v>
      </c>
      <c r="AV17" s="68"/>
      <c r="AW17" s="71">
        <v>82</v>
      </c>
      <c r="AX17" s="31">
        <f t="shared" si="8"/>
        <v>0</v>
      </c>
      <c r="AY17" s="30">
        <v>79</v>
      </c>
      <c r="AZ17" s="31">
        <f t="shared" si="9"/>
        <v>0</v>
      </c>
      <c r="BA17" s="31"/>
      <c r="BB17" s="116"/>
      <c r="BD17" s="27" t="s">
        <v>17</v>
      </c>
      <c r="BE17" s="28">
        <v>44849</v>
      </c>
      <c r="BF17" s="85"/>
      <c r="BG17" s="30">
        <v>69</v>
      </c>
      <c r="BH17" s="31">
        <f t="shared" si="10"/>
        <v>0</v>
      </c>
      <c r="BI17" s="30">
        <v>78</v>
      </c>
      <c r="BJ17" s="31">
        <f t="shared" si="11"/>
        <v>8</v>
      </c>
      <c r="BK17" s="31"/>
      <c r="BL17" s="33"/>
      <c r="BO17" s="43">
        <v>44780</v>
      </c>
      <c r="BP17" s="44">
        <f>AL9</f>
        <v>87</v>
      </c>
      <c r="BQ17" s="109">
        <f t="shared" si="7"/>
        <v>-1.5714285714285694</v>
      </c>
    </row>
    <row r="18" spans="9:69" ht="17" thickBot="1" x14ac:dyDescent="0.25">
      <c r="I18" s="48" t="s">
        <v>15</v>
      </c>
      <c r="J18" s="49">
        <v>44697</v>
      </c>
      <c r="K18" s="147"/>
      <c r="L18" s="51">
        <v>82</v>
      </c>
      <c r="M18" s="52">
        <f t="shared" si="0"/>
        <v>1</v>
      </c>
      <c r="N18" s="59"/>
      <c r="P18" s="54" t="s">
        <v>16</v>
      </c>
      <c r="Q18" s="55">
        <v>44728</v>
      </c>
      <c r="R18" s="56"/>
      <c r="S18" s="51">
        <v>95</v>
      </c>
      <c r="T18" s="52">
        <f t="shared" si="1"/>
        <v>1</v>
      </c>
      <c r="U18" s="51">
        <v>100</v>
      </c>
      <c r="V18" s="148" t="s">
        <v>27</v>
      </c>
      <c r="W18" s="149"/>
      <c r="X18" s="59"/>
      <c r="Z18" s="60" t="s">
        <v>17</v>
      </c>
      <c r="AA18" s="88">
        <v>44758</v>
      </c>
      <c r="AB18" s="89"/>
      <c r="AC18" s="65">
        <v>86</v>
      </c>
      <c r="AD18" s="52">
        <f t="shared" si="3"/>
        <v>-2</v>
      </c>
      <c r="AE18" s="65">
        <v>93</v>
      </c>
      <c r="AF18" s="52">
        <f t="shared" si="3"/>
        <v>-1</v>
      </c>
      <c r="AG18" s="150"/>
      <c r="AH18" s="67"/>
      <c r="AJ18" s="27" t="s">
        <v>19</v>
      </c>
      <c r="AK18" s="28">
        <v>44789</v>
      </c>
      <c r="AL18" s="68"/>
      <c r="AM18" s="30">
        <v>88</v>
      </c>
      <c r="AN18" s="31">
        <f t="shared" si="5"/>
        <v>1</v>
      </c>
      <c r="AO18" s="30">
        <v>88</v>
      </c>
      <c r="AP18" s="31">
        <f t="shared" si="5"/>
        <v>-6</v>
      </c>
      <c r="AQ18" s="31"/>
      <c r="AR18" s="30"/>
      <c r="AT18" s="69" t="s">
        <v>13</v>
      </c>
      <c r="AU18" s="70">
        <v>44820</v>
      </c>
      <c r="AV18" s="68"/>
      <c r="AW18" s="71">
        <v>81</v>
      </c>
      <c r="AX18" s="31">
        <f t="shared" si="8"/>
        <v>-1</v>
      </c>
      <c r="AY18" s="30">
        <v>77</v>
      </c>
      <c r="AZ18" s="31">
        <f t="shared" si="9"/>
        <v>-2</v>
      </c>
      <c r="BA18" s="32" t="s">
        <v>14</v>
      </c>
      <c r="BB18" s="116" t="s">
        <v>14</v>
      </c>
      <c r="BD18" s="73" t="s">
        <v>11</v>
      </c>
      <c r="BE18" s="74">
        <v>44850</v>
      </c>
      <c r="BF18" s="75">
        <f>AVERAGE(BG18:BG24)</f>
        <v>70</v>
      </c>
      <c r="BG18" s="76">
        <v>70</v>
      </c>
      <c r="BH18" s="77">
        <f t="shared" si="10"/>
        <v>1</v>
      </c>
      <c r="BI18" s="105">
        <v>78</v>
      </c>
      <c r="BJ18" s="77">
        <f t="shared" si="11"/>
        <v>0</v>
      </c>
      <c r="BK18" s="104"/>
      <c r="BL18" s="105"/>
      <c r="BO18" s="78">
        <v>44787</v>
      </c>
      <c r="BP18" s="79">
        <f>AL16</f>
        <v>87</v>
      </c>
      <c r="BQ18" s="80">
        <f t="shared" si="7"/>
        <v>0</v>
      </c>
    </row>
    <row r="19" spans="9:69" x14ac:dyDescent="0.2">
      <c r="I19" s="48" t="s">
        <v>19</v>
      </c>
      <c r="J19" s="49">
        <v>44698</v>
      </c>
      <c r="K19" s="147"/>
      <c r="L19" s="51">
        <v>83</v>
      </c>
      <c r="M19" s="52">
        <f t="shared" si="0"/>
        <v>1</v>
      </c>
      <c r="N19" s="59"/>
      <c r="P19" s="54" t="s">
        <v>13</v>
      </c>
      <c r="Q19" s="55">
        <v>44729</v>
      </c>
      <c r="R19" s="56"/>
      <c r="S19" s="51">
        <v>95</v>
      </c>
      <c r="T19" s="52">
        <f t="shared" si="1"/>
        <v>0</v>
      </c>
      <c r="U19" s="51">
        <v>96</v>
      </c>
      <c r="V19" s="52">
        <f t="shared" ref="V19:V25" si="12">U19-U18</f>
        <v>-4</v>
      </c>
      <c r="W19" s="58"/>
      <c r="X19" s="59"/>
      <c r="Z19" s="151" t="s">
        <v>11</v>
      </c>
      <c r="AA19" s="82">
        <v>44759</v>
      </c>
      <c r="AB19" s="68">
        <f>AVERAGE(AC19:AC27)</f>
        <v>88.777777777777771</v>
      </c>
      <c r="AC19" s="39">
        <v>86</v>
      </c>
      <c r="AD19" s="38">
        <f t="shared" si="3"/>
        <v>0</v>
      </c>
      <c r="AE19" s="39">
        <v>89</v>
      </c>
      <c r="AF19" s="38">
        <f t="shared" si="3"/>
        <v>-4</v>
      </c>
      <c r="AG19" s="152" t="s">
        <v>14</v>
      </c>
      <c r="AH19" s="84"/>
      <c r="AJ19" s="27" t="s">
        <v>12</v>
      </c>
      <c r="AK19" s="28">
        <v>44790</v>
      </c>
      <c r="AL19" s="68"/>
      <c r="AM19" s="30">
        <v>86</v>
      </c>
      <c r="AN19" s="31">
        <f t="shared" si="5"/>
        <v>-2</v>
      </c>
      <c r="AO19" s="30">
        <v>84</v>
      </c>
      <c r="AP19" s="31">
        <f t="shared" si="5"/>
        <v>-4</v>
      </c>
      <c r="AQ19" s="32"/>
      <c r="AR19" s="30"/>
      <c r="AT19" s="69" t="s">
        <v>17</v>
      </c>
      <c r="AU19" s="70">
        <v>44821</v>
      </c>
      <c r="AV19" s="85"/>
      <c r="AW19" s="71">
        <v>82</v>
      </c>
      <c r="AX19" s="31">
        <f t="shared" si="8"/>
        <v>1</v>
      </c>
      <c r="AY19" s="30">
        <v>78</v>
      </c>
      <c r="AZ19" s="31">
        <f t="shared" si="9"/>
        <v>1</v>
      </c>
      <c r="BA19" s="32"/>
      <c r="BB19" s="72"/>
      <c r="BD19" s="73" t="s">
        <v>15</v>
      </c>
      <c r="BE19" s="74">
        <v>44851</v>
      </c>
      <c r="BF19" s="86"/>
      <c r="BG19" s="76">
        <v>70</v>
      </c>
      <c r="BH19" s="77"/>
      <c r="BI19" s="76">
        <v>69</v>
      </c>
      <c r="BJ19" s="77"/>
      <c r="BK19" s="104"/>
      <c r="BL19" s="76"/>
      <c r="BO19" s="78">
        <v>44794</v>
      </c>
      <c r="BP19" s="79">
        <f>AL23</f>
        <v>87.857142857142861</v>
      </c>
      <c r="BQ19" s="80">
        <f t="shared" si="7"/>
        <v>0.8571428571428612</v>
      </c>
    </row>
    <row r="20" spans="9:69" ht="17" thickBot="1" x14ac:dyDescent="0.25">
      <c r="I20" s="48" t="s">
        <v>12</v>
      </c>
      <c r="J20" s="49">
        <v>44699</v>
      </c>
      <c r="K20" s="147"/>
      <c r="L20" s="51">
        <v>83</v>
      </c>
      <c r="M20" s="52">
        <f t="shared" si="0"/>
        <v>0</v>
      </c>
      <c r="N20" s="59"/>
      <c r="P20" s="87" t="s">
        <v>17</v>
      </c>
      <c r="Q20" s="88">
        <v>44730</v>
      </c>
      <c r="R20" s="89"/>
      <c r="S20" s="65">
        <v>93</v>
      </c>
      <c r="T20" s="64">
        <f t="shared" si="1"/>
        <v>-2</v>
      </c>
      <c r="U20" s="65">
        <v>93</v>
      </c>
      <c r="V20" s="64">
        <f t="shared" si="12"/>
        <v>-3</v>
      </c>
      <c r="W20" s="66"/>
      <c r="X20" s="67"/>
      <c r="Z20" s="91" t="s">
        <v>15</v>
      </c>
      <c r="AA20" s="28">
        <v>44760</v>
      </c>
      <c r="AB20" s="68"/>
      <c r="AC20" s="30">
        <v>88</v>
      </c>
      <c r="AD20" s="31">
        <f t="shared" si="3"/>
        <v>2</v>
      </c>
      <c r="AE20" s="30">
        <v>95</v>
      </c>
      <c r="AF20" s="31">
        <f t="shared" si="3"/>
        <v>6</v>
      </c>
      <c r="AG20" s="92"/>
      <c r="AH20" s="72"/>
      <c r="AJ20" s="27" t="s">
        <v>16</v>
      </c>
      <c r="AK20" s="28">
        <v>44791</v>
      </c>
      <c r="AL20" s="68"/>
      <c r="AM20" s="30">
        <v>87</v>
      </c>
      <c r="AN20" s="31">
        <f t="shared" si="5"/>
        <v>1</v>
      </c>
      <c r="AO20" s="30">
        <v>87</v>
      </c>
      <c r="AP20" s="31">
        <f t="shared" si="5"/>
        <v>3</v>
      </c>
      <c r="AQ20" s="32" t="s">
        <v>14</v>
      </c>
      <c r="AR20" s="30"/>
      <c r="AT20" s="93" t="s">
        <v>11</v>
      </c>
      <c r="AU20" s="94">
        <v>44822</v>
      </c>
      <c r="AV20" s="75">
        <f>AVERAGE(AW20:AW26)</f>
        <v>83.142857142857139</v>
      </c>
      <c r="AW20" s="95">
        <v>81</v>
      </c>
      <c r="AX20" s="77">
        <f t="shared" si="8"/>
        <v>-1</v>
      </c>
      <c r="AY20" s="76">
        <v>80</v>
      </c>
      <c r="AZ20" s="77">
        <f t="shared" si="8"/>
        <v>2</v>
      </c>
      <c r="BA20" s="104"/>
      <c r="BB20" s="96"/>
      <c r="BD20" s="73" t="s">
        <v>19</v>
      </c>
      <c r="BE20" s="74">
        <v>44852</v>
      </c>
      <c r="BF20" s="86"/>
      <c r="BG20" s="76"/>
      <c r="BH20" s="77"/>
      <c r="BI20" s="76"/>
      <c r="BJ20" s="77"/>
      <c r="BK20" s="104"/>
      <c r="BL20" s="76"/>
      <c r="BO20" s="106">
        <v>44801</v>
      </c>
      <c r="BP20" s="107">
        <f>AL30</f>
        <v>88</v>
      </c>
      <c r="BQ20" s="108">
        <f t="shared" si="7"/>
        <v>0.1428571428571388</v>
      </c>
    </row>
    <row r="21" spans="9:69" x14ac:dyDescent="0.2">
      <c r="I21" s="48" t="s">
        <v>16</v>
      </c>
      <c r="J21" s="49">
        <v>44700</v>
      </c>
      <c r="K21" s="147"/>
      <c r="L21" s="51">
        <v>84</v>
      </c>
      <c r="M21" s="52">
        <f t="shared" si="0"/>
        <v>1</v>
      </c>
      <c r="N21" s="53" t="s">
        <v>14</v>
      </c>
      <c r="P21" s="151" t="s">
        <v>11</v>
      </c>
      <c r="Q21" s="82">
        <v>44731</v>
      </c>
      <c r="R21" s="36">
        <f>AVERAGE(S21:S27)</f>
        <v>90.571428571428569</v>
      </c>
      <c r="S21" s="39">
        <v>90</v>
      </c>
      <c r="T21" s="38">
        <f t="shared" si="1"/>
        <v>-3</v>
      </c>
      <c r="U21" s="39">
        <v>88</v>
      </c>
      <c r="V21" s="38">
        <f t="shared" si="12"/>
        <v>-5</v>
      </c>
      <c r="W21" s="152" t="s">
        <v>14</v>
      </c>
      <c r="X21" s="84"/>
      <c r="Z21" s="91" t="s">
        <v>19</v>
      </c>
      <c r="AA21" s="28">
        <v>44761</v>
      </c>
      <c r="AB21" s="68"/>
      <c r="AC21" s="30">
        <v>86</v>
      </c>
      <c r="AD21" s="31">
        <f t="shared" ref="AD21:AF33" si="13">AC21-AC20</f>
        <v>-2</v>
      </c>
      <c r="AE21" s="30">
        <v>88</v>
      </c>
      <c r="AF21" s="31">
        <f t="shared" ref="AF21:AF24" si="14">AE21-AE20</f>
        <v>-7</v>
      </c>
      <c r="AG21" s="92"/>
      <c r="AH21" s="72"/>
      <c r="AJ21" s="27" t="s">
        <v>13</v>
      </c>
      <c r="AK21" s="28">
        <v>44792</v>
      </c>
      <c r="AL21" s="68"/>
      <c r="AM21" s="30">
        <v>87</v>
      </c>
      <c r="AN21" s="31">
        <f t="shared" ref="AN21:AP36" si="15">AM21-AM20</f>
        <v>0</v>
      </c>
      <c r="AO21" s="30">
        <v>87</v>
      </c>
      <c r="AP21" s="31">
        <f t="shared" si="15"/>
        <v>0</v>
      </c>
      <c r="AQ21" s="31"/>
      <c r="AR21" s="30"/>
      <c r="AT21" s="93" t="s">
        <v>15</v>
      </c>
      <c r="AU21" s="94">
        <v>44823</v>
      </c>
      <c r="AV21" s="86"/>
      <c r="AW21" s="95">
        <v>82</v>
      </c>
      <c r="AX21" s="77">
        <f t="shared" si="8"/>
        <v>1</v>
      </c>
      <c r="AY21" s="76">
        <v>83</v>
      </c>
      <c r="AZ21" s="77">
        <f t="shared" si="8"/>
        <v>3</v>
      </c>
      <c r="BA21" s="77"/>
      <c r="BB21" s="96"/>
      <c r="BD21" s="73" t="s">
        <v>12</v>
      </c>
      <c r="BE21" s="74">
        <v>44853</v>
      </c>
      <c r="BF21" s="86"/>
      <c r="BG21" s="76"/>
      <c r="BH21" s="77"/>
      <c r="BI21" s="76"/>
      <c r="BJ21" s="77"/>
      <c r="BK21" s="77"/>
      <c r="BL21" s="76"/>
      <c r="BO21" s="43">
        <v>44808</v>
      </c>
      <c r="BP21" s="44">
        <f>AV6</f>
        <v>83.714285714285708</v>
      </c>
      <c r="BQ21" s="109">
        <f t="shared" si="7"/>
        <v>-4.2857142857142918</v>
      </c>
    </row>
    <row r="22" spans="9:69" x14ac:dyDescent="0.2">
      <c r="I22" s="48" t="s">
        <v>13</v>
      </c>
      <c r="J22" s="49">
        <v>44701</v>
      </c>
      <c r="K22" s="147"/>
      <c r="L22" s="51">
        <v>86</v>
      </c>
      <c r="M22" s="52">
        <f t="shared" si="0"/>
        <v>2</v>
      </c>
      <c r="N22" s="59"/>
      <c r="P22" s="91" t="s">
        <v>15</v>
      </c>
      <c r="Q22" s="28">
        <v>44732</v>
      </c>
      <c r="R22" s="68"/>
      <c r="S22" s="30">
        <v>90</v>
      </c>
      <c r="T22" s="31">
        <f t="shared" si="1"/>
        <v>0</v>
      </c>
      <c r="U22" s="30">
        <v>93</v>
      </c>
      <c r="V22" s="31">
        <f t="shared" si="12"/>
        <v>5</v>
      </c>
      <c r="W22" s="92"/>
      <c r="X22" s="116" t="s">
        <v>14</v>
      </c>
      <c r="Z22" s="91" t="s">
        <v>12</v>
      </c>
      <c r="AA22" s="28">
        <v>44762</v>
      </c>
      <c r="AB22" s="68"/>
      <c r="AC22" s="30">
        <v>90</v>
      </c>
      <c r="AD22" s="31">
        <f t="shared" si="13"/>
        <v>4</v>
      </c>
      <c r="AE22" s="30">
        <v>93</v>
      </c>
      <c r="AF22" s="31">
        <f t="shared" si="14"/>
        <v>5</v>
      </c>
      <c r="AG22" s="92"/>
      <c r="AH22" s="72"/>
      <c r="AJ22" s="27" t="s">
        <v>17</v>
      </c>
      <c r="AK22" s="28">
        <v>44793</v>
      </c>
      <c r="AL22" s="85"/>
      <c r="AM22" s="30">
        <v>87</v>
      </c>
      <c r="AN22" s="31">
        <f t="shared" si="15"/>
        <v>0</v>
      </c>
      <c r="AO22" s="30">
        <v>88</v>
      </c>
      <c r="AP22" s="31">
        <f t="shared" si="15"/>
        <v>1</v>
      </c>
      <c r="AQ22" s="31"/>
      <c r="AR22" s="30"/>
      <c r="AT22" s="93" t="s">
        <v>19</v>
      </c>
      <c r="AU22" s="94">
        <v>44824</v>
      </c>
      <c r="AV22" s="86"/>
      <c r="AW22" s="95">
        <v>84</v>
      </c>
      <c r="AX22" s="77">
        <f t="shared" si="8"/>
        <v>2</v>
      </c>
      <c r="AY22" s="76">
        <v>87</v>
      </c>
      <c r="AZ22" s="77">
        <f t="shared" si="8"/>
        <v>4</v>
      </c>
      <c r="BA22" s="77"/>
      <c r="BB22" s="96"/>
      <c r="BD22" s="73" t="s">
        <v>16</v>
      </c>
      <c r="BE22" s="74">
        <v>44854</v>
      </c>
      <c r="BF22" s="86"/>
      <c r="BG22" s="76"/>
      <c r="BH22" s="77"/>
      <c r="BI22" s="76"/>
      <c r="BJ22" s="77"/>
      <c r="BK22" s="77"/>
      <c r="BL22" s="76"/>
      <c r="BO22" s="78">
        <v>44815</v>
      </c>
      <c r="BP22" s="79">
        <f>AV13</f>
        <v>81.285714285714292</v>
      </c>
      <c r="BQ22" s="80">
        <f t="shared" si="7"/>
        <v>-2.4285714285714164</v>
      </c>
    </row>
    <row r="23" spans="9:69" ht="17" thickBot="1" x14ac:dyDescent="0.25">
      <c r="I23" s="153" t="s">
        <v>17</v>
      </c>
      <c r="J23" s="154">
        <v>44702</v>
      </c>
      <c r="K23" s="155"/>
      <c r="L23" s="65">
        <v>86</v>
      </c>
      <c r="M23" s="64">
        <f t="shared" si="0"/>
        <v>0</v>
      </c>
      <c r="N23" s="67"/>
      <c r="P23" s="91" t="s">
        <v>19</v>
      </c>
      <c r="Q23" s="28">
        <v>44733</v>
      </c>
      <c r="R23" s="68"/>
      <c r="S23" s="30">
        <v>91</v>
      </c>
      <c r="T23" s="31">
        <f t="shared" si="1"/>
        <v>1</v>
      </c>
      <c r="U23" s="30">
        <v>97</v>
      </c>
      <c r="V23" s="31">
        <f t="shared" si="12"/>
        <v>4</v>
      </c>
      <c r="W23" s="92"/>
      <c r="X23" s="72"/>
      <c r="Z23" s="91" t="s">
        <v>16</v>
      </c>
      <c r="AA23" s="28">
        <v>44763</v>
      </c>
      <c r="AB23" s="68"/>
      <c r="AC23" s="30">
        <v>87</v>
      </c>
      <c r="AD23" s="31">
        <f t="shared" si="13"/>
        <v>-3</v>
      </c>
      <c r="AE23" s="30">
        <v>85</v>
      </c>
      <c r="AF23" s="31">
        <f t="shared" si="14"/>
        <v>-8</v>
      </c>
      <c r="AG23" s="92"/>
      <c r="AH23" s="116" t="s">
        <v>14</v>
      </c>
      <c r="AJ23" s="117" t="s">
        <v>11</v>
      </c>
      <c r="AK23" s="118">
        <v>44794</v>
      </c>
      <c r="AL23" s="119">
        <f>AVERAGE(AM23:AM29)</f>
        <v>87.857142857142861</v>
      </c>
      <c r="AM23" s="120">
        <v>87</v>
      </c>
      <c r="AN23" s="31">
        <f t="shared" si="15"/>
        <v>0</v>
      </c>
      <c r="AO23" s="120">
        <v>88</v>
      </c>
      <c r="AP23" s="31">
        <f t="shared" si="15"/>
        <v>0</v>
      </c>
      <c r="AQ23" s="121"/>
      <c r="AR23" s="122"/>
      <c r="AT23" s="93" t="s">
        <v>12</v>
      </c>
      <c r="AU23" s="94">
        <v>44825</v>
      </c>
      <c r="AV23" s="86"/>
      <c r="AW23" s="95">
        <v>85</v>
      </c>
      <c r="AX23" s="77">
        <f t="shared" si="8"/>
        <v>1</v>
      </c>
      <c r="AY23" s="76">
        <v>88</v>
      </c>
      <c r="AZ23" s="77">
        <f t="shared" si="8"/>
        <v>1</v>
      </c>
      <c r="BA23" s="77"/>
      <c r="BB23" s="103"/>
      <c r="BD23" s="73" t="s">
        <v>13</v>
      </c>
      <c r="BE23" s="74">
        <v>44855</v>
      </c>
      <c r="BF23" s="86"/>
      <c r="BG23" s="76"/>
      <c r="BH23" s="77"/>
      <c r="BI23" s="76"/>
      <c r="BJ23" s="77"/>
      <c r="BK23" s="77"/>
      <c r="BL23" s="105"/>
      <c r="BO23" s="78">
        <v>44822</v>
      </c>
      <c r="BP23" s="79">
        <f>AV20</f>
        <v>83.142857142857139</v>
      </c>
      <c r="BQ23" s="80">
        <f t="shared" si="7"/>
        <v>1.857142857142847</v>
      </c>
    </row>
    <row r="24" spans="9:69" ht="17" thickBot="1" x14ac:dyDescent="0.25">
      <c r="I24" s="123" t="s">
        <v>11</v>
      </c>
      <c r="J24" s="124">
        <v>44703</v>
      </c>
      <c r="K24" s="125">
        <f>AVERAGE(L24:L30)</f>
        <v>80.571428571428569</v>
      </c>
      <c r="L24" s="39">
        <v>86</v>
      </c>
      <c r="M24" s="38">
        <f t="shared" si="0"/>
        <v>0</v>
      </c>
      <c r="N24" s="84"/>
      <c r="P24" s="91" t="s">
        <v>12</v>
      </c>
      <c r="Q24" s="28">
        <v>44734</v>
      </c>
      <c r="R24" s="68"/>
      <c r="S24" s="30">
        <v>91</v>
      </c>
      <c r="T24" s="31">
        <f t="shared" si="1"/>
        <v>0</v>
      </c>
      <c r="U24" s="30">
        <v>100</v>
      </c>
      <c r="V24" s="31">
        <f t="shared" si="12"/>
        <v>3</v>
      </c>
      <c r="W24" s="92"/>
      <c r="X24" s="72"/>
      <c r="Z24" s="91" t="s">
        <v>13</v>
      </c>
      <c r="AA24" s="28">
        <v>44764</v>
      </c>
      <c r="AB24" s="68"/>
      <c r="AC24" s="30">
        <v>88</v>
      </c>
      <c r="AD24" s="31">
        <f t="shared" si="13"/>
        <v>1</v>
      </c>
      <c r="AE24" s="30">
        <v>93</v>
      </c>
      <c r="AF24" s="31">
        <f t="shared" si="14"/>
        <v>8</v>
      </c>
      <c r="AG24" s="92"/>
      <c r="AH24" s="72"/>
      <c r="AJ24" s="117" t="s">
        <v>15</v>
      </c>
      <c r="AK24" s="118">
        <v>44795</v>
      </c>
      <c r="AL24" s="126"/>
      <c r="AM24" s="120">
        <v>88</v>
      </c>
      <c r="AN24" s="31">
        <f t="shared" si="15"/>
        <v>1</v>
      </c>
      <c r="AO24" s="120">
        <v>89</v>
      </c>
      <c r="AP24" s="31">
        <f t="shared" si="15"/>
        <v>1</v>
      </c>
      <c r="AQ24" s="121"/>
      <c r="AR24" s="120"/>
      <c r="AT24" s="93" t="s">
        <v>16</v>
      </c>
      <c r="AU24" s="94">
        <v>44826</v>
      </c>
      <c r="AV24" s="86"/>
      <c r="AW24" s="95">
        <v>86</v>
      </c>
      <c r="AX24" s="77">
        <f t="shared" ref="AX24:AX32" si="16">AW24-AW23</f>
        <v>1</v>
      </c>
      <c r="AY24" s="76">
        <v>86</v>
      </c>
      <c r="AZ24" s="77">
        <f t="shared" ref="AZ24:AZ32" si="17">AY24-AY23</f>
        <v>-2</v>
      </c>
      <c r="BA24" s="77"/>
      <c r="BB24" s="96"/>
      <c r="BD24" s="73" t="s">
        <v>17</v>
      </c>
      <c r="BE24" s="74">
        <v>44856</v>
      </c>
      <c r="BF24" s="127"/>
      <c r="BG24" s="76"/>
      <c r="BH24" s="77"/>
      <c r="BI24" s="76"/>
      <c r="BJ24" s="77"/>
      <c r="BK24" s="77"/>
      <c r="BL24" s="76"/>
      <c r="BO24" s="106">
        <v>44829</v>
      </c>
      <c r="BP24" s="107">
        <f>AV27</f>
        <v>75.857142857142861</v>
      </c>
      <c r="BQ24" s="108">
        <f t="shared" si="7"/>
        <v>-7.2857142857142776</v>
      </c>
    </row>
    <row r="25" spans="9:69" ht="17" thickBot="1" x14ac:dyDescent="0.25">
      <c r="I25" s="128" t="s">
        <v>15</v>
      </c>
      <c r="J25" s="129">
        <v>44704</v>
      </c>
      <c r="K25" s="130"/>
      <c r="L25" s="30">
        <v>81</v>
      </c>
      <c r="M25" s="31">
        <f t="shared" si="0"/>
        <v>-5</v>
      </c>
      <c r="N25" s="72"/>
      <c r="P25" s="156" t="s">
        <v>16</v>
      </c>
      <c r="Q25" s="28">
        <v>44735</v>
      </c>
      <c r="R25" s="68"/>
      <c r="S25" s="30">
        <v>92</v>
      </c>
      <c r="T25" s="31">
        <f t="shared" si="1"/>
        <v>1</v>
      </c>
      <c r="U25" s="30">
        <v>97</v>
      </c>
      <c r="V25" s="31">
        <f t="shared" si="12"/>
        <v>-3</v>
      </c>
      <c r="W25" s="157" t="s">
        <v>14</v>
      </c>
      <c r="X25" s="72"/>
      <c r="Z25" s="131" t="s">
        <v>17</v>
      </c>
      <c r="AA25" s="132">
        <v>44765</v>
      </c>
      <c r="AB25" s="133"/>
      <c r="AC25" s="134">
        <v>91</v>
      </c>
      <c r="AD25" s="135">
        <f t="shared" si="13"/>
        <v>3</v>
      </c>
      <c r="AE25" s="134">
        <v>95</v>
      </c>
      <c r="AF25" s="135">
        <f t="shared" si="13"/>
        <v>2</v>
      </c>
      <c r="AG25" s="136"/>
      <c r="AH25" s="137"/>
      <c r="AJ25" s="117" t="s">
        <v>19</v>
      </c>
      <c r="AK25" s="118">
        <v>44796</v>
      </c>
      <c r="AL25" s="126"/>
      <c r="AM25" s="120">
        <v>88</v>
      </c>
      <c r="AN25" s="31">
        <f t="shared" si="15"/>
        <v>0</v>
      </c>
      <c r="AO25" s="120">
        <v>89</v>
      </c>
      <c r="AP25" s="31">
        <f t="shared" si="15"/>
        <v>0</v>
      </c>
      <c r="AQ25" s="121"/>
      <c r="AR25" s="120"/>
      <c r="AT25" s="93" t="s">
        <v>13</v>
      </c>
      <c r="AU25" s="94">
        <v>44827</v>
      </c>
      <c r="AV25" s="86"/>
      <c r="AW25" s="95">
        <v>83</v>
      </c>
      <c r="AX25" s="77">
        <f t="shared" si="16"/>
        <v>-3</v>
      </c>
      <c r="AY25" s="76">
        <v>76</v>
      </c>
      <c r="AZ25" s="77">
        <f t="shared" si="17"/>
        <v>-10</v>
      </c>
      <c r="BA25" s="77"/>
      <c r="BB25" s="103" t="s">
        <v>14</v>
      </c>
      <c r="BD25" s="27" t="s">
        <v>11</v>
      </c>
      <c r="BE25" s="28">
        <v>44857</v>
      </c>
      <c r="BF25" s="29"/>
      <c r="BG25" s="30"/>
      <c r="BH25" s="31"/>
      <c r="BI25" s="30"/>
      <c r="BJ25" s="31"/>
      <c r="BK25" s="31"/>
      <c r="BL25" s="33"/>
      <c r="BO25" s="43">
        <v>44836</v>
      </c>
      <c r="BP25" s="44">
        <f>BF4</f>
        <v>73.285714285714292</v>
      </c>
      <c r="BQ25" s="109">
        <f t="shared" si="7"/>
        <v>-2.5714285714285694</v>
      </c>
    </row>
    <row r="26" spans="9:69" x14ac:dyDescent="0.2">
      <c r="I26" s="128" t="s">
        <v>19</v>
      </c>
      <c r="J26" s="129">
        <v>44705</v>
      </c>
      <c r="K26" s="130"/>
      <c r="L26" s="30">
        <v>82</v>
      </c>
      <c r="M26" s="31">
        <f t="shared" si="0"/>
        <v>1</v>
      </c>
      <c r="N26" s="72"/>
      <c r="P26" s="91" t="s">
        <v>13</v>
      </c>
      <c r="Q26" s="28">
        <v>44736</v>
      </c>
      <c r="R26" s="68"/>
      <c r="S26" s="30">
        <v>90</v>
      </c>
      <c r="T26" s="31">
        <f t="shared" si="1"/>
        <v>-2</v>
      </c>
      <c r="U26" s="30">
        <v>92</v>
      </c>
      <c r="V26" s="31">
        <f t="shared" si="1"/>
        <v>-5</v>
      </c>
      <c r="W26" s="92"/>
      <c r="X26" s="72"/>
      <c r="Z26" s="139" t="s">
        <v>11</v>
      </c>
      <c r="AA26" s="17">
        <v>44766</v>
      </c>
      <c r="AB26" s="18">
        <f>AVERAGE(AC26:AC32)</f>
        <v>91.285714285714292</v>
      </c>
      <c r="AC26" s="13">
        <v>91</v>
      </c>
      <c r="AD26" s="14">
        <f t="shared" si="13"/>
        <v>0</v>
      </c>
      <c r="AE26" s="13">
        <v>95</v>
      </c>
      <c r="AF26" s="14">
        <f t="shared" si="13"/>
        <v>0</v>
      </c>
      <c r="AG26" s="20"/>
      <c r="AH26" s="15"/>
      <c r="AJ26" s="117" t="s">
        <v>12</v>
      </c>
      <c r="AK26" s="118">
        <v>44797</v>
      </c>
      <c r="AL26" s="126"/>
      <c r="AM26" s="120">
        <v>88</v>
      </c>
      <c r="AN26" s="31">
        <f t="shared" si="15"/>
        <v>0</v>
      </c>
      <c r="AO26" s="120">
        <v>89</v>
      </c>
      <c r="AP26" s="31">
        <f t="shared" si="15"/>
        <v>0</v>
      </c>
      <c r="AQ26" s="121"/>
      <c r="AR26" s="120"/>
      <c r="AT26" s="93" t="s">
        <v>17</v>
      </c>
      <c r="AU26" s="94">
        <v>44828</v>
      </c>
      <c r="AV26" s="127"/>
      <c r="AW26" s="95">
        <v>81</v>
      </c>
      <c r="AX26" s="77">
        <f t="shared" si="16"/>
        <v>-2</v>
      </c>
      <c r="AY26" s="76">
        <v>78</v>
      </c>
      <c r="AZ26" s="77">
        <f t="shared" si="17"/>
        <v>2</v>
      </c>
      <c r="BA26" s="104" t="s">
        <v>14</v>
      </c>
      <c r="BB26" s="96"/>
      <c r="BD26" s="27" t="s">
        <v>15</v>
      </c>
      <c r="BE26" s="28">
        <v>44858</v>
      </c>
      <c r="BF26" s="68"/>
      <c r="BG26" s="30"/>
      <c r="BH26" s="31"/>
      <c r="BI26" s="30"/>
      <c r="BJ26" s="31"/>
      <c r="BK26" s="32"/>
      <c r="BL26" s="30"/>
      <c r="BO26" s="78">
        <v>44843</v>
      </c>
      <c r="BP26" s="79">
        <f>BF11</f>
        <v>69.571428571428569</v>
      </c>
      <c r="BQ26" s="158">
        <f t="shared" si="7"/>
        <v>-3.7142857142857224</v>
      </c>
    </row>
    <row r="27" spans="9:69" ht="17" thickBot="1" x14ac:dyDescent="0.25">
      <c r="I27" s="128" t="s">
        <v>12</v>
      </c>
      <c r="J27" s="129">
        <v>44706</v>
      </c>
      <c r="K27" s="130"/>
      <c r="L27" s="30">
        <v>78</v>
      </c>
      <c r="M27" s="31">
        <f t="shared" si="0"/>
        <v>-4</v>
      </c>
      <c r="N27" s="72"/>
      <c r="P27" s="131" t="s">
        <v>17</v>
      </c>
      <c r="Q27" s="132">
        <v>44737</v>
      </c>
      <c r="R27" s="133"/>
      <c r="S27" s="134">
        <v>90</v>
      </c>
      <c r="T27" s="135">
        <f t="shared" si="1"/>
        <v>0</v>
      </c>
      <c r="U27" s="134">
        <v>92</v>
      </c>
      <c r="V27" s="135">
        <f t="shared" si="1"/>
        <v>0</v>
      </c>
      <c r="W27" s="136"/>
      <c r="X27" s="137"/>
      <c r="Z27" s="140" t="s">
        <v>15</v>
      </c>
      <c r="AA27" s="55">
        <v>44767</v>
      </c>
      <c r="AB27" s="56"/>
      <c r="AC27" s="51">
        <v>92</v>
      </c>
      <c r="AD27" s="52">
        <f t="shared" si="13"/>
        <v>1</v>
      </c>
      <c r="AE27" s="51">
        <v>95</v>
      </c>
      <c r="AF27" s="52">
        <f t="shared" si="13"/>
        <v>0</v>
      </c>
      <c r="AG27" s="58"/>
      <c r="AH27" s="59"/>
      <c r="AJ27" s="117" t="s">
        <v>16</v>
      </c>
      <c r="AK27" s="118">
        <v>44798</v>
      </c>
      <c r="AL27" s="126"/>
      <c r="AM27" s="120">
        <v>88</v>
      </c>
      <c r="AN27" s="31">
        <f t="shared" si="15"/>
        <v>0</v>
      </c>
      <c r="AO27" s="120">
        <v>89</v>
      </c>
      <c r="AP27" s="31">
        <f t="shared" si="15"/>
        <v>0</v>
      </c>
      <c r="AQ27" s="121"/>
      <c r="AR27" s="120"/>
      <c r="AT27" s="69" t="s">
        <v>11</v>
      </c>
      <c r="AU27" s="70">
        <v>44829</v>
      </c>
      <c r="AV27" s="29">
        <f>AVERAGE(AW27:AW32,BG3)</f>
        <v>75.857142857142861</v>
      </c>
      <c r="AW27" s="71">
        <v>79</v>
      </c>
      <c r="AX27" s="31">
        <f t="shared" si="16"/>
        <v>-2</v>
      </c>
      <c r="AY27" s="30">
        <v>79</v>
      </c>
      <c r="AZ27" s="31">
        <f t="shared" si="17"/>
        <v>1</v>
      </c>
      <c r="BA27" s="31"/>
      <c r="BB27" s="72"/>
      <c r="BD27" s="27" t="s">
        <v>19</v>
      </c>
      <c r="BE27" s="28">
        <v>44859</v>
      </c>
      <c r="BF27" s="68"/>
      <c r="BG27" s="30"/>
      <c r="BH27" s="31"/>
      <c r="BI27" s="30"/>
      <c r="BJ27" s="31"/>
      <c r="BK27" s="31"/>
      <c r="BL27" s="30"/>
      <c r="BO27" s="78">
        <v>44850</v>
      </c>
      <c r="BP27" s="79">
        <f>BF18</f>
        <v>70</v>
      </c>
      <c r="BQ27" s="158">
        <f t="shared" si="7"/>
        <v>0.4285714285714306</v>
      </c>
    </row>
    <row r="28" spans="9:69" x14ac:dyDescent="0.2">
      <c r="I28" s="128" t="s">
        <v>16</v>
      </c>
      <c r="J28" s="129">
        <v>44707</v>
      </c>
      <c r="K28" s="130"/>
      <c r="L28" s="30">
        <v>77</v>
      </c>
      <c r="M28" s="31">
        <f t="shared" si="0"/>
        <v>-1</v>
      </c>
      <c r="N28" s="72"/>
      <c r="P28" s="16" t="s">
        <v>11</v>
      </c>
      <c r="Q28" s="17">
        <v>44738</v>
      </c>
      <c r="R28" s="18">
        <f>AVERAGE(S28:S32,AC3:AC4)</f>
        <v>87.428571428571431</v>
      </c>
      <c r="S28" s="13">
        <v>88</v>
      </c>
      <c r="T28" s="14">
        <f t="shared" si="1"/>
        <v>-2</v>
      </c>
      <c r="U28" s="13">
        <v>89</v>
      </c>
      <c r="V28" s="14">
        <f t="shared" si="1"/>
        <v>-3</v>
      </c>
      <c r="W28" s="20"/>
      <c r="X28" s="15"/>
      <c r="Z28" s="140" t="s">
        <v>19</v>
      </c>
      <c r="AA28" s="55">
        <v>44768</v>
      </c>
      <c r="AB28" s="56"/>
      <c r="AC28" s="51">
        <v>91</v>
      </c>
      <c r="AD28" s="52">
        <f t="shared" si="13"/>
        <v>-1</v>
      </c>
      <c r="AE28" s="51">
        <v>94</v>
      </c>
      <c r="AF28" s="52">
        <f t="shared" si="13"/>
        <v>-1</v>
      </c>
      <c r="AG28" s="149" t="s">
        <v>14</v>
      </c>
      <c r="AH28" s="59"/>
      <c r="AJ28" s="117" t="s">
        <v>13</v>
      </c>
      <c r="AK28" s="118">
        <v>44799</v>
      </c>
      <c r="AL28" s="126"/>
      <c r="AM28" s="120">
        <v>88</v>
      </c>
      <c r="AN28" s="31">
        <f t="shared" si="15"/>
        <v>0</v>
      </c>
      <c r="AO28" s="120">
        <v>89</v>
      </c>
      <c r="AP28" s="31">
        <f t="shared" si="15"/>
        <v>0</v>
      </c>
      <c r="AQ28" s="121"/>
      <c r="AR28" s="120"/>
      <c r="AT28" s="69" t="s">
        <v>15</v>
      </c>
      <c r="AU28" s="70">
        <v>44830</v>
      </c>
      <c r="AV28" s="68"/>
      <c r="AW28" s="71">
        <v>80</v>
      </c>
      <c r="AX28" s="31">
        <f t="shared" si="16"/>
        <v>1</v>
      </c>
      <c r="AY28" s="30">
        <v>76</v>
      </c>
      <c r="AZ28" s="31">
        <f t="shared" si="17"/>
        <v>-3</v>
      </c>
      <c r="BA28" s="31"/>
      <c r="BB28" s="72"/>
      <c r="BD28" s="27" t="s">
        <v>12</v>
      </c>
      <c r="BE28" s="28">
        <v>44860</v>
      </c>
      <c r="BF28" s="68"/>
      <c r="BG28" s="30"/>
      <c r="BH28" s="31"/>
      <c r="BI28" s="30"/>
      <c r="BJ28" s="31"/>
      <c r="BK28" s="31"/>
      <c r="BL28" s="30"/>
      <c r="BO28" s="78">
        <v>44857</v>
      </c>
      <c r="BQ28" s="159"/>
    </row>
    <row r="29" spans="9:69" ht="17" thickBot="1" x14ac:dyDescent="0.25">
      <c r="I29" s="128" t="s">
        <v>13</v>
      </c>
      <c r="J29" s="129">
        <v>44708</v>
      </c>
      <c r="K29" s="130"/>
      <c r="L29" s="30">
        <v>79</v>
      </c>
      <c r="M29" s="31">
        <f t="shared" si="0"/>
        <v>2</v>
      </c>
      <c r="N29" s="72" t="s">
        <v>14</v>
      </c>
      <c r="P29" s="54" t="s">
        <v>15</v>
      </c>
      <c r="Q29" s="55">
        <v>44739</v>
      </c>
      <c r="R29" s="56"/>
      <c r="S29" s="51">
        <v>88</v>
      </c>
      <c r="T29" s="52">
        <f t="shared" si="1"/>
        <v>0</v>
      </c>
      <c r="U29" s="51">
        <v>89</v>
      </c>
      <c r="V29" s="52">
        <f t="shared" si="1"/>
        <v>0</v>
      </c>
      <c r="W29" s="58"/>
      <c r="X29" s="59"/>
      <c r="Z29" s="140" t="s">
        <v>12</v>
      </c>
      <c r="AA29" s="55">
        <v>44769</v>
      </c>
      <c r="AB29" s="56"/>
      <c r="AC29" s="51">
        <v>91</v>
      </c>
      <c r="AD29" s="52">
        <f t="shared" si="13"/>
        <v>0</v>
      </c>
      <c r="AE29" s="51">
        <v>94</v>
      </c>
      <c r="AF29" s="52">
        <f t="shared" si="13"/>
        <v>0</v>
      </c>
      <c r="AG29" s="58"/>
      <c r="AH29" s="59"/>
      <c r="AJ29" s="117" t="s">
        <v>17</v>
      </c>
      <c r="AK29" s="118">
        <v>44800</v>
      </c>
      <c r="AL29" s="142"/>
      <c r="AM29" s="120">
        <v>88</v>
      </c>
      <c r="AN29" s="31">
        <f t="shared" si="15"/>
        <v>0</v>
      </c>
      <c r="AO29" s="120">
        <v>89</v>
      </c>
      <c r="AP29" s="31">
        <f t="shared" si="15"/>
        <v>0</v>
      </c>
      <c r="AQ29" s="121"/>
      <c r="AR29" s="120"/>
      <c r="AT29" s="69" t="s">
        <v>19</v>
      </c>
      <c r="AU29" s="70">
        <v>44831</v>
      </c>
      <c r="AV29" s="68"/>
      <c r="AW29" s="71">
        <v>78</v>
      </c>
      <c r="AX29" s="31">
        <f t="shared" si="16"/>
        <v>-2</v>
      </c>
      <c r="AY29" s="30">
        <v>71</v>
      </c>
      <c r="AZ29" s="31">
        <f t="shared" si="17"/>
        <v>-5</v>
      </c>
      <c r="BA29" s="32" t="s">
        <v>14</v>
      </c>
      <c r="BB29" s="72"/>
      <c r="BD29" s="27" t="s">
        <v>16</v>
      </c>
      <c r="BE29" s="28">
        <v>44861</v>
      </c>
      <c r="BF29" s="68"/>
      <c r="BG29" s="30"/>
      <c r="BH29" s="31"/>
      <c r="BI29" s="30"/>
      <c r="BJ29" s="31"/>
      <c r="BK29" s="32"/>
      <c r="BL29" s="30"/>
      <c r="BO29" s="106">
        <v>44864</v>
      </c>
      <c r="BP29" s="160"/>
      <c r="BQ29" s="161"/>
    </row>
    <row r="30" spans="9:69" ht="17" thickBot="1" x14ac:dyDescent="0.25">
      <c r="I30" s="143" t="s">
        <v>17</v>
      </c>
      <c r="J30" s="144">
        <v>44709</v>
      </c>
      <c r="K30" s="145"/>
      <c r="L30" s="134">
        <v>81</v>
      </c>
      <c r="M30" s="134">
        <f t="shared" si="0"/>
        <v>2</v>
      </c>
      <c r="N30" s="137"/>
      <c r="P30" s="54" t="s">
        <v>19</v>
      </c>
      <c r="Q30" s="55">
        <v>44740</v>
      </c>
      <c r="R30" s="56"/>
      <c r="S30" s="51">
        <v>86</v>
      </c>
      <c r="T30" s="52">
        <f t="shared" ref="T30:V32" si="18">S30-S29</f>
        <v>-2</v>
      </c>
      <c r="U30" s="51">
        <v>84</v>
      </c>
      <c r="V30" s="52">
        <f t="shared" ref="V30:V33" si="19">U30-U29</f>
        <v>-5</v>
      </c>
      <c r="W30" s="58"/>
      <c r="X30" s="59"/>
      <c r="Z30" s="140" t="s">
        <v>16</v>
      </c>
      <c r="AA30" s="55">
        <v>44770</v>
      </c>
      <c r="AB30" s="56"/>
      <c r="AC30" s="51">
        <v>92</v>
      </c>
      <c r="AD30" s="52">
        <f t="shared" si="13"/>
        <v>1</v>
      </c>
      <c r="AE30" s="51">
        <v>96</v>
      </c>
      <c r="AF30" s="52">
        <f t="shared" si="13"/>
        <v>2</v>
      </c>
      <c r="AG30" s="58"/>
      <c r="AH30" s="59"/>
      <c r="AJ30" s="27" t="s">
        <v>11</v>
      </c>
      <c r="AK30" s="28">
        <v>44801</v>
      </c>
      <c r="AL30" s="29">
        <f>AVERAGE(AM30:AM33,AW3:AW5)</f>
        <v>88</v>
      </c>
      <c r="AM30" s="30">
        <v>88</v>
      </c>
      <c r="AN30" s="31">
        <f t="shared" si="15"/>
        <v>0</v>
      </c>
      <c r="AO30" s="30">
        <v>89</v>
      </c>
      <c r="AP30" s="31">
        <f t="shared" si="15"/>
        <v>0</v>
      </c>
      <c r="AQ30" s="31"/>
      <c r="AR30" s="30"/>
      <c r="AT30" s="69" t="s">
        <v>12</v>
      </c>
      <c r="AU30" s="70">
        <v>44832</v>
      </c>
      <c r="AV30" s="68"/>
      <c r="AW30" s="71">
        <v>76</v>
      </c>
      <c r="AX30" s="31">
        <f t="shared" si="16"/>
        <v>-2</v>
      </c>
      <c r="AY30" s="30">
        <v>70</v>
      </c>
      <c r="AZ30" s="31">
        <f t="shared" si="17"/>
        <v>-1</v>
      </c>
      <c r="BA30" s="31"/>
      <c r="BB30" s="72"/>
      <c r="BD30" s="27" t="s">
        <v>13</v>
      </c>
      <c r="BE30" s="28">
        <v>44862</v>
      </c>
      <c r="BF30" s="68"/>
      <c r="BG30" s="30"/>
      <c r="BH30" s="31"/>
      <c r="BI30" s="30"/>
      <c r="BJ30" s="31"/>
      <c r="BK30" s="31"/>
      <c r="BL30" s="30"/>
      <c r="BO30" s="43">
        <v>44871</v>
      </c>
      <c r="BP30" s="162"/>
      <c r="BQ30" s="45"/>
    </row>
    <row r="31" spans="9:69" x14ac:dyDescent="0.2">
      <c r="I31" s="10" t="s">
        <v>11</v>
      </c>
      <c r="J31" s="11">
        <v>44710</v>
      </c>
      <c r="K31" s="146">
        <f>AVERAGE(L31:L33,S3:S6)</f>
        <v>85.857142857142861</v>
      </c>
      <c r="L31" s="13">
        <v>84</v>
      </c>
      <c r="M31" s="13">
        <f t="shared" si="0"/>
        <v>3</v>
      </c>
      <c r="N31" s="15"/>
      <c r="P31" s="54" t="s">
        <v>12</v>
      </c>
      <c r="Q31" s="55">
        <v>44741</v>
      </c>
      <c r="R31" s="56"/>
      <c r="S31" s="51">
        <v>86</v>
      </c>
      <c r="T31" s="52">
        <f t="shared" si="18"/>
        <v>0</v>
      </c>
      <c r="U31" s="51">
        <v>89</v>
      </c>
      <c r="V31" s="52">
        <f t="shared" si="19"/>
        <v>5</v>
      </c>
      <c r="W31" s="58"/>
      <c r="X31" s="59"/>
      <c r="Z31" s="140" t="s">
        <v>13</v>
      </c>
      <c r="AA31" s="55">
        <v>44771</v>
      </c>
      <c r="AB31" s="56"/>
      <c r="AC31" s="51">
        <v>91</v>
      </c>
      <c r="AD31" s="52">
        <f t="shared" si="13"/>
        <v>-1</v>
      </c>
      <c r="AE31" s="51">
        <v>86</v>
      </c>
      <c r="AF31" s="52">
        <f t="shared" si="13"/>
        <v>-10</v>
      </c>
      <c r="AG31" s="58"/>
      <c r="AH31" s="53" t="s">
        <v>14</v>
      </c>
      <c r="AJ31" s="27" t="s">
        <v>15</v>
      </c>
      <c r="AK31" s="28">
        <v>44802</v>
      </c>
      <c r="AL31" s="68"/>
      <c r="AM31" s="30">
        <v>88</v>
      </c>
      <c r="AN31" s="31">
        <f t="shared" si="15"/>
        <v>0</v>
      </c>
      <c r="AO31" s="30">
        <v>89</v>
      </c>
      <c r="AP31" s="31">
        <f t="shared" si="15"/>
        <v>0</v>
      </c>
      <c r="AQ31" s="32" t="s">
        <v>14</v>
      </c>
      <c r="AR31" s="33" t="s">
        <v>14</v>
      </c>
      <c r="AT31" s="69" t="s">
        <v>16</v>
      </c>
      <c r="AU31" s="70">
        <v>44833</v>
      </c>
      <c r="AV31" s="68"/>
      <c r="AW31" s="71">
        <v>73</v>
      </c>
      <c r="AX31" s="31">
        <f t="shared" si="16"/>
        <v>-3</v>
      </c>
      <c r="AY31" s="30">
        <v>68</v>
      </c>
      <c r="AZ31" s="31">
        <f t="shared" si="17"/>
        <v>-2</v>
      </c>
      <c r="BA31" s="32"/>
      <c r="BB31" s="116"/>
      <c r="BD31" s="27" t="s">
        <v>17</v>
      </c>
      <c r="BE31" s="28">
        <v>44863</v>
      </c>
      <c r="BF31" s="85"/>
      <c r="BG31" s="30"/>
      <c r="BH31" s="31"/>
      <c r="BI31" s="30"/>
      <c r="BJ31" s="31"/>
      <c r="BK31" s="32"/>
      <c r="BL31" s="33"/>
      <c r="BO31" s="78">
        <v>44878</v>
      </c>
      <c r="BQ31" s="159"/>
    </row>
    <row r="32" spans="9:69" ht="17" thickBot="1" x14ac:dyDescent="0.25">
      <c r="I32" s="48" t="s">
        <v>15</v>
      </c>
      <c r="J32" s="49">
        <v>44711</v>
      </c>
      <c r="K32" s="147"/>
      <c r="L32" s="51">
        <v>84</v>
      </c>
      <c r="M32" s="51">
        <f t="shared" si="0"/>
        <v>0</v>
      </c>
      <c r="N32" s="59"/>
      <c r="P32" s="87" t="s">
        <v>16</v>
      </c>
      <c r="Q32" s="88">
        <v>44742</v>
      </c>
      <c r="R32" s="89"/>
      <c r="S32" s="65">
        <v>87</v>
      </c>
      <c r="T32" s="64">
        <f t="shared" si="18"/>
        <v>1</v>
      </c>
      <c r="U32" s="65">
        <v>90</v>
      </c>
      <c r="V32" s="64">
        <f t="shared" si="18"/>
        <v>1</v>
      </c>
      <c r="W32" s="66"/>
      <c r="X32" s="67"/>
      <c r="Z32" s="60" t="s">
        <v>17</v>
      </c>
      <c r="AA32" s="88">
        <v>44772</v>
      </c>
      <c r="AB32" s="89"/>
      <c r="AC32" s="65">
        <v>91</v>
      </c>
      <c r="AD32" s="52">
        <f t="shared" si="13"/>
        <v>0</v>
      </c>
      <c r="AE32" s="65">
        <v>93</v>
      </c>
      <c r="AF32" s="52">
        <f t="shared" si="13"/>
        <v>7</v>
      </c>
      <c r="AG32" s="66"/>
      <c r="AH32" s="67"/>
      <c r="AJ32" s="27" t="s">
        <v>19</v>
      </c>
      <c r="AK32" s="28">
        <v>44803</v>
      </c>
      <c r="AL32" s="68"/>
      <c r="AM32" s="30">
        <v>89</v>
      </c>
      <c r="AN32" s="31">
        <f t="shared" si="15"/>
        <v>1</v>
      </c>
      <c r="AO32" s="30">
        <v>85</v>
      </c>
      <c r="AP32" s="31">
        <f t="shared" si="15"/>
        <v>-4</v>
      </c>
      <c r="AQ32" s="31"/>
      <c r="AR32" s="30"/>
      <c r="AT32" s="163" t="s">
        <v>13</v>
      </c>
      <c r="AU32" s="164">
        <v>44834</v>
      </c>
      <c r="AV32" s="133"/>
      <c r="AW32" s="165">
        <v>72</v>
      </c>
      <c r="AX32" s="31">
        <f t="shared" si="16"/>
        <v>-1</v>
      </c>
      <c r="AY32" s="134">
        <v>74</v>
      </c>
      <c r="AZ32" s="31">
        <f t="shared" si="17"/>
        <v>6</v>
      </c>
      <c r="BA32" s="135"/>
      <c r="BB32" s="137"/>
      <c r="BD32" s="73" t="s">
        <v>11</v>
      </c>
      <c r="BE32" s="74">
        <v>44864</v>
      </c>
      <c r="BF32" s="75"/>
      <c r="BG32" s="76"/>
      <c r="BH32" s="77"/>
      <c r="BI32" s="76"/>
      <c r="BJ32" s="77"/>
      <c r="BK32" s="77"/>
      <c r="BL32" s="76"/>
      <c r="BO32" s="78">
        <v>44885</v>
      </c>
      <c r="BQ32" s="159"/>
    </row>
    <row r="33" spans="2:69" ht="17" thickBot="1" x14ac:dyDescent="0.25">
      <c r="I33" s="153" t="s">
        <v>19</v>
      </c>
      <c r="J33" s="154">
        <v>44712</v>
      </c>
      <c r="K33" s="155"/>
      <c r="L33" s="65">
        <v>85</v>
      </c>
      <c r="M33" s="65">
        <f t="shared" si="0"/>
        <v>1</v>
      </c>
      <c r="N33" s="67"/>
      <c r="Z33" s="81" t="s">
        <v>11</v>
      </c>
      <c r="AA33" s="82">
        <v>44773</v>
      </c>
      <c r="AB33" s="166">
        <f>AVERAGE(AC33,AM3:AM8)</f>
        <v>88.571428571428569</v>
      </c>
      <c r="AC33" s="39">
        <v>90</v>
      </c>
      <c r="AD33" s="38">
        <f t="shared" si="13"/>
        <v>-1</v>
      </c>
      <c r="AE33" s="39">
        <v>86</v>
      </c>
      <c r="AF33" s="38">
        <f t="shared" si="13"/>
        <v>-7</v>
      </c>
      <c r="AG33" s="83"/>
      <c r="AH33" s="84"/>
      <c r="AJ33" s="27" t="s">
        <v>12</v>
      </c>
      <c r="AK33" s="28">
        <v>44804</v>
      </c>
      <c r="AL33" s="85"/>
      <c r="AM33" s="30">
        <v>89</v>
      </c>
      <c r="AN33" s="31">
        <f t="shared" si="15"/>
        <v>0</v>
      </c>
      <c r="AO33" s="30">
        <v>86</v>
      </c>
      <c r="AP33" s="31">
        <f t="shared" si="15"/>
        <v>1</v>
      </c>
      <c r="AQ33" s="31"/>
      <c r="AR33" s="30"/>
      <c r="AT33" s="6"/>
      <c r="AU33" s="167"/>
      <c r="AV33" s="168"/>
      <c r="AW33" s="1"/>
      <c r="AX33" s="169"/>
      <c r="AY33" s="1"/>
      <c r="AZ33" s="169"/>
      <c r="BA33" s="169"/>
      <c r="BB33" s="1"/>
      <c r="BD33" s="170" t="s">
        <v>15</v>
      </c>
      <c r="BE33" s="74">
        <v>44865</v>
      </c>
      <c r="BF33" s="127"/>
      <c r="BG33" s="76"/>
      <c r="BH33" s="77"/>
      <c r="BI33" s="76"/>
      <c r="BJ33" s="77"/>
      <c r="BK33" s="77"/>
      <c r="BL33" s="76"/>
      <c r="BO33" s="106">
        <v>44892</v>
      </c>
      <c r="BP33" s="160"/>
      <c r="BQ33" s="161"/>
    </row>
    <row r="34" spans="2:69" x14ac:dyDescent="0.2">
      <c r="BD34" s="171"/>
      <c r="BO34" s="167">
        <v>44899</v>
      </c>
    </row>
    <row r="35" spans="2:69" x14ac:dyDescent="0.2">
      <c r="I35" s="172" t="s">
        <v>9</v>
      </c>
      <c r="J35" s="172"/>
      <c r="K35" s="172"/>
      <c r="L35" s="172"/>
      <c r="M35" s="172"/>
      <c r="N35" s="172">
        <f>COUNTA(N3:N33)</f>
        <v>4</v>
      </c>
      <c r="P35" s="172" t="s">
        <v>9</v>
      </c>
      <c r="Q35" s="173"/>
      <c r="R35" s="173"/>
      <c r="S35" s="172"/>
      <c r="T35" s="172"/>
      <c r="U35" s="172"/>
      <c r="V35" s="172"/>
      <c r="W35" s="172"/>
      <c r="X35" s="172">
        <f>COUNTA(X3:X32)</f>
        <v>4</v>
      </c>
      <c r="AJ35" s="173" t="s">
        <v>9</v>
      </c>
      <c r="AK35" s="173"/>
      <c r="AL35" s="173"/>
      <c r="AM35" s="173"/>
      <c r="AN35" s="173"/>
      <c r="AO35" s="173"/>
      <c r="AP35" s="173"/>
      <c r="AQ35" s="173"/>
      <c r="AR35" s="173">
        <f>COUNTA(AR3:AR33)</f>
        <v>3</v>
      </c>
      <c r="BO35" s="167">
        <v>44906</v>
      </c>
    </row>
    <row r="36" spans="2:69" x14ac:dyDescent="0.2">
      <c r="I36" s="172" t="s">
        <v>28</v>
      </c>
      <c r="J36" s="172"/>
      <c r="K36" s="172"/>
      <c r="L36" s="172"/>
      <c r="M36" s="172"/>
      <c r="N36" s="172"/>
      <c r="P36" s="172" t="s">
        <v>28</v>
      </c>
      <c r="Q36" s="173"/>
      <c r="R36" s="173"/>
      <c r="S36" s="172"/>
      <c r="T36" s="172"/>
      <c r="U36" s="172"/>
      <c r="V36" s="172"/>
      <c r="W36" s="172">
        <f>COUNTA(W3:W32)</f>
        <v>2</v>
      </c>
      <c r="X36" s="172"/>
      <c r="AJ36" s="173" t="s">
        <v>28</v>
      </c>
      <c r="AK36" s="173"/>
      <c r="AL36" s="173"/>
      <c r="AM36" s="173"/>
      <c r="AN36" s="173"/>
      <c r="AO36" s="173"/>
      <c r="AP36" s="173"/>
      <c r="AQ36" s="173">
        <f>COUNTA(AQ3:AQ33)</f>
        <v>2</v>
      </c>
      <c r="AR36" s="173"/>
      <c r="BO36" s="167">
        <v>44913</v>
      </c>
    </row>
    <row r="37" spans="2:69" x14ac:dyDescent="0.2">
      <c r="BO37" s="167">
        <v>44920</v>
      </c>
    </row>
    <row r="48" spans="2:69" x14ac:dyDescent="0.2">
      <c r="B48" s="174">
        <v>9</v>
      </c>
      <c r="C48" s="6" t="s">
        <v>29</v>
      </c>
    </row>
    <row r="49" spans="2:11" x14ac:dyDescent="0.2">
      <c r="B49" s="174">
        <f>(115*1.07)/50</f>
        <v>2.4610000000000003</v>
      </c>
      <c r="C49" s="6" t="s">
        <v>30</v>
      </c>
    </row>
    <row r="50" spans="2:11" x14ac:dyDescent="0.2">
      <c r="B50" s="174">
        <f>(165*1.07)/75</f>
        <v>2.3540000000000001</v>
      </c>
      <c r="C50" s="6" t="s">
        <v>31</v>
      </c>
    </row>
    <row r="53" spans="2:11" x14ac:dyDescent="0.2">
      <c r="B53" s="175"/>
    </row>
    <row r="56" spans="2:11" x14ac:dyDescent="0.2">
      <c r="K56"/>
    </row>
    <row r="57" spans="2:11" x14ac:dyDescent="0.2">
      <c r="K57"/>
    </row>
    <row r="58" spans="2:11" x14ac:dyDescent="0.2">
      <c r="K58"/>
    </row>
  </sheetData>
  <mergeCells count="30">
    <mergeCell ref="R21:R27"/>
    <mergeCell ref="AL23:AL29"/>
    <mergeCell ref="K24:K30"/>
    <mergeCell ref="BF25:BF31"/>
    <mergeCell ref="AB26:AB32"/>
    <mergeCell ref="AV27:AV32"/>
    <mergeCell ref="R28:R32"/>
    <mergeCell ref="AL30:AL33"/>
    <mergeCell ref="K31:K33"/>
    <mergeCell ref="BF32:BF33"/>
    <mergeCell ref="K10:K16"/>
    <mergeCell ref="BF11:BF17"/>
    <mergeCell ref="AB12:AB18"/>
    <mergeCell ref="AV13:AV19"/>
    <mergeCell ref="R14:R20"/>
    <mergeCell ref="AL16:AL22"/>
    <mergeCell ref="K17:K23"/>
    <mergeCell ref="BF18:BF24"/>
    <mergeCell ref="AB19:AB25"/>
    <mergeCell ref="AV20:AV26"/>
    <mergeCell ref="K3:K9"/>
    <mergeCell ref="R3:R6"/>
    <mergeCell ref="AB3:AB4"/>
    <mergeCell ref="AL3:AL8"/>
    <mergeCell ref="AV3:AV5"/>
    <mergeCell ref="BF4:BF10"/>
    <mergeCell ref="AB5:AB11"/>
    <mergeCell ref="AV6:AV12"/>
    <mergeCell ref="R7:R13"/>
    <mergeCell ref="AL9:AL15"/>
  </mergeCells>
  <conditionalFormatting sqref="L3:L33">
    <cfRule type="top10" dxfId="21" priority="21" bottom="1" rank="1"/>
    <cfRule type="top10" dxfId="20" priority="22" rank="1"/>
  </conditionalFormatting>
  <conditionalFormatting sqref="S3:S32">
    <cfRule type="top10" dxfId="19" priority="19" bottom="1" rank="1"/>
    <cfRule type="top10" dxfId="18" priority="20" rank="1"/>
  </conditionalFormatting>
  <conditionalFormatting sqref="U3:U32">
    <cfRule type="top10" dxfId="17" priority="17" bottom="1" rank="1"/>
    <cfRule type="top10" dxfId="16" priority="18" rank="1"/>
  </conditionalFormatting>
  <conditionalFormatting sqref="AC3:AC33">
    <cfRule type="top10" dxfId="15" priority="15" bottom="1" rank="1"/>
    <cfRule type="top10" dxfId="14" priority="16" rank="1"/>
  </conditionalFormatting>
  <conditionalFormatting sqref="AE3:AE33">
    <cfRule type="top10" dxfId="13" priority="13" bottom="1" rank="1"/>
    <cfRule type="top10" dxfId="12" priority="14" rank="1"/>
  </conditionalFormatting>
  <conditionalFormatting sqref="AM3:AM33">
    <cfRule type="top10" dxfId="11" priority="11" bottom="1" rank="1"/>
    <cfRule type="top10" dxfId="10" priority="12" rank="1"/>
  </conditionalFormatting>
  <conditionalFormatting sqref="AO3:AO33">
    <cfRule type="top10" dxfId="9" priority="9" bottom="1" rank="1"/>
    <cfRule type="top10" dxfId="8" priority="10" rank="1"/>
  </conditionalFormatting>
  <conditionalFormatting sqref="AW3:AW33">
    <cfRule type="top10" dxfId="7" priority="7" bottom="1" rank="1"/>
    <cfRule type="top10" dxfId="6" priority="8" rank="1"/>
  </conditionalFormatting>
  <conditionalFormatting sqref="AY3:AY33">
    <cfRule type="top10" dxfId="5" priority="5" bottom="1" rank="1"/>
    <cfRule type="top10" dxfId="4" priority="6" rank="1"/>
  </conditionalFormatting>
  <conditionalFormatting sqref="BG3:BG33">
    <cfRule type="top10" dxfId="3" priority="3" bottom="1" rank="1"/>
    <cfRule type="top10" dxfId="2" priority="4" rank="1"/>
  </conditionalFormatting>
  <conditionalFormatting sqref="BI3:BI33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2022-10-18T13:51:35Z</dcterms:created>
  <dcterms:modified xsi:type="dcterms:W3CDTF">2022-10-18T13:51:56Z</dcterms:modified>
</cp:coreProperties>
</file>