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440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6" i="1" l="1"/>
  <c r="M42" i="1"/>
  <c r="I50" i="1"/>
  <c r="I49" i="1"/>
  <c r="I48" i="1"/>
  <c r="J41" i="1"/>
  <c r="M41" i="1" s="1"/>
  <c r="C4" i="1"/>
  <c r="E5" i="1" s="1"/>
  <c r="C5" i="1"/>
  <c r="E6" i="1" s="1"/>
  <c r="C6" i="1"/>
  <c r="E7" i="1" s="1"/>
  <c r="C7" i="1"/>
  <c r="E8" i="1" s="1"/>
  <c r="C8" i="1"/>
  <c r="E9" i="1" s="1"/>
  <c r="C9" i="1"/>
  <c r="E10" i="1" s="1"/>
  <c r="C10" i="1"/>
  <c r="E11" i="1" s="1"/>
  <c r="C11" i="1"/>
  <c r="E12" i="1" s="1"/>
  <c r="C12" i="1"/>
  <c r="E13" i="1" s="1"/>
  <c r="C13" i="1"/>
  <c r="E14" i="1" s="1"/>
  <c r="C14" i="1"/>
  <c r="E15" i="1" s="1"/>
  <c r="C15" i="1"/>
  <c r="E16" i="1" s="1"/>
  <c r="C16" i="1"/>
  <c r="E17" i="1" s="1"/>
  <c r="C17" i="1"/>
  <c r="E18" i="1" s="1"/>
  <c r="C18" i="1"/>
  <c r="E19" i="1" s="1"/>
  <c r="C19" i="1"/>
  <c r="E20" i="1" s="1"/>
  <c r="C20" i="1"/>
  <c r="E21" i="1" s="1"/>
  <c r="C21" i="1"/>
  <c r="E22" i="1" s="1"/>
  <c r="C22" i="1"/>
  <c r="E23" i="1" s="1"/>
  <c r="C23" i="1"/>
  <c r="E24" i="1" s="1"/>
  <c r="C24" i="1"/>
  <c r="E25" i="1" s="1"/>
  <c r="C25" i="1"/>
  <c r="E26" i="1" s="1"/>
  <c r="C26" i="1"/>
  <c r="E27" i="1" s="1"/>
  <c r="C27" i="1"/>
  <c r="E28" i="1" s="1"/>
  <c r="C28" i="1"/>
  <c r="E29" i="1" s="1"/>
  <c r="C29" i="1"/>
  <c r="E30" i="1" s="1"/>
  <c r="C30" i="1"/>
  <c r="E31" i="1" s="1"/>
  <c r="C31" i="1"/>
  <c r="E32" i="1" s="1"/>
  <c r="C32" i="1"/>
  <c r="E33" i="1" s="1"/>
  <c r="C33" i="1"/>
  <c r="E34" i="1" s="1"/>
  <c r="C34" i="1"/>
  <c r="E35" i="1" s="1"/>
  <c r="C35" i="1"/>
  <c r="E36" i="1" s="1"/>
  <c r="C36" i="1"/>
  <c r="E37" i="1" s="1"/>
  <c r="C37" i="1"/>
  <c r="E38" i="1" s="1"/>
  <c r="C38" i="1"/>
  <c r="E39" i="1" s="1"/>
  <c r="C39" i="1"/>
  <c r="E40" i="1" s="1"/>
  <c r="C40" i="1"/>
  <c r="E41" i="1" s="1"/>
  <c r="C41" i="1"/>
  <c r="E42" i="1" s="1"/>
  <c r="C42" i="1"/>
  <c r="E43" i="1" s="1"/>
  <c r="C43" i="1"/>
  <c r="E44" i="1" s="1"/>
  <c r="C44" i="1"/>
  <c r="E45" i="1" s="1"/>
  <c r="C45" i="1"/>
  <c r="E46" i="1" s="1"/>
  <c r="C46" i="1"/>
  <c r="E47" i="1" s="1"/>
  <c r="C47" i="1"/>
  <c r="E48" i="1" s="1"/>
  <c r="C48" i="1"/>
  <c r="E49" i="1" s="1"/>
  <c r="C49" i="1"/>
  <c r="E50" i="1" s="1"/>
  <c r="C50" i="1"/>
  <c r="E51" i="1" s="1"/>
  <c r="C51" i="1"/>
  <c r="E52" i="1" s="1"/>
  <c r="C52" i="1"/>
  <c r="E53" i="1" s="1"/>
  <c r="C53" i="1"/>
  <c r="E54" i="1" s="1"/>
  <c r="C54" i="1"/>
  <c r="E55" i="1" s="1"/>
  <c r="C55" i="1"/>
  <c r="E56" i="1" s="1"/>
  <c r="C56" i="1"/>
  <c r="E57" i="1" s="1"/>
  <c r="C57" i="1"/>
  <c r="E58" i="1" s="1"/>
  <c r="C58" i="1"/>
  <c r="E59" i="1" s="1"/>
  <c r="C59" i="1"/>
  <c r="E60" i="1" s="1"/>
  <c r="C60" i="1"/>
  <c r="E61" i="1" s="1"/>
  <c r="C61" i="1"/>
  <c r="E62" i="1" s="1"/>
  <c r="C62" i="1"/>
  <c r="E63" i="1" s="1"/>
  <c r="C63" i="1"/>
  <c r="E64" i="1" s="1"/>
  <c r="C64" i="1"/>
  <c r="E65" i="1" s="1"/>
  <c r="C65" i="1"/>
  <c r="E66" i="1" s="1"/>
  <c r="C66" i="1"/>
  <c r="E67" i="1" s="1"/>
  <c r="C67" i="1"/>
  <c r="E68" i="1" s="1"/>
  <c r="C68" i="1"/>
  <c r="E69" i="1" s="1"/>
  <c r="C69" i="1"/>
  <c r="E70" i="1" s="1"/>
  <c r="C70" i="1"/>
  <c r="E71" i="1" s="1"/>
  <c r="C71" i="1"/>
  <c r="E72" i="1" s="1"/>
  <c r="C72" i="1"/>
  <c r="E73" i="1" s="1"/>
  <c r="C73" i="1"/>
  <c r="E74" i="1" s="1"/>
  <c r="C74" i="1"/>
  <c r="E75" i="1" s="1"/>
  <c r="C75" i="1"/>
  <c r="E76" i="1" s="1"/>
  <c r="C76" i="1"/>
  <c r="E77" i="1" s="1"/>
  <c r="C77" i="1"/>
  <c r="E78" i="1" s="1"/>
  <c r="C78" i="1"/>
  <c r="E79" i="1" s="1"/>
  <c r="C79" i="1"/>
  <c r="E80" i="1" s="1"/>
  <c r="C80" i="1"/>
  <c r="E81" i="1" s="1"/>
  <c r="C81" i="1"/>
  <c r="E82" i="1" s="1"/>
  <c r="C82" i="1"/>
  <c r="E83" i="1" s="1"/>
  <c r="C83" i="1"/>
  <c r="C3" i="1"/>
  <c r="E4" i="1" s="1"/>
  <c r="D3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J43" i="1" l="1"/>
  <c r="J42" i="1"/>
</calcChain>
</file>

<file path=xl/sharedStrings.xml><?xml version="1.0" encoding="utf-8"?>
<sst xmlns="http://schemas.openxmlformats.org/spreadsheetml/2006/main" count="15" uniqueCount="13">
  <si>
    <t>pH</t>
  </si>
  <si>
    <t>1e afgeleide</t>
  </si>
  <si>
    <t>2e afgeleide</t>
  </si>
  <si>
    <t>nulpunt</t>
  </si>
  <si>
    <t>mL</t>
  </si>
  <si>
    <t>V(pKa1)</t>
  </si>
  <si>
    <t>V(pKa2)</t>
  </si>
  <si>
    <t>pka1</t>
  </si>
  <si>
    <t>pka2</t>
  </si>
  <si>
    <t>MG</t>
  </si>
  <si>
    <t>FTF</t>
  </si>
  <si>
    <t>iminodiacetic acid</t>
  </si>
  <si>
    <t>Volume NaOH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</si>
</sst>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Sheet1!$E$32:$E$33</c:f>
              <c:numCache>
                <c:formatCode>General</c:formatCode>
                <c:ptCount val="2"/>
                <c:pt idx="0">
                  <c:v>23</c:v>
                </c:pt>
                <c:pt idx="1">
                  <c:v>23.5</c:v>
                </c:pt>
              </c:numCache>
            </c:numRef>
          </c:xVal>
          <c:yVal>
            <c:numRef>
              <c:f>Sheet1!$F$32:$F$33</c:f>
              <c:numCache>
                <c:formatCode>General</c:formatCode>
                <c:ptCount val="2"/>
                <c:pt idx="0">
                  <c:v>3.519999999999996</c:v>
                </c:pt>
                <c:pt idx="1">
                  <c:v>-4.7199999999999989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7552"/>
        <c:axId val="72329088"/>
      </c:scatterChart>
      <c:valAx>
        <c:axId val="723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29088"/>
        <c:crosses val="autoZero"/>
        <c:crossBetween val="midCat"/>
      </c:valAx>
      <c:valAx>
        <c:axId val="7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2755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Potentiometrische titratie </c:v>
          </c:tx>
          <c:xVal>
            <c:numRef>
              <c:f>Sheet1!$A$2:$A$83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17.5</c:v>
                </c:pt>
                <c:pt idx="19">
                  <c:v>18</c:v>
                </c:pt>
                <c:pt idx="20">
                  <c:v>18.5</c:v>
                </c:pt>
                <c:pt idx="21">
                  <c:v>19</c:v>
                </c:pt>
                <c:pt idx="22">
                  <c:v>19.5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21.5</c:v>
                </c:pt>
                <c:pt idx="27">
                  <c:v>22</c:v>
                </c:pt>
                <c:pt idx="28">
                  <c:v>22.5</c:v>
                </c:pt>
                <c:pt idx="29">
                  <c:v>23</c:v>
                </c:pt>
                <c:pt idx="30">
                  <c:v>23.5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25.5</c:v>
                </c:pt>
                <c:pt idx="35">
                  <c:v>26</c:v>
                </c:pt>
                <c:pt idx="36">
                  <c:v>26.5</c:v>
                </c:pt>
                <c:pt idx="37">
                  <c:v>27</c:v>
                </c:pt>
                <c:pt idx="38">
                  <c:v>27.5</c:v>
                </c:pt>
                <c:pt idx="39">
                  <c:v>28</c:v>
                </c:pt>
                <c:pt idx="40">
                  <c:v>28.5</c:v>
                </c:pt>
                <c:pt idx="41">
                  <c:v>29</c:v>
                </c:pt>
                <c:pt idx="42">
                  <c:v>29.5</c:v>
                </c:pt>
                <c:pt idx="43">
                  <c:v>30</c:v>
                </c:pt>
                <c:pt idx="44">
                  <c:v>30.5</c:v>
                </c:pt>
                <c:pt idx="45">
                  <c:v>31</c:v>
                </c:pt>
                <c:pt idx="46">
                  <c:v>31.5</c:v>
                </c:pt>
                <c:pt idx="47">
                  <c:v>32</c:v>
                </c:pt>
                <c:pt idx="48">
                  <c:v>32.5</c:v>
                </c:pt>
                <c:pt idx="49">
                  <c:v>33</c:v>
                </c:pt>
                <c:pt idx="50">
                  <c:v>33.5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46.5</c:v>
                </c:pt>
                <c:pt idx="67">
                  <c:v>47</c:v>
                </c:pt>
                <c:pt idx="68">
                  <c:v>47.5</c:v>
                </c:pt>
                <c:pt idx="69">
                  <c:v>48</c:v>
                </c:pt>
                <c:pt idx="70">
                  <c:v>48.5</c:v>
                </c:pt>
                <c:pt idx="71">
                  <c:v>49</c:v>
                </c:pt>
                <c:pt idx="72">
                  <c:v>49.5</c:v>
                </c:pt>
                <c:pt idx="73">
                  <c:v>50</c:v>
                </c:pt>
                <c:pt idx="74">
                  <c:v>52</c:v>
                </c:pt>
                <c:pt idx="75">
                  <c:v>54</c:v>
                </c:pt>
                <c:pt idx="76">
                  <c:v>56</c:v>
                </c:pt>
                <c:pt idx="77">
                  <c:v>58</c:v>
                </c:pt>
                <c:pt idx="78">
                  <c:v>60</c:v>
                </c:pt>
                <c:pt idx="79">
                  <c:v>64</c:v>
                </c:pt>
                <c:pt idx="80">
                  <c:v>68</c:v>
                </c:pt>
                <c:pt idx="81">
                  <c:v>70</c:v>
                </c:pt>
              </c:numCache>
            </c:numRef>
          </c:xVal>
          <c:yVal>
            <c:numRef>
              <c:f>Sheet1!$B$2:$B$83</c:f>
              <c:numCache>
                <c:formatCode>0.00</c:formatCode>
                <c:ptCount val="82"/>
                <c:pt idx="0">
                  <c:v>2.34</c:v>
                </c:pt>
                <c:pt idx="1">
                  <c:v>2.41</c:v>
                </c:pt>
                <c:pt idx="2">
                  <c:v>2.4500000000000002</c:v>
                </c:pt>
                <c:pt idx="3">
                  <c:v>2.48</c:v>
                </c:pt>
                <c:pt idx="4">
                  <c:v>2.52</c:v>
                </c:pt>
                <c:pt idx="5">
                  <c:v>2.56</c:v>
                </c:pt>
                <c:pt idx="6">
                  <c:v>2.63</c:v>
                </c:pt>
                <c:pt idx="7">
                  <c:v>2.65</c:v>
                </c:pt>
                <c:pt idx="8">
                  <c:v>2.69</c:v>
                </c:pt>
                <c:pt idx="9">
                  <c:v>2.74</c:v>
                </c:pt>
                <c:pt idx="10">
                  <c:v>2.78</c:v>
                </c:pt>
                <c:pt idx="11">
                  <c:v>2.83</c:v>
                </c:pt>
                <c:pt idx="12">
                  <c:v>2.88</c:v>
                </c:pt>
                <c:pt idx="13">
                  <c:v>2.94</c:v>
                </c:pt>
                <c:pt idx="14">
                  <c:v>3</c:v>
                </c:pt>
                <c:pt idx="15">
                  <c:v>3.07</c:v>
                </c:pt>
                <c:pt idx="16">
                  <c:v>3.15</c:v>
                </c:pt>
                <c:pt idx="17">
                  <c:v>3.26</c:v>
                </c:pt>
                <c:pt idx="18">
                  <c:v>3.28</c:v>
                </c:pt>
                <c:pt idx="19">
                  <c:v>3.33</c:v>
                </c:pt>
                <c:pt idx="20">
                  <c:v>3.38</c:v>
                </c:pt>
                <c:pt idx="21">
                  <c:v>3.43</c:v>
                </c:pt>
                <c:pt idx="22">
                  <c:v>3.5</c:v>
                </c:pt>
                <c:pt idx="23">
                  <c:v>3.58</c:v>
                </c:pt>
                <c:pt idx="24">
                  <c:v>3.66</c:v>
                </c:pt>
                <c:pt idx="25">
                  <c:v>3.78</c:v>
                </c:pt>
                <c:pt idx="26">
                  <c:v>3.93</c:v>
                </c:pt>
                <c:pt idx="27">
                  <c:v>4.1500000000000004</c:v>
                </c:pt>
                <c:pt idx="28">
                  <c:v>4.5199999999999996</c:v>
                </c:pt>
                <c:pt idx="29">
                  <c:v>5.57</c:v>
                </c:pt>
                <c:pt idx="30">
                  <c:v>7.5</c:v>
                </c:pt>
                <c:pt idx="31">
                  <c:v>8.25</c:v>
                </c:pt>
                <c:pt idx="32">
                  <c:v>8.5299999999999994</c:v>
                </c:pt>
                <c:pt idx="33">
                  <c:v>8.69</c:v>
                </c:pt>
                <c:pt idx="34">
                  <c:v>8.82</c:v>
                </c:pt>
                <c:pt idx="35">
                  <c:v>8.92</c:v>
                </c:pt>
                <c:pt idx="36">
                  <c:v>9.02</c:v>
                </c:pt>
                <c:pt idx="37">
                  <c:v>9.09</c:v>
                </c:pt>
                <c:pt idx="38">
                  <c:v>9.15</c:v>
                </c:pt>
                <c:pt idx="39">
                  <c:v>9.2200000000000006</c:v>
                </c:pt>
                <c:pt idx="40">
                  <c:v>9.27</c:v>
                </c:pt>
                <c:pt idx="41">
                  <c:v>9.32</c:v>
                </c:pt>
                <c:pt idx="42">
                  <c:v>9.3800000000000008</c:v>
                </c:pt>
                <c:pt idx="43">
                  <c:v>9.43</c:v>
                </c:pt>
                <c:pt idx="44">
                  <c:v>9.48</c:v>
                </c:pt>
                <c:pt idx="45">
                  <c:v>9.51</c:v>
                </c:pt>
                <c:pt idx="46">
                  <c:v>9.56</c:v>
                </c:pt>
                <c:pt idx="47">
                  <c:v>9.6</c:v>
                </c:pt>
                <c:pt idx="48">
                  <c:v>9.64</c:v>
                </c:pt>
                <c:pt idx="49">
                  <c:v>9.67</c:v>
                </c:pt>
                <c:pt idx="50">
                  <c:v>9.7100000000000009</c:v>
                </c:pt>
                <c:pt idx="51">
                  <c:v>9.75</c:v>
                </c:pt>
                <c:pt idx="52">
                  <c:v>9.82</c:v>
                </c:pt>
                <c:pt idx="53">
                  <c:v>9.89</c:v>
                </c:pt>
                <c:pt idx="54">
                  <c:v>9.9499999999999993</c:v>
                </c:pt>
                <c:pt idx="55">
                  <c:v>10.029999999999999</c:v>
                </c:pt>
                <c:pt idx="56">
                  <c:v>10.1</c:v>
                </c:pt>
                <c:pt idx="57">
                  <c:v>10.17</c:v>
                </c:pt>
                <c:pt idx="58">
                  <c:v>10.25</c:v>
                </c:pt>
                <c:pt idx="59">
                  <c:v>10.29</c:v>
                </c:pt>
                <c:pt idx="60">
                  <c:v>10.33</c:v>
                </c:pt>
                <c:pt idx="61">
                  <c:v>10.37</c:v>
                </c:pt>
                <c:pt idx="62">
                  <c:v>10.41</c:v>
                </c:pt>
                <c:pt idx="63">
                  <c:v>10.5</c:v>
                </c:pt>
                <c:pt idx="64">
                  <c:v>10.59</c:v>
                </c:pt>
                <c:pt idx="65">
                  <c:v>10.7</c:v>
                </c:pt>
                <c:pt idx="66">
                  <c:v>10.76</c:v>
                </c:pt>
                <c:pt idx="67">
                  <c:v>10.82</c:v>
                </c:pt>
                <c:pt idx="68">
                  <c:v>10.87</c:v>
                </c:pt>
                <c:pt idx="69">
                  <c:v>10.92</c:v>
                </c:pt>
                <c:pt idx="70">
                  <c:v>10.98</c:v>
                </c:pt>
                <c:pt idx="71">
                  <c:v>11.05</c:v>
                </c:pt>
                <c:pt idx="72">
                  <c:v>11.09</c:v>
                </c:pt>
                <c:pt idx="73">
                  <c:v>11.14</c:v>
                </c:pt>
                <c:pt idx="74">
                  <c:v>11.34</c:v>
                </c:pt>
                <c:pt idx="75">
                  <c:v>11.47</c:v>
                </c:pt>
                <c:pt idx="76">
                  <c:v>11.58</c:v>
                </c:pt>
                <c:pt idx="77">
                  <c:v>11.66</c:v>
                </c:pt>
                <c:pt idx="78">
                  <c:v>11.74</c:v>
                </c:pt>
                <c:pt idx="79">
                  <c:v>11.84</c:v>
                </c:pt>
                <c:pt idx="80">
                  <c:v>11.94</c:v>
                </c:pt>
                <c:pt idx="81">
                  <c:v>11.96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3680"/>
        <c:axId val="81067008"/>
      </c:scatterChart>
      <c:valAx>
        <c:axId val="279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Volume</a:t>
                </a:r>
                <a:r>
                  <a:rPr lang="nl-BE" baseline="0"/>
                  <a:t> toegevoegde NaOH (mL)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51179928166873878"/>
              <c:y val="0.910064202794137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1067008"/>
        <c:crosses val="autoZero"/>
        <c:crossBetween val="midCat"/>
      </c:valAx>
      <c:valAx>
        <c:axId val="8106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pH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79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2de afgeleide potentiometrische titratie</c:v>
          </c:tx>
          <c:xVal>
            <c:numRef>
              <c:f>Sheet1!$E$4:$E$83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16.875</c:v>
                </c:pt>
                <c:pt idx="17">
                  <c:v>17.5</c:v>
                </c:pt>
                <c:pt idx="18">
                  <c:v>18</c:v>
                </c:pt>
                <c:pt idx="19">
                  <c:v>18.5</c:v>
                </c:pt>
                <c:pt idx="20">
                  <c:v>19</c:v>
                </c:pt>
                <c:pt idx="21">
                  <c:v>19.5</c:v>
                </c:pt>
                <c:pt idx="22">
                  <c:v>20</c:v>
                </c:pt>
                <c:pt idx="23">
                  <c:v>20.5</c:v>
                </c:pt>
                <c:pt idx="24">
                  <c:v>21</c:v>
                </c:pt>
                <c:pt idx="25">
                  <c:v>21.5</c:v>
                </c:pt>
                <c:pt idx="26">
                  <c:v>22</c:v>
                </c:pt>
                <c:pt idx="27">
                  <c:v>22.5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  <c:pt idx="31">
                  <c:v>24.5</c:v>
                </c:pt>
                <c:pt idx="32">
                  <c:v>25</c:v>
                </c:pt>
                <c:pt idx="33">
                  <c:v>25.5</c:v>
                </c:pt>
                <c:pt idx="34">
                  <c:v>26</c:v>
                </c:pt>
                <c:pt idx="35">
                  <c:v>26.5</c:v>
                </c:pt>
                <c:pt idx="36">
                  <c:v>27</c:v>
                </c:pt>
                <c:pt idx="37">
                  <c:v>27.5</c:v>
                </c:pt>
                <c:pt idx="38">
                  <c:v>28</c:v>
                </c:pt>
                <c:pt idx="39">
                  <c:v>28.5</c:v>
                </c:pt>
                <c:pt idx="40">
                  <c:v>29</c:v>
                </c:pt>
                <c:pt idx="41">
                  <c:v>29.5</c:v>
                </c:pt>
                <c:pt idx="42">
                  <c:v>30</c:v>
                </c:pt>
                <c:pt idx="43">
                  <c:v>30.5</c:v>
                </c:pt>
                <c:pt idx="44">
                  <c:v>31</c:v>
                </c:pt>
                <c:pt idx="45">
                  <c:v>31.5</c:v>
                </c:pt>
                <c:pt idx="46">
                  <c:v>32</c:v>
                </c:pt>
                <c:pt idx="47">
                  <c:v>32.5</c:v>
                </c:pt>
                <c:pt idx="48">
                  <c:v>33</c:v>
                </c:pt>
                <c:pt idx="49">
                  <c:v>33.5</c:v>
                </c:pt>
                <c:pt idx="50">
                  <c:v>34.125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40.875</c:v>
                </c:pt>
                <c:pt idx="58">
                  <c:v>41.5</c:v>
                </c:pt>
                <c:pt idx="59">
                  <c:v>42</c:v>
                </c:pt>
                <c:pt idx="60">
                  <c:v>42.5</c:v>
                </c:pt>
                <c:pt idx="61">
                  <c:v>43.125</c:v>
                </c:pt>
                <c:pt idx="62">
                  <c:v>44</c:v>
                </c:pt>
                <c:pt idx="63">
                  <c:v>45</c:v>
                </c:pt>
                <c:pt idx="64">
                  <c:v>45.875</c:v>
                </c:pt>
                <c:pt idx="65">
                  <c:v>46.5</c:v>
                </c:pt>
                <c:pt idx="66">
                  <c:v>47</c:v>
                </c:pt>
                <c:pt idx="67">
                  <c:v>47.5</c:v>
                </c:pt>
                <c:pt idx="68">
                  <c:v>48</c:v>
                </c:pt>
                <c:pt idx="69">
                  <c:v>48.5</c:v>
                </c:pt>
                <c:pt idx="70">
                  <c:v>49</c:v>
                </c:pt>
                <c:pt idx="71">
                  <c:v>49.5</c:v>
                </c:pt>
                <c:pt idx="72">
                  <c:v>50.375</c:v>
                </c:pt>
                <c:pt idx="73">
                  <c:v>52</c:v>
                </c:pt>
                <c:pt idx="74">
                  <c:v>54</c:v>
                </c:pt>
                <c:pt idx="75">
                  <c:v>56</c:v>
                </c:pt>
                <c:pt idx="76">
                  <c:v>58</c:v>
                </c:pt>
                <c:pt idx="77">
                  <c:v>60.5</c:v>
                </c:pt>
                <c:pt idx="78">
                  <c:v>64</c:v>
                </c:pt>
                <c:pt idx="79">
                  <c:v>67.5</c:v>
                </c:pt>
              </c:numCache>
            </c:numRef>
          </c:xVal>
          <c:yVal>
            <c:numRef>
              <c:f>Sheet1!$F$4:$F$83</c:f>
              <c:numCache>
                <c:formatCode>General</c:formatCode>
                <c:ptCount val="80"/>
                <c:pt idx="0">
                  <c:v>-3.0000000000000249E-2</c:v>
                </c:pt>
                <c:pt idx="1">
                  <c:v>-1.0000000000000231E-2</c:v>
                </c:pt>
                <c:pt idx="2">
                  <c:v>1.0000000000000231E-2</c:v>
                </c:pt>
                <c:pt idx="3">
                  <c:v>0</c:v>
                </c:pt>
                <c:pt idx="4">
                  <c:v>2.9999999999999805E-2</c:v>
                </c:pt>
                <c:pt idx="5">
                  <c:v>-4.9999999999999822E-2</c:v>
                </c:pt>
                <c:pt idx="6">
                  <c:v>2.0000000000000018E-2</c:v>
                </c:pt>
                <c:pt idx="7">
                  <c:v>1.0000000000000231E-2</c:v>
                </c:pt>
                <c:pt idx="8">
                  <c:v>-1.0000000000000675E-2</c:v>
                </c:pt>
                <c:pt idx="9">
                  <c:v>1.0000000000000675E-2</c:v>
                </c:pt>
                <c:pt idx="10">
                  <c:v>-4.4408920985006262E-16</c:v>
                </c:pt>
                <c:pt idx="11">
                  <c:v>1.0000000000000231E-2</c:v>
                </c:pt>
                <c:pt idx="12">
                  <c:v>0</c:v>
                </c:pt>
                <c:pt idx="13">
                  <c:v>9.9999999999997868E-3</c:v>
                </c:pt>
                <c:pt idx="14">
                  <c:v>1.0000000000000231E-2</c:v>
                </c:pt>
                <c:pt idx="15">
                  <c:v>2.9999999999999805E-2</c:v>
                </c:pt>
                <c:pt idx="16">
                  <c:v>-0.13999999999999968</c:v>
                </c:pt>
                <c:pt idx="17">
                  <c:v>0.12000000000000099</c:v>
                </c:pt>
                <c:pt idx="18">
                  <c:v>-1.7763568394002505E-15</c:v>
                </c:pt>
                <c:pt idx="19">
                  <c:v>1.7763568394002505E-15</c:v>
                </c:pt>
                <c:pt idx="20">
                  <c:v>7.9999999999998295E-2</c:v>
                </c:pt>
                <c:pt idx="21">
                  <c:v>4.0000000000000924E-2</c:v>
                </c:pt>
                <c:pt idx="22">
                  <c:v>0</c:v>
                </c:pt>
                <c:pt idx="23">
                  <c:v>0.15999999999999837</c:v>
                </c:pt>
                <c:pt idx="24">
                  <c:v>0.12000000000000277</c:v>
                </c:pt>
                <c:pt idx="25">
                  <c:v>0.27999999999999936</c:v>
                </c:pt>
                <c:pt idx="26">
                  <c:v>0.59999999999999609</c:v>
                </c:pt>
                <c:pt idx="27">
                  <c:v>2.720000000000006</c:v>
                </c:pt>
                <c:pt idx="28">
                  <c:v>3.519999999999996</c:v>
                </c:pt>
                <c:pt idx="29">
                  <c:v>-4.7199999999999989</c:v>
                </c:pt>
                <c:pt idx="30">
                  <c:v>-1.8800000000000026</c:v>
                </c:pt>
                <c:pt idx="31">
                  <c:v>-0.47999999999999687</c:v>
                </c:pt>
                <c:pt idx="32">
                  <c:v>-0.11999999999999744</c:v>
                </c:pt>
                <c:pt idx="33">
                  <c:v>-0.12000000000000455</c:v>
                </c:pt>
                <c:pt idx="34">
                  <c:v>0</c:v>
                </c:pt>
                <c:pt idx="35">
                  <c:v>-0.11999999999999744</c:v>
                </c:pt>
                <c:pt idx="36">
                  <c:v>-3.9999999999999147E-2</c:v>
                </c:pt>
                <c:pt idx="37">
                  <c:v>3.9999999999999147E-2</c:v>
                </c:pt>
                <c:pt idx="38">
                  <c:v>-8.00000000000054E-2</c:v>
                </c:pt>
                <c:pt idx="39">
                  <c:v>7.1054273576010019E-15</c:v>
                </c:pt>
                <c:pt idx="40">
                  <c:v>3.9999999999999147E-2</c:v>
                </c:pt>
                <c:pt idx="41">
                  <c:v>-4.0000000000006253E-2</c:v>
                </c:pt>
                <c:pt idx="42">
                  <c:v>7.1054273576010019E-15</c:v>
                </c:pt>
                <c:pt idx="43">
                  <c:v>-8.00000000000054E-2</c:v>
                </c:pt>
                <c:pt idx="44">
                  <c:v>8.00000000000054E-2</c:v>
                </c:pt>
                <c:pt idx="45">
                  <c:v>-4.0000000000006253E-2</c:v>
                </c:pt>
                <c:pt idx="46">
                  <c:v>7.1054273576010019E-15</c:v>
                </c:pt>
                <c:pt idx="47">
                  <c:v>-4.0000000000006253E-2</c:v>
                </c:pt>
                <c:pt idx="48">
                  <c:v>4.0000000000006253E-2</c:v>
                </c:pt>
                <c:pt idx="49">
                  <c:v>-7.1054273576010019E-15</c:v>
                </c:pt>
                <c:pt idx="50">
                  <c:v>-9.9999999999980105E-3</c:v>
                </c:pt>
                <c:pt idx="51">
                  <c:v>0</c:v>
                </c:pt>
                <c:pt idx="52">
                  <c:v>-1.0000000000001563E-2</c:v>
                </c:pt>
                <c:pt idx="53">
                  <c:v>2.000000000000135E-2</c:v>
                </c:pt>
                <c:pt idx="54">
                  <c:v>-9.9999999999997868E-3</c:v>
                </c:pt>
                <c:pt idx="55">
                  <c:v>0</c:v>
                </c:pt>
                <c:pt idx="56">
                  <c:v>9.9999999999997868E-3</c:v>
                </c:pt>
                <c:pt idx="57">
                  <c:v>-3.5527136788005009E-15</c:v>
                </c:pt>
                <c:pt idx="58">
                  <c:v>7.1054273576010019E-15</c:v>
                </c:pt>
                <c:pt idx="59">
                  <c:v>-7.1054273576010019E-15</c:v>
                </c:pt>
                <c:pt idx="60">
                  <c:v>7.1054273576010019E-15</c:v>
                </c:pt>
                <c:pt idx="61">
                  <c:v>9.9999999999980105E-3</c:v>
                </c:pt>
                <c:pt idx="62">
                  <c:v>0</c:v>
                </c:pt>
                <c:pt idx="63">
                  <c:v>1.9999999999999574E-2</c:v>
                </c:pt>
                <c:pt idx="64">
                  <c:v>2.0000000000003126E-2</c:v>
                </c:pt>
                <c:pt idx="65">
                  <c:v>0</c:v>
                </c:pt>
                <c:pt idx="66">
                  <c:v>-4.0000000000006253E-2</c:v>
                </c:pt>
                <c:pt idx="67">
                  <c:v>7.1054273576010019E-15</c:v>
                </c:pt>
                <c:pt idx="68">
                  <c:v>3.9999999999999147E-2</c:v>
                </c:pt>
                <c:pt idx="69">
                  <c:v>3.9999999999999147E-2</c:v>
                </c:pt>
                <c:pt idx="70">
                  <c:v>-0.12000000000000455</c:v>
                </c:pt>
                <c:pt idx="71">
                  <c:v>4.0000000000006253E-2</c:v>
                </c:pt>
                <c:pt idx="72">
                  <c:v>-8.8817841970012523E-16</c:v>
                </c:pt>
                <c:pt idx="73">
                  <c:v>-1.7499999999999627E-2</c:v>
                </c:pt>
                <c:pt idx="74">
                  <c:v>-5.0000000000003375E-3</c:v>
                </c:pt>
                <c:pt idx="75">
                  <c:v>-7.4999999999998401E-3</c:v>
                </c:pt>
                <c:pt idx="76">
                  <c:v>0</c:v>
                </c:pt>
                <c:pt idx="77">
                  <c:v>-3.7500000000000311E-3</c:v>
                </c:pt>
                <c:pt idx="78">
                  <c:v>0</c:v>
                </c:pt>
                <c:pt idx="79">
                  <c:v>-7.4999999999996181E-3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152"/>
        <c:axId val="29166592"/>
      </c:scatterChart>
      <c:valAx>
        <c:axId val="291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Volume</a:t>
                </a:r>
                <a:r>
                  <a:rPr lang="nl-BE" baseline="0"/>
                  <a:t> toegevoegde NaOH (mL)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166592"/>
        <c:crosses val="autoZero"/>
        <c:crossBetween val="midCat"/>
      </c:valAx>
      <c:valAx>
        <c:axId val="2916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16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22</xdr:row>
      <xdr:rowOff>38100</xdr:rowOff>
    </xdr:from>
    <xdr:to>
      <xdr:col>14</xdr:col>
      <xdr:colOff>209550</xdr:colOff>
      <xdr:row>36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0</xdr:rowOff>
    </xdr:from>
    <xdr:to>
      <xdr:col>16</xdr:col>
      <xdr:colOff>323850</xdr:colOff>
      <xdr:row>19</xdr:row>
      <xdr:rowOff>80962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64</xdr:row>
      <xdr:rowOff>19050</xdr:rowOff>
    </xdr:from>
    <xdr:to>
      <xdr:col>14</xdr:col>
      <xdr:colOff>447675</xdr:colOff>
      <xdr:row>83</xdr:row>
      <xdr:rowOff>166687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I78" sqref="I78"/>
    </sheetView>
  </sheetViews>
  <sheetFormatPr defaultRowHeight="15" x14ac:dyDescent="0.25"/>
  <cols>
    <col min="1" max="1" width="19.85546875" customWidth="1"/>
    <col min="2" max="2" width="5.5703125" bestFit="1" customWidth="1"/>
    <col min="3" max="3" width="18" bestFit="1" customWidth="1"/>
    <col min="4" max="4" width="12" bestFit="1" customWidth="1"/>
    <col min="5" max="5" width="18" bestFit="1" customWidth="1"/>
    <col min="6" max="6" width="12.7109375" bestFit="1" customWidth="1"/>
  </cols>
  <sheetData>
    <row r="1" spans="1:6" x14ac:dyDescent="0.25">
      <c r="A1" s="2" t="s">
        <v>12</v>
      </c>
      <c r="B1" s="2" t="s">
        <v>0</v>
      </c>
      <c r="C1" s="2" t="s">
        <v>12</v>
      </c>
      <c r="D1" s="2" t="s">
        <v>1</v>
      </c>
      <c r="E1" s="2" t="s">
        <v>12</v>
      </c>
      <c r="F1" s="2" t="s">
        <v>2</v>
      </c>
    </row>
    <row r="2" spans="1:6" x14ac:dyDescent="0.25">
      <c r="A2" s="1">
        <v>0</v>
      </c>
      <c r="B2" s="3">
        <v>2.34</v>
      </c>
      <c r="C2" s="3"/>
      <c r="D2" s="1"/>
      <c r="E2" s="1"/>
      <c r="F2" s="1"/>
    </row>
    <row r="3" spans="1:6" x14ac:dyDescent="0.25">
      <c r="A3" s="1">
        <v>1</v>
      </c>
      <c r="B3" s="3">
        <v>2.41</v>
      </c>
      <c r="C3" s="3">
        <f>(A3+A2)/2</f>
        <v>0.5</v>
      </c>
      <c r="D3" s="1">
        <f>(B3-B2)/(A3-A2)</f>
        <v>7.0000000000000284E-2</v>
      </c>
      <c r="E3" s="1"/>
      <c r="F3" s="1"/>
    </row>
    <row r="4" spans="1:6" x14ac:dyDescent="0.25">
      <c r="A4" s="1">
        <v>2</v>
      </c>
      <c r="B4" s="3">
        <v>2.4500000000000002</v>
      </c>
      <c r="C4" s="3">
        <f t="shared" ref="C4:C67" si="0">(A4+A3)/2</f>
        <v>1.5</v>
      </c>
      <c r="D4" s="1">
        <f t="shared" ref="D4:D67" si="1">(B4-B3)/(A4-A3)</f>
        <v>4.0000000000000036E-2</v>
      </c>
      <c r="E4" s="1">
        <f>(C3+C4)/2</f>
        <v>1</v>
      </c>
      <c r="F4" s="1">
        <f>(D4-D3)/(A4-A3)</f>
        <v>-3.0000000000000249E-2</v>
      </c>
    </row>
    <row r="5" spans="1:6" x14ac:dyDescent="0.25">
      <c r="A5" s="1">
        <v>3</v>
      </c>
      <c r="B5" s="3">
        <v>2.48</v>
      </c>
      <c r="C5" s="3">
        <f t="shared" si="0"/>
        <v>2.5</v>
      </c>
      <c r="D5" s="1">
        <f t="shared" si="1"/>
        <v>2.9999999999999805E-2</v>
      </c>
      <c r="E5" s="1">
        <f t="shared" ref="E5:E68" si="2">(C4+C5)/2</f>
        <v>2</v>
      </c>
      <c r="F5" s="1">
        <f t="shared" ref="F5:F68" si="3">(D5-D4)/(A5-A4)</f>
        <v>-1.0000000000000231E-2</v>
      </c>
    </row>
    <row r="6" spans="1:6" x14ac:dyDescent="0.25">
      <c r="A6" s="1">
        <v>4</v>
      </c>
      <c r="B6" s="3">
        <v>2.52</v>
      </c>
      <c r="C6" s="3">
        <f t="shared" si="0"/>
        <v>3.5</v>
      </c>
      <c r="D6" s="1">
        <f t="shared" si="1"/>
        <v>4.0000000000000036E-2</v>
      </c>
      <c r="E6" s="1">
        <f t="shared" si="2"/>
        <v>3</v>
      </c>
      <c r="F6" s="1">
        <f t="shared" si="3"/>
        <v>1.0000000000000231E-2</v>
      </c>
    </row>
    <row r="7" spans="1:6" x14ac:dyDescent="0.25">
      <c r="A7" s="1">
        <v>5</v>
      </c>
      <c r="B7" s="3">
        <v>2.56</v>
      </c>
      <c r="C7" s="3">
        <f t="shared" si="0"/>
        <v>4.5</v>
      </c>
      <c r="D7" s="1">
        <f t="shared" si="1"/>
        <v>4.0000000000000036E-2</v>
      </c>
      <c r="E7" s="1">
        <f t="shared" si="2"/>
        <v>4</v>
      </c>
      <c r="F7" s="1">
        <f t="shared" si="3"/>
        <v>0</v>
      </c>
    </row>
    <row r="8" spans="1:6" x14ac:dyDescent="0.25">
      <c r="A8" s="1">
        <v>6</v>
      </c>
      <c r="B8" s="3">
        <v>2.63</v>
      </c>
      <c r="C8" s="3">
        <f t="shared" si="0"/>
        <v>5.5</v>
      </c>
      <c r="D8" s="1">
        <f t="shared" si="1"/>
        <v>6.999999999999984E-2</v>
      </c>
      <c r="E8" s="1">
        <f t="shared" si="2"/>
        <v>5</v>
      </c>
      <c r="F8" s="1">
        <f t="shared" si="3"/>
        <v>2.9999999999999805E-2</v>
      </c>
    </row>
    <row r="9" spans="1:6" x14ac:dyDescent="0.25">
      <c r="A9" s="1">
        <v>7</v>
      </c>
      <c r="B9" s="3">
        <v>2.65</v>
      </c>
      <c r="C9" s="3">
        <f t="shared" si="0"/>
        <v>6.5</v>
      </c>
      <c r="D9" s="1">
        <f t="shared" si="1"/>
        <v>2.0000000000000018E-2</v>
      </c>
      <c r="E9" s="1">
        <f t="shared" si="2"/>
        <v>6</v>
      </c>
      <c r="F9" s="1">
        <f t="shared" si="3"/>
        <v>-4.9999999999999822E-2</v>
      </c>
    </row>
    <row r="10" spans="1:6" x14ac:dyDescent="0.25">
      <c r="A10" s="1">
        <v>8</v>
      </c>
      <c r="B10" s="3">
        <v>2.69</v>
      </c>
      <c r="C10" s="3">
        <f t="shared" si="0"/>
        <v>7.5</v>
      </c>
      <c r="D10" s="1">
        <f t="shared" si="1"/>
        <v>4.0000000000000036E-2</v>
      </c>
      <c r="E10" s="1">
        <f t="shared" si="2"/>
        <v>7</v>
      </c>
      <c r="F10" s="1">
        <f t="shared" si="3"/>
        <v>2.0000000000000018E-2</v>
      </c>
    </row>
    <row r="11" spans="1:6" x14ac:dyDescent="0.25">
      <c r="A11" s="1">
        <v>9</v>
      </c>
      <c r="B11" s="3">
        <v>2.74</v>
      </c>
      <c r="C11" s="3">
        <f t="shared" si="0"/>
        <v>8.5</v>
      </c>
      <c r="D11" s="1">
        <f t="shared" si="1"/>
        <v>5.0000000000000266E-2</v>
      </c>
      <c r="E11" s="1">
        <f t="shared" si="2"/>
        <v>8</v>
      </c>
      <c r="F11" s="1">
        <f t="shared" si="3"/>
        <v>1.0000000000000231E-2</v>
      </c>
    </row>
    <row r="12" spans="1:6" x14ac:dyDescent="0.25">
      <c r="A12" s="1">
        <v>10</v>
      </c>
      <c r="B12" s="3">
        <v>2.78</v>
      </c>
      <c r="C12" s="3">
        <f t="shared" si="0"/>
        <v>9.5</v>
      </c>
      <c r="D12" s="1">
        <f t="shared" si="1"/>
        <v>3.9999999999999591E-2</v>
      </c>
      <c r="E12" s="1">
        <f t="shared" si="2"/>
        <v>9</v>
      </c>
      <c r="F12" s="1">
        <f t="shared" si="3"/>
        <v>-1.0000000000000675E-2</v>
      </c>
    </row>
    <row r="13" spans="1:6" x14ac:dyDescent="0.25">
      <c r="A13" s="1">
        <v>11</v>
      </c>
      <c r="B13" s="3">
        <v>2.83</v>
      </c>
      <c r="C13" s="3">
        <f t="shared" si="0"/>
        <v>10.5</v>
      </c>
      <c r="D13" s="1">
        <f t="shared" si="1"/>
        <v>5.0000000000000266E-2</v>
      </c>
      <c r="E13" s="1">
        <f t="shared" si="2"/>
        <v>10</v>
      </c>
      <c r="F13" s="1">
        <f t="shared" si="3"/>
        <v>1.0000000000000675E-2</v>
      </c>
    </row>
    <row r="14" spans="1:6" x14ac:dyDescent="0.25">
      <c r="A14" s="1">
        <v>12</v>
      </c>
      <c r="B14" s="3">
        <v>2.88</v>
      </c>
      <c r="C14" s="3">
        <f t="shared" si="0"/>
        <v>11.5</v>
      </c>
      <c r="D14" s="1">
        <f t="shared" si="1"/>
        <v>4.9999999999999822E-2</v>
      </c>
      <c r="E14" s="1">
        <f t="shared" si="2"/>
        <v>11</v>
      </c>
      <c r="F14" s="1">
        <f t="shared" si="3"/>
        <v>-4.4408920985006262E-16</v>
      </c>
    </row>
    <row r="15" spans="1:6" x14ac:dyDescent="0.25">
      <c r="A15" s="1">
        <v>13</v>
      </c>
      <c r="B15" s="3">
        <v>2.94</v>
      </c>
      <c r="C15" s="3">
        <f t="shared" si="0"/>
        <v>12.5</v>
      </c>
      <c r="D15" s="1">
        <f t="shared" si="1"/>
        <v>6.0000000000000053E-2</v>
      </c>
      <c r="E15" s="1">
        <f t="shared" si="2"/>
        <v>12</v>
      </c>
      <c r="F15" s="1">
        <f t="shared" si="3"/>
        <v>1.0000000000000231E-2</v>
      </c>
    </row>
    <row r="16" spans="1:6" x14ac:dyDescent="0.25">
      <c r="A16" s="1">
        <v>14</v>
      </c>
      <c r="B16" s="3">
        <v>3</v>
      </c>
      <c r="C16" s="3">
        <f t="shared" si="0"/>
        <v>13.5</v>
      </c>
      <c r="D16" s="1">
        <f t="shared" si="1"/>
        <v>6.0000000000000053E-2</v>
      </c>
      <c r="E16" s="1">
        <f t="shared" si="2"/>
        <v>13</v>
      </c>
      <c r="F16" s="1">
        <f t="shared" si="3"/>
        <v>0</v>
      </c>
    </row>
    <row r="17" spans="1:6" x14ac:dyDescent="0.25">
      <c r="A17" s="1">
        <v>15</v>
      </c>
      <c r="B17" s="3">
        <v>3.07</v>
      </c>
      <c r="C17" s="3">
        <f t="shared" si="0"/>
        <v>14.5</v>
      </c>
      <c r="D17" s="1">
        <f t="shared" si="1"/>
        <v>6.999999999999984E-2</v>
      </c>
      <c r="E17" s="1">
        <f t="shared" si="2"/>
        <v>14</v>
      </c>
      <c r="F17" s="1">
        <f t="shared" si="3"/>
        <v>9.9999999999997868E-3</v>
      </c>
    </row>
    <row r="18" spans="1:6" x14ac:dyDescent="0.25">
      <c r="A18" s="1">
        <v>16</v>
      </c>
      <c r="B18" s="3">
        <v>3.15</v>
      </c>
      <c r="C18" s="3">
        <f t="shared" si="0"/>
        <v>15.5</v>
      </c>
      <c r="D18" s="1">
        <f t="shared" si="1"/>
        <v>8.0000000000000071E-2</v>
      </c>
      <c r="E18" s="1">
        <f t="shared" si="2"/>
        <v>15</v>
      </c>
      <c r="F18" s="1">
        <f t="shared" si="3"/>
        <v>1.0000000000000231E-2</v>
      </c>
    </row>
    <row r="19" spans="1:6" x14ac:dyDescent="0.25">
      <c r="A19" s="1">
        <v>17</v>
      </c>
      <c r="B19" s="3">
        <v>3.26</v>
      </c>
      <c r="C19" s="3">
        <f t="shared" si="0"/>
        <v>16.5</v>
      </c>
      <c r="D19" s="1">
        <f t="shared" si="1"/>
        <v>0.10999999999999988</v>
      </c>
      <c r="E19" s="1">
        <f t="shared" si="2"/>
        <v>16</v>
      </c>
      <c r="F19" s="1">
        <f t="shared" si="3"/>
        <v>2.9999999999999805E-2</v>
      </c>
    </row>
    <row r="20" spans="1:6" x14ac:dyDescent="0.25">
      <c r="A20" s="1">
        <v>17.5</v>
      </c>
      <c r="B20" s="3">
        <v>3.28</v>
      </c>
      <c r="C20" s="3">
        <f t="shared" si="0"/>
        <v>17.25</v>
      </c>
      <c r="D20" s="1">
        <f t="shared" si="1"/>
        <v>4.0000000000000036E-2</v>
      </c>
      <c r="E20" s="1">
        <f t="shared" si="2"/>
        <v>16.875</v>
      </c>
      <c r="F20" s="1">
        <f t="shared" si="3"/>
        <v>-0.13999999999999968</v>
      </c>
    </row>
    <row r="21" spans="1:6" x14ac:dyDescent="0.25">
      <c r="A21" s="1">
        <v>18</v>
      </c>
      <c r="B21" s="3">
        <v>3.33</v>
      </c>
      <c r="C21" s="3">
        <f t="shared" si="0"/>
        <v>17.75</v>
      </c>
      <c r="D21" s="1">
        <f t="shared" si="1"/>
        <v>0.10000000000000053</v>
      </c>
      <c r="E21" s="1">
        <f t="shared" si="2"/>
        <v>17.5</v>
      </c>
      <c r="F21" s="1">
        <f t="shared" si="3"/>
        <v>0.12000000000000099</v>
      </c>
    </row>
    <row r="22" spans="1:6" x14ac:dyDescent="0.25">
      <c r="A22" s="1">
        <v>18.5</v>
      </c>
      <c r="B22" s="3">
        <v>3.38</v>
      </c>
      <c r="C22" s="3">
        <f t="shared" si="0"/>
        <v>18.25</v>
      </c>
      <c r="D22" s="1">
        <f t="shared" si="1"/>
        <v>9.9999999999999645E-2</v>
      </c>
      <c r="E22" s="1">
        <f t="shared" si="2"/>
        <v>18</v>
      </c>
      <c r="F22" s="1">
        <f t="shared" si="3"/>
        <v>-1.7763568394002505E-15</v>
      </c>
    </row>
    <row r="23" spans="1:6" x14ac:dyDescent="0.25">
      <c r="A23" s="1">
        <v>19</v>
      </c>
      <c r="B23" s="3">
        <v>3.43</v>
      </c>
      <c r="C23" s="3">
        <f t="shared" si="0"/>
        <v>18.75</v>
      </c>
      <c r="D23" s="1">
        <f t="shared" si="1"/>
        <v>0.10000000000000053</v>
      </c>
      <c r="E23" s="1">
        <f t="shared" si="2"/>
        <v>18.5</v>
      </c>
      <c r="F23" s="1">
        <f t="shared" si="3"/>
        <v>1.7763568394002505E-15</v>
      </c>
    </row>
    <row r="24" spans="1:6" x14ac:dyDescent="0.25">
      <c r="A24" s="1">
        <v>19.5</v>
      </c>
      <c r="B24" s="3">
        <v>3.5</v>
      </c>
      <c r="C24" s="3">
        <f t="shared" si="0"/>
        <v>19.25</v>
      </c>
      <c r="D24" s="1">
        <f t="shared" si="1"/>
        <v>0.13999999999999968</v>
      </c>
      <c r="E24" s="1">
        <f t="shared" si="2"/>
        <v>19</v>
      </c>
      <c r="F24" s="1">
        <f t="shared" si="3"/>
        <v>7.9999999999998295E-2</v>
      </c>
    </row>
    <row r="25" spans="1:6" x14ac:dyDescent="0.25">
      <c r="A25" s="1">
        <v>20</v>
      </c>
      <c r="B25" s="3">
        <v>3.58</v>
      </c>
      <c r="C25" s="3">
        <f t="shared" si="0"/>
        <v>19.75</v>
      </c>
      <c r="D25" s="1">
        <f t="shared" si="1"/>
        <v>0.16000000000000014</v>
      </c>
      <c r="E25" s="1">
        <f t="shared" si="2"/>
        <v>19.5</v>
      </c>
      <c r="F25" s="1">
        <f t="shared" si="3"/>
        <v>4.0000000000000924E-2</v>
      </c>
    </row>
    <row r="26" spans="1:6" x14ac:dyDescent="0.25">
      <c r="A26" s="1">
        <v>20.5</v>
      </c>
      <c r="B26" s="3">
        <v>3.66</v>
      </c>
      <c r="C26" s="3">
        <f t="shared" si="0"/>
        <v>20.25</v>
      </c>
      <c r="D26" s="1">
        <f t="shared" si="1"/>
        <v>0.16000000000000014</v>
      </c>
      <c r="E26" s="1">
        <f t="shared" si="2"/>
        <v>20</v>
      </c>
      <c r="F26" s="1">
        <f t="shared" si="3"/>
        <v>0</v>
      </c>
    </row>
    <row r="27" spans="1:6" x14ac:dyDescent="0.25">
      <c r="A27" s="1">
        <v>21</v>
      </c>
      <c r="B27" s="3">
        <v>3.78</v>
      </c>
      <c r="C27" s="3">
        <f t="shared" si="0"/>
        <v>20.75</v>
      </c>
      <c r="D27" s="1">
        <f t="shared" si="1"/>
        <v>0.23999999999999932</v>
      </c>
      <c r="E27" s="1">
        <f t="shared" si="2"/>
        <v>20.5</v>
      </c>
      <c r="F27" s="1">
        <f t="shared" si="3"/>
        <v>0.15999999999999837</v>
      </c>
    </row>
    <row r="28" spans="1:6" x14ac:dyDescent="0.25">
      <c r="A28" s="1">
        <v>21.5</v>
      </c>
      <c r="B28" s="3">
        <v>3.93</v>
      </c>
      <c r="C28" s="3">
        <f t="shared" si="0"/>
        <v>21.25</v>
      </c>
      <c r="D28" s="1">
        <f t="shared" si="1"/>
        <v>0.30000000000000071</v>
      </c>
      <c r="E28" s="1">
        <f t="shared" si="2"/>
        <v>21</v>
      </c>
      <c r="F28" s="1">
        <f t="shared" si="3"/>
        <v>0.12000000000000277</v>
      </c>
    </row>
    <row r="29" spans="1:6" x14ac:dyDescent="0.25">
      <c r="A29" s="1">
        <v>22</v>
      </c>
      <c r="B29" s="3">
        <v>4.1500000000000004</v>
      </c>
      <c r="C29" s="3">
        <f t="shared" si="0"/>
        <v>21.75</v>
      </c>
      <c r="D29" s="1">
        <f t="shared" si="1"/>
        <v>0.44000000000000039</v>
      </c>
      <c r="E29" s="1">
        <f t="shared" si="2"/>
        <v>21.5</v>
      </c>
      <c r="F29" s="1">
        <f t="shared" si="3"/>
        <v>0.27999999999999936</v>
      </c>
    </row>
    <row r="30" spans="1:6" x14ac:dyDescent="0.25">
      <c r="A30" s="1">
        <v>22.5</v>
      </c>
      <c r="B30" s="3">
        <v>4.5199999999999996</v>
      </c>
      <c r="C30" s="3">
        <f t="shared" si="0"/>
        <v>22.25</v>
      </c>
      <c r="D30" s="1">
        <f t="shared" si="1"/>
        <v>0.73999999999999844</v>
      </c>
      <c r="E30" s="1">
        <f t="shared" si="2"/>
        <v>22</v>
      </c>
      <c r="F30" s="1">
        <f t="shared" si="3"/>
        <v>0.59999999999999609</v>
      </c>
    </row>
    <row r="31" spans="1:6" x14ac:dyDescent="0.25">
      <c r="A31" s="1">
        <v>23</v>
      </c>
      <c r="B31" s="3">
        <v>5.57</v>
      </c>
      <c r="C31" s="3">
        <f t="shared" si="0"/>
        <v>22.75</v>
      </c>
      <c r="D31" s="1">
        <f t="shared" si="1"/>
        <v>2.1000000000000014</v>
      </c>
      <c r="E31" s="1">
        <f t="shared" si="2"/>
        <v>22.5</v>
      </c>
      <c r="F31" s="1">
        <f t="shared" si="3"/>
        <v>2.720000000000006</v>
      </c>
    </row>
    <row r="32" spans="1:6" x14ac:dyDescent="0.25">
      <c r="A32" s="1">
        <v>23.5</v>
      </c>
      <c r="B32" s="3">
        <v>7.5</v>
      </c>
      <c r="C32" s="3">
        <f t="shared" si="0"/>
        <v>23.25</v>
      </c>
      <c r="D32" s="1">
        <f t="shared" si="1"/>
        <v>3.8599999999999994</v>
      </c>
      <c r="E32" s="1">
        <f t="shared" si="2"/>
        <v>23</v>
      </c>
      <c r="F32" s="1">
        <f t="shared" si="3"/>
        <v>3.519999999999996</v>
      </c>
    </row>
    <row r="33" spans="1:13" x14ac:dyDescent="0.25">
      <c r="A33" s="1">
        <v>24</v>
      </c>
      <c r="B33" s="3">
        <v>8.25</v>
      </c>
      <c r="C33" s="3">
        <f t="shared" si="0"/>
        <v>23.75</v>
      </c>
      <c r="D33" s="1">
        <f t="shared" si="1"/>
        <v>1.5</v>
      </c>
      <c r="E33" s="1">
        <f t="shared" si="2"/>
        <v>23.5</v>
      </c>
      <c r="F33" s="1">
        <f t="shared" si="3"/>
        <v>-4.7199999999999989</v>
      </c>
    </row>
    <row r="34" spans="1:13" x14ac:dyDescent="0.25">
      <c r="A34" s="1">
        <v>24.5</v>
      </c>
      <c r="B34" s="3">
        <v>8.5299999999999994</v>
      </c>
      <c r="C34" s="3">
        <f t="shared" si="0"/>
        <v>24.25</v>
      </c>
      <c r="D34" s="1">
        <f t="shared" si="1"/>
        <v>0.55999999999999872</v>
      </c>
      <c r="E34" s="1">
        <f t="shared" si="2"/>
        <v>24</v>
      </c>
      <c r="F34" s="1">
        <f t="shared" si="3"/>
        <v>-1.8800000000000026</v>
      </c>
    </row>
    <row r="35" spans="1:13" x14ac:dyDescent="0.25">
      <c r="A35" s="1">
        <v>25</v>
      </c>
      <c r="B35" s="3">
        <v>8.69</v>
      </c>
      <c r="C35" s="3">
        <f t="shared" si="0"/>
        <v>24.75</v>
      </c>
      <c r="D35" s="1">
        <f t="shared" si="1"/>
        <v>0.32000000000000028</v>
      </c>
      <c r="E35" s="1">
        <f t="shared" si="2"/>
        <v>24.5</v>
      </c>
      <c r="F35" s="1">
        <f t="shared" si="3"/>
        <v>-0.47999999999999687</v>
      </c>
    </row>
    <row r="36" spans="1:13" x14ac:dyDescent="0.25">
      <c r="A36" s="1">
        <v>25.5</v>
      </c>
      <c r="B36" s="3">
        <v>8.82</v>
      </c>
      <c r="C36" s="3">
        <f t="shared" si="0"/>
        <v>25.25</v>
      </c>
      <c r="D36" s="1">
        <f t="shared" si="1"/>
        <v>0.26000000000000156</v>
      </c>
      <c r="E36" s="1">
        <f t="shared" si="2"/>
        <v>25</v>
      </c>
      <c r="F36" s="1">
        <f t="shared" si="3"/>
        <v>-0.11999999999999744</v>
      </c>
    </row>
    <row r="37" spans="1:13" x14ac:dyDescent="0.25">
      <c r="A37" s="1">
        <v>26</v>
      </c>
      <c r="B37" s="3">
        <v>8.92</v>
      </c>
      <c r="C37" s="3">
        <f t="shared" si="0"/>
        <v>25.75</v>
      </c>
      <c r="D37" s="1">
        <f t="shared" si="1"/>
        <v>0.19999999999999929</v>
      </c>
      <c r="E37" s="1">
        <f t="shared" si="2"/>
        <v>25.5</v>
      </c>
      <c r="F37" s="1">
        <f t="shared" si="3"/>
        <v>-0.12000000000000455</v>
      </c>
    </row>
    <row r="38" spans="1:13" x14ac:dyDescent="0.25">
      <c r="A38" s="1">
        <v>26.5</v>
      </c>
      <c r="B38" s="3">
        <v>9.02</v>
      </c>
      <c r="C38" s="3">
        <f t="shared" si="0"/>
        <v>26.25</v>
      </c>
      <c r="D38" s="1">
        <f t="shared" si="1"/>
        <v>0.19999999999999929</v>
      </c>
      <c r="E38" s="1">
        <f t="shared" si="2"/>
        <v>26</v>
      </c>
      <c r="F38" s="1">
        <f t="shared" si="3"/>
        <v>0</v>
      </c>
    </row>
    <row r="39" spans="1:13" x14ac:dyDescent="0.25">
      <c r="A39" s="1">
        <v>27</v>
      </c>
      <c r="B39" s="3">
        <v>9.09</v>
      </c>
      <c r="C39" s="3">
        <f t="shared" si="0"/>
        <v>26.75</v>
      </c>
      <c r="D39" s="1">
        <f t="shared" si="1"/>
        <v>0.14000000000000057</v>
      </c>
      <c r="E39" s="1">
        <f t="shared" si="2"/>
        <v>26.5</v>
      </c>
      <c r="F39" s="1">
        <f t="shared" si="3"/>
        <v>-0.11999999999999744</v>
      </c>
    </row>
    <row r="40" spans="1:13" x14ac:dyDescent="0.25">
      <c r="A40" s="1">
        <v>27.5</v>
      </c>
      <c r="B40" s="3">
        <v>9.15</v>
      </c>
      <c r="C40" s="3">
        <f t="shared" si="0"/>
        <v>27.25</v>
      </c>
      <c r="D40" s="1">
        <f t="shared" si="1"/>
        <v>0.12000000000000099</v>
      </c>
      <c r="E40" s="1">
        <f t="shared" si="2"/>
        <v>27</v>
      </c>
      <c r="F40" s="1">
        <f t="shared" si="3"/>
        <v>-3.9999999999999147E-2</v>
      </c>
    </row>
    <row r="41" spans="1:13" x14ac:dyDescent="0.25">
      <c r="A41" s="1">
        <v>28</v>
      </c>
      <c r="B41" s="3">
        <v>9.2200000000000006</v>
      </c>
      <c r="C41" s="3">
        <f t="shared" si="0"/>
        <v>27.75</v>
      </c>
      <c r="D41" s="1">
        <f t="shared" si="1"/>
        <v>0.14000000000000057</v>
      </c>
      <c r="E41" s="1">
        <f t="shared" si="2"/>
        <v>27.5</v>
      </c>
      <c r="F41" s="1">
        <f t="shared" si="3"/>
        <v>3.9999999999999147E-2</v>
      </c>
      <c r="I41" t="s">
        <v>3</v>
      </c>
      <c r="J41">
        <f>382.56/16.48</f>
        <v>23.21359223300971</v>
      </c>
      <c r="K41" t="s">
        <v>4</v>
      </c>
      <c r="M41">
        <f>J41/2</f>
        <v>11.606796116504855</v>
      </c>
    </row>
    <row r="42" spans="1:13" x14ac:dyDescent="0.25">
      <c r="A42" s="1">
        <v>28.5</v>
      </c>
      <c r="B42" s="3">
        <v>9.27</v>
      </c>
      <c r="C42" s="3">
        <f t="shared" si="0"/>
        <v>28.25</v>
      </c>
      <c r="D42" s="1">
        <f t="shared" si="1"/>
        <v>9.9999999999997868E-2</v>
      </c>
      <c r="E42" s="1">
        <f t="shared" si="2"/>
        <v>28</v>
      </c>
      <c r="F42" s="1">
        <f t="shared" si="3"/>
        <v>-8.00000000000054E-2</v>
      </c>
      <c r="I42" t="s">
        <v>5</v>
      </c>
      <c r="J42">
        <f>0.25*J41</f>
        <v>5.8033980582524274</v>
      </c>
      <c r="M42">
        <f>0.05*0.6</f>
        <v>0.03</v>
      </c>
    </row>
    <row r="43" spans="1:13" x14ac:dyDescent="0.25">
      <c r="A43" s="1">
        <v>29</v>
      </c>
      <c r="B43" s="3">
        <v>9.32</v>
      </c>
      <c r="C43" s="3">
        <f t="shared" si="0"/>
        <v>28.75</v>
      </c>
      <c r="D43" s="1">
        <f t="shared" si="1"/>
        <v>0.10000000000000142</v>
      </c>
      <c r="E43" s="1">
        <f t="shared" si="2"/>
        <v>28.5</v>
      </c>
      <c r="F43" s="1">
        <f t="shared" si="3"/>
        <v>7.1054273576010019E-15</v>
      </c>
      <c r="I43" t="s">
        <v>6</v>
      </c>
      <c r="J43">
        <f>0.75*J41</f>
        <v>17.410194174757283</v>
      </c>
    </row>
    <row r="44" spans="1:13" x14ac:dyDescent="0.25">
      <c r="A44" s="1">
        <v>29.5</v>
      </c>
      <c r="B44" s="3">
        <v>9.3800000000000008</v>
      </c>
      <c r="C44" s="3">
        <f t="shared" si="0"/>
        <v>29.25</v>
      </c>
      <c r="D44" s="1">
        <f t="shared" si="1"/>
        <v>0.12000000000000099</v>
      </c>
      <c r="E44" s="1">
        <f t="shared" si="2"/>
        <v>29</v>
      </c>
      <c r="F44" s="1">
        <f t="shared" si="3"/>
        <v>3.9999999999999147E-2</v>
      </c>
    </row>
    <row r="45" spans="1:13" x14ac:dyDescent="0.25">
      <c r="A45" s="1">
        <v>30</v>
      </c>
      <c r="B45" s="3">
        <v>9.43</v>
      </c>
      <c r="C45" s="3">
        <f t="shared" si="0"/>
        <v>29.75</v>
      </c>
      <c r="D45" s="1">
        <f t="shared" si="1"/>
        <v>9.9999999999997868E-2</v>
      </c>
      <c r="E45" s="1">
        <f t="shared" si="2"/>
        <v>29.5</v>
      </c>
      <c r="F45" s="1">
        <f t="shared" si="3"/>
        <v>-4.0000000000006253E-2</v>
      </c>
    </row>
    <row r="46" spans="1:13" x14ac:dyDescent="0.25">
      <c r="A46" s="1">
        <v>30.5</v>
      </c>
      <c r="B46" s="3">
        <v>9.48</v>
      </c>
      <c r="C46" s="3">
        <f t="shared" si="0"/>
        <v>30.25</v>
      </c>
      <c r="D46" s="1">
        <f t="shared" si="1"/>
        <v>0.10000000000000142</v>
      </c>
      <c r="E46" s="1">
        <f t="shared" si="2"/>
        <v>30</v>
      </c>
      <c r="F46" s="1">
        <f t="shared" si="3"/>
        <v>7.1054273576010019E-15</v>
      </c>
      <c r="M46">
        <f>2+14+12+12+4+12+12+4*16+2</f>
        <v>134</v>
      </c>
    </row>
    <row r="47" spans="1:13" x14ac:dyDescent="0.25">
      <c r="A47" s="1">
        <v>31</v>
      </c>
      <c r="B47" s="3">
        <v>9.51</v>
      </c>
      <c r="C47" s="3">
        <f t="shared" si="0"/>
        <v>30.75</v>
      </c>
      <c r="D47" s="1">
        <f t="shared" si="1"/>
        <v>5.9999999999998721E-2</v>
      </c>
      <c r="E47" s="1">
        <f t="shared" si="2"/>
        <v>30.5</v>
      </c>
      <c r="F47" s="1">
        <f t="shared" si="3"/>
        <v>-8.00000000000054E-2</v>
      </c>
      <c r="M47" t="s">
        <v>11</v>
      </c>
    </row>
    <row r="48" spans="1:13" x14ac:dyDescent="0.25">
      <c r="A48" s="1">
        <v>31.5</v>
      </c>
      <c r="B48" s="3">
        <v>9.56</v>
      </c>
      <c r="C48" s="3">
        <f t="shared" si="0"/>
        <v>31.25</v>
      </c>
      <c r="D48" s="1">
        <f t="shared" si="1"/>
        <v>0.10000000000000142</v>
      </c>
      <c r="E48" s="1">
        <f t="shared" si="2"/>
        <v>31</v>
      </c>
      <c r="F48" s="1">
        <f t="shared" si="3"/>
        <v>8.00000000000054E-2</v>
      </c>
      <c r="H48" t="s">
        <v>7</v>
      </c>
      <c r="I48">
        <f>0.07*0.8+2.56</f>
        <v>2.6160000000000001</v>
      </c>
      <c r="J48">
        <v>2.86</v>
      </c>
    </row>
    <row r="49" spans="1:10" x14ac:dyDescent="0.25">
      <c r="A49" s="1">
        <v>32</v>
      </c>
      <c r="B49" s="3">
        <v>9.6</v>
      </c>
      <c r="C49" s="3">
        <f t="shared" si="0"/>
        <v>31.75</v>
      </c>
      <c r="D49" s="1">
        <f t="shared" si="1"/>
        <v>7.9999999999998295E-2</v>
      </c>
      <c r="E49" s="1">
        <f t="shared" si="2"/>
        <v>31.5</v>
      </c>
      <c r="F49" s="1">
        <f t="shared" si="3"/>
        <v>-4.0000000000006253E-2</v>
      </c>
      <c r="H49" t="s">
        <v>8</v>
      </c>
      <c r="I49">
        <f>0.02/0.5*0.41+3.26</f>
        <v>3.2763999999999998</v>
      </c>
    </row>
    <row r="50" spans="1:10" x14ac:dyDescent="0.25">
      <c r="A50" s="1">
        <v>32.5</v>
      </c>
      <c r="B50" s="3">
        <v>9.64</v>
      </c>
      <c r="C50" s="3">
        <f t="shared" si="0"/>
        <v>32.25</v>
      </c>
      <c r="D50" s="1">
        <f t="shared" si="1"/>
        <v>8.0000000000001847E-2</v>
      </c>
      <c r="E50" s="1">
        <f t="shared" si="2"/>
        <v>32</v>
      </c>
      <c r="F50" s="1">
        <f t="shared" si="3"/>
        <v>7.1054273576010019E-15</v>
      </c>
      <c r="H50" t="s">
        <v>9</v>
      </c>
      <c r="I50">
        <f>2*121.29</f>
        <v>242.58</v>
      </c>
    </row>
    <row r="51" spans="1:10" x14ac:dyDescent="0.25">
      <c r="A51" s="1">
        <v>33</v>
      </c>
      <c r="B51" s="3">
        <v>9.67</v>
      </c>
      <c r="C51" s="3">
        <f t="shared" si="0"/>
        <v>32.75</v>
      </c>
      <c r="D51" s="1">
        <f t="shared" si="1"/>
        <v>5.9999999999998721E-2</v>
      </c>
      <c r="E51" s="1">
        <f t="shared" si="2"/>
        <v>32.5</v>
      </c>
      <c r="F51" s="1">
        <f t="shared" si="3"/>
        <v>-4.0000000000006253E-2</v>
      </c>
    </row>
    <row r="52" spans="1:10" x14ac:dyDescent="0.25">
      <c r="A52" s="1">
        <v>33.5</v>
      </c>
      <c r="B52" s="3">
        <v>9.7100000000000009</v>
      </c>
      <c r="C52" s="3">
        <f t="shared" si="0"/>
        <v>33.25</v>
      </c>
      <c r="D52" s="1">
        <f t="shared" si="1"/>
        <v>8.0000000000001847E-2</v>
      </c>
      <c r="E52" s="1">
        <f t="shared" si="2"/>
        <v>33</v>
      </c>
      <c r="F52" s="1">
        <f t="shared" si="3"/>
        <v>4.0000000000006253E-2</v>
      </c>
    </row>
    <row r="53" spans="1:10" x14ac:dyDescent="0.25">
      <c r="A53" s="1">
        <v>34</v>
      </c>
      <c r="B53" s="3">
        <v>9.75</v>
      </c>
      <c r="C53" s="3">
        <f t="shared" si="0"/>
        <v>33.75</v>
      </c>
      <c r="D53" s="1">
        <f t="shared" si="1"/>
        <v>7.9999999999998295E-2</v>
      </c>
      <c r="E53" s="1">
        <f t="shared" si="2"/>
        <v>33.5</v>
      </c>
      <c r="F53" s="1">
        <f t="shared" si="3"/>
        <v>-7.1054273576010019E-15</v>
      </c>
      <c r="J53">
        <v>133</v>
      </c>
    </row>
    <row r="54" spans="1:10" x14ac:dyDescent="0.25">
      <c r="A54" s="1">
        <v>35</v>
      </c>
      <c r="B54" s="3">
        <v>9.82</v>
      </c>
      <c r="C54" s="3">
        <f t="shared" si="0"/>
        <v>34.5</v>
      </c>
      <c r="D54" s="1">
        <f t="shared" si="1"/>
        <v>7.0000000000000284E-2</v>
      </c>
      <c r="E54" s="1">
        <f t="shared" si="2"/>
        <v>34.125</v>
      </c>
      <c r="F54" s="1">
        <f t="shared" si="3"/>
        <v>-9.9999999999980105E-3</v>
      </c>
    </row>
    <row r="55" spans="1:10" x14ac:dyDescent="0.25">
      <c r="A55" s="1">
        <v>36</v>
      </c>
      <c r="B55" s="3">
        <v>9.89</v>
      </c>
      <c r="C55" s="3">
        <f t="shared" si="0"/>
        <v>35.5</v>
      </c>
      <c r="D55" s="1">
        <f t="shared" si="1"/>
        <v>7.0000000000000284E-2</v>
      </c>
      <c r="E55" s="1">
        <f t="shared" si="2"/>
        <v>35</v>
      </c>
      <c r="F55" s="1">
        <f t="shared" si="3"/>
        <v>0</v>
      </c>
    </row>
    <row r="56" spans="1:10" x14ac:dyDescent="0.25">
      <c r="A56" s="1">
        <v>37</v>
      </c>
      <c r="B56" s="3">
        <v>9.9499999999999993</v>
      </c>
      <c r="C56" s="3">
        <f t="shared" si="0"/>
        <v>36.5</v>
      </c>
      <c r="D56" s="1">
        <f t="shared" si="1"/>
        <v>5.9999999999998721E-2</v>
      </c>
      <c r="E56" s="1">
        <f t="shared" si="2"/>
        <v>36</v>
      </c>
      <c r="F56" s="1">
        <f t="shared" si="3"/>
        <v>-1.0000000000001563E-2</v>
      </c>
    </row>
    <row r="57" spans="1:10" x14ac:dyDescent="0.25">
      <c r="A57" s="1">
        <v>38</v>
      </c>
      <c r="B57" s="3">
        <v>10.029999999999999</v>
      </c>
      <c r="C57" s="3">
        <f t="shared" si="0"/>
        <v>37.5</v>
      </c>
      <c r="D57" s="1">
        <f t="shared" si="1"/>
        <v>8.0000000000000071E-2</v>
      </c>
      <c r="E57" s="1">
        <f t="shared" si="2"/>
        <v>37</v>
      </c>
      <c r="F57" s="1">
        <f t="shared" si="3"/>
        <v>2.000000000000135E-2</v>
      </c>
    </row>
    <row r="58" spans="1:10" x14ac:dyDescent="0.25">
      <c r="A58" s="1">
        <v>39</v>
      </c>
      <c r="B58" s="3">
        <v>10.1</v>
      </c>
      <c r="C58" s="3">
        <f t="shared" si="0"/>
        <v>38.5</v>
      </c>
      <c r="D58" s="1">
        <f t="shared" si="1"/>
        <v>7.0000000000000284E-2</v>
      </c>
      <c r="E58" s="1">
        <f t="shared" si="2"/>
        <v>38</v>
      </c>
      <c r="F58" s="1">
        <f t="shared" si="3"/>
        <v>-9.9999999999997868E-3</v>
      </c>
    </row>
    <row r="59" spans="1:10" x14ac:dyDescent="0.25">
      <c r="A59" s="1">
        <v>40</v>
      </c>
      <c r="B59" s="3">
        <v>10.17</v>
      </c>
      <c r="C59" s="3">
        <f t="shared" si="0"/>
        <v>39.5</v>
      </c>
      <c r="D59" s="1">
        <f t="shared" si="1"/>
        <v>7.0000000000000284E-2</v>
      </c>
      <c r="E59" s="1">
        <f t="shared" si="2"/>
        <v>39</v>
      </c>
      <c r="F59" s="1">
        <f t="shared" si="3"/>
        <v>0</v>
      </c>
    </row>
    <row r="60" spans="1:10" x14ac:dyDescent="0.25">
      <c r="A60" s="1">
        <v>41</v>
      </c>
      <c r="B60" s="3">
        <v>10.25</v>
      </c>
      <c r="C60" s="3">
        <f t="shared" si="0"/>
        <v>40.5</v>
      </c>
      <c r="D60" s="1">
        <f t="shared" si="1"/>
        <v>8.0000000000000071E-2</v>
      </c>
      <c r="E60" s="1">
        <f t="shared" si="2"/>
        <v>40</v>
      </c>
      <c r="F60" s="1">
        <f t="shared" si="3"/>
        <v>9.9999999999997868E-3</v>
      </c>
    </row>
    <row r="61" spans="1:10" x14ac:dyDescent="0.25">
      <c r="A61" s="1">
        <v>41.5</v>
      </c>
      <c r="B61" s="3">
        <v>10.29</v>
      </c>
      <c r="C61" s="3">
        <f t="shared" si="0"/>
        <v>41.25</v>
      </c>
      <c r="D61" s="1">
        <f t="shared" si="1"/>
        <v>7.9999999999998295E-2</v>
      </c>
      <c r="E61" s="1">
        <f t="shared" si="2"/>
        <v>40.875</v>
      </c>
      <c r="F61" s="1">
        <f t="shared" si="3"/>
        <v>-3.5527136788005009E-15</v>
      </c>
    </row>
    <row r="62" spans="1:10" x14ac:dyDescent="0.25">
      <c r="A62" s="1">
        <v>42</v>
      </c>
      <c r="B62" s="3">
        <v>10.33</v>
      </c>
      <c r="C62" s="3">
        <f t="shared" si="0"/>
        <v>41.75</v>
      </c>
      <c r="D62" s="1">
        <f t="shared" si="1"/>
        <v>8.0000000000001847E-2</v>
      </c>
      <c r="E62" s="1">
        <f t="shared" si="2"/>
        <v>41.5</v>
      </c>
      <c r="F62" s="1">
        <f t="shared" si="3"/>
        <v>7.1054273576010019E-15</v>
      </c>
    </row>
    <row r="63" spans="1:10" x14ac:dyDescent="0.25">
      <c r="A63" s="1">
        <v>42.5</v>
      </c>
      <c r="B63" s="3">
        <v>10.37</v>
      </c>
      <c r="C63" s="3">
        <f t="shared" si="0"/>
        <v>42.25</v>
      </c>
      <c r="D63" s="1">
        <f t="shared" si="1"/>
        <v>7.9999999999998295E-2</v>
      </c>
      <c r="E63" s="1">
        <f t="shared" si="2"/>
        <v>42</v>
      </c>
      <c r="F63" s="1">
        <f t="shared" si="3"/>
        <v>-7.1054273576010019E-15</v>
      </c>
    </row>
    <row r="64" spans="1:10" x14ac:dyDescent="0.25">
      <c r="A64" s="1">
        <v>43</v>
      </c>
      <c r="B64" s="3">
        <v>10.41</v>
      </c>
      <c r="C64" s="3">
        <f t="shared" si="0"/>
        <v>42.75</v>
      </c>
      <c r="D64" s="1">
        <f t="shared" si="1"/>
        <v>8.0000000000001847E-2</v>
      </c>
      <c r="E64" s="1">
        <f t="shared" si="2"/>
        <v>42.5</v>
      </c>
      <c r="F64" s="1">
        <f t="shared" si="3"/>
        <v>7.1054273576010019E-15</v>
      </c>
    </row>
    <row r="65" spans="1:6" x14ac:dyDescent="0.25">
      <c r="A65" s="1">
        <v>44</v>
      </c>
      <c r="B65" s="3">
        <v>10.5</v>
      </c>
      <c r="C65" s="3">
        <f t="shared" si="0"/>
        <v>43.5</v>
      </c>
      <c r="D65" s="1">
        <f t="shared" si="1"/>
        <v>8.9999999999999858E-2</v>
      </c>
      <c r="E65" s="1">
        <f t="shared" si="2"/>
        <v>43.125</v>
      </c>
      <c r="F65" s="1">
        <f t="shared" si="3"/>
        <v>9.9999999999980105E-3</v>
      </c>
    </row>
    <row r="66" spans="1:6" x14ac:dyDescent="0.25">
      <c r="A66" s="1">
        <v>45</v>
      </c>
      <c r="B66" s="3">
        <v>10.59</v>
      </c>
      <c r="C66" s="3">
        <f t="shared" si="0"/>
        <v>44.5</v>
      </c>
      <c r="D66" s="1">
        <f t="shared" si="1"/>
        <v>8.9999999999999858E-2</v>
      </c>
      <c r="E66" s="1">
        <f t="shared" si="2"/>
        <v>44</v>
      </c>
      <c r="F66" s="1">
        <f t="shared" si="3"/>
        <v>0</v>
      </c>
    </row>
    <row r="67" spans="1:6" x14ac:dyDescent="0.25">
      <c r="A67" s="1">
        <v>46</v>
      </c>
      <c r="B67" s="3">
        <v>10.7</v>
      </c>
      <c r="C67" s="3">
        <f t="shared" si="0"/>
        <v>45.5</v>
      </c>
      <c r="D67" s="1">
        <f t="shared" si="1"/>
        <v>0.10999999999999943</v>
      </c>
      <c r="E67" s="1">
        <f t="shared" si="2"/>
        <v>45</v>
      </c>
      <c r="F67" s="1">
        <f t="shared" si="3"/>
        <v>1.9999999999999574E-2</v>
      </c>
    </row>
    <row r="68" spans="1:6" x14ac:dyDescent="0.25">
      <c r="A68" s="1">
        <v>46.5</v>
      </c>
      <c r="B68" s="3">
        <v>10.76</v>
      </c>
      <c r="C68" s="3">
        <f t="shared" ref="C68:C83" si="4">(A68+A67)/2</f>
        <v>46.25</v>
      </c>
      <c r="D68" s="1">
        <f t="shared" ref="D68:D83" si="5">(B68-B67)/(A68-A67)</f>
        <v>0.12000000000000099</v>
      </c>
      <c r="E68" s="1">
        <f t="shared" si="2"/>
        <v>45.875</v>
      </c>
      <c r="F68" s="1">
        <f t="shared" si="3"/>
        <v>2.0000000000003126E-2</v>
      </c>
    </row>
    <row r="69" spans="1:6" x14ac:dyDescent="0.25">
      <c r="A69" s="1">
        <v>47</v>
      </c>
      <c r="B69" s="3">
        <v>10.82</v>
      </c>
      <c r="C69" s="3">
        <f t="shared" si="4"/>
        <v>46.75</v>
      </c>
      <c r="D69" s="1">
        <f t="shared" si="5"/>
        <v>0.12000000000000099</v>
      </c>
      <c r="E69" s="1">
        <f t="shared" ref="E69:E83" si="6">(C68+C69)/2</f>
        <v>46.5</v>
      </c>
      <c r="F69" s="1">
        <f t="shared" ref="F69:F83" si="7">(D69-D68)/(A69-A68)</f>
        <v>0</v>
      </c>
    </row>
    <row r="70" spans="1:6" x14ac:dyDescent="0.25">
      <c r="A70" s="1">
        <v>47.5</v>
      </c>
      <c r="B70" s="3">
        <v>10.87</v>
      </c>
      <c r="C70" s="3">
        <f t="shared" si="4"/>
        <v>47.25</v>
      </c>
      <c r="D70" s="1">
        <f t="shared" si="5"/>
        <v>9.9999999999997868E-2</v>
      </c>
      <c r="E70" s="1">
        <f t="shared" si="6"/>
        <v>47</v>
      </c>
      <c r="F70" s="1">
        <f t="shared" si="7"/>
        <v>-4.0000000000006253E-2</v>
      </c>
    </row>
    <row r="71" spans="1:6" x14ac:dyDescent="0.25">
      <c r="A71" s="1">
        <v>48</v>
      </c>
      <c r="B71" s="3">
        <v>10.92</v>
      </c>
      <c r="C71" s="3">
        <f t="shared" si="4"/>
        <v>47.75</v>
      </c>
      <c r="D71" s="1">
        <f t="shared" si="5"/>
        <v>0.10000000000000142</v>
      </c>
      <c r="E71" s="1">
        <f t="shared" si="6"/>
        <v>47.5</v>
      </c>
      <c r="F71" s="1">
        <f t="shared" si="7"/>
        <v>7.1054273576010019E-15</v>
      </c>
    </row>
    <row r="72" spans="1:6" x14ac:dyDescent="0.25">
      <c r="A72" s="1">
        <v>48.5</v>
      </c>
      <c r="B72" s="3">
        <v>10.98</v>
      </c>
      <c r="C72" s="3">
        <f t="shared" si="4"/>
        <v>48.25</v>
      </c>
      <c r="D72" s="1">
        <f t="shared" si="5"/>
        <v>0.12000000000000099</v>
      </c>
      <c r="E72" s="1">
        <f t="shared" si="6"/>
        <v>48</v>
      </c>
      <c r="F72" s="1">
        <f t="shared" si="7"/>
        <v>3.9999999999999147E-2</v>
      </c>
    </row>
    <row r="73" spans="1:6" x14ac:dyDescent="0.25">
      <c r="A73" s="1">
        <v>49</v>
      </c>
      <c r="B73" s="3">
        <v>11.05</v>
      </c>
      <c r="C73" s="3">
        <f t="shared" si="4"/>
        <v>48.75</v>
      </c>
      <c r="D73" s="1">
        <f t="shared" si="5"/>
        <v>0.14000000000000057</v>
      </c>
      <c r="E73" s="1">
        <f t="shared" si="6"/>
        <v>48.5</v>
      </c>
      <c r="F73" s="1">
        <f t="shared" si="7"/>
        <v>3.9999999999999147E-2</v>
      </c>
    </row>
    <row r="74" spans="1:6" x14ac:dyDescent="0.25">
      <c r="A74" s="1">
        <v>49.5</v>
      </c>
      <c r="B74" s="3">
        <v>11.09</v>
      </c>
      <c r="C74" s="3">
        <f t="shared" si="4"/>
        <v>49.25</v>
      </c>
      <c r="D74" s="1">
        <f t="shared" si="5"/>
        <v>7.9999999999998295E-2</v>
      </c>
      <c r="E74" s="1">
        <f t="shared" si="6"/>
        <v>49</v>
      </c>
      <c r="F74" s="1">
        <f t="shared" si="7"/>
        <v>-0.12000000000000455</v>
      </c>
    </row>
    <row r="75" spans="1:6" x14ac:dyDescent="0.25">
      <c r="A75" s="1">
        <v>50</v>
      </c>
      <c r="B75" s="3">
        <v>11.14</v>
      </c>
      <c r="C75" s="3">
        <f t="shared" si="4"/>
        <v>49.75</v>
      </c>
      <c r="D75" s="1">
        <f t="shared" si="5"/>
        <v>0.10000000000000142</v>
      </c>
      <c r="E75" s="1">
        <f t="shared" si="6"/>
        <v>49.5</v>
      </c>
      <c r="F75" s="1">
        <f t="shared" si="7"/>
        <v>4.0000000000006253E-2</v>
      </c>
    </row>
    <row r="76" spans="1:6" x14ac:dyDescent="0.25">
      <c r="A76" s="1">
        <v>52</v>
      </c>
      <c r="B76" s="3">
        <v>11.34</v>
      </c>
      <c r="C76" s="3">
        <f t="shared" si="4"/>
        <v>51</v>
      </c>
      <c r="D76" s="1">
        <f t="shared" si="5"/>
        <v>9.9999999999999645E-2</v>
      </c>
      <c r="E76" s="1">
        <f t="shared" si="6"/>
        <v>50.375</v>
      </c>
      <c r="F76" s="1">
        <f t="shared" si="7"/>
        <v>-8.8817841970012523E-16</v>
      </c>
    </row>
    <row r="77" spans="1:6" x14ac:dyDescent="0.25">
      <c r="A77" s="1">
        <v>54</v>
      </c>
      <c r="B77" s="3">
        <v>11.47</v>
      </c>
      <c r="C77" s="3">
        <f t="shared" si="4"/>
        <v>53</v>
      </c>
      <c r="D77" s="1">
        <f t="shared" si="5"/>
        <v>6.5000000000000391E-2</v>
      </c>
      <c r="E77" s="1">
        <f t="shared" si="6"/>
        <v>52</v>
      </c>
      <c r="F77" s="1">
        <f t="shared" si="7"/>
        <v>-1.7499999999999627E-2</v>
      </c>
    </row>
    <row r="78" spans="1:6" x14ac:dyDescent="0.25">
      <c r="A78" s="1">
        <v>56</v>
      </c>
      <c r="B78" s="3">
        <v>11.58</v>
      </c>
      <c r="C78" s="3">
        <f t="shared" si="4"/>
        <v>55</v>
      </c>
      <c r="D78" s="1">
        <f t="shared" si="5"/>
        <v>5.4999999999999716E-2</v>
      </c>
      <c r="E78" s="1">
        <f t="shared" si="6"/>
        <v>54</v>
      </c>
      <c r="F78" s="1">
        <f t="shared" si="7"/>
        <v>-5.0000000000003375E-3</v>
      </c>
    </row>
    <row r="79" spans="1:6" x14ac:dyDescent="0.25">
      <c r="A79" s="1">
        <v>58</v>
      </c>
      <c r="B79" s="3">
        <v>11.66</v>
      </c>
      <c r="C79" s="3">
        <f t="shared" si="4"/>
        <v>57</v>
      </c>
      <c r="D79" s="1">
        <f t="shared" si="5"/>
        <v>4.0000000000000036E-2</v>
      </c>
      <c r="E79" s="1">
        <f t="shared" si="6"/>
        <v>56</v>
      </c>
      <c r="F79" s="1">
        <f t="shared" si="7"/>
        <v>-7.4999999999998401E-3</v>
      </c>
    </row>
    <row r="80" spans="1:6" x14ac:dyDescent="0.25">
      <c r="A80" s="1">
        <v>60</v>
      </c>
      <c r="B80" s="3">
        <v>11.74</v>
      </c>
      <c r="C80" s="3">
        <f t="shared" si="4"/>
        <v>59</v>
      </c>
      <c r="D80" s="1">
        <f t="shared" si="5"/>
        <v>4.0000000000000036E-2</v>
      </c>
      <c r="E80" s="1">
        <f t="shared" si="6"/>
        <v>58</v>
      </c>
      <c r="F80" s="1">
        <f t="shared" si="7"/>
        <v>0</v>
      </c>
    </row>
    <row r="81" spans="1:6" x14ac:dyDescent="0.25">
      <c r="A81" s="1">
        <v>64</v>
      </c>
      <c r="B81" s="3">
        <v>11.84</v>
      </c>
      <c r="C81" s="3">
        <f t="shared" si="4"/>
        <v>62</v>
      </c>
      <c r="D81" s="1">
        <f t="shared" si="5"/>
        <v>2.4999999999999911E-2</v>
      </c>
      <c r="E81" s="1">
        <f t="shared" si="6"/>
        <v>60.5</v>
      </c>
      <c r="F81" s="1">
        <f t="shared" si="7"/>
        <v>-3.7500000000000311E-3</v>
      </c>
    </row>
    <row r="82" spans="1:6" x14ac:dyDescent="0.25">
      <c r="A82" s="1">
        <v>68</v>
      </c>
      <c r="B82" s="3">
        <v>11.94</v>
      </c>
      <c r="C82" s="3">
        <f t="shared" si="4"/>
        <v>66</v>
      </c>
      <c r="D82" s="1">
        <f t="shared" si="5"/>
        <v>2.4999999999999911E-2</v>
      </c>
      <c r="E82" s="1">
        <f t="shared" si="6"/>
        <v>64</v>
      </c>
      <c r="F82" s="1">
        <f t="shared" si="7"/>
        <v>0</v>
      </c>
    </row>
    <row r="83" spans="1:6" x14ac:dyDescent="0.25">
      <c r="A83" s="1">
        <v>70</v>
      </c>
      <c r="B83" s="3">
        <v>11.96</v>
      </c>
      <c r="C83" s="3">
        <f t="shared" si="4"/>
        <v>69</v>
      </c>
      <c r="D83" s="1">
        <f t="shared" si="5"/>
        <v>1.0000000000000675E-2</v>
      </c>
      <c r="E83" s="1">
        <f t="shared" si="6"/>
        <v>67.5</v>
      </c>
      <c r="F83" s="1">
        <f t="shared" si="7"/>
        <v>-7.4999999999996181E-3</v>
      </c>
    </row>
    <row r="117" spans="3:3" x14ac:dyDescent="0.25">
      <c r="C117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s0090554</dc:creator>
  <cp:lastModifiedBy>Thomas</cp:lastModifiedBy>
  <dcterms:created xsi:type="dcterms:W3CDTF">2011-11-14T14:52:34Z</dcterms:created>
  <dcterms:modified xsi:type="dcterms:W3CDTF">2011-11-15T13:56:23Z</dcterms:modified>
</cp:coreProperties>
</file>