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filterPrivacy="1" defaultThemeVersion="124226"/>
  <xr:revisionPtr revIDLastSave="0" documentId="8_{EFEE9113-20F8-40EB-93D3-241D1ADE9B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Май 24 (2)" sheetId="12" r:id="rId1"/>
    <sheet name="Апрель 24" sheetId="10" r:id="rId2"/>
    <sheet name="Январь 2024 (2)" sheetId="9" state="hidden" r:id="rId3"/>
    <sheet name="Ноябрь 2023" sheetId="8" state="hidden" r:id="rId4"/>
    <sheet name="Сентябрь 2023" sheetId="6" state="hidden" r:id="rId5"/>
    <sheet name="Август 2023г " sheetId="5" state="hidden" r:id="rId6"/>
  </sheets>
  <definedNames>
    <definedName name="_xlnm.Print_Area" localSheetId="1">'Апрель 24'!$A$1:$BP$43</definedName>
    <definedName name="_xlnm.Print_Area" localSheetId="0">'Май 24 (2)'!$A$1:$BP$45</definedName>
    <definedName name="_xlnm.Print_Area" localSheetId="3">'Ноябрь 2023'!$A$1:$BP$51</definedName>
    <definedName name="_xlnm.Print_Area" localSheetId="2">'Январь 2024 (2)'!$A$1:$BP$54</definedName>
  </definedNames>
  <calcPr calcId="181029"/>
</workbook>
</file>

<file path=xl/calcChain.xml><?xml version="1.0" encoding="utf-8"?>
<calcChain xmlns="http://schemas.openxmlformats.org/spreadsheetml/2006/main">
  <c r="AF7" i="12" l="1"/>
  <c r="AC19" i="12" l="1"/>
  <c r="AC18" i="12"/>
  <c r="AC17" i="12"/>
  <c r="Z43" i="12"/>
  <c r="BO18" i="12"/>
  <c r="BO9" i="12"/>
  <c r="BO7" i="12"/>
  <c r="R43" i="12"/>
  <c r="Q19" i="12"/>
  <c r="P20" i="12"/>
  <c r="BN16" i="12"/>
  <c r="J43" i="12"/>
  <c r="BO16" i="12"/>
  <c r="D21" i="12"/>
  <c r="D25" i="12" s="1"/>
  <c r="D26" i="12" s="1"/>
  <c r="BJ24" i="10"/>
  <c r="BO5" i="12"/>
  <c r="BO6" i="12"/>
  <c r="BO8" i="12"/>
  <c r="BO10" i="12"/>
  <c r="BO11" i="12"/>
  <c r="BO12" i="12"/>
  <c r="BO13" i="12"/>
  <c r="BO19" i="12"/>
  <c r="AQ21" i="12"/>
  <c r="AP27" i="12" s="1"/>
  <c r="AO21" i="12"/>
  <c r="AN27" i="12" s="1"/>
  <c r="AM21" i="12"/>
  <c r="AL27" i="12" s="1"/>
  <c r="AK21" i="12"/>
  <c r="AJ27" i="12" s="1"/>
  <c r="AI21" i="12"/>
  <c r="AH27" i="12"/>
  <c r="BL21" i="12"/>
  <c r="BL25" i="12" s="1"/>
  <c r="BL26" i="12" s="1"/>
  <c r="BJ21" i="12"/>
  <c r="BJ25" i="12" s="1"/>
  <c r="BJ26" i="12" s="1"/>
  <c r="BH21" i="12"/>
  <c r="BH25" i="12" s="1"/>
  <c r="BH26" i="12" s="1"/>
  <c r="BF21" i="12"/>
  <c r="BF25" i="12" s="1"/>
  <c r="BF26" i="12" s="1"/>
  <c r="BD21" i="12"/>
  <c r="BD25" i="12" s="1"/>
  <c r="BD26" i="12" s="1"/>
  <c r="BB21" i="12"/>
  <c r="BB25" i="12" s="1"/>
  <c r="BB26" i="12" s="1"/>
  <c r="AZ21" i="12"/>
  <c r="AZ25" i="12" s="1"/>
  <c r="AZ26" i="12" s="1"/>
  <c r="AX21" i="12"/>
  <c r="AX25" i="12" s="1"/>
  <c r="AX26" i="12" s="1"/>
  <c r="AV21" i="12"/>
  <c r="AV25" i="12" s="1"/>
  <c r="AV26" i="12" s="1"/>
  <c r="AT21" i="12"/>
  <c r="AT25" i="12" s="1"/>
  <c r="AT26" i="12" s="1"/>
  <c r="AR21" i="12"/>
  <c r="AR25" i="12" s="1"/>
  <c r="AR26" i="12" s="1"/>
  <c r="AP21" i="12"/>
  <c r="AP25" i="12" s="1"/>
  <c r="AP26" i="12" s="1"/>
  <c r="AN21" i="12"/>
  <c r="AN25" i="12" s="1"/>
  <c r="AN26" i="12" s="1"/>
  <c r="AL21" i="12"/>
  <c r="AL25" i="12" s="1"/>
  <c r="AL26" i="12" s="1"/>
  <c r="AJ21" i="12"/>
  <c r="AJ25" i="12" s="1"/>
  <c r="AJ26" i="12" s="1"/>
  <c r="AH21" i="12"/>
  <c r="AH25" i="12" s="1"/>
  <c r="AH26" i="12" s="1"/>
  <c r="AD21" i="12"/>
  <c r="AD25" i="12" s="1"/>
  <c r="AD26" i="12" s="1"/>
  <c r="AB21" i="12"/>
  <c r="AB25" i="12" s="1"/>
  <c r="AB26" i="12" s="1"/>
  <c r="Z21" i="12"/>
  <c r="Z25" i="12" s="1"/>
  <c r="Z26" i="12" s="1"/>
  <c r="X21" i="12"/>
  <c r="X25" i="12" s="1"/>
  <c r="X26" i="12" s="1"/>
  <c r="V21" i="12"/>
  <c r="V25" i="12" s="1"/>
  <c r="V26" i="12" s="1"/>
  <c r="T21" i="12"/>
  <c r="T25" i="12" s="1"/>
  <c r="T26" i="12" s="1"/>
  <c r="R21" i="12"/>
  <c r="R25" i="12" s="1"/>
  <c r="R26" i="12" s="1"/>
  <c r="P25" i="12"/>
  <c r="P26" i="12" s="1"/>
  <c r="N21" i="12"/>
  <c r="N25" i="12" s="1"/>
  <c r="N26" i="12" s="1"/>
  <c r="L21" i="12"/>
  <c r="L25" i="12" s="1"/>
  <c r="L26" i="12" s="1"/>
  <c r="J21" i="12"/>
  <c r="J25" i="12" s="1"/>
  <c r="J26" i="12" s="1"/>
  <c r="H21" i="12"/>
  <c r="H25" i="12" s="1"/>
  <c r="H26" i="12" s="1"/>
  <c r="F21" i="12"/>
  <c r="F25" i="12" s="1"/>
  <c r="F26" i="12" s="1"/>
  <c r="BN5" i="12"/>
  <c r="BN6" i="12"/>
  <c r="BN8" i="12"/>
  <c r="BN9" i="12"/>
  <c r="BN10" i="12"/>
  <c r="BN11" i="12"/>
  <c r="BN12" i="12"/>
  <c r="BN13" i="12"/>
  <c r="BN17" i="12"/>
  <c r="BN18" i="12"/>
  <c r="BN19" i="12"/>
  <c r="BM21" i="12"/>
  <c r="BK21" i="12"/>
  <c r="BI21" i="12"/>
  <c r="BG21" i="12"/>
  <c r="BE21" i="12"/>
  <c r="BC21" i="12"/>
  <c r="BA21" i="12"/>
  <c r="AY21" i="12"/>
  <c r="AW21" i="12"/>
  <c r="AU21" i="12"/>
  <c r="AS21" i="12"/>
  <c r="AE21" i="12"/>
  <c r="AC21" i="12"/>
  <c r="AA21" i="12"/>
  <c r="Y21" i="12"/>
  <c r="W21" i="12"/>
  <c r="S21" i="12"/>
  <c r="Q21" i="12"/>
  <c r="O21" i="12"/>
  <c r="M21" i="12"/>
  <c r="K21" i="12"/>
  <c r="I21" i="12"/>
  <c r="G21" i="12"/>
  <c r="BJ41" i="10"/>
  <c r="BH7" i="10"/>
  <c r="BD41" i="10"/>
  <c r="BB41" i="10"/>
  <c r="BA18" i="10"/>
  <c r="BA19" i="10" s="1"/>
  <c r="BA16" i="10"/>
  <c r="AT41" i="10"/>
  <c r="AR41" i="10"/>
  <c r="AN41" i="10"/>
  <c r="AL41" i="10"/>
  <c r="AK18" i="10"/>
  <c r="AK19" i="10" s="1"/>
  <c r="AJ25" i="10" s="1"/>
  <c r="AK16" i="10"/>
  <c r="AJ7" i="10"/>
  <c r="AF41" i="10"/>
  <c r="AD41" i="10"/>
  <c r="AC18" i="10"/>
  <c r="AB7" i="10"/>
  <c r="AB19" i="10" s="1"/>
  <c r="AB23" i="10" s="1"/>
  <c r="AB24" i="10" s="1"/>
  <c r="Z41" i="10"/>
  <c r="X41" i="10"/>
  <c r="V41" i="10"/>
  <c r="U18" i="10"/>
  <c r="U19" i="10" s="1"/>
  <c r="H23" i="10"/>
  <c r="P23" i="10"/>
  <c r="P24" i="10" s="1"/>
  <c r="E19" i="10"/>
  <c r="D25" i="10" s="1"/>
  <c r="F19" i="10"/>
  <c r="F23" i="10" s="1"/>
  <c r="G19" i="10"/>
  <c r="H19" i="10"/>
  <c r="H24" i="10"/>
  <c r="I19" i="10"/>
  <c r="J19" i="10"/>
  <c r="J23" i="10" s="1"/>
  <c r="J24" i="10" s="1"/>
  <c r="K19" i="10"/>
  <c r="L19" i="10"/>
  <c r="L23" i="10" s="1"/>
  <c r="L24" i="10" s="1"/>
  <c r="M19" i="10"/>
  <c r="N19" i="10"/>
  <c r="N23" i="10" s="1"/>
  <c r="N24" i="10"/>
  <c r="O19" i="10"/>
  <c r="P19" i="10"/>
  <c r="Q19" i="10"/>
  <c r="R19" i="10"/>
  <c r="R23" i="10" s="1"/>
  <c r="R24" i="10" s="1"/>
  <c r="S19" i="10"/>
  <c r="F24" i="10"/>
  <c r="N41" i="10"/>
  <c r="L7" i="10"/>
  <c r="D7" i="10"/>
  <c r="L6" i="10"/>
  <c r="D6" i="10"/>
  <c r="D5" i="10"/>
  <c r="D19" i="10" s="1"/>
  <c r="D23" i="10" s="1"/>
  <c r="D24" i="10" s="1"/>
  <c r="BO17" i="10"/>
  <c r="BP17" i="10" s="1"/>
  <c r="BN17" i="10"/>
  <c r="BO13" i="10"/>
  <c r="BN13" i="10"/>
  <c r="BN15" i="10"/>
  <c r="BO12" i="10"/>
  <c r="BN12" i="10"/>
  <c r="BP12" i="10" s="1"/>
  <c r="BO11" i="10"/>
  <c r="BN11" i="10"/>
  <c r="BP11" i="10" s="1"/>
  <c r="BO5" i="10"/>
  <c r="BN5" i="10"/>
  <c r="BO6" i="10"/>
  <c r="BN6" i="10"/>
  <c r="BP6" i="10" s="1"/>
  <c r="BP13" i="10"/>
  <c r="BP5" i="10"/>
  <c r="T19" i="10"/>
  <c r="T23" i="10" s="1"/>
  <c r="T24" i="10" s="1"/>
  <c r="BM19" i="10"/>
  <c r="BK19" i="10"/>
  <c r="BJ19" i="10"/>
  <c r="BJ23" i="10"/>
  <c r="BH19" i="10"/>
  <c r="BH23" i="10"/>
  <c r="BH24" i="10" s="1"/>
  <c r="BG19" i="10"/>
  <c r="BF19" i="10"/>
  <c r="BF23" i="10"/>
  <c r="BF24" i="10" s="1"/>
  <c r="BE19" i="10"/>
  <c r="BD19" i="10"/>
  <c r="BD23" i="10"/>
  <c r="BD24" i="10" s="1"/>
  <c r="BC19" i="10"/>
  <c r="BB19" i="10"/>
  <c r="BB23" i="10" s="1"/>
  <c r="BB24" i="10"/>
  <c r="AZ19" i="10"/>
  <c r="AZ23" i="10" s="1"/>
  <c r="AZ24" i="10" s="1"/>
  <c r="AY19" i="10"/>
  <c r="AX19" i="10"/>
  <c r="AX23" i="10" s="1"/>
  <c r="AX24" i="10" s="1"/>
  <c r="AW19" i="10"/>
  <c r="AV19" i="10"/>
  <c r="AV23" i="10" s="1"/>
  <c r="AV24" i="10"/>
  <c r="AU19" i="10"/>
  <c r="AT19" i="10"/>
  <c r="AT23" i="10" s="1"/>
  <c r="AT24" i="10"/>
  <c r="AS19" i="10"/>
  <c r="AR19" i="10"/>
  <c r="AR23" i="10" s="1"/>
  <c r="AR24" i="10" s="1"/>
  <c r="AQ19" i="10"/>
  <c r="AP19" i="10"/>
  <c r="AP23" i="10" s="1"/>
  <c r="AP24" i="10" s="1"/>
  <c r="AO19" i="10"/>
  <c r="AN19" i="10"/>
  <c r="AN23" i="10" s="1"/>
  <c r="AN24" i="10"/>
  <c r="AM19" i="10"/>
  <c r="AL19" i="10"/>
  <c r="AL23" i="10" s="1"/>
  <c r="AL24" i="10"/>
  <c r="AJ19" i="10"/>
  <c r="AJ23" i="10" s="1"/>
  <c r="AJ24" i="10" s="1"/>
  <c r="AH19" i="10"/>
  <c r="AH23" i="10"/>
  <c r="AH24" i="10" s="1"/>
  <c r="AG19" i="10"/>
  <c r="AF25" i="10" s="1"/>
  <c r="AF19" i="10"/>
  <c r="AF23" i="10"/>
  <c r="AF24" i="10" s="1"/>
  <c r="AE19" i="10"/>
  <c r="AD19" i="10"/>
  <c r="AD23" i="10"/>
  <c r="AD24" i="10" s="1"/>
  <c r="AC19" i="10"/>
  <c r="AA19" i="10"/>
  <c r="Z19" i="10"/>
  <c r="Z23" i="10"/>
  <c r="Z24" i="10" s="1"/>
  <c r="Y19" i="10"/>
  <c r="X19" i="10"/>
  <c r="X23" i="10"/>
  <c r="X24" i="10" s="1"/>
  <c r="W19" i="10"/>
  <c r="BO7" i="10"/>
  <c r="BO8" i="10"/>
  <c r="BO9" i="10"/>
  <c r="BP9" i="10" s="1"/>
  <c r="BO10" i="10"/>
  <c r="BO16" i="10"/>
  <c r="BN8" i="10"/>
  <c r="BP8" i="10" s="1"/>
  <c r="BN9" i="10"/>
  <c r="BN10" i="10"/>
  <c r="BN16" i="10"/>
  <c r="BP10" i="10"/>
  <c r="BP16" i="10"/>
  <c r="AP25" i="10"/>
  <c r="AN25" i="10"/>
  <c r="BF30" i="9"/>
  <c r="BF34" i="9" s="1"/>
  <c r="BF35" i="9" s="1"/>
  <c r="BO25" i="9"/>
  <c r="BO20" i="9"/>
  <c r="BO8" i="9"/>
  <c r="BB30" i="9"/>
  <c r="BB34" i="9" s="1"/>
  <c r="BB35" i="9" s="1"/>
  <c r="AZ30" i="9"/>
  <c r="AZ34" i="9"/>
  <c r="AZ35" i="9" s="1"/>
  <c r="AX30" i="9"/>
  <c r="AX34" i="9" s="1"/>
  <c r="AX35" i="9" s="1"/>
  <c r="AR30" i="9"/>
  <c r="AR34" i="9"/>
  <c r="AR35" i="9" s="1"/>
  <c r="AN30" i="9"/>
  <c r="AN34" i="9" s="1"/>
  <c r="AN35" i="9" s="1"/>
  <c r="AJ30" i="9"/>
  <c r="AJ34" i="9"/>
  <c r="AJ35" i="9" s="1"/>
  <c r="AF30" i="9"/>
  <c r="AF34" i="9" s="1"/>
  <c r="AF35" i="9"/>
  <c r="BO29" i="9"/>
  <c r="BO12" i="9"/>
  <c r="R30" i="9"/>
  <c r="R34" i="9"/>
  <c r="R35" i="9" s="1"/>
  <c r="N30" i="9"/>
  <c r="N34" i="9" s="1"/>
  <c r="N35" i="9" s="1"/>
  <c r="D30" i="9"/>
  <c r="D34" i="9"/>
  <c r="D35" i="9" s="1"/>
  <c r="BM30" i="9"/>
  <c r="BL36" i="9" s="1"/>
  <c r="BK30" i="9"/>
  <c r="BJ36" i="9" s="1"/>
  <c r="BJ30" i="9"/>
  <c r="BJ34" i="9" s="1"/>
  <c r="BJ35" i="9" s="1"/>
  <c r="BI30" i="9"/>
  <c r="BH36" i="9"/>
  <c r="BH30" i="9"/>
  <c r="BH34" i="9"/>
  <c r="BH35" i="9" s="1"/>
  <c r="BG30" i="9"/>
  <c r="BF36" i="9" s="1"/>
  <c r="BE30" i="9"/>
  <c r="BD36" i="9" s="1"/>
  <c r="BD30" i="9"/>
  <c r="BD34" i="9" s="1"/>
  <c r="BD35" i="9" s="1"/>
  <c r="BC30" i="9"/>
  <c r="BB36" i="9"/>
  <c r="BA30" i="9"/>
  <c r="AZ36" i="9"/>
  <c r="AY30" i="9"/>
  <c r="AX36" i="9"/>
  <c r="AW30" i="9"/>
  <c r="AV36" i="9"/>
  <c r="AV30" i="9"/>
  <c r="AV34" i="9"/>
  <c r="AV35" i="9" s="1"/>
  <c r="AU30" i="9"/>
  <c r="AT36" i="9" s="1"/>
  <c r="AT30" i="9"/>
  <c r="AT34" i="9" s="1"/>
  <c r="AT35" i="9" s="1"/>
  <c r="AS30" i="9"/>
  <c r="AR36" i="9"/>
  <c r="AQ30" i="9"/>
  <c r="AP36" i="9"/>
  <c r="AP30" i="9"/>
  <c r="AP34" i="9"/>
  <c r="AP35" i="9" s="1"/>
  <c r="AO30" i="9"/>
  <c r="AN36" i="9" s="1"/>
  <c r="AM30" i="9"/>
  <c r="AL36" i="9" s="1"/>
  <c r="AL30" i="9"/>
  <c r="AL34" i="9" s="1"/>
  <c r="AL35" i="9"/>
  <c r="AK30" i="9"/>
  <c r="AJ36" i="9"/>
  <c r="AI30" i="9"/>
  <c r="AH36" i="9"/>
  <c r="AH30" i="9"/>
  <c r="AH34" i="9"/>
  <c r="AH35" i="9" s="1"/>
  <c r="AG30" i="9"/>
  <c r="AF36" i="9" s="1"/>
  <c r="AE30" i="9"/>
  <c r="AD36" i="9" s="1"/>
  <c r="AC30" i="9"/>
  <c r="AB36" i="9" s="1"/>
  <c r="AB30" i="9"/>
  <c r="AB34" i="9" s="1"/>
  <c r="AB35" i="9"/>
  <c r="AA30" i="9"/>
  <c r="Z36" i="9"/>
  <c r="Z30" i="9"/>
  <c r="Z34" i="9"/>
  <c r="Z35" i="9" s="1"/>
  <c r="Y30" i="9"/>
  <c r="X36" i="9" s="1"/>
  <c r="X30" i="9"/>
  <c r="X34" i="9" s="1"/>
  <c r="X35" i="9" s="1"/>
  <c r="W30" i="9"/>
  <c r="V36" i="9"/>
  <c r="V30" i="9"/>
  <c r="V34" i="9"/>
  <c r="V35" i="9" s="1"/>
  <c r="U30" i="9"/>
  <c r="T36" i="9" s="1"/>
  <c r="T30" i="9"/>
  <c r="T34" i="9" s="1"/>
  <c r="T35" i="9"/>
  <c r="S30" i="9"/>
  <c r="R36" i="9"/>
  <c r="Q30" i="9"/>
  <c r="P36" i="9"/>
  <c r="P30" i="9"/>
  <c r="P34" i="9"/>
  <c r="P35" i="9" s="1"/>
  <c r="O30" i="9"/>
  <c r="N36" i="9" s="1"/>
  <c r="M30" i="9"/>
  <c r="L36" i="9" s="1"/>
  <c r="L30" i="9"/>
  <c r="L34" i="9" s="1"/>
  <c r="L35" i="9" s="1"/>
  <c r="K30" i="9"/>
  <c r="J36" i="9"/>
  <c r="J30" i="9"/>
  <c r="J34" i="9"/>
  <c r="J35" i="9" s="1"/>
  <c r="I30" i="9"/>
  <c r="H36" i="9" s="1"/>
  <c r="H30" i="9"/>
  <c r="H34" i="9" s="1"/>
  <c r="H35" i="9"/>
  <c r="G30" i="9"/>
  <c r="F36" i="9"/>
  <c r="F30" i="9"/>
  <c r="F34" i="9"/>
  <c r="F35" i="9" s="1"/>
  <c r="E30" i="9"/>
  <c r="D36" i="9" s="1"/>
  <c r="BN29" i="9"/>
  <c r="BP29" i="9" s="1"/>
  <c r="BN28" i="9"/>
  <c r="BO27" i="9"/>
  <c r="BP27" i="9" s="1"/>
  <c r="BN27" i="9"/>
  <c r="BO26" i="9"/>
  <c r="BP26" i="9" s="1"/>
  <c r="BN26" i="9"/>
  <c r="BN25" i="9"/>
  <c r="BP25" i="9" s="1"/>
  <c r="BO24" i="9"/>
  <c r="BN24" i="9"/>
  <c r="BP24" i="9" s="1"/>
  <c r="BO23" i="9"/>
  <c r="BN23" i="9"/>
  <c r="BO22" i="9"/>
  <c r="BO21" i="9"/>
  <c r="BP21" i="9" s="1"/>
  <c r="BN21" i="9"/>
  <c r="BN20" i="9"/>
  <c r="BO19" i="9"/>
  <c r="BN19" i="9"/>
  <c r="BO18" i="9"/>
  <c r="BN18" i="9"/>
  <c r="BO17" i="9"/>
  <c r="BN17" i="9"/>
  <c r="BP17" i="9" s="1"/>
  <c r="BN16" i="9"/>
  <c r="BO15" i="9"/>
  <c r="BN15" i="9"/>
  <c r="BO14" i="9"/>
  <c r="BP14" i="9" s="1"/>
  <c r="BN14" i="9"/>
  <c r="BO13" i="9"/>
  <c r="BP13" i="9" s="1"/>
  <c r="BN13" i="9"/>
  <c r="BN12" i="9"/>
  <c r="BO11" i="9"/>
  <c r="BN11" i="9"/>
  <c r="BO10" i="9"/>
  <c r="BN10" i="9"/>
  <c r="BO9" i="9"/>
  <c r="BN9" i="9"/>
  <c r="BP9" i="9" s="1"/>
  <c r="BN8" i="9"/>
  <c r="BO7" i="9"/>
  <c r="BP7" i="9" s="1"/>
  <c r="BN7" i="9"/>
  <c r="BO6" i="9"/>
  <c r="BN6" i="9"/>
  <c r="BO5" i="9"/>
  <c r="BN5" i="9"/>
  <c r="F22" i="8"/>
  <c r="F7" i="8"/>
  <c r="F6" i="8"/>
  <c r="AD30" i="9"/>
  <c r="AD34" i="9"/>
  <c r="AD35" i="9" s="1"/>
  <c r="BO16" i="9"/>
  <c r="BP16" i="9" s="1"/>
  <c r="BP19" i="9"/>
  <c r="BP11" i="9"/>
  <c r="BP15" i="9"/>
  <c r="BP23" i="9"/>
  <c r="BP6" i="9"/>
  <c r="BP18" i="9"/>
  <c r="BP20" i="9"/>
  <c r="BP10" i="9"/>
  <c r="BP8" i="9"/>
  <c r="BN28" i="8"/>
  <c r="BO29" i="8"/>
  <c r="BO25" i="8"/>
  <c r="BO12" i="8"/>
  <c r="BO8" i="8"/>
  <c r="AG30" i="8"/>
  <c r="AF36" i="8"/>
  <c r="AD30" i="8"/>
  <c r="AD34" i="8"/>
  <c r="AD35" i="8" s="1"/>
  <c r="V30" i="8"/>
  <c r="V34" i="8" s="1"/>
  <c r="V35" i="8" s="1"/>
  <c r="BO20" i="8"/>
  <c r="T30" i="8"/>
  <c r="T34" i="8" s="1"/>
  <c r="T35" i="8"/>
  <c r="M30" i="8"/>
  <c r="L36" i="8"/>
  <c r="I30" i="8"/>
  <c r="H36" i="8"/>
  <c r="E30" i="8"/>
  <c r="D36" i="8"/>
  <c r="BM30" i="8"/>
  <c r="BL36" i="8"/>
  <c r="BK30" i="8"/>
  <c r="BJ36" i="8"/>
  <c r="BJ30" i="8"/>
  <c r="BJ34" i="8"/>
  <c r="BJ35" i="8" s="1"/>
  <c r="BI30" i="8"/>
  <c r="BH36" i="8" s="1"/>
  <c r="BH30" i="8"/>
  <c r="BH34" i="8" s="1"/>
  <c r="BH35" i="8" s="1"/>
  <c r="BG30" i="8"/>
  <c r="BF36" i="8"/>
  <c r="BF30" i="8"/>
  <c r="BF34" i="8"/>
  <c r="BF35" i="8" s="1"/>
  <c r="BE30" i="8"/>
  <c r="BD36" i="8" s="1"/>
  <c r="BD30" i="8"/>
  <c r="BD34" i="8" s="1"/>
  <c r="BD35" i="8" s="1"/>
  <c r="BC30" i="8"/>
  <c r="BB36" i="8"/>
  <c r="BB30" i="8"/>
  <c r="BB34" i="8"/>
  <c r="BB35" i="8" s="1"/>
  <c r="BA30" i="8"/>
  <c r="AZ36" i="8" s="1"/>
  <c r="AZ30" i="8"/>
  <c r="AZ34" i="8" s="1"/>
  <c r="AZ35" i="8" s="1"/>
  <c r="AY30" i="8"/>
  <c r="AX36" i="8"/>
  <c r="AX30" i="8"/>
  <c r="AX34" i="8"/>
  <c r="AX35" i="8" s="1"/>
  <c r="AW30" i="8"/>
  <c r="AV36" i="8" s="1"/>
  <c r="AV30" i="8"/>
  <c r="AV34" i="8" s="1"/>
  <c r="AV35" i="8"/>
  <c r="AU30" i="8"/>
  <c r="AT36" i="8"/>
  <c r="AT30" i="8"/>
  <c r="AT34" i="8"/>
  <c r="AT35" i="8" s="1"/>
  <c r="AS30" i="8"/>
  <c r="AR36" i="8" s="1"/>
  <c r="AR30" i="8"/>
  <c r="AR34" i="8" s="1"/>
  <c r="AR35" i="8" s="1"/>
  <c r="AQ30" i="8"/>
  <c r="AP36" i="8"/>
  <c r="AP30" i="8"/>
  <c r="AP34" i="8"/>
  <c r="AP35" i="8" s="1"/>
  <c r="AO30" i="8"/>
  <c r="AN36" i="8" s="1"/>
  <c r="AN30" i="8"/>
  <c r="AN34" i="8" s="1"/>
  <c r="AN35" i="8" s="1"/>
  <c r="AM30" i="8"/>
  <c r="AL36" i="8"/>
  <c r="AL30" i="8"/>
  <c r="AL34" i="8"/>
  <c r="AL35" i="8" s="1"/>
  <c r="AK30" i="8"/>
  <c r="AJ36" i="8" s="1"/>
  <c r="AJ30" i="8"/>
  <c r="AJ34" i="8" s="1"/>
  <c r="AJ35" i="8" s="1"/>
  <c r="AI30" i="8"/>
  <c r="AH36" i="8"/>
  <c r="AH30" i="8"/>
  <c r="AH34" i="8"/>
  <c r="AH35" i="8" s="1"/>
  <c r="AF30" i="8"/>
  <c r="AF34" i="8" s="1"/>
  <c r="AF35" i="8" s="1"/>
  <c r="AE30" i="8"/>
  <c r="AD36" i="8"/>
  <c r="AC30" i="8"/>
  <c r="AB36" i="8"/>
  <c r="AB30" i="8"/>
  <c r="AB34" i="8"/>
  <c r="AB35" i="8" s="1"/>
  <c r="AA30" i="8"/>
  <c r="Z36" i="8" s="1"/>
  <c r="Z30" i="8"/>
  <c r="Z34" i="8" s="1"/>
  <c r="Z35" i="8"/>
  <c r="Y30" i="8"/>
  <c r="X36" i="8"/>
  <c r="X30" i="8"/>
  <c r="X34" i="8"/>
  <c r="X35" i="8" s="1"/>
  <c r="W30" i="8"/>
  <c r="V36" i="8" s="1"/>
  <c r="U30" i="8"/>
  <c r="T36" i="8" s="1"/>
  <c r="S30" i="8"/>
  <c r="R36" i="8" s="1"/>
  <c r="R30" i="8"/>
  <c r="R34" i="8" s="1"/>
  <c r="R35" i="8" s="1"/>
  <c r="Q30" i="8"/>
  <c r="P36" i="8"/>
  <c r="P30" i="8"/>
  <c r="P34" i="8"/>
  <c r="P35" i="8" s="1"/>
  <c r="O30" i="8"/>
  <c r="N36" i="8" s="1"/>
  <c r="N30" i="8"/>
  <c r="N34" i="8" s="1"/>
  <c r="N35" i="8"/>
  <c r="L30" i="8"/>
  <c r="L34" i="8"/>
  <c r="L35" i="8" s="1"/>
  <c r="K30" i="8"/>
  <c r="J36" i="8" s="1"/>
  <c r="J30" i="8"/>
  <c r="J34" i="8" s="1"/>
  <c r="J35" i="8" s="1"/>
  <c r="H30" i="8"/>
  <c r="H34" i="8"/>
  <c r="H35" i="8" s="1"/>
  <c r="G30" i="8"/>
  <c r="F36" i="8" s="1"/>
  <c r="F30" i="8"/>
  <c r="F34" i="8" s="1"/>
  <c r="F35" i="8" s="1"/>
  <c r="D30" i="8"/>
  <c r="D34" i="8"/>
  <c r="D35" i="8" s="1"/>
  <c r="BN29" i="8"/>
  <c r="BP29" i="8" s="1"/>
  <c r="BO27" i="8"/>
  <c r="BN27" i="8"/>
  <c r="BO26" i="8"/>
  <c r="BN26" i="8"/>
  <c r="BP26" i="8" s="1"/>
  <c r="BN25" i="8"/>
  <c r="BO24" i="8"/>
  <c r="BN24" i="8"/>
  <c r="BO23" i="8"/>
  <c r="BP23" i="8" s="1"/>
  <c r="BN23" i="8"/>
  <c r="BO22" i="8"/>
  <c r="BO21" i="8"/>
  <c r="BN21" i="8"/>
  <c r="BP21" i="8" s="1"/>
  <c r="BN20" i="8"/>
  <c r="BO19" i="8"/>
  <c r="BN19" i="8"/>
  <c r="BO18" i="8"/>
  <c r="BP18" i="8" s="1"/>
  <c r="BN18" i="8"/>
  <c r="BO17" i="8"/>
  <c r="BN17" i="8"/>
  <c r="BN16" i="8"/>
  <c r="BP16" i="8" s="1"/>
  <c r="BO15" i="8"/>
  <c r="BN15" i="8"/>
  <c r="BP15" i="8" s="1"/>
  <c r="BO14" i="8"/>
  <c r="BN14" i="8"/>
  <c r="BP14" i="8" s="1"/>
  <c r="BO13" i="8"/>
  <c r="BN13" i="8"/>
  <c r="BN12" i="8"/>
  <c r="BO11" i="8"/>
  <c r="BP11" i="8" s="1"/>
  <c r="BN11" i="8"/>
  <c r="BO10" i="8"/>
  <c r="BN10" i="8"/>
  <c r="BO9" i="8"/>
  <c r="BO30" i="8" s="1"/>
  <c r="BN9" i="8"/>
  <c r="BN8" i="8"/>
  <c r="BO7" i="8"/>
  <c r="BN7" i="8"/>
  <c r="BP7" i="8" s="1"/>
  <c r="BO6" i="8"/>
  <c r="BN6" i="8"/>
  <c r="BP6" i="8" s="1"/>
  <c r="BO5" i="8"/>
  <c r="BN5" i="8"/>
  <c r="BP5" i="8" s="1"/>
  <c r="BO16" i="8"/>
  <c r="BP13" i="8"/>
  <c r="BP10" i="8"/>
  <c r="BP24" i="8"/>
  <c r="BP9" i="8"/>
  <c r="BP17" i="8"/>
  <c r="BP25" i="8"/>
  <c r="BP20" i="8"/>
  <c r="BP27" i="8"/>
  <c r="BP12" i="8"/>
  <c r="BP19" i="8"/>
  <c r="DF31" i="6"/>
  <c r="DE31" i="6"/>
  <c r="DD31" i="6"/>
  <c r="CJ31" i="6"/>
  <c r="CH31" i="6"/>
  <c r="CE31" i="6"/>
  <c r="CB31" i="6"/>
  <c r="CA31" i="6"/>
  <c r="BZ37" i="6" s="1"/>
  <c r="BZ31" i="6"/>
  <c r="BY31" i="6"/>
  <c r="BX37" i="6" s="1"/>
  <c r="DQ30" i="6"/>
  <c r="DQ26" i="6"/>
  <c r="DQ21" i="6"/>
  <c r="DQ13" i="6"/>
  <c r="BU31" i="6"/>
  <c r="BT37" i="6" s="1"/>
  <c r="DQ28" i="6"/>
  <c r="DQ24" i="6"/>
  <c r="DQ11" i="6"/>
  <c r="DQ7" i="6"/>
  <c r="DP9" i="6"/>
  <c r="DQ9" i="6"/>
  <c r="DP30" i="6"/>
  <c r="DP29" i="6"/>
  <c r="DP25" i="6"/>
  <c r="DP22" i="6"/>
  <c r="DP21" i="6"/>
  <c r="DP17" i="6"/>
  <c r="DP14" i="6"/>
  <c r="DQ15" i="6"/>
  <c r="M31" i="6"/>
  <c r="L37" i="6" s="1"/>
  <c r="L31" i="6"/>
  <c r="L35" i="6" s="1"/>
  <c r="L36" i="6"/>
  <c r="DQ29" i="6"/>
  <c r="J31" i="6"/>
  <c r="J35" i="6"/>
  <c r="J36" i="6"/>
  <c r="G31" i="6"/>
  <c r="F37" i="6" s="1"/>
  <c r="E31" i="6"/>
  <c r="D37" i="6"/>
  <c r="D31" i="6"/>
  <c r="BD38" i="6"/>
  <c r="BB38" i="6"/>
  <c r="AP38" i="6"/>
  <c r="BR37" i="6"/>
  <c r="BP37" i="6"/>
  <c r="BN37" i="6"/>
  <c r="BL37" i="6"/>
  <c r="BJ37" i="6"/>
  <c r="BH37" i="6"/>
  <c r="BF37" i="6"/>
  <c r="BD37" i="6"/>
  <c r="BB37" i="6"/>
  <c r="AZ37" i="6"/>
  <c r="AX37" i="6"/>
  <c r="AV37" i="6"/>
  <c r="AT37" i="6"/>
  <c r="AR37" i="6"/>
  <c r="AP37" i="6"/>
  <c r="AN37" i="6"/>
  <c r="AL37" i="6"/>
  <c r="AJ37" i="6"/>
  <c r="AH37" i="6"/>
  <c r="AF37" i="6"/>
  <c r="AD37" i="6"/>
  <c r="AB37" i="6"/>
  <c r="Z37" i="6"/>
  <c r="X37" i="6"/>
  <c r="V37" i="6"/>
  <c r="DO31" i="6"/>
  <c r="DN31" i="6"/>
  <c r="DN35" i="6"/>
  <c r="DN36" i="6" s="1"/>
  <c r="DM31" i="6"/>
  <c r="DL31" i="6"/>
  <c r="DL35" i="6"/>
  <c r="DL36" i="6" s="1"/>
  <c r="DK31" i="6"/>
  <c r="DJ31" i="6"/>
  <c r="DJ35" i="6"/>
  <c r="DJ36" i="6" s="1"/>
  <c r="DI31" i="6"/>
  <c r="DH31" i="6"/>
  <c r="DH35" i="6"/>
  <c r="DH36" i="6" s="1"/>
  <c r="DG31" i="6"/>
  <c r="DF35" i="6"/>
  <c r="DF36" i="6"/>
  <c r="DD35" i="6"/>
  <c r="DD36" i="6" s="1"/>
  <c r="DC31" i="6"/>
  <c r="DB31" i="6"/>
  <c r="DB35" i="6" s="1"/>
  <c r="DB36" i="6" s="1"/>
  <c r="CZ35" i="6"/>
  <c r="CZ36" i="6"/>
  <c r="CY31" i="6"/>
  <c r="CX35" i="6"/>
  <c r="CX36" i="6"/>
  <c r="CW31" i="6"/>
  <c r="CV31" i="6"/>
  <c r="CV35" i="6" s="1"/>
  <c r="CV36" i="6" s="1"/>
  <c r="CU31" i="6"/>
  <c r="CU37" i="6" s="1"/>
  <c r="CT31" i="6"/>
  <c r="CT35" i="6"/>
  <c r="CT36" i="6"/>
  <c r="CS31" i="6"/>
  <c r="CS37" i="6" s="1"/>
  <c r="CR31" i="6"/>
  <c r="CR35" i="6"/>
  <c r="CR36" i="6" s="1"/>
  <c r="CP35" i="6"/>
  <c r="CP36" i="6"/>
  <c r="CN35" i="6"/>
  <c r="CN36" i="6" s="1"/>
  <c r="CL31" i="6"/>
  <c r="CL35" i="6"/>
  <c r="CL36" i="6"/>
  <c r="CK31" i="6"/>
  <c r="CJ35" i="6"/>
  <c r="CJ36" i="6"/>
  <c r="CI31" i="6"/>
  <c r="CH35" i="6"/>
  <c r="CH36" i="6" s="1"/>
  <c r="CF35" i="6"/>
  <c r="CF36" i="6"/>
  <c r="CD35" i="6"/>
  <c r="CD36" i="6" s="1"/>
  <c r="CC31" i="6"/>
  <c r="CB35" i="6"/>
  <c r="CB36" i="6" s="1"/>
  <c r="BZ35" i="6"/>
  <c r="BZ36" i="6"/>
  <c r="BX31" i="6"/>
  <c r="BX35" i="6" s="1"/>
  <c r="BX36" i="6" s="1"/>
  <c r="BW31" i="6"/>
  <c r="BV37" i="6" s="1"/>
  <c r="BV31" i="6"/>
  <c r="BV35" i="6"/>
  <c r="BV36" i="6"/>
  <c r="T31" i="6"/>
  <c r="T35" i="6" s="1"/>
  <c r="T36" i="6" s="1"/>
  <c r="S31" i="6"/>
  <c r="R37" i="6" s="1"/>
  <c r="Q31" i="6"/>
  <c r="P37" i="6"/>
  <c r="P31" i="6"/>
  <c r="P35" i="6" s="1"/>
  <c r="P36" i="6" s="1"/>
  <c r="O31" i="6"/>
  <c r="N37" i="6"/>
  <c r="N31" i="6"/>
  <c r="N35" i="6" s="1"/>
  <c r="N36" i="6" s="1"/>
  <c r="K31" i="6"/>
  <c r="J37" i="6" s="1"/>
  <c r="I31" i="6"/>
  <c r="H37" i="6"/>
  <c r="H31" i="6"/>
  <c r="H35" i="6" s="1"/>
  <c r="H36" i="6" s="1"/>
  <c r="F31" i="6"/>
  <c r="F35" i="6"/>
  <c r="F36" i="6" s="1"/>
  <c r="DP28" i="6"/>
  <c r="DQ27" i="6"/>
  <c r="DP27" i="6"/>
  <c r="DP26" i="6"/>
  <c r="DQ25" i="6"/>
  <c r="DQ23" i="6"/>
  <c r="DP23" i="6"/>
  <c r="DQ22" i="6"/>
  <c r="DQ20" i="6"/>
  <c r="DP20" i="6"/>
  <c r="DQ19" i="6"/>
  <c r="DP19" i="6"/>
  <c r="DP18" i="6"/>
  <c r="DQ17" i="6"/>
  <c r="DQ16" i="6"/>
  <c r="DP16" i="6"/>
  <c r="DP15" i="6"/>
  <c r="DQ14" i="6"/>
  <c r="DP13" i="6"/>
  <c r="DQ12" i="6"/>
  <c r="DP12" i="6"/>
  <c r="DP11" i="6"/>
  <c r="DQ10" i="6"/>
  <c r="BT31" i="6"/>
  <c r="BT35" i="6" s="1"/>
  <c r="BT36" i="6" s="1"/>
  <c r="DQ8" i="6"/>
  <c r="DQ31" i="6" s="1"/>
  <c r="DP8" i="6"/>
  <c r="DP7" i="6"/>
  <c r="DG30" i="5"/>
  <c r="DF30" i="5"/>
  <c r="DF34" i="5" s="1"/>
  <c r="DF35" i="5" s="1"/>
  <c r="DC30" i="5"/>
  <c r="CY30" i="5"/>
  <c r="CW30" i="5"/>
  <c r="CO30" i="5"/>
  <c r="CM30" i="5"/>
  <c r="CL30" i="5"/>
  <c r="CL34" i="5" s="1"/>
  <c r="CL35" i="5" s="1"/>
  <c r="CH30" i="5"/>
  <c r="CH34" i="5"/>
  <c r="CH35" i="5" s="1"/>
  <c r="CG30" i="5"/>
  <c r="CE30" i="5"/>
  <c r="CA30" i="5"/>
  <c r="BZ30" i="5"/>
  <c r="BZ34" i="5" s="1"/>
  <c r="BZ35" i="5" s="1"/>
  <c r="BY30" i="5"/>
  <c r="BX30" i="5"/>
  <c r="BX34" i="5" s="1"/>
  <c r="BX35" i="5" s="1"/>
  <c r="BV30" i="5"/>
  <c r="BV34" i="5" s="1"/>
  <c r="BV35" i="5" s="1"/>
  <c r="DP7" i="5"/>
  <c r="CB30" i="5"/>
  <c r="CB34" i="5" s="1"/>
  <c r="CB35" i="5" s="1"/>
  <c r="CC30" i="5"/>
  <c r="CD30" i="5"/>
  <c r="CD34" i="5" s="1"/>
  <c r="CD35" i="5" s="1"/>
  <c r="CF30" i="5"/>
  <c r="CF34" i="5" s="1"/>
  <c r="CF35" i="5" s="1"/>
  <c r="CI30" i="5"/>
  <c r="CJ30" i="5"/>
  <c r="CJ34" i="5" s="1"/>
  <c r="CJ35" i="5" s="1"/>
  <c r="CK30" i="5"/>
  <c r="CN30" i="5"/>
  <c r="CN34" i="5" s="1"/>
  <c r="CN35" i="5" s="1"/>
  <c r="CP30" i="5"/>
  <c r="CQ30" i="5"/>
  <c r="CR30" i="5"/>
  <c r="CR34" i="5" s="1"/>
  <c r="CR35" i="5" s="1"/>
  <c r="CS30" i="5"/>
  <c r="CT30" i="5"/>
  <c r="CT34" i="5"/>
  <c r="CU30" i="5"/>
  <c r="CV30" i="5"/>
  <c r="CV34" i="5"/>
  <c r="CV35" i="5"/>
  <c r="CX30" i="5"/>
  <c r="CX34" i="5" s="1"/>
  <c r="CX35" i="5" s="1"/>
  <c r="CZ30" i="5"/>
  <c r="CZ34" i="5" s="1"/>
  <c r="CZ35" i="5" s="1"/>
  <c r="DA30" i="5"/>
  <c r="DB30" i="5"/>
  <c r="DB34" i="5" s="1"/>
  <c r="DB35" i="5" s="1"/>
  <c r="DD30" i="5"/>
  <c r="DD34" i="5"/>
  <c r="DD35" i="5" s="1"/>
  <c r="DE30" i="5"/>
  <c r="DH30" i="5"/>
  <c r="DH34" i="5"/>
  <c r="DH35" i="5" s="1"/>
  <c r="DI30" i="5"/>
  <c r="DJ30" i="5"/>
  <c r="DJ34" i="5"/>
  <c r="DJ35" i="5" s="1"/>
  <c r="DK30" i="5"/>
  <c r="DL30" i="5"/>
  <c r="DL34" i="5" s="1"/>
  <c r="DL35" i="5" s="1"/>
  <c r="DM30" i="5"/>
  <c r="DN30" i="5"/>
  <c r="DN34" i="5" s="1"/>
  <c r="DN35" i="5" s="1"/>
  <c r="DO30" i="5"/>
  <c r="BW30" i="5"/>
  <c r="BU30" i="5"/>
  <c r="U30" i="5"/>
  <c r="T30" i="5"/>
  <c r="T34" i="5"/>
  <c r="T35" i="5"/>
  <c r="S30" i="5"/>
  <c r="R30" i="5"/>
  <c r="Q30" i="5"/>
  <c r="P30" i="5"/>
  <c r="O30" i="5"/>
  <c r="N30" i="5"/>
  <c r="M30" i="5"/>
  <c r="L30" i="5"/>
  <c r="K30" i="5"/>
  <c r="J30" i="5"/>
  <c r="I30" i="5"/>
  <c r="H36" i="5" s="1"/>
  <c r="CH36" i="5" s="1"/>
  <c r="H30" i="5"/>
  <c r="G30" i="5"/>
  <c r="E30" i="5"/>
  <c r="D30" i="5"/>
  <c r="D34" i="5" s="1"/>
  <c r="D35" i="5" s="1"/>
  <c r="DP29" i="5"/>
  <c r="DQ29" i="5"/>
  <c r="U31" i="6"/>
  <c r="T37" i="6"/>
  <c r="DQ18" i="6"/>
  <c r="DR18" i="6" s="1"/>
  <c r="DR23" i="6"/>
  <c r="R31" i="6"/>
  <c r="R35" i="6" s="1"/>
  <c r="R36" i="6" s="1"/>
  <c r="DR20" i="6"/>
  <c r="DP10" i="6"/>
  <c r="DR10" i="6" s="1"/>
  <c r="DR28" i="6"/>
  <c r="DR12" i="6"/>
  <c r="DR16" i="6"/>
  <c r="DR15" i="6"/>
  <c r="DR26" i="6"/>
  <c r="DR29" i="6"/>
  <c r="DR7" i="6"/>
  <c r="DP24" i="6"/>
  <c r="DR17" i="6"/>
  <c r="DR19" i="6"/>
  <c r="DR25" i="6"/>
  <c r="DR30" i="6"/>
  <c r="DR9" i="6"/>
  <c r="DR11" i="6"/>
  <c r="DR14" i="6"/>
  <c r="DR22" i="6"/>
  <c r="D35" i="6"/>
  <c r="D36" i="6"/>
  <c r="DR13" i="6"/>
  <c r="DR21" i="6"/>
  <c r="DR27" i="6"/>
  <c r="DR29" i="5"/>
  <c r="BT24" i="5"/>
  <c r="DP24" i="5" s="1"/>
  <c r="DR24" i="5" s="1"/>
  <c r="BT9" i="5"/>
  <c r="BT8" i="5"/>
  <c r="BT30" i="5" s="1"/>
  <c r="BT34" i="5" s="1"/>
  <c r="BT35" i="5" s="1"/>
  <c r="DP31" i="6"/>
  <c r="DR24" i="6"/>
  <c r="N35" i="5"/>
  <c r="N34" i="5"/>
  <c r="DQ28" i="5"/>
  <c r="DQ24" i="5"/>
  <c r="DQ14" i="5"/>
  <c r="DQ7" i="5"/>
  <c r="DQ22" i="5"/>
  <c r="DQ15" i="5"/>
  <c r="DQ10" i="5"/>
  <c r="J36" i="5"/>
  <c r="H34" i="5"/>
  <c r="H35" i="5"/>
  <c r="CS36" i="5"/>
  <c r="CT35" i="5"/>
  <c r="CP34" i="5"/>
  <c r="CP35" i="5" s="1"/>
  <c r="BV36" i="5"/>
  <c r="BT36" i="5"/>
  <c r="T36" i="5"/>
  <c r="R34" i="5"/>
  <c r="R35" i="5"/>
  <c r="P36" i="5"/>
  <c r="P34" i="5"/>
  <c r="P35" i="5" s="1"/>
  <c r="L36" i="5"/>
  <c r="L34" i="5"/>
  <c r="L35" i="5" s="1"/>
  <c r="J34" i="5"/>
  <c r="J35" i="5"/>
  <c r="F36" i="5"/>
  <c r="F24" i="5"/>
  <c r="F9" i="5"/>
  <c r="F8" i="5"/>
  <c r="F30" i="5" s="1"/>
  <c r="F34" i="5" s="1"/>
  <c r="F35" i="5" s="1"/>
  <c r="BD37" i="5"/>
  <c r="BB37" i="5"/>
  <c r="AP37" i="5"/>
  <c r="CU36" i="5"/>
  <c r="BL36" i="5"/>
  <c r="AZ36" i="5"/>
  <c r="AV36" i="5"/>
  <c r="AJ36" i="5"/>
  <c r="AH36" i="5"/>
  <c r="BZ36" i="5"/>
  <c r="BX36" i="5"/>
  <c r="BR36" i="5"/>
  <c r="BP36" i="5"/>
  <c r="BN36" i="5"/>
  <c r="BJ36" i="5"/>
  <c r="BH36" i="5"/>
  <c r="BF36" i="5"/>
  <c r="BD36" i="5"/>
  <c r="BB36" i="5"/>
  <c r="AX36" i="5"/>
  <c r="AT36" i="5"/>
  <c r="AR36" i="5"/>
  <c r="AP36" i="5"/>
  <c r="AN36" i="5"/>
  <c r="AL36" i="5"/>
  <c r="AF36" i="5"/>
  <c r="AD36" i="5"/>
  <c r="AB36" i="5"/>
  <c r="Z36" i="5"/>
  <c r="X36" i="5"/>
  <c r="V36" i="5"/>
  <c r="D36" i="5"/>
  <c r="DP28" i="5"/>
  <c r="DQ27" i="5"/>
  <c r="DP27" i="5"/>
  <c r="DQ26" i="5"/>
  <c r="DP26" i="5"/>
  <c r="DQ25" i="5"/>
  <c r="DR25" i="5" s="1"/>
  <c r="DP25" i="5"/>
  <c r="DQ23" i="5"/>
  <c r="DP23" i="5"/>
  <c r="DP22" i="5"/>
  <c r="DQ21" i="5"/>
  <c r="DP21" i="5"/>
  <c r="DQ20" i="5"/>
  <c r="DR20" i="5" s="1"/>
  <c r="DP20" i="5"/>
  <c r="DQ19" i="5"/>
  <c r="DP19" i="5"/>
  <c r="DR19" i="5" s="1"/>
  <c r="DP18" i="5"/>
  <c r="DQ17" i="5"/>
  <c r="DP17" i="5"/>
  <c r="DQ16" i="5"/>
  <c r="DR16" i="5" s="1"/>
  <c r="DP16" i="5"/>
  <c r="DP15" i="5"/>
  <c r="DP14" i="5"/>
  <c r="DQ13" i="5"/>
  <c r="DP13" i="5"/>
  <c r="DR13" i="5" s="1"/>
  <c r="DQ12" i="5"/>
  <c r="DR12" i="5" s="1"/>
  <c r="DP12" i="5"/>
  <c r="DQ11" i="5"/>
  <c r="DR11" i="5" s="1"/>
  <c r="DP11" i="5"/>
  <c r="DP10" i="5"/>
  <c r="DR10" i="5" s="1"/>
  <c r="DQ9" i="5"/>
  <c r="DP9" i="5"/>
  <c r="DQ8" i="5"/>
  <c r="DQ30" i="5" s="1"/>
  <c r="DP8" i="5"/>
  <c r="DP30" i="5" s="1"/>
  <c r="N36" i="5"/>
  <c r="DR26" i="5"/>
  <c r="DR22" i="5"/>
  <c r="DR15" i="5"/>
  <c r="DR17" i="5"/>
  <c r="DR21" i="5"/>
  <c r="DR14" i="5"/>
  <c r="DR27" i="5"/>
  <c r="DR28" i="5"/>
  <c r="DR9" i="5"/>
  <c r="DR23" i="5"/>
  <c r="DR7" i="5"/>
  <c r="R36" i="5"/>
  <c r="DQ18" i="5"/>
  <c r="DR18" i="5" s="1"/>
  <c r="BN22" i="8"/>
  <c r="BN30" i="8" s="1"/>
  <c r="BL30" i="8"/>
  <c r="BL34" i="8" s="1"/>
  <c r="BL35" i="8" s="1"/>
  <c r="BN22" i="9"/>
  <c r="BP22" i="9" s="1"/>
  <c r="BL30" i="9"/>
  <c r="BL34" i="9"/>
  <c r="BL35" i="9"/>
  <c r="AL25" i="10"/>
  <c r="BL19" i="10"/>
  <c r="BL23" i="10" s="1"/>
  <c r="BL24" i="10" s="1"/>
  <c r="BN18" i="10"/>
  <c r="V19" i="10"/>
  <c r="V23" i="10" s="1"/>
  <c r="V24" i="10" s="1"/>
  <c r="AI19" i="10"/>
  <c r="AH25" i="10" s="1"/>
  <c r="BO15" i="10"/>
  <c r="BP15" i="10"/>
  <c r="BO18" i="10"/>
  <c r="BO19" i="10" s="1"/>
  <c r="BI19" i="10"/>
  <c r="BO25" i="10" l="1"/>
  <c r="DQ37" i="6"/>
  <c r="DR31" i="6"/>
  <c r="CH37" i="6"/>
  <c r="BO36" i="8"/>
  <c r="BP30" i="8"/>
  <c r="DQ36" i="5"/>
  <c r="DR30" i="5"/>
  <c r="BP18" i="10"/>
  <c r="BN30" i="9"/>
  <c r="DR8" i="5"/>
  <c r="BP8" i="8"/>
  <c r="BP22" i="8"/>
  <c r="DR8" i="6"/>
  <c r="BO30" i="9"/>
  <c r="BP5" i="9"/>
  <c r="BP12" i="9"/>
  <c r="BN7" i="10"/>
  <c r="BN19" i="10" s="1"/>
  <c r="BP19" i="10" s="1"/>
  <c r="BP19" i="12"/>
  <c r="U21" i="12"/>
  <c r="BP6" i="12"/>
  <c r="BP8" i="12"/>
  <c r="BP10" i="12"/>
  <c r="BP5" i="12"/>
  <c r="BP12" i="12"/>
  <c r="BP16" i="12"/>
  <c r="BP13" i="12"/>
  <c r="BP11" i="12"/>
  <c r="BP18" i="12"/>
  <c r="BP9" i="12"/>
  <c r="BN7" i="12"/>
  <c r="BO36" i="9" l="1"/>
  <c r="BP30" i="9"/>
  <c r="BP7" i="10"/>
  <c r="BP7" i="12"/>
  <c r="E21" i="12" l="1"/>
  <c r="D27" i="12" s="1"/>
  <c r="BO17" i="12"/>
  <c r="BP17" i="12" s="1"/>
  <c r="BO21" i="12" l="1"/>
  <c r="BO27" i="12" l="1"/>
  <c r="AG21" i="12" l="1"/>
  <c r="AF27" i="12" s="1"/>
  <c r="BN20" i="12"/>
  <c r="BN21" i="12"/>
  <c r="BP21" i="12"/>
  <c r="AF20" i="12"/>
  <c r="AF21" i="12"/>
  <c r="AF25" i="12"/>
  <c r="AF26" i="12"/>
</calcChain>
</file>

<file path=xl/sharedStrings.xml><?xml version="1.0" encoding="utf-8"?>
<sst xmlns="http://schemas.openxmlformats.org/spreadsheetml/2006/main" count="789" uniqueCount="88">
  <si>
    <t xml:space="preserve">Суточные данные по объему поступления в сеть и контрактным величинам </t>
  </si>
  <si>
    <t>Наименование потребителя /  дата</t>
  </si>
  <si>
    <t>Контр</t>
  </si>
  <si>
    <t>Факт</t>
  </si>
  <si>
    <t>Контр заявка</t>
  </si>
  <si>
    <t>Факт по суточному рапорту</t>
  </si>
  <si>
    <t>Отклон.</t>
  </si>
  <si>
    <t>Теплосервис (СТЭМ)</t>
  </si>
  <si>
    <t>Всего пр. потребители</t>
  </si>
  <si>
    <t>Поступление в сеть региона</t>
  </si>
  <si>
    <t>ТОО "ЖетысуЭнерготрейд"</t>
  </si>
  <si>
    <t>АО "ТАТЭК"</t>
  </si>
  <si>
    <t>Всего контр. Заявка</t>
  </si>
  <si>
    <t>Отклонение ((+) перебор, (-) недобор)</t>
  </si>
  <si>
    <t>отклонение АО "ТАТЭК" + ТОО "ЖетысуЭнерготрейд"</t>
  </si>
  <si>
    <t>ТОО Qazaq DSC</t>
  </si>
  <si>
    <t>ВЛ 153 ТТЭЦ2 прием</t>
  </si>
  <si>
    <t>ВЛ 153 ТТЭЦ2 отдача</t>
  </si>
  <si>
    <t>ПС 159Т 10 кВ</t>
  </si>
  <si>
    <t>ПС 159Т 35 кВ</t>
  </si>
  <si>
    <t>ТАТЭК от Аксу</t>
  </si>
  <si>
    <t>Л 7Т отдача</t>
  </si>
  <si>
    <t>Л 3Т прием</t>
  </si>
  <si>
    <t>Л 3Т отдача</t>
  </si>
  <si>
    <t>ТТЭЦ2 выработка</t>
  </si>
  <si>
    <t>с.н. ТТЭЦ2</t>
  </si>
  <si>
    <t>Л107</t>
  </si>
  <si>
    <t>ТАТЭК от Успен.</t>
  </si>
  <si>
    <t>ВИЭ Талдыкорган (РФЦ)</t>
  </si>
  <si>
    <t>28,06,2023</t>
  </si>
  <si>
    <t>"Alfa Power"</t>
  </si>
  <si>
    <t>"НК "КТЖ" груз.пер.ТЖЭ</t>
  </si>
  <si>
    <t>АСПМК-519</t>
  </si>
  <si>
    <t>Alatau Power</t>
  </si>
  <si>
    <t>"Мангыстау энерго сату"</t>
  </si>
  <si>
    <t>"Кайнар-АКБ"</t>
  </si>
  <si>
    <t>"Жетысу-Водоканал"</t>
  </si>
  <si>
    <t>"SilkWayEnergy"</t>
  </si>
  <si>
    <t>"Хоргос - Энерго"</t>
  </si>
  <si>
    <t>"УК СЭЗ "Хоргос ВВ"</t>
  </si>
  <si>
    <t>"PrimeEnergyResources"</t>
  </si>
  <si>
    <t>"Каз Экотранс"</t>
  </si>
  <si>
    <t>"Enerco Asia"</t>
  </si>
  <si>
    <t>"AB-Energo"</t>
  </si>
  <si>
    <t>KEGOC ысыраптары</t>
  </si>
  <si>
    <t>ТОО "Т-Генерация"</t>
  </si>
  <si>
    <t>"Rapid Power"</t>
  </si>
  <si>
    <t>ТОО "Тенгри Энерджи" (ТОО "Каzsilicon")</t>
  </si>
  <si>
    <t>ТОО "Каратал Транзит"</t>
  </si>
  <si>
    <t>Энергоком. "Kaz Energy" ТОО "Алем-Павлодар"</t>
  </si>
  <si>
    <t>по потребителям за август месяц 2023г.</t>
  </si>
  <si>
    <t>03.08.2023г</t>
  </si>
  <si>
    <t>01.08.2023г</t>
  </si>
  <si>
    <t>02.08.2023г</t>
  </si>
  <si>
    <t>04.08.2023 г.</t>
  </si>
  <si>
    <t>05.08.2023г</t>
  </si>
  <si>
    <t>06.08.2023г</t>
  </si>
  <si>
    <t>07.08.2023г</t>
  </si>
  <si>
    <t>08.08.2023г</t>
  </si>
  <si>
    <t>09.08.2023г</t>
  </si>
  <si>
    <t>10.08.2023г</t>
  </si>
  <si>
    <t>"НК "КТЖ" ДМС</t>
  </si>
  <si>
    <t>ТОО "Эй Эф"</t>
  </si>
  <si>
    <t>11.08.2023г</t>
  </si>
  <si>
    <t>12.08.2023г</t>
  </si>
  <si>
    <t>13.08.2023г</t>
  </si>
  <si>
    <t>14.08.2023г</t>
  </si>
  <si>
    <t>15.08.2023г</t>
  </si>
  <si>
    <t>16.08.2023г</t>
  </si>
  <si>
    <t>17.08.2023г</t>
  </si>
  <si>
    <t>21.08.23г</t>
  </si>
  <si>
    <t>22.08.23г</t>
  </si>
  <si>
    <t>23.08.23г</t>
  </si>
  <si>
    <t>24.08.23г</t>
  </si>
  <si>
    <t>ЧК ТТ Tech Limited</t>
  </si>
  <si>
    <t>Казэнергоцентр</t>
  </si>
  <si>
    <t>ТОО "IB Service" (ТОО "Каzsilicon")</t>
  </si>
  <si>
    <t>ВИЭ  Талдыкорган (РФЦ)</t>
  </si>
  <si>
    <t>в том числе ВЭС</t>
  </si>
  <si>
    <t>03,04.2024</t>
  </si>
  <si>
    <t>ТОО "ALACEM"</t>
  </si>
  <si>
    <t>ТОО "Каратал  Транзит"</t>
  </si>
  <si>
    <t>04,04.2024</t>
  </si>
  <si>
    <t>04,04.2025</t>
  </si>
  <si>
    <t>ТОО "Т-Транзит"</t>
  </si>
  <si>
    <t>ТОО "Темирбетон"</t>
  </si>
  <si>
    <t>ТОО "АЛМАЗ КЕРАМИКС"</t>
  </si>
  <si>
    <t>ТОО "ТК Метакон"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</si>
</sst>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#,##0.00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rgb="FF2C2D2E"/>
      <name val="Arial"/>
      <family val="2"/>
      <charset val="204"/>
    </font>
    <font>
      <b/>
      <sz val="8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6" fillId="0" borderId="0"/>
  </cellStyleXfs>
  <cellXfs count="390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2" borderId="0" xfId="2" applyNumberFormat="1" applyFont="1" applyFill="1" applyAlignment="1" applyProtection="1">
      <alignment horizontal="center" vertical="center"/>
      <protection locked="0"/>
    </xf>
    <xf numFmtId="164" fontId="3" fillId="2" borderId="0" xfId="2" applyNumberFormat="1" applyFont="1" applyFill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2" fontId="3" fillId="5" borderId="20" xfId="2" applyNumberFormat="1" applyFont="1" applyFill="1" applyBorder="1" applyAlignment="1">
      <alignment horizontal="center" vertical="center"/>
    </xf>
    <xf numFmtId="2" fontId="3" fillId="3" borderId="21" xfId="2" applyNumberFormat="1" applyFont="1" applyFill="1" applyBorder="1" applyAlignment="1">
      <alignment horizontal="center" vertical="center"/>
    </xf>
    <xf numFmtId="2" fontId="3" fillId="3" borderId="22" xfId="2" applyNumberFormat="1" applyFont="1" applyFill="1" applyBorder="1" applyAlignment="1">
      <alignment horizontal="center" vertical="center"/>
    </xf>
    <xf numFmtId="2" fontId="3" fillId="5" borderId="23" xfId="2" applyNumberFormat="1" applyFont="1" applyFill="1" applyBorder="1" applyAlignment="1">
      <alignment horizontal="center" vertical="center"/>
    </xf>
    <xf numFmtId="164" fontId="3" fillId="3" borderId="22" xfId="2" applyNumberFormat="1" applyFont="1" applyFill="1" applyBorder="1" applyAlignment="1">
      <alignment horizontal="center" vertical="center"/>
    </xf>
    <xf numFmtId="2" fontId="3" fillId="5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25" xfId="2" applyNumberFormat="1" applyFont="1" applyFill="1" applyBorder="1" applyAlignment="1">
      <alignment horizontal="center" vertical="center"/>
    </xf>
    <xf numFmtId="2" fontId="3" fillId="3" borderId="26" xfId="2" applyNumberFormat="1" applyFont="1" applyFill="1" applyBorder="1" applyAlignment="1">
      <alignment horizontal="center" vertical="center"/>
    </xf>
    <xf numFmtId="2" fontId="3" fillId="3" borderId="28" xfId="2" applyNumberFormat="1" applyFont="1" applyFill="1" applyBorder="1" applyAlignment="1">
      <alignment horizontal="center" vertical="center"/>
    </xf>
    <xf numFmtId="2" fontId="8" fillId="5" borderId="25" xfId="2" applyNumberFormat="1" applyFont="1" applyFill="1" applyBorder="1" applyAlignment="1">
      <alignment horizontal="center" vertical="center"/>
    </xf>
    <xf numFmtId="2" fontId="8" fillId="3" borderId="26" xfId="2" applyNumberFormat="1" applyFont="1" applyFill="1" applyBorder="1" applyAlignment="1">
      <alignment horizontal="center" vertical="center"/>
    </xf>
    <xf numFmtId="2" fontId="7" fillId="5" borderId="32" xfId="3" applyNumberFormat="1" applyFont="1" applyFill="1" applyBorder="1" applyAlignment="1">
      <alignment horizontal="center"/>
    </xf>
    <xf numFmtId="2" fontId="3" fillId="5" borderId="35" xfId="2" applyNumberFormat="1" applyFont="1" applyFill="1" applyBorder="1" applyAlignment="1">
      <alignment horizontal="center" vertical="center"/>
    </xf>
    <xf numFmtId="2" fontId="3" fillId="3" borderId="36" xfId="2" applyNumberFormat="1" applyFont="1" applyFill="1" applyBorder="1" applyAlignment="1">
      <alignment horizontal="center" vertical="center"/>
    </xf>
    <xf numFmtId="2" fontId="3" fillId="3" borderId="37" xfId="2" applyNumberFormat="1" applyFont="1" applyFill="1" applyBorder="1" applyAlignment="1">
      <alignment horizontal="center" vertical="center"/>
    </xf>
    <xf numFmtId="2" fontId="3" fillId="5" borderId="38" xfId="2" applyNumberFormat="1" applyFont="1" applyFill="1" applyBorder="1" applyAlignment="1" applyProtection="1">
      <alignment horizontal="center" vertical="center"/>
      <protection locked="0"/>
    </xf>
    <xf numFmtId="2" fontId="3" fillId="5" borderId="35" xfId="2" applyNumberFormat="1" applyFont="1" applyFill="1" applyBorder="1" applyAlignment="1" applyProtection="1">
      <alignment horizontal="center" vertical="center"/>
      <protection locked="0"/>
    </xf>
    <xf numFmtId="2" fontId="3" fillId="5" borderId="38" xfId="2" applyNumberFormat="1" applyFont="1" applyFill="1" applyBorder="1" applyAlignment="1">
      <alignment horizontal="center" vertical="center"/>
    </xf>
    <xf numFmtId="2" fontId="5" fillId="3" borderId="36" xfId="2" applyNumberFormat="1" applyFont="1" applyFill="1" applyBorder="1" applyAlignment="1">
      <alignment horizontal="center" vertical="center"/>
    </xf>
    <xf numFmtId="2" fontId="5" fillId="3" borderId="37" xfId="2" applyNumberFormat="1" applyFont="1" applyFill="1" applyBorder="1" applyAlignment="1">
      <alignment horizontal="center" vertical="center"/>
    </xf>
    <xf numFmtId="2" fontId="3" fillId="3" borderId="36" xfId="2" applyNumberFormat="1" applyFont="1" applyFill="1" applyBorder="1" applyAlignment="1">
      <alignment horizontal="center"/>
    </xf>
    <xf numFmtId="2" fontId="3" fillId="3" borderId="37" xfId="2" applyNumberFormat="1" applyFont="1" applyFill="1" applyBorder="1" applyAlignment="1">
      <alignment horizontal="center"/>
    </xf>
    <xf numFmtId="2" fontId="3" fillId="3" borderId="24" xfId="2" applyNumberFormat="1" applyFont="1" applyFill="1" applyBorder="1" applyAlignment="1">
      <alignment horizontal="center"/>
    </xf>
    <xf numFmtId="2" fontId="11" fillId="5" borderId="24" xfId="2" applyNumberFormat="1" applyFont="1" applyFill="1" applyBorder="1" applyAlignment="1" applyProtection="1">
      <alignment horizontal="center"/>
      <protection locked="0"/>
    </xf>
    <xf numFmtId="2" fontId="3" fillId="3" borderId="24" xfId="2" applyNumberFormat="1" applyFont="1" applyFill="1" applyBorder="1" applyAlignment="1">
      <alignment horizontal="center" vertical="center"/>
    </xf>
    <xf numFmtId="2" fontId="3" fillId="5" borderId="24" xfId="2" applyNumberFormat="1" applyFont="1" applyFill="1" applyBorder="1" applyAlignment="1">
      <alignment horizontal="center" vertical="center"/>
    </xf>
    <xf numFmtId="2" fontId="5" fillId="3" borderId="24" xfId="2" applyNumberFormat="1" applyFont="1" applyFill="1" applyBorder="1" applyAlignment="1">
      <alignment horizontal="center" vertical="center"/>
    </xf>
    <xf numFmtId="2" fontId="8" fillId="5" borderId="38" xfId="2" applyNumberFormat="1" applyFont="1" applyFill="1" applyBorder="1" applyAlignment="1">
      <alignment horizontal="center" vertical="center"/>
    </xf>
    <xf numFmtId="2" fontId="3" fillId="5" borderId="25" xfId="2" applyNumberFormat="1" applyFont="1" applyFill="1" applyBorder="1" applyAlignment="1">
      <alignment horizontal="center"/>
    </xf>
    <xf numFmtId="2" fontId="3" fillId="5" borderId="27" xfId="2" applyNumberFormat="1" applyFont="1" applyFill="1" applyBorder="1" applyProtection="1">
      <protection locked="0"/>
    </xf>
    <xf numFmtId="2" fontId="3" fillId="5" borderId="27" xfId="2" applyNumberFormat="1" applyFont="1" applyFill="1" applyBorder="1" applyAlignment="1" applyProtection="1">
      <alignment horizontal="center"/>
      <protection locked="0"/>
    </xf>
    <xf numFmtId="2" fontId="3" fillId="5" borderId="32" xfId="2" applyNumberFormat="1" applyFont="1" applyFill="1" applyBorder="1" applyAlignment="1" applyProtection="1">
      <alignment horizontal="center" vertical="center"/>
      <protection locked="0"/>
    </xf>
    <xf numFmtId="2" fontId="11" fillId="5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39" xfId="2" applyNumberFormat="1" applyFont="1" applyFill="1" applyBorder="1" applyAlignment="1" applyProtection="1">
      <alignment horizontal="center" vertical="center"/>
      <protection locked="0"/>
    </xf>
    <xf numFmtId="2" fontId="11" fillId="5" borderId="35" xfId="2" applyNumberFormat="1" applyFont="1" applyFill="1" applyBorder="1" applyAlignment="1">
      <alignment horizontal="center" vertical="center"/>
    </xf>
    <xf numFmtId="2" fontId="11" fillId="5" borderId="35" xfId="2" applyNumberFormat="1" applyFont="1" applyFill="1" applyBorder="1" applyAlignment="1" applyProtection="1">
      <alignment horizontal="center" vertical="center"/>
      <protection locked="0"/>
    </xf>
    <xf numFmtId="2" fontId="11" fillId="5" borderId="42" xfId="2" applyNumberFormat="1" applyFont="1" applyFill="1" applyBorder="1" applyAlignment="1">
      <alignment horizontal="center" vertical="center"/>
    </xf>
    <xf numFmtId="2" fontId="3" fillId="3" borderId="43" xfId="2" applyNumberFormat="1" applyFont="1" applyFill="1" applyBorder="1" applyAlignment="1">
      <alignment horizontal="center" vertical="center"/>
    </xf>
    <xf numFmtId="2" fontId="3" fillId="3" borderId="44" xfId="2" applyNumberFormat="1" applyFont="1" applyFill="1" applyBorder="1" applyAlignment="1">
      <alignment horizontal="center" vertical="center"/>
    </xf>
    <xf numFmtId="2" fontId="11" fillId="5" borderId="33" xfId="2" applyNumberFormat="1" applyFont="1" applyFill="1" applyBorder="1" applyAlignment="1">
      <alignment horizontal="center" vertical="center"/>
    </xf>
    <xf numFmtId="2" fontId="3" fillId="3" borderId="45" xfId="2" applyNumberFormat="1" applyFont="1" applyFill="1" applyBorder="1" applyAlignment="1">
      <alignment horizontal="center" vertical="center"/>
    </xf>
    <xf numFmtId="164" fontId="11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3" borderId="46" xfId="2" applyNumberFormat="1" applyFont="1" applyFill="1" applyBorder="1" applyAlignment="1">
      <alignment horizontal="center" vertical="center"/>
    </xf>
    <xf numFmtId="2" fontId="3" fillId="5" borderId="42" xfId="2" applyNumberFormat="1" applyFont="1" applyFill="1" applyBorder="1" applyAlignment="1">
      <alignment horizontal="center" vertical="center"/>
    </xf>
    <xf numFmtId="2" fontId="3" fillId="5" borderId="32" xfId="2" applyNumberFormat="1" applyFont="1" applyFill="1" applyBorder="1" applyAlignment="1">
      <alignment horizontal="center" vertical="center"/>
    </xf>
    <xf numFmtId="2" fontId="3" fillId="5" borderId="42" xfId="2" applyNumberFormat="1" applyFont="1" applyFill="1" applyBorder="1" applyAlignment="1" applyProtection="1">
      <alignment horizontal="center" vertical="center"/>
      <protection locked="0"/>
    </xf>
    <xf numFmtId="2" fontId="8" fillId="3" borderId="47" xfId="2" applyNumberFormat="1" applyFont="1" applyFill="1" applyBorder="1" applyAlignment="1">
      <alignment horizontal="center" vertical="center"/>
    </xf>
    <xf numFmtId="2" fontId="5" fillId="3" borderId="10" xfId="2" applyNumberFormat="1" applyFont="1" applyFill="1" applyBorder="1" applyAlignment="1">
      <alignment horizontal="center" vertical="center"/>
    </xf>
    <xf numFmtId="2" fontId="5" fillId="3" borderId="6" xfId="2" applyNumberFormat="1" applyFont="1" applyFill="1" applyBorder="1" applyAlignment="1">
      <alignment horizontal="center" vertical="center"/>
    </xf>
    <xf numFmtId="2" fontId="8" fillId="3" borderId="12" xfId="2" applyNumberFormat="1" applyFont="1" applyFill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0" fontId="5" fillId="0" borderId="0" xfId="0" applyFont="1"/>
    <xf numFmtId="2" fontId="3" fillId="0" borderId="0" xfId="0" applyNumberFormat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2" fontId="11" fillId="5" borderId="39" xfId="2" applyNumberFormat="1" applyFont="1" applyFill="1" applyBorder="1" applyAlignment="1" applyProtection="1">
      <alignment horizontal="center" vertical="center"/>
      <protection locked="0"/>
    </xf>
    <xf numFmtId="2" fontId="5" fillId="5" borderId="35" xfId="2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2" fontId="11" fillId="5" borderId="32" xfId="2" applyNumberFormat="1" applyFont="1" applyFill="1" applyBorder="1" applyAlignment="1" applyProtection="1">
      <alignment horizontal="center" vertical="center"/>
      <protection locked="0"/>
    </xf>
    <xf numFmtId="2" fontId="3" fillId="5" borderId="35" xfId="2" applyNumberFormat="1" applyFont="1" applyFill="1" applyBorder="1" applyAlignment="1">
      <alignment horizontal="center"/>
    </xf>
    <xf numFmtId="164" fontId="3" fillId="5" borderId="42" xfId="2" applyNumberFormat="1" applyFont="1" applyFill="1" applyBorder="1" applyAlignment="1" applyProtection="1">
      <alignment horizontal="center" vertical="center"/>
      <protection locked="0"/>
    </xf>
    <xf numFmtId="2" fontId="3" fillId="5" borderId="25" xfId="2" applyNumberFormat="1" applyFont="1" applyFill="1" applyBorder="1" applyAlignment="1" applyProtection="1">
      <alignment horizontal="center" vertical="center"/>
      <protection locked="0"/>
    </xf>
    <xf numFmtId="2" fontId="11" fillId="5" borderId="33" xfId="2" applyNumberFormat="1" applyFont="1" applyFill="1" applyBorder="1" applyAlignment="1" applyProtection="1">
      <alignment horizontal="center" vertical="center"/>
      <protection locked="0"/>
    </xf>
    <xf numFmtId="164" fontId="3" fillId="5" borderId="35" xfId="2" applyNumberFormat="1" applyFont="1" applyFill="1" applyBorder="1" applyAlignment="1" applyProtection="1">
      <alignment horizontal="center" vertical="center"/>
      <protection locked="0"/>
    </xf>
    <xf numFmtId="164" fontId="3" fillId="5" borderId="35" xfId="2" applyNumberFormat="1" applyFont="1" applyFill="1" applyBorder="1" applyAlignment="1">
      <alignment horizontal="center" vertical="center"/>
    </xf>
    <xf numFmtId="0" fontId="15" fillId="0" borderId="0" xfId="0" applyFont="1" applyAlignment="1">
      <alignment wrapText="1"/>
    </xf>
    <xf numFmtId="164" fontId="12" fillId="0" borderId="24" xfId="0" applyNumberFormat="1" applyFont="1" applyBorder="1"/>
    <xf numFmtId="164" fontId="12" fillId="0" borderId="24" xfId="0" applyNumberFormat="1" applyFont="1" applyBorder="1" applyAlignment="1">
      <alignment horizontal="right"/>
    </xf>
    <xf numFmtId="0" fontId="5" fillId="0" borderId="24" xfId="0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164" fontId="16" fillId="2" borderId="34" xfId="0" applyNumberFormat="1" applyFont="1" applyFill="1" applyBorder="1"/>
    <xf numFmtId="14" fontId="17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164" fontId="18" fillId="2" borderId="0" xfId="0" applyNumberFormat="1" applyFont="1" applyFill="1" applyAlignment="1">
      <alignment horizontal="center"/>
    </xf>
    <xf numFmtId="2" fontId="14" fillId="0" borderId="0" xfId="0" applyNumberFormat="1" applyFont="1" applyAlignment="1">
      <alignment horizontal="center" vertical="center"/>
    </xf>
    <xf numFmtId="2" fontId="14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3" fillId="2" borderId="20" xfId="2" applyNumberFormat="1" applyFont="1" applyFill="1" applyBorder="1" applyAlignment="1" applyProtection="1">
      <alignment horizontal="center" vertical="center"/>
      <protection locked="0"/>
    </xf>
    <xf numFmtId="2" fontId="3" fillId="5" borderId="48" xfId="2" applyNumberFormat="1" applyFont="1" applyFill="1" applyBorder="1" applyAlignment="1" applyProtection="1">
      <alignment horizontal="center" vertical="center"/>
      <protection locked="0"/>
    </xf>
    <xf numFmtId="2" fontId="3" fillId="3" borderId="49" xfId="2" applyNumberFormat="1" applyFont="1" applyFill="1" applyBorder="1" applyAlignment="1">
      <alignment horizontal="center" vertical="center"/>
    </xf>
    <xf numFmtId="2" fontId="11" fillId="5" borderId="48" xfId="2" applyNumberFormat="1" applyFont="1" applyFill="1" applyBorder="1" applyAlignment="1">
      <alignment horizontal="center" vertical="center"/>
    </xf>
    <xf numFmtId="2" fontId="11" fillId="5" borderId="48" xfId="2" applyNumberFormat="1" applyFont="1" applyFill="1" applyBorder="1" applyAlignment="1" applyProtection="1">
      <alignment horizontal="center" vertical="center"/>
      <protection locked="0"/>
    </xf>
    <xf numFmtId="2" fontId="3" fillId="3" borderId="9" xfId="2" applyNumberFormat="1" applyFont="1" applyFill="1" applyBorder="1" applyAlignment="1">
      <alignment horizontal="center" vertical="center"/>
    </xf>
    <xf numFmtId="2" fontId="11" fillId="5" borderId="39" xfId="2" applyNumberFormat="1" applyFont="1" applyFill="1" applyBorder="1" applyAlignment="1">
      <alignment horizontal="center" vertical="center"/>
    </xf>
    <xf numFmtId="2" fontId="3" fillId="3" borderId="51" xfId="2" applyNumberFormat="1" applyFont="1" applyFill="1" applyBorder="1" applyAlignment="1">
      <alignment horizontal="center" vertical="center"/>
    </xf>
    <xf numFmtId="164" fontId="11" fillId="5" borderId="39" xfId="2" applyNumberFormat="1" applyFont="1" applyFill="1" applyBorder="1" applyAlignment="1" applyProtection="1">
      <alignment horizontal="center" vertical="center"/>
      <protection locked="0"/>
    </xf>
    <xf numFmtId="2" fontId="11" fillId="5" borderId="40" xfId="2" applyNumberFormat="1" applyFont="1" applyFill="1" applyBorder="1" applyAlignment="1" applyProtection="1">
      <alignment horizontal="center" vertical="center"/>
      <protection locked="0"/>
    </xf>
    <xf numFmtId="2" fontId="3" fillId="3" borderId="0" xfId="2" applyNumberFormat="1" applyFont="1" applyFill="1" applyAlignment="1">
      <alignment horizontal="center" vertical="center"/>
    </xf>
    <xf numFmtId="164" fontId="3" fillId="5" borderId="48" xfId="2" applyNumberFormat="1" applyFont="1" applyFill="1" applyBorder="1" applyAlignment="1" applyProtection="1">
      <alignment horizontal="center" vertical="center"/>
      <protection locked="0"/>
    </xf>
    <xf numFmtId="2" fontId="3" fillId="5" borderId="40" xfId="2" applyNumberFormat="1" applyFont="1" applyFill="1" applyBorder="1" applyAlignment="1" applyProtection="1">
      <alignment horizontal="center" vertical="center"/>
      <protection locked="0"/>
    </xf>
    <xf numFmtId="2" fontId="3" fillId="5" borderId="48" xfId="2" applyNumberFormat="1" applyFont="1" applyFill="1" applyBorder="1" applyAlignment="1">
      <alignment horizontal="center" vertical="center"/>
    </xf>
    <xf numFmtId="2" fontId="3" fillId="5" borderId="40" xfId="2" applyNumberFormat="1" applyFont="1" applyFill="1" applyBorder="1" applyAlignment="1">
      <alignment horizontal="center" vertical="center"/>
    </xf>
    <xf numFmtId="2" fontId="3" fillId="5" borderId="39" xfId="2" applyNumberFormat="1" applyFont="1" applyFill="1" applyBorder="1" applyAlignment="1">
      <alignment horizontal="center" vertical="center"/>
    </xf>
    <xf numFmtId="2" fontId="3" fillId="5" borderId="35" xfId="2" applyNumberFormat="1" applyFont="1" applyFill="1" applyBorder="1" applyAlignment="1" applyProtection="1">
      <alignment horizontal="center"/>
      <protection locked="0"/>
    </xf>
    <xf numFmtId="2" fontId="3" fillId="3" borderId="25" xfId="2" applyNumberFormat="1" applyFont="1" applyFill="1" applyBorder="1" applyAlignment="1">
      <alignment horizontal="center" vertical="center"/>
    </xf>
    <xf numFmtId="2" fontId="3" fillId="3" borderId="55" xfId="2" applyNumberFormat="1" applyFont="1" applyFill="1" applyBorder="1" applyAlignment="1">
      <alignment horizontal="center" vertical="center"/>
    </xf>
    <xf numFmtId="2" fontId="5" fillId="5" borderId="35" xfId="2" applyNumberFormat="1" applyFont="1" applyFill="1" applyBorder="1" applyAlignment="1">
      <alignment horizontal="center" vertical="center"/>
    </xf>
    <xf numFmtId="2" fontId="5" fillId="5" borderId="24" xfId="2" applyNumberFormat="1" applyFont="1" applyFill="1" applyBorder="1" applyAlignment="1" applyProtection="1">
      <alignment horizontal="center" vertical="center"/>
      <protection locked="0"/>
    </xf>
    <xf numFmtId="2" fontId="5" fillId="3" borderId="24" xfId="2" applyNumberFormat="1" applyFont="1" applyFill="1" applyBorder="1" applyAlignment="1">
      <alignment horizontal="center"/>
    </xf>
    <xf numFmtId="2" fontId="5" fillId="5" borderId="38" xfId="2" applyNumberFormat="1" applyFont="1" applyFill="1" applyBorder="1" applyAlignment="1">
      <alignment horizontal="center" vertical="center"/>
    </xf>
    <xf numFmtId="2" fontId="5" fillId="5" borderId="24" xfId="2" applyNumberFormat="1" applyFont="1" applyFill="1" applyBorder="1" applyAlignment="1" applyProtection="1">
      <alignment horizontal="center"/>
      <protection locked="0"/>
    </xf>
    <xf numFmtId="2" fontId="5" fillId="5" borderId="24" xfId="2" applyNumberFormat="1" applyFont="1" applyFill="1" applyBorder="1" applyAlignment="1">
      <alignment horizontal="center" vertical="center"/>
    </xf>
    <xf numFmtId="2" fontId="12" fillId="5" borderId="24" xfId="2" applyNumberFormat="1" applyFont="1" applyFill="1" applyBorder="1" applyAlignment="1" applyProtection="1">
      <alignment horizontal="center"/>
      <protection locked="0"/>
    </xf>
    <xf numFmtId="2" fontId="5" fillId="3" borderId="37" xfId="2" applyNumberFormat="1" applyFont="1" applyFill="1" applyBorder="1" applyAlignment="1">
      <alignment horizontal="center"/>
    </xf>
    <xf numFmtId="2" fontId="5" fillId="5" borderId="38" xfId="2" applyNumberFormat="1" applyFont="1" applyFill="1" applyBorder="1" applyAlignment="1" applyProtection="1">
      <alignment horizontal="center" vertical="center"/>
      <protection locked="0"/>
    </xf>
    <xf numFmtId="2" fontId="8" fillId="3" borderId="37" xfId="2" applyNumberFormat="1" applyFont="1" applyFill="1" applyBorder="1" applyAlignment="1">
      <alignment horizontal="center" vertical="center"/>
    </xf>
    <xf numFmtId="165" fontId="8" fillId="0" borderId="34" xfId="0" applyNumberFormat="1" applyFont="1" applyBorder="1" applyAlignment="1">
      <alignment horizontal="center" vertical="center"/>
    </xf>
    <xf numFmtId="164" fontId="3" fillId="3" borderId="21" xfId="2" applyNumberFormat="1" applyFont="1" applyFill="1" applyBorder="1" applyAlignment="1">
      <alignment horizontal="center" vertical="center"/>
    </xf>
    <xf numFmtId="2" fontId="5" fillId="3" borderId="36" xfId="2" applyNumberFormat="1" applyFont="1" applyFill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1" fontId="3" fillId="0" borderId="56" xfId="0" applyNumberFormat="1" applyFont="1" applyBorder="1" applyAlignment="1">
      <alignment horizontal="center" vertical="center"/>
    </xf>
    <xf numFmtId="165" fontId="8" fillId="0" borderId="57" xfId="0" applyNumberFormat="1" applyFont="1" applyBorder="1" applyAlignment="1">
      <alignment horizontal="center" vertical="center"/>
    </xf>
    <xf numFmtId="165" fontId="8" fillId="0" borderId="55" xfId="0" applyNumberFormat="1" applyFont="1" applyBorder="1" applyAlignment="1">
      <alignment horizontal="center" vertical="center"/>
    </xf>
    <xf numFmtId="165" fontId="9" fillId="0" borderId="55" xfId="0" applyNumberFormat="1" applyFont="1" applyBorder="1" applyAlignment="1">
      <alignment horizontal="center" vertical="center"/>
    </xf>
    <xf numFmtId="165" fontId="8" fillId="5" borderId="55" xfId="0" applyNumberFormat="1" applyFont="1" applyFill="1" applyBorder="1" applyAlignment="1">
      <alignment horizontal="center" vertical="center"/>
    </xf>
    <xf numFmtId="2" fontId="3" fillId="5" borderId="20" xfId="2" applyNumberFormat="1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2" fontId="3" fillId="6" borderId="38" xfId="2" applyNumberFormat="1" applyFont="1" applyFill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2" fontId="8" fillId="3" borderId="17" xfId="2" applyNumberFormat="1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6" xfId="0" applyFont="1" applyBorder="1"/>
    <xf numFmtId="2" fontId="3" fillId="3" borderId="38" xfId="2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64" fontId="3" fillId="3" borderId="19" xfId="2" applyNumberFormat="1" applyFont="1" applyFill="1" applyBorder="1" applyAlignment="1">
      <alignment horizontal="center" vertical="center"/>
    </xf>
    <xf numFmtId="2" fontId="3" fillId="3" borderId="19" xfId="2" applyNumberFormat="1" applyFont="1" applyFill="1" applyBorder="1" applyAlignment="1">
      <alignment horizontal="center" vertical="center"/>
    </xf>
    <xf numFmtId="2" fontId="5" fillId="3" borderId="19" xfId="2" applyNumberFormat="1" applyFont="1" applyFill="1" applyBorder="1" applyAlignment="1">
      <alignment horizontal="center" vertical="center"/>
    </xf>
    <xf numFmtId="2" fontId="3" fillId="3" borderId="19" xfId="2" applyNumberFormat="1" applyFont="1" applyFill="1" applyBorder="1" applyAlignment="1">
      <alignment horizontal="center"/>
    </xf>
    <xf numFmtId="2" fontId="5" fillId="3" borderId="31" xfId="2" applyNumberFormat="1" applyFont="1" applyFill="1" applyBorder="1" applyAlignment="1">
      <alignment horizontal="center"/>
    </xf>
    <xf numFmtId="2" fontId="3" fillId="3" borderId="31" xfId="2" applyNumberFormat="1" applyFont="1" applyFill="1" applyBorder="1" applyAlignment="1">
      <alignment horizontal="center" vertical="center"/>
    </xf>
    <xf numFmtId="2" fontId="3" fillId="2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28" xfId="2" applyNumberFormat="1" applyFont="1" applyFill="1" applyBorder="1" applyAlignment="1" applyProtection="1">
      <alignment horizontal="center" vertical="center"/>
      <protection locked="0"/>
    </xf>
    <xf numFmtId="2" fontId="11" fillId="5" borderId="28" xfId="2" applyNumberFormat="1" applyFont="1" applyFill="1" applyBorder="1" applyAlignment="1" applyProtection="1">
      <alignment horizontal="center" vertical="center"/>
      <protection locked="0"/>
    </xf>
    <xf numFmtId="2" fontId="5" fillId="5" borderId="36" xfId="2" applyNumberFormat="1" applyFont="1" applyFill="1" applyBorder="1" applyAlignment="1">
      <alignment horizontal="center" vertical="center"/>
    </xf>
    <xf numFmtId="2" fontId="11" fillId="5" borderId="59" xfId="2" applyNumberFormat="1" applyFont="1" applyFill="1" applyBorder="1" applyAlignment="1" applyProtection="1">
      <alignment horizontal="center" vertical="center"/>
      <protection locked="0"/>
    </xf>
    <xf numFmtId="2" fontId="3" fillId="5" borderId="36" xfId="2" applyNumberFormat="1" applyFont="1" applyFill="1" applyBorder="1" applyAlignment="1" applyProtection="1">
      <alignment horizontal="center" vertical="center"/>
      <protection locked="0"/>
    </xf>
    <xf numFmtId="2" fontId="3" fillId="5" borderId="59" xfId="2" applyNumberFormat="1" applyFont="1" applyFill="1" applyBorder="1" applyAlignment="1" applyProtection="1">
      <alignment horizontal="center" vertical="center"/>
      <protection locked="0"/>
    </xf>
    <xf numFmtId="164" fontId="3" fillId="3" borderId="28" xfId="2" applyNumberFormat="1" applyFont="1" applyFill="1" applyBorder="1" applyAlignment="1">
      <alignment horizontal="center" vertical="center"/>
    </xf>
    <xf numFmtId="2" fontId="3" fillId="3" borderId="60" xfId="2" applyNumberFormat="1" applyFont="1" applyFill="1" applyBorder="1" applyAlignment="1">
      <alignment horizontal="center" vertical="center"/>
    </xf>
    <xf numFmtId="2" fontId="5" fillId="3" borderId="28" xfId="2" applyNumberFormat="1" applyFont="1" applyFill="1" applyBorder="1" applyAlignment="1">
      <alignment horizontal="center" vertical="center"/>
    </xf>
    <xf numFmtId="2" fontId="3" fillId="3" borderId="28" xfId="2" applyNumberFormat="1" applyFont="1" applyFill="1" applyBorder="1" applyAlignment="1">
      <alignment horizontal="center"/>
    </xf>
    <xf numFmtId="2" fontId="3" fillId="3" borderId="59" xfId="2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2" fontId="3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11" fillId="5" borderId="27" xfId="2" applyNumberFormat="1" applyFont="1" applyFill="1" applyBorder="1" applyAlignment="1" applyProtection="1">
      <alignment horizontal="center" vertical="top"/>
      <protection locked="0"/>
    </xf>
    <xf numFmtId="2" fontId="3" fillId="5" borderId="27" xfId="2" applyNumberFormat="1" applyFont="1" applyFill="1" applyBorder="1" applyAlignment="1">
      <alignment horizontal="center" vertical="center"/>
    </xf>
    <xf numFmtId="2" fontId="8" fillId="5" borderId="19" xfId="2" applyNumberFormat="1" applyFont="1" applyFill="1" applyBorder="1" applyAlignment="1">
      <alignment horizontal="center" vertical="center"/>
    </xf>
    <xf numFmtId="2" fontId="8" fillId="5" borderId="62" xfId="2" applyNumberFormat="1" applyFont="1" applyFill="1" applyBorder="1" applyAlignment="1">
      <alignment horizontal="center" vertical="center"/>
    </xf>
    <xf numFmtId="0" fontId="3" fillId="0" borderId="38" xfId="0" applyFont="1" applyBorder="1"/>
    <xf numFmtId="2" fontId="3" fillId="5" borderId="18" xfId="2" applyNumberFormat="1" applyFont="1" applyFill="1" applyBorder="1" applyAlignment="1" applyProtection="1">
      <alignment horizontal="center" vertical="center"/>
      <protection locked="0"/>
    </xf>
    <xf numFmtId="164" fontId="3" fillId="3" borderId="26" xfId="2" applyNumberFormat="1" applyFont="1" applyFill="1" applyBorder="1" applyAlignment="1">
      <alignment horizontal="center" vertical="center"/>
    </xf>
    <xf numFmtId="2" fontId="3" fillId="5" borderId="30" xfId="2" applyNumberFormat="1" applyFont="1" applyFill="1" applyBorder="1" applyAlignment="1" applyProtection="1">
      <alignment horizontal="center" vertical="center"/>
      <protection locked="0"/>
    </xf>
    <xf numFmtId="2" fontId="11" fillId="5" borderId="18" xfId="2" applyNumberFormat="1" applyFont="1" applyFill="1" applyBorder="1" applyAlignment="1" applyProtection="1">
      <alignment horizontal="center" vertical="center"/>
      <protection locked="0"/>
    </xf>
    <xf numFmtId="2" fontId="5" fillId="3" borderId="26" xfId="2" applyNumberFormat="1" applyFont="1" applyFill="1" applyBorder="1" applyAlignment="1">
      <alignment horizontal="center" vertical="center"/>
    </xf>
    <xf numFmtId="2" fontId="3" fillId="3" borderId="26" xfId="2" applyNumberFormat="1" applyFont="1" applyFill="1" applyBorder="1" applyAlignment="1">
      <alignment horizontal="center"/>
    </xf>
    <xf numFmtId="2" fontId="5" fillId="5" borderId="30" xfId="2" applyNumberFormat="1" applyFont="1" applyFill="1" applyBorder="1" applyAlignment="1">
      <alignment horizontal="center" vertical="center"/>
    </xf>
    <xf numFmtId="2" fontId="11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3" borderId="47" xfId="2" applyNumberFormat="1" applyFont="1" applyFill="1" applyBorder="1" applyAlignment="1">
      <alignment horizontal="center" vertical="center"/>
    </xf>
    <xf numFmtId="164" fontId="3" fillId="5" borderId="18" xfId="2" applyNumberFormat="1" applyFont="1" applyFill="1" applyBorder="1" applyAlignment="1">
      <alignment horizontal="center" vertical="center"/>
    </xf>
    <xf numFmtId="2" fontId="3" fillId="5" borderId="18" xfId="2" applyNumberFormat="1" applyFont="1" applyFill="1" applyBorder="1" applyAlignment="1">
      <alignment horizontal="center" vertical="center"/>
    </xf>
    <xf numFmtId="2" fontId="3" fillId="5" borderId="30" xfId="2" applyNumberFormat="1" applyFont="1" applyFill="1" applyBorder="1" applyAlignment="1">
      <alignment horizontal="center" vertical="center"/>
    </xf>
    <xf numFmtId="2" fontId="5" fillId="5" borderId="18" xfId="2" applyNumberFormat="1" applyFont="1" applyFill="1" applyBorder="1" applyAlignment="1">
      <alignment horizontal="center" vertical="center"/>
    </xf>
    <xf numFmtId="2" fontId="3" fillId="5" borderId="18" xfId="2" applyNumberFormat="1" applyFont="1" applyFill="1" applyBorder="1" applyAlignment="1">
      <alignment horizontal="center"/>
    </xf>
    <xf numFmtId="2" fontId="5" fillId="5" borderId="30" xfId="2" applyNumberFormat="1" applyFont="1" applyFill="1" applyBorder="1" applyAlignment="1">
      <alignment horizontal="center"/>
    </xf>
    <xf numFmtId="2" fontId="3" fillId="5" borderId="50" xfId="2" applyNumberFormat="1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2" fontId="5" fillId="5" borderId="35" xfId="2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65" fontId="8" fillId="0" borderId="29" xfId="0" applyNumberFormat="1" applyFont="1" applyBorder="1" applyAlignment="1">
      <alignment horizontal="center" vertical="center"/>
    </xf>
    <xf numFmtId="2" fontId="3" fillId="3" borderId="57" xfId="2" applyNumberFormat="1" applyFont="1" applyFill="1" applyBorder="1" applyAlignment="1">
      <alignment horizontal="center" vertical="center"/>
    </xf>
    <xf numFmtId="2" fontId="11" fillId="5" borderId="27" xfId="2" applyNumberFormat="1" applyFont="1" applyFill="1" applyBorder="1" applyAlignment="1">
      <alignment horizontal="center" vertical="center"/>
    </xf>
    <xf numFmtId="2" fontId="11" fillId="5" borderId="27" xfId="2" applyNumberFormat="1" applyFont="1" applyFill="1" applyBorder="1" applyAlignment="1" applyProtection="1">
      <alignment horizontal="center" vertical="center"/>
      <protection locked="0"/>
    </xf>
    <xf numFmtId="164" fontId="11" fillId="5" borderId="27" xfId="2" applyNumberFormat="1" applyFont="1" applyFill="1" applyBorder="1" applyAlignment="1" applyProtection="1">
      <alignment horizontal="center" vertical="center"/>
      <protection locked="0"/>
    </xf>
    <xf numFmtId="2" fontId="11" fillId="5" borderId="25" xfId="2" applyNumberFormat="1" applyFont="1" applyFill="1" applyBorder="1" applyAlignment="1" applyProtection="1">
      <alignment horizontal="center" vertical="center"/>
      <protection locked="0"/>
    </xf>
    <xf numFmtId="164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5" fillId="3" borderId="17" xfId="2" applyNumberFormat="1" applyFont="1" applyFill="1" applyBorder="1" applyAlignment="1">
      <alignment horizontal="center" vertical="center"/>
    </xf>
    <xf numFmtId="2" fontId="3" fillId="2" borderId="35" xfId="2" applyNumberFormat="1" applyFont="1" applyFill="1" applyBorder="1" applyAlignment="1" applyProtection="1">
      <alignment horizontal="center" vertical="center"/>
      <protection locked="0"/>
    </xf>
    <xf numFmtId="2" fontId="11" fillId="2" borderId="35" xfId="2" applyNumberFormat="1" applyFont="1" applyFill="1" applyBorder="1" applyAlignment="1" applyProtection="1">
      <alignment horizontal="center" vertical="center"/>
      <protection locked="0"/>
    </xf>
    <xf numFmtId="2" fontId="11" fillId="2" borderId="39" xfId="2" applyNumberFormat="1" applyFont="1" applyFill="1" applyBorder="1" applyAlignment="1" applyProtection="1">
      <alignment horizontal="center" vertical="center"/>
      <protection locked="0"/>
    </xf>
    <xf numFmtId="2" fontId="3" fillId="2" borderId="42" xfId="2" applyNumberFormat="1" applyFont="1" applyFill="1" applyBorder="1" applyAlignment="1" applyProtection="1">
      <alignment horizontal="center" vertical="center"/>
      <protection locked="0"/>
    </xf>
    <xf numFmtId="0" fontId="5" fillId="0" borderId="19" xfId="0" applyFont="1" applyBorder="1"/>
    <xf numFmtId="2" fontId="5" fillId="2" borderId="35" xfId="2" applyNumberFormat="1" applyFont="1" applyFill="1" applyBorder="1" applyAlignment="1" applyProtection="1">
      <alignment horizontal="center" vertical="center"/>
      <protection locked="0"/>
    </xf>
    <xf numFmtId="2" fontId="3" fillId="2" borderId="33" xfId="2" applyNumberFormat="1" applyFont="1" applyFill="1" applyBorder="1" applyAlignment="1" applyProtection="1">
      <alignment horizontal="center" vertical="center"/>
      <protection locked="0"/>
    </xf>
    <xf numFmtId="164" fontId="16" fillId="0" borderId="0" xfId="0" applyNumberFormat="1" applyFont="1"/>
    <xf numFmtId="164" fontId="16" fillId="0" borderId="0" xfId="0" applyNumberFormat="1" applyFont="1" applyAlignment="1">
      <alignment horizontal="right"/>
    </xf>
    <xf numFmtId="164" fontId="5" fillId="5" borderId="35" xfId="2" applyNumberFormat="1" applyFont="1" applyFill="1" applyBorder="1" applyAlignment="1" applyProtection="1">
      <alignment horizontal="center" vertical="center"/>
      <protection locked="0"/>
    </xf>
    <xf numFmtId="164" fontId="5" fillId="2" borderId="35" xfId="2" applyNumberFormat="1" applyFont="1" applyFill="1" applyBorder="1" applyAlignment="1" applyProtection="1">
      <alignment horizontal="center" vertical="center"/>
      <protection locked="0"/>
    </xf>
    <xf numFmtId="0" fontId="3" fillId="0" borderId="25" xfId="0" applyFont="1" applyBorder="1"/>
    <xf numFmtId="2" fontId="8" fillId="5" borderId="13" xfId="2" applyNumberFormat="1" applyFont="1" applyFill="1" applyBorder="1" applyAlignment="1">
      <alignment horizontal="center" vertical="center"/>
    </xf>
    <xf numFmtId="2" fontId="11" fillId="5" borderId="30" xfId="2" applyNumberFormat="1" applyFont="1" applyFill="1" applyBorder="1" applyAlignment="1" applyProtection="1">
      <alignment horizontal="center" vertical="center"/>
      <protection locked="0"/>
    </xf>
    <xf numFmtId="2" fontId="3" fillId="5" borderId="63" xfId="2" applyNumberFormat="1" applyFont="1" applyFill="1" applyBorder="1" applyAlignment="1" applyProtection="1">
      <alignment horizontal="center" vertical="center"/>
      <protection locked="0"/>
    </xf>
    <xf numFmtId="2" fontId="11" fillId="5" borderId="30" xfId="2" applyNumberFormat="1" applyFont="1" applyFill="1" applyBorder="1" applyAlignment="1">
      <alignment horizontal="center" vertical="center"/>
    </xf>
    <xf numFmtId="2" fontId="11" fillId="5" borderId="18" xfId="2" applyNumberFormat="1" applyFont="1" applyFill="1" applyBorder="1" applyAlignment="1">
      <alignment horizontal="center" vertical="center"/>
    </xf>
    <xf numFmtId="2" fontId="11" fillId="3" borderId="26" xfId="2" applyNumberFormat="1" applyFont="1" applyFill="1" applyBorder="1" applyAlignment="1">
      <alignment horizontal="center" vertical="center"/>
    </xf>
    <xf numFmtId="164" fontId="3" fillId="5" borderId="30" xfId="2" applyNumberFormat="1" applyFont="1" applyFill="1" applyBorder="1" applyAlignment="1" applyProtection="1">
      <alignment horizontal="center" vertical="center"/>
      <protection locked="0"/>
    </xf>
    <xf numFmtId="2" fontId="12" fillId="5" borderId="40" xfId="2" applyNumberFormat="1" applyFont="1" applyFill="1" applyBorder="1" applyAlignment="1" applyProtection="1">
      <alignment horizontal="center" vertical="center"/>
      <protection locked="0"/>
    </xf>
    <xf numFmtId="2" fontId="3" fillId="2" borderId="27" xfId="2" applyNumberFormat="1" applyFont="1" applyFill="1" applyBorder="1" applyAlignment="1" applyProtection="1">
      <alignment horizontal="center" vertical="center"/>
      <protection locked="0"/>
    </xf>
    <xf numFmtId="2" fontId="3" fillId="2" borderId="48" xfId="2" applyNumberFormat="1" applyFont="1" applyFill="1" applyBorder="1" applyAlignment="1" applyProtection="1">
      <alignment horizontal="center" vertical="center"/>
      <protection locked="0"/>
    </xf>
    <xf numFmtId="2" fontId="3" fillId="2" borderId="35" xfId="2" applyNumberFormat="1" applyFont="1" applyFill="1" applyBorder="1" applyAlignment="1">
      <alignment horizontal="center" vertical="center"/>
    </xf>
    <xf numFmtId="2" fontId="3" fillId="2" borderId="48" xfId="2" applyNumberFormat="1" applyFont="1" applyFill="1" applyBorder="1" applyAlignment="1">
      <alignment horizontal="center" vertical="center"/>
    </xf>
    <xf numFmtId="164" fontId="5" fillId="5" borderId="20" xfId="2" applyNumberFormat="1" applyFont="1" applyFill="1" applyBorder="1" applyAlignment="1" applyProtection="1">
      <alignment horizontal="center" vertical="center"/>
      <protection locked="0"/>
    </xf>
    <xf numFmtId="2" fontId="12" fillId="5" borderId="52" xfId="2" applyNumberFormat="1" applyFont="1" applyFill="1" applyBorder="1" applyAlignment="1" applyProtection="1">
      <alignment horizontal="center" vertical="center"/>
      <protection locked="0"/>
    </xf>
    <xf numFmtId="2" fontId="5" fillId="3" borderId="22" xfId="2" applyNumberFormat="1" applyFont="1" applyFill="1" applyBorder="1" applyAlignment="1">
      <alignment horizontal="center" vertical="center"/>
    </xf>
    <xf numFmtId="2" fontId="3" fillId="3" borderId="48" xfId="2" applyNumberFormat="1" applyFont="1" applyFill="1" applyBorder="1" applyAlignment="1">
      <alignment horizontal="center" vertical="center"/>
    </xf>
    <xf numFmtId="2" fontId="3" fillId="2" borderId="33" xfId="2" applyNumberFormat="1" applyFont="1" applyFill="1" applyBorder="1" applyAlignment="1">
      <alignment horizontal="center" vertical="center"/>
    </xf>
    <xf numFmtId="2" fontId="3" fillId="2" borderId="42" xfId="2" applyNumberFormat="1" applyFont="1" applyFill="1" applyBorder="1" applyAlignment="1">
      <alignment horizontal="center" vertical="center"/>
    </xf>
    <xf numFmtId="2" fontId="3" fillId="2" borderId="39" xfId="2" applyNumberFormat="1" applyFont="1" applyFill="1" applyBorder="1" applyAlignment="1" applyProtection="1">
      <alignment horizontal="center" vertical="center"/>
      <protection locked="0"/>
    </xf>
    <xf numFmtId="2" fontId="3" fillId="3" borderId="35" xfId="2" applyNumberFormat="1" applyFont="1" applyFill="1" applyBorder="1" applyAlignment="1" applyProtection="1">
      <alignment horizontal="center" vertical="center"/>
      <protection locked="0"/>
    </xf>
    <xf numFmtId="2" fontId="11" fillId="3" borderId="35" xfId="2" applyNumberFormat="1" applyFont="1" applyFill="1" applyBorder="1" applyAlignment="1" applyProtection="1">
      <alignment horizontal="center" vertical="center"/>
      <protection locked="0"/>
    </xf>
    <xf numFmtId="2" fontId="3" fillId="3" borderId="27" xfId="2" applyNumberFormat="1" applyFont="1" applyFill="1" applyBorder="1" applyAlignment="1" applyProtection="1">
      <alignment horizontal="center" vertical="center"/>
      <protection locked="0"/>
    </xf>
    <xf numFmtId="2" fontId="3" fillId="3" borderId="35" xfId="2" applyNumberFormat="1" applyFont="1" applyFill="1" applyBorder="1" applyAlignment="1">
      <alignment horizontal="center" vertical="center"/>
    </xf>
    <xf numFmtId="2" fontId="3" fillId="3" borderId="33" xfId="2" applyNumberFormat="1" applyFont="1" applyFill="1" applyBorder="1" applyAlignment="1">
      <alignment horizontal="center" vertical="center"/>
    </xf>
    <xf numFmtId="2" fontId="3" fillId="3" borderId="42" xfId="2" applyNumberFormat="1" applyFont="1" applyFill="1" applyBorder="1" applyAlignment="1">
      <alignment horizontal="center" vertical="center"/>
    </xf>
    <xf numFmtId="2" fontId="3" fillId="3" borderId="48" xfId="2" applyNumberFormat="1" applyFont="1" applyFill="1" applyBorder="1" applyAlignment="1" applyProtection="1">
      <alignment horizontal="center" vertical="center"/>
      <protection locked="0"/>
    </xf>
    <xf numFmtId="0" fontId="10" fillId="3" borderId="55" xfId="2" applyFont="1" applyFill="1" applyBorder="1" applyAlignment="1">
      <alignment vertical="center" wrapText="1"/>
    </xf>
    <xf numFmtId="0" fontId="10" fillId="5" borderId="31" xfId="2" applyFont="1" applyFill="1" applyBorder="1" applyAlignment="1">
      <alignment horizontal="center" vertical="center" wrapText="1"/>
    </xf>
    <xf numFmtId="2" fontId="3" fillId="3" borderId="19" xfId="2" applyNumberFormat="1" applyFont="1" applyFill="1" applyBorder="1" applyAlignment="1" applyProtection="1">
      <alignment horizontal="center" vertical="center"/>
      <protection locked="0"/>
    </xf>
    <xf numFmtId="164" fontId="5" fillId="5" borderId="23" xfId="2" applyNumberFormat="1" applyFont="1" applyFill="1" applyBorder="1" applyAlignment="1" applyProtection="1">
      <alignment horizontal="center" vertical="center"/>
      <protection locked="0"/>
    </xf>
    <xf numFmtId="2" fontId="11" fillId="5" borderId="38" xfId="2" applyNumberFormat="1" applyFont="1" applyFill="1" applyBorder="1" applyAlignment="1" applyProtection="1">
      <alignment horizontal="center" vertical="center"/>
      <protection locked="0"/>
    </xf>
    <xf numFmtId="2" fontId="3" fillId="5" borderId="66" xfId="2" applyNumberFormat="1" applyFont="1" applyFill="1" applyBorder="1" applyAlignment="1" applyProtection="1">
      <alignment horizontal="center" vertical="center"/>
      <protection locked="0"/>
    </xf>
    <xf numFmtId="2" fontId="3" fillId="3" borderId="34" xfId="2" applyNumberFormat="1" applyFont="1" applyFill="1" applyBorder="1" applyAlignment="1">
      <alignment horizontal="center" vertical="center"/>
    </xf>
    <xf numFmtId="2" fontId="5" fillId="2" borderId="20" xfId="2" applyNumberFormat="1" applyFont="1" applyFill="1" applyBorder="1" applyAlignment="1" applyProtection="1">
      <alignment horizontal="center" vertical="center"/>
      <protection locked="0"/>
    </xf>
    <xf numFmtId="164" fontId="5" fillId="2" borderId="3" xfId="2" applyNumberFormat="1" applyFont="1" applyFill="1" applyBorder="1" applyAlignment="1" applyProtection="1">
      <alignment horizontal="center" vertical="center"/>
      <protection locked="0"/>
    </xf>
    <xf numFmtId="16" fontId="5" fillId="0" borderId="3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61" xfId="0" applyFont="1" applyBorder="1" applyAlignment="1">
      <alignment horizontal="center" vertical="center"/>
    </xf>
    <xf numFmtId="0" fontId="7" fillId="2" borderId="18" xfId="3" applyFont="1" applyFill="1" applyBorder="1" applyAlignment="1">
      <alignment horizontal="left" vertical="center"/>
    </xf>
    <xf numFmtId="0" fontId="7" fillId="2" borderId="19" xfId="3" applyFont="1" applyFill="1" applyBorder="1" applyAlignment="1">
      <alignment horizontal="left" vertical="center"/>
    </xf>
    <xf numFmtId="0" fontId="7" fillId="2" borderId="57" xfId="3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center" wrapText="1"/>
    </xf>
    <xf numFmtId="0" fontId="7" fillId="2" borderId="31" xfId="3" applyFont="1" applyFill="1" applyBorder="1" applyAlignment="1">
      <alignment horizontal="left" vertical="center" wrapText="1"/>
    </xf>
    <xf numFmtId="0" fontId="7" fillId="2" borderId="55" xfId="3" applyFont="1" applyFill="1" applyBorder="1" applyAlignment="1">
      <alignment horizontal="left" vertical="center" wrapText="1"/>
    </xf>
    <xf numFmtId="0" fontId="7" fillId="2" borderId="30" xfId="3" applyFont="1" applyFill="1" applyBorder="1" applyAlignment="1">
      <alignment horizontal="left" vertical="center"/>
    </xf>
    <xf numFmtId="0" fontId="7" fillId="2" borderId="31" xfId="3" applyFont="1" applyFill="1" applyBorder="1" applyAlignment="1">
      <alignment horizontal="left" vertical="center"/>
    </xf>
    <xf numFmtId="0" fontId="7" fillId="2" borderId="55" xfId="3" applyFont="1" applyFill="1" applyBorder="1" applyAlignment="1">
      <alignment horizontal="left" vertical="center"/>
    </xf>
    <xf numFmtId="0" fontId="10" fillId="2" borderId="30" xfId="2" applyFont="1" applyFill="1" applyBorder="1" applyAlignment="1">
      <alignment horizontal="left" vertical="center"/>
    </xf>
    <xf numFmtId="0" fontId="10" fillId="2" borderId="31" xfId="2" applyFont="1" applyFill="1" applyBorder="1" applyAlignment="1">
      <alignment horizontal="left" vertical="center"/>
    </xf>
    <xf numFmtId="0" fontId="10" fillId="2" borderId="55" xfId="2" applyFont="1" applyFill="1" applyBorder="1" applyAlignment="1">
      <alignment horizontal="left" vertical="center"/>
    </xf>
    <xf numFmtId="0" fontId="4" fillId="2" borderId="52" xfId="2" applyFont="1" applyFill="1" applyBorder="1" applyAlignment="1">
      <alignment horizontal="left" vertical="center"/>
    </xf>
    <xf numFmtId="0" fontId="4" fillId="2" borderId="53" xfId="2" applyFont="1" applyFill="1" applyBorder="1" applyAlignment="1">
      <alignment horizontal="left" vertical="center"/>
    </xf>
    <xf numFmtId="0" fontId="4" fillId="2" borderId="54" xfId="2" applyFont="1" applyFill="1" applyBorder="1" applyAlignment="1">
      <alignment horizontal="left" vertical="center"/>
    </xf>
    <xf numFmtId="0" fontId="4" fillId="4" borderId="5" xfId="2" applyFont="1" applyFill="1" applyBorder="1" applyAlignment="1">
      <alignment horizontal="center"/>
    </xf>
    <xf numFmtId="0" fontId="4" fillId="4" borderId="7" xfId="2" applyFont="1" applyFill="1" applyBorder="1" applyAlignment="1">
      <alignment horizontal="center"/>
    </xf>
    <xf numFmtId="0" fontId="4" fillId="4" borderId="6" xfId="2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0" fillId="2" borderId="35" xfId="2" applyFont="1" applyFill="1" applyBorder="1" applyAlignment="1">
      <alignment horizontal="left" vertical="center" wrapText="1"/>
    </xf>
    <xf numFmtId="0" fontId="10" fillId="2" borderId="64" xfId="2" applyFont="1" applyFill="1" applyBorder="1" applyAlignment="1">
      <alignment horizontal="left" vertical="center" wrapText="1"/>
    </xf>
    <xf numFmtId="0" fontId="10" fillId="2" borderId="45" xfId="2" applyFont="1" applyFill="1" applyBorder="1" applyAlignment="1">
      <alignment horizontal="left" vertical="center" wrapText="1"/>
    </xf>
    <xf numFmtId="0" fontId="10" fillId="2" borderId="30" xfId="2" applyFont="1" applyFill="1" applyBorder="1" applyAlignment="1">
      <alignment horizontal="left" vertical="center" wrapText="1"/>
    </xf>
    <xf numFmtId="0" fontId="10" fillId="2" borderId="31" xfId="2" applyFont="1" applyFill="1" applyBorder="1" applyAlignment="1">
      <alignment horizontal="left" vertical="center" wrapText="1"/>
    </xf>
    <xf numFmtId="0" fontId="10" fillId="2" borderId="55" xfId="2" applyFont="1" applyFill="1" applyBorder="1" applyAlignment="1">
      <alignment horizontal="left" vertical="center" wrapText="1"/>
    </xf>
    <xf numFmtId="0" fontId="10" fillId="2" borderId="24" xfId="2" applyFont="1" applyFill="1" applyBorder="1" applyAlignment="1">
      <alignment horizontal="left" vertical="center" wrapText="1"/>
    </xf>
    <xf numFmtId="0" fontId="10" fillId="2" borderId="37" xfId="2" applyFont="1" applyFill="1" applyBorder="1" applyAlignment="1">
      <alignment horizontal="left" vertical="center" wrapText="1"/>
    </xf>
    <xf numFmtId="0" fontId="10" fillId="2" borderId="67" xfId="2" applyFont="1" applyFill="1" applyBorder="1" applyAlignment="1">
      <alignment horizontal="left" vertical="center" wrapText="1"/>
    </xf>
    <xf numFmtId="0" fontId="10" fillId="2" borderId="68" xfId="2" applyFont="1" applyFill="1" applyBorder="1" applyAlignment="1">
      <alignment horizontal="left" vertical="center" wrapText="1"/>
    </xf>
    <xf numFmtId="0" fontId="10" fillId="2" borderId="69" xfId="2" applyFont="1" applyFill="1" applyBorder="1" applyAlignment="1">
      <alignment horizontal="left" vertical="center" wrapText="1"/>
    </xf>
    <xf numFmtId="0" fontId="10" fillId="2" borderId="33" xfId="2" applyFont="1" applyFill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49" xfId="0" applyNumberFormat="1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2" fontId="5" fillId="0" borderId="49" xfId="0" applyNumberFormat="1" applyFont="1" applyBorder="1" applyAlignment="1">
      <alignment horizontal="center" vertical="center"/>
    </xf>
    <xf numFmtId="0" fontId="3" fillId="0" borderId="3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7" xfId="0" applyFont="1" applyBorder="1" applyAlignment="1">
      <alignment horizont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2" fontId="3" fillId="0" borderId="51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" fontId="5" fillId="0" borderId="62" xfId="0" applyNumberFormat="1" applyFont="1" applyBorder="1" applyAlignment="1">
      <alignment horizontal="center" vertical="center"/>
    </xf>
    <xf numFmtId="0" fontId="10" fillId="2" borderId="46" xfId="2" applyFont="1" applyFill="1" applyBorder="1" applyAlignment="1">
      <alignment horizontal="left" vertical="center" wrapText="1"/>
    </xf>
    <xf numFmtId="0" fontId="10" fillId="2" borderId="36" xfId="2" applyFont="1" applyFill="1" applyBorder="1" applyAlignment="1">
      <alignment horizontal="left" vertical="center" wrapText="1"/>
    </xf>
    <xf numFmtId="0" fontId="10" fillId="2" borderId="63" xfId="2" applyFont="1" applyFill="1" applyBorder="1" applyAlignment="1">
      <alignment horizontal="left" vertical="center" wrapText="1"/>
    </xf>
    <xf numFmtId="0" fontId="10" fillId="2" borderId="41" xfId="2" applyFont="1" applyFill="1" applyBorder="1" applyAlignment="1">
      <alignment horizontal="left" vertical="center" wrapText="1"/>
    </xf>
    <xf numFmtId="0" fontId="10" fillId="2" borderId="65" xfId="2" applyFont="1" applyFill="1" applyBorder="1" applyAlignment="1">
      <alignment horizontal="left" vertical="center" wrapText="1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0" fontId="7" fillId="2" borderId="30" xfId="2" applyFont="1" applyFill="1" applyBorder="1" applyAlignment="1">
      <alignment horizontal="left" vertical="center"/>
    </xf>
    <xf numFmtId="0" fontId="7" fillId="2" borderId="31" xfId="2" applyFont="1" applyFill="1" applyBorder="1" applyAlignment="1">
      <alignment horizontal="left" vertical="center"/>
    </xf>
    <xf numFmtId="0" fontId="7" fillId="2" borderId="55" xfId="2" applyFont="1" applyFill="1" applyBorder="1" applyAlignment="1">
      <alignment horizontal="left" vertical="center"/>
    </xf>
    <xf numFmtId="0" fontId="10" fillId="2" borderId="18" xfId="2" applyFont="1" applyFill="1" applyBorder="1" applyAlignment="1">
      <alignment horizontal="left" vertical="center" wrapText="1"/>
    </xf>
    <xf numFmtId="0" fontId="10" fillId="2" borderId="19" xfId="2" applyFont="1" applyFill="1" applyBorder="1" applyAlignment="1">
      <alignment horizontal="left" vertical="center" wrapText="1"/>
    </xf>
    <xf numFmtId="0" fontId="10" fillId="2" borderId="57" xfId="2" applyFont="1" applyFill="1" applyBorder="1" applyAlignment="1">
      <alignment horizontal="left" vertical="center" wrapText="1"/>
    </xf>
    <xf numFmtId="0" fontId="10" fillId="2" borderId="32" xfId="2" applyFont="1" applyFill="1" applyBorder="1" applyAlignment="1">
      <alignment horizontal="left" vertical="center" wrapText="1"/>
    </xf>
    <xf numFmtId="0" fontId="4" fillId="2" borderId="30" xfId="2" applyFont="1" applyFill="1" applyBorder="1" applyAlignment="1">
      <alignment horizontal="left" vertical="center"/>
    </xf>
    <xf numFmtId="0" fontId="4" fillId="2" borderId="31" xfId="2" applyFont="1" applyFill="1" applyBorder="1" applyAlignment="1">
      <alignment horizontal="left" vertical="center"/>
    </xf>
    <xf numFmtId="0" fontId="4" fillId="2" borderId="55" xfId="2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top" wrapText="1"/>
    </xf>
    <xf numFmtId="0" fontId="7" fillId="2" borderId="31" xfId="3" applyFont="1" applyFill="1" applyBorder="1" applyAlignment="1">
      <alignment horizontal="left" vertical="top" wrapText="1"/>
    </xf>
    <xf numFmtId="0" fontId="7" fillId="2" borderId="55" xfId="3" applyFont="1" applyFill="1" applyBorder="1" applyAlignment="1">
      <alignment horizontal="left" vertical="top" wrapText="1"/>
    </xf>
    <xf numFmtId="0" fontId="7" fillId="2" borderId="52" xfId="3" applyFont="1" applyFill="1" applyBorder="1" applyAlignment="1">
      <alignment horizontal="left" vertical="center"/>
    </xf>
    <xf numFmtId="0" fontId="7" fillId="2" borderId="53" xfId="3" applyFont="1" applyFill="1" applyBorder="1" applyAlignment="1">
      <alignment horizontal="left" vertical="center"/>
    </xf>
    <xf numFmtId="0" fontId="7" fillId="2" borderId="54" xfId="3" applyFont="1" applyFill="1" applyBorder="1" applyAlignment="1">
      <alignment horizontal="left" vertical="center"/>
    </xf>
    <xf numFmtId="16" fontId="5" fillId="0" borderId="10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0" fontId="10" fillId="2" borderId="38" xfId="2" applyFont="1" applyFill="1" applyBorder="1" applyAlignment="1">
      <alignment horizontal="left" vertical="center" wrapText="1"/>
    </xf>
    <xf numFmtId="0" fontId="4" fillId="4" borderId="8" xfId="2" applyFont="1" applyFill="1" applyBorder="1" applyAlignment="1">
      <alignment horizontal="center"/>
    </xf>
    <xf numFmtId="0" fontId="4" fillId="4" borderId="9" xfId="2" applyFont="1" applyFill="1" applyBorder="1" applyAlignment="1">
      <alignment horizont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5" xfId="2" applyNumberFormat="1" applyFont="1" applyFill="1" applyBorder="1" applyAlignment="1">
      <alignment horizontal="center" vertical="center"/>
    </xf>
    <xf numFmtId="164" fontId="3" fillId="2" borderId="6" xfId="2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66" fontId="8" fillId="0" borderId="5" xfId="0" applyNumberFormat="1" applyFont="1" applyBorder="1" applyAlignment="1">
      <alignment horizontal="center" vertical="center"/>
    </xf>
    <xf numFmtId="166" fontId="8" fillId="0" borderId="7" xfId="0" applyNumberFormat="1" applyFont="1" applyBorder="1" applyAlignment="1">
      <alignment horizontal="center" vertical="center"/>
    </xf>
    <xf numFmtId="166" fontId="8" fillId="0" borderId="9" xfId="0" applyNumberFormat="1" applyFont="1" applyBorder="1" applyAlignment="1">
      <alignment horizontal="center" vertical="center"/>
    </xf>
    <xf numFmtId="166" fontId="8" fillId="0" borderId="4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2" fontId="5" fillId="0" borderId="0" xfId="0" applyNumberFormat="1" applyFont="1" applyAlignment="1">
      <alignment horizontal="center" vertical="center"/>
    </xf>
    <xf numFmtId="0" fontId="10" fillId="2" borderId="8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left" vertical="center" wrapText="1"/>
    </xf>
    <xf numFmtId="0" fontId="10" fillId="2" borderId="49" xfId="2" applyFont="1" applyFill="1" applyBorder="1" applyAlignment="1">
      <alignment horizontal="left" vertical="center" wrapText="1"/>
    </xf>
  </cellXfs>
  <cellStyles count="4">
    <cellStyle name="Обычный" xfId="0" builtinId="0"/>
    <cellStyle name="Обычный 3" xfId="2" xr:uid="{00000000-0005-0000-0000-000001000000}"/>
    <cellStyle name="Обычный_SUT_POTR" xfId="3" xr:uid="{00000000-0005-0000-0000-000002000000}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44"/>
  <sheetViews>
    <sheetView tabSelected="1" view="pageBreakPreview" zoomScale="80" zoomScaleNormal="110" zoomScaleSheetLayoutView="80" workbookViewId="0">
      <pane xSplit="3" ySplit="1" topLeftCell="N2" activePane="bottomRight" state="frozen"/>
      <selection pane="topRight" activeCell="C1" sqref="C1"/>
      <selection pane="bottomLeft" activeCell="A3" sqref="A3"/>
      <selection pane="bottomRight" activeCell="AF3" sqref="AF3:AG3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250"/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50"/>
      <c r="AI1" s="250"/>
      <c r="AJ1" s="250"/>
      <c r="AK1" s="250"/>
      <c r="AL1" s="250"/>
      <c r="AM1" s="250"/>
      <c r="AN1" s="250"/>
      <c r="AO1" s="250"/>
      <c r="AP1" s="250"/>
      <c r="AQ1" s="250"/>
      <c r="AR1" s="250"/>
      <c r="AS1" s="250"/>
      <c r="AT1" s="250"/>
      <c r="AU1" s="250"/>
      <c r="AV1" s="250"/>
      <c r="AW1" s="250"/>
      <c r="AX1" s="250"/>
      <c r="AY1" s="250"/>
      <c r="AZ1" s="250"/>
      <c r="BA1" s="250"/>
      <c r="BB1" s="250"/>
      <c r="BC1" s="250"/>
      <c r="BD1" s="250"/>
      <c r="BE1" s="250"/>
      <c r="BF1" s="250"/>
      <c r="BG1" s="250"/>
      <c r="BH1" s="250"/>
      <c r="BI1" s="250"/>
      <c r="BJ1" s="250"/>
      <c r="BK1" s="250"/>
      <c r="BL1" s="250"/>
      <c r="BM1" s="250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251" t="s">
        <v>1</v>
      </c>
      <c r="B3" s="252"/>
      <c r="C3" s="252"/>
      <c r="D3" s="248">
        <v>45413</v>
      </c>
      <c r="E3" s="255"/>
      <c r="F3" s="248">
        <v>45414</v>
      </c>
      <c r="G3" s="249"/>
      <c r="H3" s="248">
        <v>45415</v>
      </c>
      <c r="I3" s="249"/>
      <c r="J3" s="248">
        <v>45416</v>
      </c>
      <c r="K3" s="249"/>
      <c r="L3" s="248">
        <v>45417</v>
      </c>
      <c r="M3" s="249"/>
      <c r="N3" s="248">
        <v>45418</v>
      </c>
      <c r="O3" s="249"/>
      <c r="P3" s="248">
        <v>45419</v>
      </c>
      <c r="Q3" s="249"/>
      <c r="R3" s="248">
        <v>45420</v>
      </c>
      <c r="S3" s="249"/>
      <c r="T3" s="248">
        <v>45421</v>
      </c>
      <c r="U3" s="249"/>
      <c r="V3" s="248">
        <v>45422</v>
      </c>
      <c r="W3" s="249"/>
      <c r="X3" s="248">
        <v>45423</v>
      </c>
      <c r="Y3" s="249"/>
      <c r="Z3" s="248">
        <v>45424</v>
      </c>
      <c r="AA3" s="249"/>
      <c r="AB3" s="248">
        <v>45425</v>
      </c>
      <c r="AC3" s="249"/>
      <c r="AD3" s="248">
        <v>45426</v>
      </c>
      <c r="AE3" s="249"/>
      <c r="AF3" s="248">
        <v>45427</v>
      </c>
      <c r="AG3" s="249"/>
      <c r="AH3" s="248">
        <v>45428</v>
      </c>
      <c r="AI3" s="249"/>
      <c r="AJ3" s="248">
        <v>45429</v>
      </c>
      <c r="AK3" s="249"/>
      <c r="AL3" s="248">
        <v>45430</v>
      </c>
      <c r="AM3" s="249"/>
      <c r="AN3" s="248">
        <v>45431</v>
      </c>
      <c r="AO3" s="249"/>
      <c r="AP3" s="248">
        <v>45432</v>
      </c>
      <c r="AQ3" s="249"/>
      <c r="AR3" s="248">
        <v>45433</v>
      </c>
      <c r="AS3" s="249"/>
      <c r="AT3" s="248">
        <v>45434</v>
      </c>
      <c r="AU3" s="249"/>
      <c r="AV3" s="248">
        <v>45435</v>
      </c>
      <c r="AW3" s="249"/>
      <c r="AX3" s="248">
        <v>45436</v>
      </c>
      <c r="AY3" s="249"/>
      <c r="AZ3" s="248">
        <v>45437</v>
      </c>
      <c r="BA3" s="249"/>
      <c r="BB3" s="248">
        <v>45438</v>
      </c>
      <c r="BC3" s="249"/>
      <c r="BD3" s="248">
        <v>45439</v>
      </c>
      <c r="BE3" s="249"/>
      <c r="BF3" s="248">
        <v>45440</v>
      </c>
      <c r="BG3" s="249"/>
      <c r="BH3" s="248">
        <v>45441</v>
      </c>
      <c r="BI3" s="249"/>
      <c r="BJ3" s="248">
        <v>45442</v>
      </c>
      <c r="BK3" s="249"/>
      <c r="BL3" s="248">
        <v>45443</v>
      </c>
      <c r="BM3" s="249"/>
      <c r="BN3" s="137"/>
      <c r="BO3" s="137"/>
      <c r="BP3" s="138"/>
    </row>
    <row r="4" spans="1:68" ht="18.75" customHeight="1" thickBot="1" x14ac:dyDescent="0.3">
      <c r="A4" s="253"/>
      <c r="B4" s="254"/>
      <c r="C4" s="254"/>
      <c r="D4" s="189" t="s">
        <v>2</v>
      </c>
      <c r="E4" s="6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7" t="s">
        <v>3</v>
      </c>
      <c r="L4" s="190" t="s">
        <v>2</v>
      </c>
      <c r="M4" s="7" t="s">
        <v>3</v>
      </c>
      <c r="N4" s="189" t="s">
        <v>2</v>
      </c>
      <c r="O4" s="7" t="s">
        <v>3</v>
      </c>
      <c r="P4" s="189" t="s">
        <v>2</v>
      </c>
      <c r="Q4" s="7" t="s">
        <v>3</v>
      </c>
      <c r="R4" s="189" t="s">
        <v>2</v>
      </c>
      <c r="S4" s="7" t="s">
        <v>3</v>
      </c>
      <c r="T4" s="189" t="s">
        <v>2</v>
      </c>
      <c r="U4" s="7" t="s">
        <v>3</v>
      </c>
      <c r="V4" s="189" t="s">
        <v>2</v>
      </c>
      <c r="W4" s="7" t="s">
        <v>3</v>
      </c>
      <c r="X4" s="189" t="s">
        <v>2</v>
      </c>
      <c r="Y4" s="7" t="s">
        <v>3</v>
      </c>
      <c r="Z4" s="189" t="s">
        <v>2</v>
      </c>
      <c r="AA4" s="7" t="s">
        <v>3</v>
      </c>
      <c r="AB4" s="189" t="s">
        <v>2</v>
      </c>
      <c r="AC4" s="7" t="s">
        <v>3</v>
      </c>
      <c r="AD4" s="189" t="s">
        <v>2</v>
      </c>
      <c r="AE4" s="7" t="s">
        <v>3</v>
      </c>
      <c r="AF4" s="189" t="s">
        <v>2</v>
      </c>
      <c r="AG4" s="7" t="s">
        <v>3</v>
      </c>
      <c r="AH4" s="189" t="s">
        <v>2</v>
      </c>
      <c r="AI4" s="7" t="s">
        <v>3</v>
      </c>
      <c r="AJ4" s="189" t="s">
        <v>2</v>
      </c>
      <c r="AK4" s="7" t="s">
        <v>3</v>
      </c>
      <c r="AL4" s="189" t="s">
        <v>2</v>
      </c>
      <c r="AM4" s="7" t="s">
        <v>3</v>
      </c>
      <c r="AN4" s="189" t="s">
        <v>2</v>
      </c>
      <c r="AO4" s="7" t="s">
        <v>3</v>
      </c>
      <c r="AP4" s="189" t="s">
        <v>2</v>
      </c>
      <c r="AQ4" s="7" t="s">
        <v>3</v>
      </c>
      <c r="AR4" s="189" t="s">
        <v>2</v>
      </c>
      <c r="AS4" s="7" t="s">
        <v>3</v>
      </c>
      <c r="AT4" s="189" t="s">
        <v>2</v>
      </c>
      <c r="AU4" s="7" t="s">
        <v>3</v>
      </c>
      <c r="AV4" s="189" t="s">
        <v>2</v>
      </c>
      <c r="AW4" s="7" t="s">
        <v>3</v>
      </c>
      <c r="AX4" s="189" t="s">
        <v>2</v>
      </c>
      <c r="AY4" s="7" t="s">
        <v>3</v>
      </c>
      <c r="AZ4" s="189" t="s">
        <v>2</v>
      </c>
      <c r="BA4" s="7" t="s">
        <v>3</v>
      </c>
      <c r="BB4" s="189" t="s">
        <v>2</v>
      </c>
      <c r="BC4" s="7" t="s">
        <v>3</v>
      </c>
      <c r="BD4" s="189" t="s">
        <v>2</v>
      </c>
      <c r="BE4" s="7" t="s">
        <v>3</v>
      </c>
      <c r="BF4" s="189" t="s">
        <v>2</v>
      </c>
      <c r="BG4" s="7" t="s">
        <v>3</v>
      </c>
      <c r="BH4" s="189" t="s">
        <v>2</v>
      </c>
      <c r="BI4" s="7" t="s">
        <v>3</v>
      </c>
      <c r="BJ4" s="189" t="s">
        <v>2</v>
      </c>
      <c r="BK4" s="7" t="s">
        <v>3</v>
      </c>
      <c r="BL4" s="189" t="s">
        <v>2</v>
      </c>
      <c r="BM4" s="7" t="s">
        <v>3</v>
      </c>
      <c r="BN4" s="11" t="s">
        <v>4</v>
      </c>
      <c r="BO4" s="12" t="s">
        <v>5</v>
      </c>
      <c r="BP4" s="135" t="s">
        <v>6</v>
      </c>
    </row>
    <row r="5" spans="1:68" ht="18.75" customHeight="1" thickBot="1" x14ac:dyDescent="0.3">
      <c r="A5" s="268" t="s">
        <v>44</v>
      </c>
      <c r="B5" s="269"/>
      <c r="C5" s="270"/>
      <c r="D5" s="242">
        <v>13.48</v>
      </c>
      <c r="E5" s="32">
        <v>13.48</v>
      </c>
      <c r="F5" s="69">
        <v>0</v>
      </c>
      <c r="G5" s="33">
        <v>0</v>
      </c>
      <c r="H5" s="120">
        <v>49.399999999866509</v>
      </c>
      <c r="I5" s="32">
        <v>49.399999999866509</v>
      </c>
      <c r="J5" s="191">
        <v>-10.346000000003528</v>
      </c>
      <c r="K5" s="119">
        <v>-10.346000000003528</v>
      </c>
      <c r="L5" s="115">
        <v>48.566000000000003</v>
      </c>
      <c r="M5" s="40">
        <v>48.57</v>
      </c>
      <c r="N5" s="69">
        <v>14.227999999985059</v>
      </c>
      <c r="O5" s="114">
        <v>14.227999999985059</v>
      </c>
      <c r="P5" s="68">
        <v>13.35133333333575</v>
      </c>
      <c r="Q5" s="124">
        <v>13.35</v>
      </c>
      <c r="R5" s="226">
        <v>10.25</v>
      </c>
      <c r="S5" s="227">
        <v>10.25</v>
      </c>
      <c r="T5" s="220">
        <v>18.739999999999998</v>
      </c>
      <c r="U5" s="114">
        <v>18.739999999999998</v>
      </c>
      <c r="V5" s="69">
        <v>20.824000000101591</v>
      </c>
      <c r="W5" s="33">
        <v>20.824000000101591</v>
      </c>
      <c r="X5" s="166">
        <v>38.191999999917812</v>
      </c>
      <c r="Y5" s="33">
        <v>38.191999999917812</v>
      </c>
      <c r="Z5" s="210">
        <v>-33.196000000180106</v>
      </c>
      <c r="AA5" s="33">
        <v>-33.196000000180106</v>
      </c>
      <c r="AB5" s="69">
        <v>59.54</v>
      </c>
      <c r="AC5" s="33">
        <v>59.54</v>
      </c>
      <c r="AD5" s="210">
        <v>2.14799999954016</v>
      </c>
      <c r="AE5" s="28">
        <v>2.14799999954016</v>
      </c>
      <c r="AF5" s="247">
        <v>18.520000000134928</v>
      </c>
      <c r="AG5" s="33">
        <v>18.520000000134928</v>
      </c>
      <c r="AH5" s="49"/>
      <c r="AI5" s="33"/>
      <c r="AJ5" s="69"/>
      <c r="AK5" s="33"/>
      <c r="AL5" s="69"/>
      <c r="AM5" s="33"/>
      <c r="AN5" s="69"/>
      <c r="AO5" s="33"/>
      <c r="AP5" s="69"/>
      <c r="AQ5" s="33"/>
      <c r="AR5" s="69"/>
      <c r="AS5" s="33"/>
      <c r="AT5" s="69"/>
      <c r="AU5" s="33"/>
      <c r="AV5" s="69"/>
      <c r="AW5" s="33"/>
      <c r="AX5" s="69"/>
      <c r="AY5" s="33"/>
      <c r="AZ5" s="69"/>
      <c r="BA5" s="33"/>
      <c r="BB5" s="210"/>
      <c r="BC5" s="33"/>
      <c r="BD5" s="69"/>
      <c r="BE5" s="33"/>
      <c r="BF5" s="69"/>
      <c r="BG5" s="33"/>
      <c r="BH5" s="210"/>
      <c r="BI5" s="33"/>
      <c r="BJ5" s="69"/>
      <c r="BK5" s="33"/>
      <c r="BL5" s="69"/>
      <c r="BM5" s="33"/>
      <c r="BN5" s="23">
        <f>SUM(L5,N5,P5,R5,T5,V5,X5,Z5,AB5,AD5,AH5,AJ5,AL5,AN5,AP5,AR5,AT5,AV5,AX5,AZ5,BB5,BD5,BF5,BH5,BJ5,BL5,D5,F5,H5,J5,AF5)</f>
        <v>263.69733333269812</v>
      </c>
      <c r="BO5" s="24">
        <f>SUM(AE5,AC5,AA5,Y5,W5,U5,S5,Q5,O5,M5,AI5,AK5,AM5,AO5,AQ5,AS5,AU5,AW5,AY5,BA5,BC5,BE5,BG5,BI5,BK5,BM5,AG5,K5,I5,G5,E5)</f>
        <v>263.69999999936243</v>
      </c>
      <c r="BP5" s="128">
        <f>BO5-BN5</f>
        <v>2.6666666643109238E-3</v>
      </c>
    </row>
    <row r="6" spans="1:68" ht="18.75" customHeight="1" x14ac:dyDescent="0.25">
      <c r="A6" s="256" t="s">
        <v>31</v>
      </c>
      <c r="B6" s="257"/>
      <c r="C6" s="258"/>
      <c r="D6" s="74">
        <v>13.05</v>
      </c>
      <c r="E6" s="27">
        <v>37.741899999998886</v>
      </c>
      <c r="F6" s="30">
        <v>12.599</v>
      </c>
      <c r="G6" s="21">
        <v>45.25360000000088</v>
      </c>
      <c r="H6" s="29">
        <v>12.446999999999999</v>
      </c>
      <c r="I6" s="27">
        <v>56.894949999999163</v>
      </c>
      <c r="J6" s="26">
        <v>12.646000000000001</v>
      </c>
      <c r="K6" s="28">
        <v>56.270900000001014</v>
      </c>
      <c r="L6" s="166">
        <v>12.708</v>
      </c>
      <c r="M6" s="28">
        <v>46.109700000000124</v>
      </c>
      <c r="N6" s="30">
        <v>12.61</v>
      </c>
      <c r="O6" s="21">
        <v>60.285749999998941</v>
      </c>
      <c r="P6" s="30">
        <v>12.363</v>
      </c>
      <c r="Q6" s="22">
        <v>34.688850000001921</v>
      </c>
      <c r="R6" s="172">
        <v>11.362</v>
      </c>
      <c r="S6" s="21">
        <v>27.868049999998558</v>
      </c>
      <c r="T6" s="29">
        <v>11.304</v>
      </c>
      <c r="U6" s="28">
        <v>68.248600000000607</v>
      </c>
      <c r="V6" s="30">
        <v>11.474</v>
      </c>
      <c r="W6" s="21">
        <v>62.867700000001207</v>
      </c>
      <c r="X6" s="30">
        <v>11.856999999999999</v>
      </c>
      <c r="Y6" s="21">
        <v>54.454749999999152</v>
      </c>
      <c r="Z6" s="30">
        <v>11.795</v>
      </c>
      <c r="AA6" s="21">
        <v>42.242200000000665</v>
      </c>
      <c r="AB6" s="166">
        <v>12.335000000000001</v>
      </c>
      <c r="AC6" s="21">
        <v>26.728449999999857</v>
      </c>
      <c r="AD6" s="131">
        <v>11.977</v>
      </c>
      <c r="AE6" s="21">
        <v>23.56794999999919</v>
      </c>
      <c r="AF6" s="221">
        <v>12.385999999999999</v>
      </c>
      <c r="AG6" s="21">
        <v>41.505799999998807</v>
      </c>
      <c r="AH6" s="49"/>
      <c r="AI6" s="21"/>
      <c r="AJ6" s="166"/>
      <c r="AK6" s="21"/>
      <c r="AL6" s="30"/>
      <c r="AM6" s="21"/>
      <c r="AN6" s="30"/>
      <c r="AO6" s="21"/>
      <c r="AP6" s="30"/>
      <c r="AQ6" s="21"/>
      <c r="AR6" s="30"/>
      <c r="AS6" s="21"/>
      <c r="AT6" s="30"/>
      <c r="AU6" s="21"/>
      <c r="AV6" s="30"/>
      <c r="AW6" s="21"/>
      <c r="AX6" s="30"/>
      <c r="AY6" s="21"/>
      <c r="AZ6" s="30"/>
      <c r="BA6" s="21"/>
      <c r="BB6" s="30"/>
      <c r="BC6" s="21"/>
      <c r="BD6" s="30"/>
      <c r="BE6" s="232"/>
      <c r="BF6" s="30"/>
      <c r="BG6" s="21"/>
      <c r="BH6" s="221"/>
      <c r="BI6" s="21"/>
      <c r="BJ6" s="30"/>
      <c r="BK6" s="21"/>
      <c r="BL6" s="30"/>
      <c r="BM6" s="21"/>
      <c r="BN6" s="23">
        <f>SUM(L6,N6,P6,R6,T6,V6,X6,Z6,AB6,AD6,AH6,AJ6,AL6,AN6,AP6,AR6,AT6,AV6,AX6,AZ6,BB6,BD6,BF6,BH6,BJ6,BL6,D6,F6,H6,J6,AF6)</f>
        <v>182.91299999999998</v>
      </c>
      <c r="BO6" s="24">
        <f>SUM(AE6,AC6,AA6,Y6,W6,U6,S6,Q6,O6,M6,AI6,AK6,AM6,AO6,AQ6,AS6,AU6,AW6,AY6,BA6,BC6,BE6,BG6,BI6,BK6,BM6,AG6,K6,I6,G6,E6)</f>
        <v>684.72914999999909</v>
      </c>
      <c r="BP6" s="128">
        <f>BO6-BN6</f>
        <v>501.81614999999908</v>
      </c>
    </row>
    <row r="7" spans="1:68" ht="18.75" customHeight="1" x14ac:dyDescent="0.25">
      <c r="A7" s="259" t="s">
        <v>61</v>
      </c>
      <c r="B7" s="260"/>
      <c r="C7" s="261"/>
      <c r="D7" s="29">
        <v>37.22</v>
      </c>
      <c r="E7" s="27">
        <v>66.745000000000005</v>
      </c>
      <c r="F7" s="30">
        <v>37.22</v>
      </c>
      <c r="G7" s="21">
        <v>66.328999999999994</v>
      </c>
      <c r="H7" s="29">
        <v>37.22</v>
      </c>
      <c r="I7" s="27">
        <v>65.988</v>
      </c>
      <c r="J7" s="26">
        <v>37.22</v>
      </c>
      <c r="K7" s="28">
        <v>65.585999999999999</v>
      </c>
      <c r="L7" s="30">
        <v>37.22</v>
      </c>
      <c r="M7" s="28">
        <v>65.727000000000004</v>
      </c>
      <c r="N7" s="30">
        <v>37.22</v>
      </c>
      <c r="O7" s="21">
        <v>65.236999999999995</v>
      </c>
      <c r="P7" s="30">
        <v>37.22</v>
      </c>
      <c r="Q7" s="22">
        <v>65.376999999999995</v>
      </c>
      <c r="R7" s="174">
        <v>37.22</v>
      </c>
      <c r="S7" s="21">
        <v>65.236000000000004</v>
      </c>
      <c r="T7" s="29">
        <v>37.22</v>
      </c>
      <c r="U7" s="28">
        <v>65.078999999999994</v>
      </c>
      <c r="V7" s="30">
        <v>37.22</v>
      </c>
      <c r="W7" s="21">
        <v>64.900999999999996</v>
      </c>
      <c r="X7" s="30">
        <v>37.22</v>
      </c>
      <c r="Y7" s="21">
        <v>65.447000000000003</v>
      </c>
      <c r="Z7" s="30">
        <v>37.22</v>
      </c>
      <c r="AA7" s="21">
        <v>65.676999999999992</v>
      </c>
      <c r="AB7" s="30">
        <v>36.995999999999995</v>
      </c>
      <c r="AC7" s="21">
        <v>65.42</v>
      </c>
      <c r="AD7" s="30">
        <v>37.22</v>
      </c>
      <c r="AE7" s="21">
        <v>64.78</v>
      </c>
      <c r="AF7" s="201">
        <f>15.26+21.96</f>
        <v>37.22</v>
      </c>
      <c r="AG7" s="21">
        <v>64.561999999999998</v>
      </c>
      <c r="AH7" s="30"/>
      <c r="AI7" s="21"/>
      <c r="AJ7" s="30"/>
      <c r="AK7" s="21"/>
      <c r="AL7" s="30"/>
      <c r="AM7" s="21"/>
      <c r="AN7" s="30"/>
      <c r="AO7" s="21"/>
      <c r="AP7" s="30"/>
      <c r="AQ7" s="21"/>
      <c r="AR7" s="30"/>
      <c r="AS7" s="21"/>
      <c r="AT7" s="30"/>
      <c r="AU7" s="21"/>
      <c r="AV7" s="30"/>
      <c r="AW7" s="21"/>
      <c r="AX7" s="30"/>
      <c r="AY7" s="21"/>
      <c r="AZ7" s="30"/>
      <c r="BA7" s="21"/>
      <c r="BB7" s="30"/>
      <c r="BC7" s="21"/>
      <c r="BD7" s="30"/>
      <c r="BE7" s="232"/>
      <c r="BF7" s="30"/>
      <c r="BG7" s="21"/>
      <c r="BH7" s="201"/>
      <c r="BI7" s="21"/>
      <c r="BJ7" s="30"/>
      <c r="BK7" s="21"/>
      <c r="BL7" s="30"/>
      <c r="BM7" s="21"/>
      <c r="BN7" s="23">
        <f t="shared" ref="BN7:BN20" si="0">SUM(L7,N7,P7,R7,T7,V7,X7,Z7,AB7,AD7,AH7,AJ7,AL7,AN7,AP7,AR7,AT7,AV7,AX7,AZ7,BB7,BD7,BF7,BH7,BJ7,BL7,D7,F7,H7,J7,AF7)</f>
        <v>558.07600000000014</v>
      </c>
      <c r="BO7" s="24">
        <f t="shared" ref="BO7:BO19" si="1">SUM(AE7,AC7,AA7,Y7,W7,U7,S7,Q7,O7,M7,AI7,AK7,AM7,AO7,AQ7,AS7,AU7,AW7,AY7,BA7,BC7,BE7,BG7,BI7,BK7,BM7,AG7,K7,I7,G7,E7)</f>
        <v>982.09099999999978</v>
      </c>
      <c r="BP7" s="128">
        <f t="shared" ref="BP7:BP19" si="2">BO7-BN7</f>
        <v>424.01499999999965</v>
      </c>
    </row>
    <row r="8" spans="1:68" ht="18.75" customHeight="1" x14ac:dyDescent="0.25">
      <c r="A8" s="262" t="s">
        <v>7</v>
      </c>
      <c r="B8" s="263"/>
      <c r="C8" s="264"/>
      <c r="D8" s="29">
        <v>100.8</v>
      </c>
      <c r="E8" s="27">
        <v>133.54599999998567</v>
      </c>
      <c r="F8" s="30">
        <v>103.2</v>
      </c>
      <c r="G8" s="21">
        <v>131.51039999999799</v>
      </c>
      <c r="H8" s="29">
        <v>103.2</v>
      </c>
      <c r="I8" s="27">
        <v>134.68700000002229</v>
      </c>
      <c r="J8" s="26">
        <v>103.2</v>
      </c>
      <c r="K8" s="28">
        <v>116.16359999996855</v>
      </c>
      <c r="L8" s="30">
        <v>100.8</v>
      </c>
      <c r="M8" s="28">
        <v>130.23640000003829</v>
      </c>
      <c r="N8" s="30">
        <v>103.2</v>
      </c>
      <c r="O8" s="28">
        <v>132.2719999999822</v>
      </c>
      <c r="P8" s="30">
        <v>103.2</v>
      </c>
      <c r="Q8" s="27">
        <v>129.88079999997842</v>
      </c>
      <c r="R8" s="174">
        <v>100.8</v>
      </c>
      <c r="S8" s="21">
        <v>129.83459999999846</v>
      </c>
      <c r="T8" s="29">
        <v>100.8</v>
      </c>
      <c r="U8" s="28">
        <v>128.77060000003189</v>
      </c>
      <c r="V8" s="30">
        <v>100.8</v>
      </c>
      <c r="W8" s="21">
        <v>133.1385999999722</v>
      </c>
      <c r="X8" s="30">
        <v>100.8</v>
      </c>
      <c r="Y8" s="21">
        <v>130.36800000003561</v>
      </c>
      <c r="Z8" s="30">
        <v>100.8</v>
      </c>
      <c r="AA8" s="21">
        <v>129.01979999996792</v>
      </c>
      <c r="AB8" s="30">
        <v>100.246</v>
      </c>
      <c r="AC8" s="21">
        <v>109.06420000003504</v>
      </c>
      <c r="AD8" s="30">
        <v>100.8</v>
      </c>
      <c r="AE8" s="21">
        <v>132.81939999997115</v>
      </c>
      <c r="AF8" s="201">
        <v>100.8</v>
      </c>
      <c r="AG8" s="21">
        <v>134.50500000001423</v>
      </c>
      <c r="AH8" s="30"/>
      <c r="AI8" s="21"/>
      <c r="AJ8" s="30"/>
      <c r="AK8" s="21"/>
      <c r="AL8" s="30"/>
      <c r="AM8" s="21"/>
      <c r="AN8" s="30"/>
      <c r="AO8" s="21"/>
      <c r="AP8" s="30"/>
      <c r="AQ8" s="21"/>
      <c r="AR8" s="30"/>
      <c r="AS8" s="21"/>
      <c r="AT8" s="30"/>
      <c r="AU8" s="21"/>
      <c r="AV8" s="30"/>
      <c r="AW8" s="21"/>
      <c r="AX8" s="30"/>
      <c r="AY8" s="21"/>
      <c r="AZ8" s="30"/>
      <c r="BA8" s="21"/>
      <c r="BB8" s="30"/>
      <c r="BC8" s="21"/>
      <c r="BD8" s="30"/>
      <c r="BE8" s="232"/>
      <c r="BF8" s="30"/>
      <c r="BG8" s="21"/>
      <c r="BH8" s="201"/>
      <c r="BI8" s="21"/>
      <c r="BJ8" s="30"/>
      <c r="BK8" s="21"/>
      <c r="BL8" s="30"/>
      <c r="BM8" s="21"/>
      <c r="BN8" s="23">
        <f t="shared" si="0"/>
        <v>1523.4459999999999</v>
      </c>
      <c r="BO8" s="24">
        <f t="shared" si="1"/>
        <v>1935.8163999999999</v>
      </c>
      <c r="BP8" s="128">
        <f t="shared" si="2"/>
        <v>412.37040000000002</v>
      </c>
    </row>
    <row r="9" spans="1:68" ht="18.75" customHeight="1" x14ac:dyDescent="0.25">
      <c r="A9" s="262" t="s">
        <v>35</v>
      </c>
      <c r="B9" s="263"/>
      <c r="C9" s="264"/>
      <c r="D9" s="29">
        <v>96</v>
      </c>
      <c r="E9" s="27">
        <v>72.246000000004642</v>
      </c>
      <c r="F9" s="30">
        <v>96</v>
      </c>
      <c r="G9" s="28">
        <v>83.471999999977925</v>
      </c>
      <c r="H9" s="29">
        <v>96</v>
      </c>
      <c r="I9" s="27">
        <v>95.696000000019922</v>
      </c>
      <c r="J9" s="26">
        <v>96</v>
      </c>
      <c r="K9" s="28">
        <v>72.375999999983833</v>
      </c>
      <c r="L9" s="30">
        <v>84</v>
      </c>
      <c r="M9" s="28">
        <v>71.656000000017229</v>
      </c>
      <c r="N9" s="30">
        <v>96</v>
      </c>
      <c r="O9" s="28">
        <v>69.203999999976077</v>
      </c>
      <c r="P9" s="30">
        <v>96</v>
      </c>
      <c r="Q9" s="27">
        <v>50.995999999997366</v>
      </c>
      <c r="R9" s="174">
        <v>72</v>
      </c>
      <c r="S9" s="28">
        <v>69.992000000031112</v>
      </c>
      <c r="T9" s="29">
        <v>84</v>
      </c>
      <c r="U9" s="28">
        <v>73.93399999999383</v>
      </c>
      <c r="V9" s="30">
        <v>84</v>
      </c>
      <c r="W9" s="28">
        <v>75.614000000001397</v>
      </c>
      <c r="X9" s="30">
        <v>84</v>
      </c>
      <c r="Y9" s="28">
        <v>70.444000000001324</v>
      </c>
      <c r="Z9" s="30">
        <v>72</v>
      </c>
      <c r="AA9" s="28">
        <v>58.285999999992782</v>
      </c>
      <c r="AB9" s="30">
        <v>100.861</v>
      </c>
      <c r="AC9" s="28">
        <v>102.27000000000589</v>
      </c>
      <c r="AD9" s="30">
        <v>156</v>
      </c>
      <c r="AE9" s="28">
        <v>127.12799999997696</v>
      </c>
      <c r="AF9" s="201">
        <v>156</v>
      </c>
      <c r="AG9" s="28">
        <v>165.82800000001043</v>
      </c>
      <c r="AH9" s="30"/>
      <c r="AI9" s="28"/>
      <c r="AJ9" s="30"/>
      <c r="AK9" s="28"/>
      <c r="AL9" s="30"/>
      <c r="AM9" s="28"/>
      <c r="AN9" s="30"/>
      <c r="AO9" s="28"/>
      <c r="AP9" s="30"/>
      <c r="AQ9" s="28"/>
      <c r="AR9" s="30"/>
      <c r="AS9" s="28"/>
      <c r="AT9" s="30"/>
      <c r="AU9" s="28"/>
      <c r="AV9" s="30"/>
      <c r="AW9" s="28"/>
      <c r="AX9" s="30"/>
      <c r="AY9" s="28"/>
      <c r="AZ9" s="30"/>
      <c r="BA9" s="28"/>
      <c r="BB9" s="30"/>
      <c r="BC9" s="28"/>
      <c r="BD9" s="30"/>
      <c r="BE9" s="232"/>
      <c r="BF9" s="30"/>
      <c r="BG9" s="28"/>
      <c r="BH9" s="201"/>
      <c r="BI9" s="28"/>
      <c r="BJ9" s="30"/>
      <c r="BK9" s="28"/>
      <c r="BL9" s="30"/>
      <c r="BM9" s="28"/>
      <c r="BN9" s="23">
        <f t="shared" si="0"/>
        <v>1468.8609999999999</v>
      </c>
      <c r="BO9" s="24">
        <f t="shared" si="1"/>
        <v>1259.1419999999907</v>
      </c>
      <c r="BP9" s="128">
        <f t="shared" si="2"/>
        <v>-209.71900000000915</v>
      </c>
    </row>
    <row r="10" spans="1:68" ht="18.75" customHeight="1" x14ac:dyDescent="0.25">
      <c r="A10" s="262" t="s">
        <v>36</v>
      </c>
      <c r="B10" s="263"/>
      <c r="C10" s="264"/>
      <c r="D10" s="29">
        <v>33.6</v>
      </c>
      <c r="E10" s="27">
        <v>32.861400000003776</v>
      </c>
      <c r="F10" s="30">
        <v>33.119999999999997</v>
      </c>
      <c r="G10" s="28">
        <v>35.928200000000288</v>
      </c>
      <c r="H10" s="29">
        <v>33.6</v>
      </c>
      <c r="I10" s="27">
        <v>39.261199999999008</v>
      </c>
      <c r="J10" s="26">
        <v>33.840000000000003</v>
      </c>
      <c r="K10" s="28">
        <v>38.913600000002226</v>
      </c>
      <c r="L10" s="30">
        <v>32.880000000000003</v>
      </c>
      <c r="M10" s="28">
        <v>36.266999999999278</v>
      </c>
      <c r="N10" s="30">
        <v>33.6</v>
      </c>
      <c r="O10" s="28">
        <v>36.573899999997778</v>
      </c>
      <c r="P10" s="30">
        <v>33.119999999999997</v>
      </c>
      <c r="Q10" s="27">
        <v>35.079000000003361</v>
      </c>
      <c r="R10" s="174">
        <v>35.04</v>
      </c>
      <c r="S10" s="28">
        <v>33.411400000001777</v>
      </c>
      <c r="T10" s="29">
        <v>35.04</v>
      </c>
      <c r="U10" s="28">
        <v>26.76079999999747</v>
      </c>
      <c r="V10" s="30">
        <v>35.520000000000003</v>
      </c>
      <c r="W10" s="28">
        <v>41.509600000000866</v>
      </c>
      <c r="X10" s="49">
        <v>34.32</v>
      </c>
      <c r="Y10" s="28">
        <v>40.334800000001636</v>
      </c>
      <c r="Z10" s="30">
        <v>34.32</v>
      </c>
      <c r="AA10" s="28">
        <v>36.509000000000562</v>
      </c>
      <c r="AB10" s="30">
        <v>34.131</v>
      </c>
      <c r="AC10" s="28">
        <v>36.473799999995393</v>
      </c>
      <c r="AD10" s="30">
        <v>34.32</v>
      </c>
      <c r="AE10" s="28">
        <v>41.131200000001812</v>
      </c>
      <c r="AF10" s="201">
        <v>35.04</v>
      </c>
      <c r="AG10" s="28">
        <v>43.725000000001998</v>
      </c>
      <c r="AH10" s="30"/>
      <c r="AI10" s="28"/>
      <c r="AJ10" s="30"/>
      <c r="AK10" s="28"/>
      <c r="AL10" s="30"/>
      <c r="AM10" s="28"/>
      <c r="AN10" s="30"/>
      <c r="AO10" s="28"/>
      <c r="AP10" s="30"/>
      <c r="AQ10" s="28"/>
      <c r="AR10" s="30"/>
      <c r="AS10" s="28"/>
      <c r="AT10" s="30"/>
      <c r="AU10" s="28"/>
      <c r="AV10" s="30"/>
      <c r="AW10" s="28"/>
      <c r="AX10" s="30"/>
      <c r="AY10" s="28"/>
      <c r="AZ10" s="30"/>
      <c r="BA10" s="28"/>
      <c r="BB10" s="30"/>
      <c r="BC10" s="28"/>
      <c r="BD10" s="30"/>
      <c r="BE10" s="232"/>
      <c r="BF10" s="30"/>
      <c r="BG10" s="28"/>
      <c r="BH10" s="201"/>
      <c r="BI10" s="28"/>
      <c r="BJ10" s="30"/>
      <c r="BK10" s="28"/>
      <c r="BL10" s="30"/>
      <c r="BM10" s="28"/>
      <c r="BN10" s="23">
        <f t="shared" si="0"/>
        <v>511.49100000000004</v>
      </c>
      <c r="BO10" s="24">
        <f t="shared" si="1"/>
        <v>554.7399000000072</v>
      </c>
      <c r="BP10" s="128">
        <f t="shared" si="2"/>
        <v>43.248900000007154</v>
      </c>
    </row>
    <row r="11" spans="1:68" ht="18.75" customHeight="1" x14ac:dyDescent="0.25">
      <c r="A11" s="265" t="s">
        <v>80</v>
      </c>
      <c r="B11" s="266"/>
      <c r="C11" s="267"/>
      <c r="D11" s="243">
        <v>453</v>
      </c>
      <c r="E11" s="27">
        <v>435.6000000000015</v>
      </c>
      <c r="F11" s="49">
        <v>434</v>
      </c>
      <c r="G11" s="28">
        <v>294.62399999999616</v>
      </c>
      <c r="H11" s="29">
        <v>434</v>
      </c>
      <c r="I11" s="27">
        <v>355.80600000000504</v>
      </c>
      <c r="J11" s="72">
        <v>453</v>
      </c>
      <c r="K11" s="35">
        <v>440.68200000000138</v>
      </c>
      <c r="L11" s="31">
        <v>428</v>
      </c>
      <c r="M11" s="38">
        <v>435.599999999994</v>
      </c>
      <c r="N11" s="30">
        <v>437.5</v>
      </c>
      <c r="O11" s="28">
        <v>434.2800000000027</v>
      </c>
      <c r="P11" s="76">
        <v>423.5</v>
      </c>
      <c r="Q11" s="27">
        <v>421.54200000000378</v>
      </c>
      <c r="R11" s="219">
        <v>435</v>
      </c>
      <c r="S11" s="28">
        <v>437.31599999999844</v>
      </c>
      <c r="T11" s="49">
        <v>423</v>
      </c>
      <c r="U11" s="36">
        <v>400.2899999999961</v>
      </c>
      <c r="V11" s="49">
        <v>431.5</v>
      </c>
      <c r="W11" s="28">
        <v>428.0100000000009</v>
      </c>
      <c r="X11" s="165">
        <v>427</v>
      </c>
      <c r="Y11" s="28">
        <v>427.61400000000276</v>
      </c>
      <c r="Z11" s="49">
        <v>386</v>
      </c>
      <c r="AA11" s="28">
        <v>438.83400000000006</v>
      </c>
      <c r="AB11" s="49">
        <v>432.63</v>
      </c>
      <c r="AC11" s="28">
        <v>418.4400000000021</v>
      </c>
      <c r="AD11" s="49">
        <v>425.5</v>
      </c>
      <c r="AE11" s="28">
        <v>456.3899999999976</v>
      </c>
      <c r="AF11" s="202">
        <v>425.5</v>
      </c>
      <c r="AG11" s="28">
        <v>425.0399999999961</v>
      </c>
      <c r="AH11" s="30"/>
      <c r="AI11" s="28"/>
      <c r="AJ11" s="49"/>
      <c r="AK11" s="28"/>
      <c r="AL11" s="49"/>
      <c r="AM11" s="28"/>
      <c r="AN11" s="49"/>
      <c r="AO11" s="28"/>
      <c r="AP11" s="49"/>
      <c r="AQ11" s="28"/>
      <c r="AR11" s="49"/>
      <c r="AS11" s="28"/>
      <c r="AT11" s="49"/>
      <c r="AU11" s="28"/>
      <c r="AV11" s="49"/>
      <c r="AW11" s="28"/>
      <c r="AX11" s="49"/>
      <c r="AY11" s="28"/>
      <c r="AZ11" s="49"/>
      <c r="BA11" s="28"/>
      <c r="BB11" s="49"/>
      <c r="BC11" s="28"/>
      <c r="BD11" s="49"/>
      <c r="BE11" s="233"/>
      <c r="BF11" s="49"/>
      <c r="BG11" s="28"/>
      <c r="BH11" s="202"/>
      <c r="BI11" s="28"/>
      <c r="BJ11" s="49"/>
      <c r="BK11" s="28"/>
      <c r="BL11" s="49"/>
      <c r="BM11" s="28"/>
      <c r="BN11" s="23">
        <f t="shared" si="0"/>
        <v>6449.13</v>
      </c>
      <c r="BO11" s="24">
        <f t="shared" si="1"/>
        <v>6250.0679999999984</v>
      </c>
      <c r="BP11" s="128">
        <f t="shared" si="2"/>
        <v>-199.06200000000172</v>
      </c>
    </row>
    <row r="12" spans="1:68" s="205" customFormat="1" ht="18.75" customHeight="1" x14ac:dyDescent="0.2">
      <c r="A12" s="279" t="s">
        <v>62</v>
      </c>
      <c r="B12" s="280"/>
      <c r="C12" s="281"/>
      <c r="D12" s="45">
        <v>83.44</v>
      </c>
      <c r="E12" s="142">
        <v>77.963999999992666</v>
      </c>
      <c r="F12" s="165">
        <v>83.89</v>
      </c>
      <c r="G12" s="194">
        <v>88.379999999997381</v>
      </c>
      <c r="H12" s="74">
        <v>83.89</v>
      </c>
      <c r="I12" s="142">
        <v>91.440000000009604</v>
      </c>
      <c r="J12" s="195">
        <v>82.57</v>
      </c>
      <c r="K12" s="194">
        <v>90.083999999995285</v>
      </c>
      <c r="L12" s="166">
        <v>82.57</v>
      </c>
      <c r="M12" s="194">
        <v>95.987999999997555</v>
      </c>
      <c r="N12" s="196">
        <v>3.19</v>
      </c>
      <c r="O12" s="194">
        <v>3.0360000000073342</v>
      </c>
      <c r="P12" s="165">
        <v>82.57</v>
      </c>
      <c r="Q12" s="142">
        <v>83.711999999984982</v>
      </c>
      <c r="R12" s="215">
        <v>84.84</v>
      </c>
      <c r="S12" s="21">
        <v>90.972000000023399</v>
      </c>
      <c r="T12" s="165">
        <v>84.84</v>
      </c>
      <c r="U12" s="194">
        <v>90.587999999988824</v>
      </c>
      <c r="V12" s="166">
        <v>84.84</v>
      </c>
      <c r="W12" s="194">
        <v>88.379999999997381</v>
      </c>
      <c r="X12" s="30">
        <v>84.84</v>
      </c>
      <c r="Y12" s="194">
        <v>90.648000000001048</v>
      </c>
      <c r="Z12" s="165">
        <v>84.84</v>
      </c>
      <c r="AA12" s="194">
        <v>85.95599999998376</v>
      </c>
      <c r="AB12" s="165">
        <v>84.707999999999998</v>
      </c>
      <c r="AC12" s="194">
        <v>89.136000000020431</v>
      </c>
      <c r="AD12" s="165">
        <v>84.84</v>
      </c>
      <c r="AE12" s="194">
        <v>79.78799999999319</v>
      </c>
      <c r="AF12" s="207">
        <v>84.84</v>
      </c>
      <c r="AG12" s="194">
        <v>92.339999999996508</v>
      </c>
      <c r="AH12" s="30"/>
      <c r="AI12" s="194"/>
      <c r="AJ12" s="165"/>
      <c r="AK12" s="194"/>
      <c r="AL12" s="166"/>
      <c r="AM12" s="194"/>
      <c r="AN12" s="166"/>
      <c r="AO12" s="194"/>
      <c r="AP12" s="166"/>
      <c r="AQ12" s="194"/>
      <c r="AR12" s="166"/>
      <c r="AS12" s="194"/>
      <c r="AT12" s="166"/>
      <c r="AU12" s="194"/>
      <c r="AV12" s="166"/>
      <c r="AW12" s="194"/>
      <c r="AX12" s="166"/>
      <c r="AY12" s="194"/>
      <c r="AZ12" s="166"/>
      <c r="BA12" s="194"/>
      <c r="BB12" s="166"/>
      <c r="BC12" s="194"/>
      <c r="BD12" s="165"/>
      <c r="BE12" s="234"/>
      <c r="BF12" s="166"/>
      <c r="BG12" s="194"/>
      <c r="BH12" s="207"/>
      <c r="BI12" s="194"/>
      <c r="BJ12" s="166"/>
      <c r="BK12" s="194"/>
      <c r="BL12" s="166"/>
      <c r="BM12" s="194"/>
      <c r="BN12" s="23">
        <f t="shared" si="0"/>
        <v>1180.7079999999999</v>
      </c>
      <c r="BO12" s="24">
        <f t="shared" si="1"/>
        <v>1238.4119999999893</v>
      </c>
      <c r="BP12" s="128">
        <f t="shared" si="2"/>
        <v>57.703999999989492</v>
      </c>
    </row>
    <row r="13" spans="1:68" s="65" customFormat="1" ht="18.75" customHeight="1" x14ac:dyDescent="0.2">
      <c r="A13" s="282" t="s">
        <v>74</v>
      </c>
      <c r="B13" s="283"/>
      <c r="C13" s="284"/>
      <c r="D13" s="29">
        <v>0</v>
      </c>
      <c r="E13" s="146">
        <v>0</v>
      </c>
      <c r="F13" s="30">
        <v>0</v>
      </c>
      <c r="G13" s="111">
        <v>0</v>
      </c>
      <c r="H13" s="29">
        <v>0</v>
      </c>
      <c r="I13" s="146">
        <v>0</v>
      </c>
      <c r="J13" s="48">
        <v>0</v>
      </c>
      <c r="K13" s="111">
        <v>0</v>
      </c>
      <c r="L13" s="30">
        <v>0</v>
      </c>
      <c r="M13" s="111">
        <v>0</v>
      </c>
      <c r="N13" s="49">
        <v>0</v>
      </c>
      <c r="O13" s="111">
        <v>0</v>
      </c>
      <c r="P13" s="49">
        <v>0</v>
      </c>
      <c r="Q13" s="146">
        <v>0</v>
      </c>
      <c r="R13" s="216">
        <v>0</v>
      </c>
      <c r="S13" s="28">
        <v>0</v>
      </c>
      <c r="T13" s="30">
        <v>0</v>
      </c>
      <c r="U13" s="111">
        <v>0</v>
      </c>
      <c r="V13" s="166">
        <v>0</v>
      </c>
      <c r="W13" s="194">
        <v>0</v>
      </c>
      <c r="X13" s="166">
        <v>0</v>
      </c>
      <c r="Y13" s="111">
        <v>0</v>
      </c>
      <c r="Z13" s="19">
        <v>0</v>
      </c>
      <c r="AA13" s="111">
        <v>0</v>
      </c>
      <c r="AB13" s="30">
        <v>0</v>
      </c>
      <c r="AC13" s="111">
        <v>0</v>
      </c>
      <c r="AD13" s="30">
        <v>0</v>
      </c>
      <c r="AE13" s="194">
        <v>0</v>
      </c>
      <c r="AF13" s="201">
        <v>0</v>
      </c>
      <c r="AG13" s="111">
        <v>0</v>
      </c>
      <c r="AH13" s="19"/>
      <c r="AI13" s="111"/>
      <c r="AJ13" s="30"/>
      <c r="AK13" s="111"/>
      <c r="AL13" s="30"/>
      <c r="AM13" s="111"/>
      <c r="AN13" s="30"/>
      <c r="AO13" s="111"/>
      <c r="AP13" s="30"/>
      <c r="AQ13" s="111"/>
      <c r="AR13" s="30"/>
      <c r="AS13" s="111"/>
      <c r="AT13" s="30"/>
      <c r="AU13" s="111"/>
      <c r="AV13" s="30"/>
      <c r="AW13" s="111"/>
      <c r="AX13" s="30"/>
      <c r="AY13" s="111"/>
      <c r="AZ13" s="30"/>
      <c r="BA13" s="111"/>
      <c r="BB13" s="30"/>
      <c r="BC13" s="111"/>
      <c r="BD13" s="19"/>
      <c r="BE13" s="232"/>
      <c r="BF13" s="30"/>
      <c r="BG13" s="111"/>
      <c r="BH13" s="201"/>
      <c r="BI13" s="111"/>
      <c r="BJ13" s="30"/>
      <c r="BK13" s="111"/>
      <c r="BL13" s="30"/>
      <c r="BM13" s="111"/>
      <c r="BN13" s="23">
        <f t="shared" si="0"/>
        <v>0</v>
      </c>
      <c r="BO13" s="24">
        <f t="shared" si="1"/>
        <v>0</v>
      </c>
      <c r="BP13" s="128">
        <f t="shared" si="2"/>
        <v>0</v>
      </c>
    </row>
    <row r="14" spans="1:68" s="65" customFormat="1" ht="18.75" customHeight="1" thickBot="1" x14ac:dyDescent="0.25">
      <c r="A14" s="282" t="s">
        <v>85</v>
      </c>
      <c r="B14" s="283"/>
      <c r="C14" s="284"/>
      <c r="D14" s="240">
        <v>11.5</v>
      </c>
      <c r="E14" s="239">
        <v>11.5</v>
      </c>
      <c r="F14" s="30">
        <v>33.5</v>
      </c>
      <c r="G14" s="111">
        <v>33.5</v>
      </c>
      <c r="H14" s="29">
        <v>19.399999999999999</v>
      </c>
      <c r="I14" s="146">
        <v>19.399999999999999</v>
      </c>
      <c r="J14" s="48">
        <v>20.34</v>
      </c>
      <c r="K14" s="111">
        <v>20.34</v>
      </c>
      <c r="L14" s="29">
        <v>6.2</v>
      </c>
      <c r="M14" s="111">
        <v>6.2</v>
      </c>
      <c r="N14" s="49">
        <v>33.5</v>
      </c>
      <c r="O14" s="111">
        <v>33.5</v>
      </c>
      <c r="P14" s="49">
        <v>6.2</v>
      </c>
      <c r="Q14" s="146">
        <v>6.2</v>
      </c>
      <c r="R14" s="216">
        <v>5.0999999999999996</v>
      </c>
      <c r="S14" s="28">
        <v>5.0999999999999996</v>
      </c>
      <c r="T14" s="166">
        <v>5.0999999999999996</v>
      </c>
      <c r="U14" s="111">
        <v>5.0999999999999996</v>
      </c>
      <c r="V14" s="166">
        <v>20</v>
      </c>
      <c r="W14" s="194">
        <v>20</v>
      </c>
      <c r="X14" s="166">
        <v>18.27</v>
      </c>
      <c r="Y14" s="111">
        <v>18.27</v>
      </c>
      <c r="Z14" s="29">
        <v>16</v>
      </c>
      <c r="AA14" s="111">
        <v>16</v>
      </c>
      <c r="AB14" s="47">
        <v>43.5</v>
      </c>
      <c r="AC14" s="111">
        <v>43.5</v>
      </c>
      <c r="AD14" s="30">
        <v>20</v>
      </c>
      <c r="AE14" s="194">
        <v>20</v>
      </c>
      <c r="AF14" s="201">
        <v>43.5</v>
      </c>
      <c r="AG14" s="111">
        <v>43.5</v>
      </c>
      <c r="AH14" s="29"/>
      <c r="AI14" s="111"/>
      <c r="AJ14" s="47"/>
      <c r="AK14" s="146"/>
      <c r="AL14" s="30"/>
      <c r="AM14" s="111"/>
      <c r="AN14" s="30"/>
      <c r="AO14" s="111"/>
      <c r="AP14" s="30"/>
      <c r="AQ14" s="111"/>
      <c r="AR14" s="30"/>
      <c r="AS14" s="111"/>
      <c r="AT14" s="30"/>
      <c r="AU14" s="111"/>
      <c r="AV14" s="30"/>
      <c r="AW14" s="111"/>
      <c r="AX14" s="30"/>
      <c r="AY14" s="111"/>
      <c r="AZ14" s="30"/>
      <c r="BA14" s="111"/>
      <c r="BB14" s="30"/>
      <c r="BC14" s="111"/>
      <c r="BD14" s="29"/>
      <c r="BE14" s="232"/>
      <c r="BF14" s="30"/>
      <c r="BG14" s="111"/>
      <c r="BH14" s="222"/>
      <c r="BI14" s="111"/>
      <c r="BJ14" s="30"/>
      <c r="BK14" s="111"/>
      <c r="BL14" s="30"/>
      <c r="BM14" s="111"/>
      <c r="BN14" s="23"/>
      <c r="BO14" s="24"/>
      <c r="BP14" s="128"/>
    </row>
    <row r="15" spans="1:68" s="65" customFormat="1" ht="18.75" customHeight="1" thickBot="1" x14ac:dyDescent="0.25">
      <c r="A15" s="279" t="s">
        <v>86</v>
      </c>
      <c r="B15" s="285"/>
      <c r="C15" s="286"/>
      <c r="D15" s="29">
        <v>0</v>
      </c>
      <c r="E15" s="142">
        <v>0</v>
      </c>
      <c r="F15" s="30">
        <v>0</v>
      </c>
      <c r="G15" s="194">
        <v>0</v>
      </c>
      <c r="H15" s="74">
        <v>0</v>
      </c>
      <c r="I15" s="142">
        <v>0</v>
      </c>
      <c r="J15" s="195">
        <v>48</v>
      </c>
      <c r="K15" s="194">
        <v>48</v>
      </c>
      <c r="L15" s="166">
        <v>48</v>
      </c>
      <c r="M15" s="194">
        <v>48</v>
      </c>
      <c r="N15" s="196">
        <v>48</v>
      </c>
      <c r="O15" s="194">
        <v>48</v>
      </c>
      <c r="P15" s="74">
        <v>48</v>
      </c>
      <c r="Q15" s="142">
        <v>48</v>
      </c>
      <c r="R15" s="172">
        <v>48</v>
      </c>
      <c r="S15" s="21">
        <v>48</v>
      </c>
      <c r="T15" s="30">
        <v>48</v>
      </c>
      <c r="U15" s="111">
        <v>48</v>
      </c>
      <c r="V15" s="30">
        <v>48</v>
      </c>
      <c r="W15" s="111">
        <v>48</v>
      </c>
      <c r="X15" s="47">
        <v>48</v>
      </c>
      <c r="Y15" s="194">
        <v>48</v>
      </c>
      <c r="Z15" s="30">
        <v>48</v>
      </c>
      <c r="AA15" s="194">
        <v>48</v>
      </c>
      <c r="AB15" s="94">
        <v>47.737000000000002</v>
      </c>
      <c r="AC15" s="38">
        <v>47.737000000000002</v>
      </c>
      <c r="AD15" s="45">
        <v>48</v>
      </c>
      <c r="AE15" s="111">
        <v>48</v>
      </c>
      <c r="AF15" s="201">
        <v>48</v>
      </c>
      <c r="AG15" s="194">
        <v>48</v>
      </c>
      <c r="AH15" s="47"/>
      <c r="AI15" s="194"/>
      <c r="AJ15" s="94"/>
      <c r="AK15" s="224"/>
      <c r="AL15" s="166"/>
      <c r="AM15" s="194"/>
      <c r="AN15" s="166"/>
      <c r="AO15" s="194"/>
      <c r="AP15" s="166"/>
      <c r="AQ15" s="194"/>
      <c r="AR15" s="166"/>
      <c r="AS15" s="194"/>
      <c r="AT15" s="166"/>
      <c r="AU15" s="194"/>
      <c r="AV15" s="47"/>
      <c r="AW15" s="194"/>
      <c r="AX15" s="166"/>
      <c r="AY15" s="194"/>
      <c r="AZ15" s="222"/>
      <c r="BA15" s="224"/>
      <c r="BB15" s="166"/>
      <c r="BC15" s="194"/>
      <c r="BD15" s="30"/>
      <c r="BE15" s="241"/>
      <c r="BF15" s="166"/>
      <c r="BG15" s="194"/>
      <c r="BH15" s="222"/>
      <c r="BI15" s="228"/>
      <c r="BJ15" s="166"/>
      <c r="BK15" s="194"/>
      <c r="BL15" s="166"/>
      <c r="BM15" s="194"/>
      <c r="BN15" s="23"/>
      <c r="BO15" s="24"/>
      <c r="BP15" s="128"/>
    </row>
    <row r="16" spans="1:68" s="65" customFormat="1" ht="18.75" customHeight="1" thickBot="1" x14ac:dyDescent="0.25">
      <c r="A16" s="290" t="s">
        <v>87</v>
      </c>
      <c r="B16" s="280"/>
      <c r="C16" s="281"/>
      <c r="D16" s="45">
        <v>19.399999999999999</v>
      </c>
      <c r="E16" s="142">
        <v>54.06</v>
      </c>
      <c r="F16" s="30">
        <v>19.399999999999999</v>
      </c>
      <c r="G16" s="194">
        <v>19.399999999999999</v>
      </c>
      <c r="H16" s="74">
        <v>19.399999999999999</v>
      </c>
      <c r="I16" s="142">
        <v>19.399999999999999</v>
      </c>
      <c r="J16" s="195">
        <v>20.34</v>
      </c>
      <c r="K16" s="194">
        <v>20.34</v>
      </c>
      <c r="L16" s="166">
        <v>16</v>
      </c>
      <c r="M16" s="194">
        <v>16</v>
      </c>
      <c r="N16" s="196">
        <v>19</v>
      </c>
      <c r="O16" s="194">
        <v>19</v>
      </c>
      <c r="P16" s="196">
        <v>16</v>
      </c>
      <c r="Q16" s="142">
        <v>16</v>
      </c>
      <c r="R16" s="217">
        <v>16</v>
      </c>
      <c r="S16" s="218">
        <v>16</v>
      </c>
      <c r="T16" s="30">
        <v>16</v>
      </c>
      <c r="U16" s="245">
        <v>16</v>
      </c>
      <c r="V16" s="30">
        <v>20</v>
      </c>
      <c r="W16" s="111">
        <v>20</v>
      </c>
      <c r="X16" s="166">
        <v>18.27</v>
      </c>
      <c r="Y16" s="194">
        <v>18.27</v>
      </c>
      <c r="Z16" s="30">
        <v>16</v>
      </c>
      <c r="AA16" s="194">
        <v>16</v>
      </c>
      <c r="AB16" s="94">
        <v>19</v>
      </c>
      <c r="AC16" s="228">
        <v>19</v>
      </c>
      <c r="AD16" s="165">
        <v>20</v>
      </c>
      <c r="AE16" s="111">
        <v>20</v>
      </c>
      <c r="AF16" s="222">
        <v>18.309999999999999</v>
      </c>
      <c r="AG16" s="194">
        <v>18.309999999999999</v>
      </c>
      <c r="AH16" s="166"/>
      <c r="AI16" s="194"/>
      <c r="AJ16" s="94"/>
      <c r="AK16" s="224"/>
      <c r="AL16" s="166"/>
      <c r="AM16" s="194"/>
      <c r="AN16" s="166"/>
      <c r="AO16" s="194"/>
      <c r="AP16" s="166"/>
      <c r="AQ16" s="194"/>
      <c r="AR16" s="166"/>
      <c r="AS16" s="194"/>
      <c r="AT16" s="166"/>
      <c r="AU16" s="194"/>
      <c r="AV16" s="166"/>
      <c r="AW16" s="194"/>
      <c r="AX16" s="166"/>
      <c r="AY16" s="194"/>
      <c r="AZ16" s="222"/>
      <c r="BA16" s="224"/>
      <c r="BB16" s="166"/>
      <c r="BC16" s="194"/>
      <c r="BD16" s="30"/>
      <c r="BE16" s="194"/>
      <c r="BF16" s="166"/>
      <c r="BG16" s="194"/>
      <c r="BH16" s="222"/>
      <c r="BI16" s="238"/>
      <c r="BJ16" s="166"/>
      <c r="BK16" s="194"/>
      <c r="BL16" s="166"/>
      <c r="BM16" s="194"/>
      <c r="BN16" s="23">
        <f>SUM(L16,N16,P16,R16,T16,V16,X16,Z16,AB16,AD16,AH16,AJ16,AL16,AN16,AP16,AR16,AT16,AV16,AX16,AZ16,BB16,BD16,BF16,BH16,BJ16,BL16,D16,F16,H16,J16,AF16)</f>
        <v>273.12</v>
      </c>
      <c r="BO16" s="24">
        <f>SUM(AE16,AC16,AA16,Y16,W16,U16,S16,Q16,O16,M16,AI16,AK16,AM16,AO16,AQ16,AS16,AU16,AW16,AY16,BA16,BC16,BE16,BG16,BI16,BK16,BM16,AG16,K16,I16,G16,E16)</f>
        <v>307.77999999999997</v>
      </c>
      <c r="BP16" s="128">
        <f>BO16-BN16</f>
        <v>34.659999999999968</v>
      </c>
    </row>
    <row r="17" spans="1:68" ht="18.75" customHeight="1" x14ac:dyDescent="0.25">
      <c r="A17" s="265" t="s">
        <v>39</v>
      </c>
      <c r="B17" s="266"/>
      <c r="C17" s="267"/>
      <c r="D17" s="29">
        <v>12.55</v>
      </c>
      <c r="E17" s="27">
        <v>45.606000000047061</v>
      </c>
      <c r="F17" s="30">
        <v>14.54</v>
      </c>
      <c r="G17" s="28">
        <v>49.697999999920285</v>
      </c>
      <c r="H17" s="29">
        <v>14.77</v>
      </c>
      <c r="I17" s="235">
        <v>14.087</v>
      </c>
      <c r="J17" s="26">
        <v>16.5</v>
      </c>
      <c r="K17" s="28">
        <v>47.453999999943335</v>
      </c>
      <c r="L17" s="31">
        <v>16.39</v>
      </c>
      <c r="M17" s="28">
        <v>44.681999999978871</v>
      </c>
      <c r="N17" s="30">
        <v>16.690000000000001</v>
      </c>
      <c r="O17" s="28">
        <v>46.33199999995486</v>
      </c>
      <c r="P17" s="201">
        <v>16.670000000000002</v>
      </c>
      <c r="Q17" s="223">
        <v>12.026999999999999</v>
      </c>
      <c r="R17" s="214">
        <v>14.95</v>
      </c>
      <c r="S17" s="28">
        <v>43.691999999897234</v>
      </c>
      <c r="T17" s="166">
        <v>14.75</v>
      </c>
      <c r="U17" s="21">
        <v>43.956000000071072</v>
      </c>
      <c r="V17" s="30">
        <v>15.2</v>
      </c>
      <c r="W17" s="28">
        <v>51.479999999923166</v>
      </c>
      <c r="X17" s="30">
        <v>14.84</v>
      </c>
      <c r="Y17" s="28">
        <v>14.686</v>
      </c>
      <c r="Z17" s="30">
        <v>14.74</v>
      </c>
      <c r="AA17" s="28">
        <v>42.570000000028813</v>
      </c>
      <c r="AB17" s="30">
        <v>16.327000000000002</v>
      </c>
      <c r="AC17" s="235">
        <f>AB28-AB27</f>
        <v>0</v>
      </c>
      <c r="AD17" s="30">
        <v>16.77</v>
      </c>
      <c r="AE17" s="28">
        <v>39.863999999957741</v>
      </c>
      <c r="AF17" s="201">
        <v>16.739999999999998</v>
      </c>
      <c r="AG17" s="28">
        <v>19.646000000000001</v>
      </c>
      <c r="AH17" s="30"/>
      <c r="AI17" s="28"/>
      <c r="AJ17" s="30"/>
      <c r="AK17" s="223"/>
      <c r="AL17" s="30"/>
      <c r="AM17" s="28"/>
      <c r="AN17" s="30"/>
      <c r="AO17" s="28"/>
      <c r="AP17" s="30"/>
      <c r="AQ17" s="28"/>
      <c r="AR17" s="30"/>
      <c r="AS17" s="28"/>
      <c r="AT17" s="30"/>
      <c r="AU17" s="28"/>
      <c r="AV17" s="30"/>
      <c r="AW17" s="28"/>
      <c r="AX17" s="30"/>
      <c r="AY17" s="28"/>
      <c r="AZ17" s="201"/>
      <c r="BA17" s="223"/>
      <c r="BB17" s="30"/>
      <c r="BC17" s="28"/>
      <c r="BD17" s="30"/>
      <c r="BE17" s="232"/>
      <c r="BF17" s="30"/>
      <c r="BG17" s="28"/>
      <c r="BH17" s="201"/>
      <c r="BI17" s="235"/>
      <c r="BJ17" s="30"/>
      <c r="BK17" s="28"/>
      <c r="BL17" s="30"/>
      <c r="BM17" s="28"/>
      <c r="BN17" s="23">
        <f>SUM(L17,N17,P17,R17,T17,V17,X17,Z17,AB17,AD17,AH17,AJ17,AL17,AN17,AP17,AR17,AT17,AV17,AX17,AZ17,BB17,BD17,BF17,BH17,BJ17,BL17,D17,F17,H17,J17,AF17)</f>
        <v>232.42700000000005</v>
      </c>
      <c r="BO17" s="24">
        <f>SUM(AE17,AC17,AA17,Y17,W17,U17,S17,Q17,O17,M17,AI17,AK17,AM17,AO17,AQ17,AS17,AU17,AW17,AY17,BA17,BC17,BE17,BG17,BI17,BK17,BM17,AG17,K17,I17,G17,E17)</f>
        <v>515.77999999972235</v>
      </c>
      <c r="BP17" s="128">
        <f>BO17-BN17</f>
        <v>283.35299999972233</v>
      </c>
    </row>
    <row r="18" spans="1:68" s="65" customFormat="1" ht="18.75" customHeight="1" x14ac:dyDescent="0.2">
      <c r="A18" s="279" t="s">
        <v>84</v>
      </c>
      <c r="B18" s="285"/>
      <c r="C18" s="286"/>
      <c r="D18" s="45">
        <v>0.76800000000000002</v>
      </c>
      <c r="E18" s="142">
        <v>20.768000000000001</v>
      </c>
      <c r="F18" s="30">
        <v>0.84</v>
      </c>
      <c r="G18" s="194">
        <v>20.84</v>
      </c>
      <c r="H18" s="74">
        <v>0.84</v>
      </c>
      <c r="I18" s="142">
        <v>20.84</v>
      </c>
      <c r="J18" s="195">
        <v>0.84</v>
      </c>
      <c r="K18" s="194">
        <v>20.84</v>
      </c>
      <c r="L18" s="166">
        <v>0.76800000000000002</v>
      </c>
      <c r="M18" s="194">
        <v>20.768000000000001</v>
      </c>
      <c r="N18" s="196">
        <v>0.84</v>
      </c>
      <c r="O18" s="194">
        <v>20.84</v>
      </c>
      <c r="P18" s="207">
        <v>0.76800000000000002</v>
      </c>
      <c r="Q18" s="229">
        <v>20.77</v>
      </c>
      <c r="R18" s="174">
        <v>0.76800000000000002</v>
      </c>
      <c r="S18" s="21">
        <v>20.768000000000001</v>
      </c>
      <c r="T18" s="165">
        <v>0.76800000000000002</v>
      </c>
      <c r="U18" s="194">
        <v>20.768000000000001</v>
      </c>
      <c r="V18" s="30">
        <v>0.84</v>
      </c>
      <c r="W18" s="111">
        <v>20.84</v>
      </c>
      <c r="X18" s="165">
        <v>0.84</v>
      </c>
      <c r="Y18" s="194">
        <v>20.84</v>
      </c>
      <c r="Z18" s="30">
        <v>0.84</v>
      </c>
      <c r="AA18" s="194">
        <v>20.84</v>
      </c>
      <c r="AB18" s="165">
        <v>0.83599999999999997</v>
      </c>
      <c r="AC18" s="236">
        <f>AA18+20</f>
        <v>40.840000000000003</v>
      </c>
      <c r="AD18" s="30">
        <v>0.83599999999999997</v>
      </c>
      <c r="AE18" s="111">
        <v>20.835999999999999</v>
      </c>
      <c r="AF18" s="207">
        <v>0.83599999999999997</v>
      </c>
      <c r="AG18" s="194">
        <v>20.835999999999999</v>
      </c>
      <c r="AH18" s="165"/>
      <c r="AI18" s="194"/>
      <c r="AJ18" s="165"/>
      <c r="AK18" s="229"/>
      <c r="AL18" s="166"/>
      <c r="AM18" s="194"/>
      <c r="AN18" s="166"/>
      <c r="AO18" s="194"/>
      <c r="AP18" s="166"/>
      <c r="AQ18" s="194"/>
      <c r="AR18" s="166"/>
      <c r="AS18" s="194"/>
      <c r="AT18" s="166"/>
      <c r="AU18" s="194"/>
      <c r="AV18" s="165"/>
      <c r="AW18" s="194"/>
      <c r="AX18" s="166"/>
      <c r="AY18" s="194"/>
      <c r="AZ18" s="207"/>
      <c r="BA18" s="229"/>
      <c r="BB18" s="166"/>
      <c r="BC18" s="194"/>
      <c r="BD18" s="30"/>
      <c r="BE18" s="234"/>
      <c r="BF18" s="166"/>
      <c r="BG18" s="194"/>
      <c r="BH18" s="207"/>
      <c r="BI18" s="236"/>
      <c r="BJ18" s="166"/>
      <c r="BK18" s="194"/>
      <c r="BL18" s="166"/>
      <c r="BM18" s="194"/>
      <c r="BN18" s="23">
        <f t="shared" si="0"/>
        <v>12.228</v>
      </c>
      <c r="BO18" s="24">
        <f t="shared" si="1"/>
        <v>332.23399999999992</v>
      </c>
      <c r="BP18" s="128">
        <f t="shared" si="2"/>
        <v>320.00599999999991</v>
      </c>
    </row>
    <row r="19" spans="1:68" s="65" customFormat="1" ht="18.75" customHeight="1" thickBot="1" x14ac:dyDescent="0.25">
      <c r="A19" s="279" t="s">
        <v>81</v>
      </c>
      <c r="B19" s="285"/>
      <c r="C19" s="286"/>
      <c r="D19" s="244">
        <v>18.239999999999998</v>
      </c>
      <c r="E19" s="142">
        <v>18.239999999999998</v>
      </c>
      <c r="F19" s="30">
        <v>18.78</v>
      </c>
      <c r="G19" s="194">
        <v>18.78</v>
      </c>
      <c r="H19" s="74">
        <v>18.78</v>
      </c>
      <c r="I19" s="142">
        <v>18.78</v>
      </c>
      <c r="J19" s="195">
        <v>19.440000000000001</v>
      </c>
      <c r="K19" s="194">
        <v>19.440000000000001</v>
      </c>
      <c r="L19" s="166">
        <v>23.1</v>
      </c>
      <c r="M19" s="194">
        <v>23.1</v>
      </c>
      <c r="N19" s="196">
        <v>23.64</v>
      </c>
      <c r="O19" s="194">
        <v>23.64</v>
      </c>
      <c r="P19" s="204">
        <v>23.64</v>
      </c>
      <c r="Q19" s="230">
        <f>O19</f>
        <v>23.64</v>
      </c>
      <c r="R19" s="174">
        <v>25.74</v>
      </c>
      <c r="S19" s="21">
        <v>25.74</v>
      </c>
      <c r="T19" s="30">
        <v>25.74</v>
      </c>
      <c r="U19" s="194">
        <v>25.74</v>
      </c>
      <c r="V19" s="30">
        <v>25.74</v>
      </c>
      <c r="W19" s="111">
        <v>25.74</v>
      </c>
      <c r="X19" s="59">
        <v>25.74</v>
      </c>
      <c r="Y19" s="194">
        <v>25.74</v>
      </c>
      <c r="Z19" s="30">
        <v>36.72</v>
      </c>
      <c r="AA19" s="194">
        <v>36.72</v>
      </c>
      <c r="AB19" s="59">
        <v>36.72</v>
      </c>
      <c r="AC19" s="237">
        <f>AA19</f>
        <v>36.72</v>
      </c>
      <c r="AD19" s="30">
        <v>36.72</v>
      </c>
      <c r="AE19" s="111">
        <v>36.72</v>
      </c>
      <c r="AF19" s="204">
        <v>45.12</v>
      </c>
      <c r="AG19" s="194">
        <v>45.12</v>
      </c>
      <c r="AH19" s="165"/>
      <c r="AI19" s="194"/>
      <c r="AJ19" s="59"/>
      <c r="AK19" s="230"/>
      <c r="AL19" s="166"/>
      <c r="AM19" s="194"/>
      <c r="AN19" s="166"/>
      <c r="AO19" s="194"/>
      <c r="AP19" s="166"/>
      <c r="AQ19" s="194"/>
      <c r="AR19" s="166"/>
      <c r="AS19" s="194"/>
      <c r="AT19" s="166"/>
      <c r="AU19" s="194"/>
      <c r="AV19" s="59"/>
      <c r="AW19" s="194"/>
      <c r="AX19" s="166"/>
      <c r="AY19" s="194"/>
      <c r="AZ19" s="204"/>
      <c r="BA19" s="230"/>
      <c r="BB19" s="166"/>
      <c r="BC19" s="194"/>
      <c r="BD19" s="30"/>
      <c r="BE19" s="234"/>
      <c r="BF19" s="166"/>
      <c r="BG19" s="194"/>
      <c r="BH19" s="204"/>
      <c r="BI19" s="237"/>
      <c r="BJ19" s="166"/>
      <c r="BK19" s="194"/>
      <c r="BL19" s="166"/>
      <c r="BM19" s="194"/>
      <c r="BN19" s="23">
        <f t="shared" si="0"/>
        <v>403.85999999999996</v>
      </c>
      <c r="BO19" s="24">
        <f t="shared" si="1"/>
        <v>403.86</v>
      </c>
      <c r="BP19" s="128">
        <f t="shared" si="2"/>
        <v>0</v>
      </c>
    </row>
    <row r="20" spans="1:68" s="65" customFormat="1" ht="18.75" customHeight="1" thickBot="1" x14ac:dyDescent="0.25">
      <c r="A20" s="287" t="s">
        <v>75</v>
      </c>
      <c r="B20" s="288"/>
      <c r="C20" s="289"/>
      <c r="D20" s="45">
        <v>54.06</v>
      </c>
      <c r="E20" s="142">
        <v>54.06</v>
      </c>
      <c r="F20" s="30">
        <v>0.42099999999999999</v>
      </c>
      <c r="G20" s="194">
        <v>0.42099999999999999</v>
      </c>
      <c r="H20" s="74">
        <v>0.42099999999999999</v>
      </c>
      <c r="I20" s="142">
        <v>0.42099999999999999</v>
      </c>
      <c r="J20" s="195">
        <v>0.42099999999999999</v>
      </c>
      <c r="K20" s="194">
        <v>0.42099999999999999</v>
      </c>
      <c r="L20" s="166">
        <v>0.37</v>
      </c>
      <c r="M20" s="194">
        <v>0.37</v>
      </c>
      <c r="N20" s="196">
        <v>0.36899999999999999</v>
      </c>
      <c r="O20" s="194">
        <v>0.36899999999999999</v>
      </c>
      <c r="P20" s="246">
        <f>P21</f>
        <v>0.35799999999999998</v>
      </c>
      <c r="Q20" s="142">
        <v>0.35799999999999998</v>
      </c>
      <c r="R20" s="172">
        <v>0.34</v>
      </c>
      <c r="S20" s="21">
        <v>0.34</v>
      </c>
      <c r="T20" s="47">
        <v>0.34</v>
      </c>
      <c r="U20" s="103">
        <v>0.34</v>
      </c>
      <c r="V20" s="30">
        <v>0.34899999999999998</v>
      </c>
      <c r="W20" s="111">
        <v>0.34899999999999998</v>
      </c>
      <c r="X20" s="47">
        <v>0.36099999999999999</v>
      </c>
      <c r="Y20" s="194">
        <v>0.36099999999999999</v>
      </c>
      <c r="Z20" s="30">
        <v>0.35</v>
      </c>
      <c r="AA20" s="194">
        <v>0.35</v>
      </c>
      <c r="AB20" s="94">
        <v>0.38</v>
      </c>
      <c r="AC20" s="103">
        <v>0.38</v>
      </c>
      <c r="AD20" s="165">
        <v>0.36099999999999999</v>
      </c>
      <c r="AE20" s="111">
        <v>0.36099999999999999</v>
      </c>
      <c r="AF20" s="246">
        <f ca="1">AF21</f>
        <v>0.377</v>
      </c>
      <c r="AG20" s="194">
        <v>0.377</v>
      </c>
      <c r="AH20" s="47"/>
      <c r="AI20" s="194"/>
      <c r="AJ20" s="94"/>
      <c r="AK20" s="224"/>
      <c r="AL20" s="166"/>
      <c r="AM20" s="194"/>
      <c r="AN20" s="166"/>
      <c r="AO20" s="194"/>
      <c r="AP20" s="166"/>
      <c r="AQ20" s="194"/>
      <c r="AR20" s="166"/>
      <c r="AS20" s="194"/>
      <c r="AT20" s="166"/>
      <c r="AU20" s="194"/>
      <c r="AV20" s="47"/>
      <c r="AW20" s="194"/>
      <c r="AX20" s="166"/>
      <c r="AY20" s="194"/>
      <c r="AZ20" s="222"/>
      <c r="BA20" s="224"/>
      <c r="BB20" s="166"/>
      <c r="BC20" s="194"/>
      <c r="BD20" s="30"/>
      <c r="BE20" s="241"/>
      <c r="BF20" s="166"/>
      <c r="BG20" s="194"/>
      <c r="BH20" s="222"/>
      <c r="BI20" s="228"/>
      <c r="BJ20" s="166"/>
      <c r="BK20" s="194"/>
      <c r="BL20" s="166"/>
      <c r="BM20" s="194"/>
      <c r="BN20" s="23">
        <f t="shared" ca="1" si="0"/>
        <v>58.901000000000003</v>
      </c>
      <c r="BO20" s="24"/>
      <c r="BP20" s="128"/>
    </row>
    <row r="21" spans="1:68" ht="14.25" customHeight="1" thickBot="1" x14ac:dyDescent="0.3">
      <c r="A21" s="271" t="s">
        <v>8</v>
      </c>
      <c r="B21" s="272"/>
      <c r="C21" s="273"/>
      <c r="D21" s="61">
        <f t="shared" ref="D21:AI21" si="3">SUM(D5:D20)</f>
        <v>947.10800000000017</v>
      </c>
      <c r="E21" s="61">
        <f t="shared" si="3"/>
        <v>1074.4183000000342</v>
      </c>
      <c r="F21" s="61">
        <f t="shared" si="3"/>
        <v>887.51</v>
      </c>
      <c r="G21" s="61">
        <f t="shared" si="3"/>
        <v>888.13619999989089</v>
      </c>
      <c r="H21" s="61">
        <f t="shared" si="3"/>
        <v>923.36799999986647</v>
      </c>
      <c r="I21" s="61">
        <f t="shared" si="3"/>
        <v>982.10114999992152</v>
      </c>
      <c r="J21" s="61">
        <f t="shared" si="3"/>
        <v>934.01099999999667</v>
      </c>
      <c r="K21" s="200">
        <f t="shared" si="3"/>
        <v>1046.5650999998923</v>
      </c>
      <c r="L21" s="61">
        <f t="shared" si="3"/>
        <v>937.572</v>
      </c>
      <c r="M21" s="61">
        <f t="shared" si="3"/>
        <v>1089.2741000000251</v>
      </c>
      <c r="N21" s="61">
        <f t="shared" si="3"/>
        <v>879.58699999998521</v>
      </c>
      <c r="O21" s="61">
        <f t="shared" si="3"/>
        <v>1006.797649999905</v>
      </c>
      <c r="P21" s="61">
        <v>0.35799999999999998</v>
      </c>
      <c r="Q21" s="61">
        <f t="shared" si="3"/>
        <v>961.62064999996983</v>
      </c>
      <c r="R21" s="61">
        <f t="shared" si="3"/>
        <v>897.4100000000002</v>
      </c>
      <c r="S21" s="61">
        <f t="shared" si="3"/>
        <v>1024.5200499999489</v>
      </c>
      <c r="T21" s="61">
        <f t="shared" si="3"/>
        <v>905.64200000000017</v>
      </c>
      <c r="U21" s="61">
        <f t="shared" si="3"/>
        <v>1032.3150000000796</v>
      </c>
      <c r="V21" s="61">
        <f t="shared" si="3"/>
        <v>936.30700000010177</v>
      </c>
      <c r="W21" s="61">
        <f t="shared" si="3"/>
        <v>1101.6538999999987</v>
      </c>
      <c r="X21" s="61">
        <f t="shared" si="3"/>
        <v>944.54999999991787</v>
      </c>
      <c r="Y21" s="61">
        <f t="shared" si="3"/>
        <v>1063.6695499999594</v>
      </c>
      <c r="Z21" s="61">
        <f t="shared" si="3"/>
        <v>826.42899999982001</v>
      </c>
      <c r="AA21" s="61">
        <f t="shared" si="3"/>
        <v>1003.8079999997946</v>
      </c>
      <c r="AB21" s="61">
        <f t="shared" si="3"/>
        <v>1025.9470000000001</v>
      </c>
      <c r="AC21" s="61">
        <f t="shared" si="3"/>
        <v>1095.2494500000589</v>
      </c>
      <c r="AD21" s="61">
        <f t="shared" si="3"/>
        <v>995.49199999954021</v>
      </c>
      <c r="AE21" s="61">
        <f t="shared" si="3"/>
        <v>1113.5335499994378</v>
      </c>
      <c r="AF21" s="61">
        <f t="shared" ca="1" si="3"/>
        <v>961.596</v>
      </c>
      <c r="AG21" s="61">
        <f t="shared" si="3"/>
        <v>1181.8148000001529</v>
      </c>
      <c r="AH21" s="61">
        <f t="shared" si="3"/>
        <v>0</v>
      </c>
      <c r="AI21" s="61">
        <f t="shared" si="3"/>
        <v>0</v>
      </c>
      <c r="AJ21" s="61">
        <f t="shared" ref="AJ21:BO21" si="4">SUM(AJ5:AJ20)</f>
        <v>0</v>
      </c>
      <c r="AK21" s="61">
        <f t="shared" si="4"/>
        <v>0</v>
      </c>
      <c r="AL21" s="61">
        <f t="shared" si="4"/>
        <v>0</v>
      </c>
      <c r="AM21" s="61">
        <f t="shared" si="4"/>
        <v>0</v>
      </c>
      <c r="AN21" s="61">
        <f t="shared" si="4"/>
        <v>0</v>
      </c>
      <c r="AO21" s="61">
        <f t="shared" si="4"/>
        <v>0</v>
      </c>
      <c r="AP21" s="61">
        <f t="shared" si="4"/>
        <v>0</v>
      </c>
      <c r="AQ21" s="61">
        <f t="shared" si="4"/>
        <v>0</v>
      </c>
      <c r="AR21" s="61">
        <f t="shared" si="4"/>
        <v>0</v>
      </c>
      <c r="AS21" s="61">
        <f t="shared" si="4"/>
        <v>0</v>
      </c>
      <c r="AT21" s="61">
        <f t="shared" si="4"/>
        <v>0</v>
      </c>
      <c r="AU21" s="61">
        <f t="shared" si="4"/>
        <v>0</v>
      </c>
      <c r="AV21" s="61">
        <f t="shared" si="4"/>
        <v>0</v>
      </c>
      <c r="AW21" s="61">
        <f t="shared" si="4"/>
        <v>0</v>
      </c>
      <c r="AX21" s="61">
        <f t="shared" si="4"/>
        <v>0</v>
      </c>
      <c r="AY21" s="61">
        <f t="shared" si="4"/>
        <v>0</v>
      </c>
      <c r="AZ21" s="61">
        <f t="shared" si="4"/>
        <v>0</v>
      </c>
      <c r="BA21" s="61">
        <f t="shared" si="4"/>
        <v>0</v>
      </c>
      <c r="BB21" s="61">
        <f t="shared" si="4"/>
        <v>0</v>
      </c>
      <c r="BC21" s="61">
        <f t="shared" si="4"/>
        <v>0</v>
      </c>
      <c r="BD21" s="61">
        <f t="shared" si="4"/>
        <v>0</v>
      </c>
      <c r="BE21" s="61">
        <f t="shared" si="4"/>
        <v>0</v>
      </c>
      <c r="BF21" s="61">
        <f t="shared" si="4"/>
        <v>0</v>
      </c>
      <c r="BG21" s="61">
        <f t="shared" si="4"/>
        <v>0</v>
      </c>
      <c r="BH21" s="61">
        <f t="shared" si="4"/>
        <v>0</v>
      </c>
      <c r="BI21" s="61">
        <f t="shared" si="4"/>
        <v>0</v>
      </c>
      <c r="BJ21" s="61">
        <f t="shared" si="4"/>
        <v>0</v>
      </c>
      <c r="BK21" s="61">
        <f t="shared" si="4"/>
        <v>0</v>
      </c>
      <c r="BL21" s="61">
        <f t="shared" si="4"/>
        <v>0</v>
      </c>
      <c r="BM21" s="61">
        <f t="shared" si="4"/>
        <v>0</v>
      </c>
      <c r="BN21" s="213">
        <f t="shared" ca="1" si="4"/>
        <v>13037.642333332564</v>
      </c>
      <c r="BO21" s="63">
        <f t="shared" si="4"/>
        <v>14728.352449999071</v>
      </c>
      <c r="BP21" s="64">
        <f ca="1">BO21-BN21</f>
        <v>600.77231666634907</v>
      </c>
    </row>
    <row r="22" spans="1:68" ht="14.25" customHeight="1" thickBot="1" x14ac:dyDescent="0.3">
      <c r="A22" s="274" t="s">
        <v>9</v>
      </c>
      <c r="B22" s="275"/>
      <c r="C22" s="276"/>
      <c r="D22" s="277">
        <v>3366.873000000041</v>
      </c>
      <c r="E22" s="278"/>
      <c r="F22" s="277">
        <v>3380.6390000002466</v>
      </c>
      <c r="G22" s="278"/>
      <c r="H22" s="277">
        <v>3516.7127999999598</v>
      </c>
      <c r="I22" s="278"/>
      <c r="J22" s="291">
        <v>3602.4915000000747</v>
      </c>
      <c r="K22" s="292"/>
      <c r="L22" s="295">
        <v>3413.058</v>
      </c>
      <c r="M22" s="296"/>
      <c r="N22" s="291">
        <v>3395.1475999999843</v>
      </c>
      <c r="O22" s="292"/>
      <c r="P22" s="291">
        <v>3270.4755999999511</v>
      </c>
      <c r="Q22" s="292"/>
      <c r="R22" s="293">
        <v>3405.251299999939</v>
      </c>
      <c r="S22" s="294"/>
      <c r="T22" s="293">
        <v>3442.78</v>
      </c>
      <c r="U22" s="294"/>
      <c r="V22" s="291">
        <v>3557.0933000001187</v>
      </c>
      <c r="W22" s="292"/>
      <c r="X22" s="291">
        <v>3515.1087999999413</v>
      </c>
      <c r="Y22" s="292"/>
      <c r="Z22" s="291">
        <v>3367.6298000000579</v>
      </c>
      <c r="AA22" s="292"/>
      <c r="AB22" s="293">
        <v>3441.788</v>
      </c>
      <c r="AC22" s="294"/>
      <c r="AD22" s="291">
        <v>3220.1254000006297</v>
      </c>
      <c r="AE22" s="292"/>
      <c r="AF22" s="291">
        <v>2479.6973999999441</v>
      </c>
      <c r="AG22" s="292"/>
      <c r="AH22" s="291"/>
      <c r="AI22" s="292"/>
      <c r="AJ22" s="291"/>
      <c r="AK22" s="292"/>
      <c r="AL22" s="291"/>
      <c r="AM22" s="292"/>
      <c r="AN22" s="291"/>
      <c r="AO22" s="292"/>
      <c r="AP22" s="295"/>
      <c r="AQ22" s="296"/>
      <c r="AR22" s="293"/>
      <c r="AS22" s="294"/>
      <c r="AT22" s="291"/>
      <c r="AU22" s="292"/>
      <c r="AV22" s="291"/>
      <c r="AW22" s="292"/>
      <c r="AX22" s="291"/>
      <c r="AY22" s="292"/>
      <c r="AZ22" s="291"/>
      <c r="BA22" s="292"/>
      <c r="BB22" s="291"/>
      <c r="BC22" s="292"/>
      <c r="BD22" s="293"/>
      <c r="BE22" s="294"/>
      <c r="BF22" s="291"/>
      <c r="BG22" s="292"/>
      <c r="BH22" s="291"/>
      <c r="BI22" s="292"/>
      <c r="BJ22" s="291"/>
      <c r="BK22" s="292"/>
      <c r="BL22" s="295"/>
      <c r="BM22" s="296"/>
      <c r="BN22" s="212"/>
      <c r="BO22" s="1"/>
    </row>
    <row r="23" spans="1:68" ht="14.25" customHeight="1" thickBot="1" x14ac:dyDescent="0.3">
      <c r="A23" s="297" t="s">
        <v>10</v>
      </c>
      <c r="B23" s="298"/>
      <c r="C23" s="299"/>
      <c r="D23" s="300">
        <v>2280</v>
      </c>
      <c r="E23" s="301"/>
      <c r="F23" s="302">
        <v>2280</v>
      </c>
      <c r="G23" s="303"/>
      <c r="H23" s="300">
        <v>2280</v>
      </c>
      <c r="I23" s="301"/>
      <c r="J23" s="300">
        <v>2280</v>
      </c>
      <c r="K23" s="301"/>
      <c r="L23" s="300">
        <v>2232</v>
      </c>
      <c r="M23" s="301"/>
      <c r="N23" s="300">
        <v>2232</v>
      </c>
      <c r="O23" s="301"/>
      <c r="P23" s="300">
        <v>2232</v>
      </c>
      <c r="Q23" s="301"/>
      <c r="R23" s="300">
        <v>2232</v>
      </c>
      <c r="S23" s="301"/>
      <c r="T23" s="300">
        <v>2232</v>
      </c>
      <c r="U23" s="301"/>
      <c r="V23" s="300">
        <v>2232</v>
      </c>
      <c r="W23" s="301"/>
      <c r="X23" s="302">
        <v>2232</v>
      </c>
      <c r="Y23" s="303"/>
      <c r="Z23" s="300">
        <v>2232</v>
      </c>
      <c r="AA23" s="301"/>
      <c r="AB23" s="300">
        <v>2217.913</v>
      </c>
      <c r="AC23" s="301"/>
      <c r="AD23" s="300">
        <v>2232</v>
      </c>
      <c r="AE23" s="301"/>
      <c r="AF23" s="300">
        <v>2232</v>
      </c>
      <c r="AG23" s="301"/>
      <c r="AH23" s="300"/>
      <c r="AI23" s="301"/>
      <c r="AJ23" s="300"/>
      <c r="AK23" s="301"/>
      <c r="AL23" s="300"/>
      <c r="AM23" s="301"/>
      <c r="AN23" s="300"/>
      <c r="AO23" s="301"/>
      <c r="AP23" s="302"/>
      <c r="AQ23" s="303"/>
      <c r="AR23" s="300"/>
      <c r="AS23" s="301"/>
      <c r="AT23" s="300"/>
      <c r="AU23" s="301"/>
      <c r="AV23" s="302"/>
      <c r="AW23" s="303"/>
      <c r="AX23" s="300"/>
      <c r="AY23" s="301"/>
      <c r="AZ23" s="300"/>
      <c r="BA23" s="301"/>
      <c r="BB23" s="300"/>
      <c r="BC23" s="301"/>
      <c r="BD23" s="300"/>
      <c r="BE23" s="301"/>
      <c r="BF23" s="300"/>
      <c r="BG23" s="301"/>
      <c r="BH23" s="300"/>
      <c r="BI23" s="301"/>
      <c r="BJ23" s="300"/>
      <c r="BK23" s="301"/>
      <c r="BL23" s="300"/>
      <c r="BM23" s="301"/>
      <c r="BN23" s="171"/>
      <c r="BO23" s="1"/>
    </row>
    <row r="24" spans="1:68" ht="14.25" customHeight="1" thickBot="1" x14ac:dyDescent="0.3">
      <c r="A24" s="304" t="s">
        <v>11</v>
      </c>
      <c r="B24" s="305"/>
      <c r="C24" s="306"/>
      <c r="D24" s="307">
        <v>369.78</v>
      </c>
      <c r="E24" s="308"/>
      <c r="F24" s="307">
        <v>370</v>
      </c>
      <c r="G24" s="308"/>
      <c r="H24" s="307">
        <v>369.92</v>
      </c>
      <c r="I24" s="308"/>
      <c r="J24" s="307">
        <v>349.69</v>
      </c>
      <c r="K24" s="308"/>
      <c r="L24" s="307">
        <v>279.95999999999998</v>
      </c>
      <c r="M24" s="308"/>
      <c r="N24" s="307">
        <v>280</v>
      </c>
      <c r="O24" s="308"/>
      <c r="P24" s="307">
        <v>280</v>
      </c>
      <c r="Q24" s="308"/>
      <c r="R24" s="307">
        <v>280.00099999999998</v>
      </c>
      <c r="S24" s="308"/>
      <c r="T24" s="307">
        <v>280</v>
      </c>
      <c r="U24" s="308"/>
      <c r="V24" s="307">
        <v>280</v>
      </c>
      <c r="W24" s="308"/>
      <c r="X24" s="307">
        <v>280.00099999999998</v>
      </c>
      <c r="Y24" s="308"/>
      <c r="Z24" s="307">
        <v>280</v>
      </c>
      <c r="AA24" s="308"/>
      <c r="AB24" s="307">
        <v>279.99900000000002</v>
      </c>
      <c r="AC24" s="308"/>
      <c r="AD24" s="307">
        <v>279.99699999999996</v>
      </c>
      <c r="AE24" s="308"/>
      <c r="AF24" s="307">
        <v>280</v>
      </c>
      <c r="AG24" s="308"/>
      <c r="AH24" s="307"/>
      <c r="AI24" s="308"/>
      <c r="AJ24" s="307"/>
      <c r="AK24" s="308"/>
      <c r="AL24" s="307"/>
      <c r="AM24" s="308"/>
      <c r="AN24" s="307"/>
      <c r="AO24" s="308"/>
      <c r="AP24" s="307"/>
      <c r="AQ24" s="308"/>
      <c r="AR24" s="307"/>
      <c r="AS24" s="308"/>
      <c r="AT24" s="307"/>
      <c r="AU24" s="308"/>
      <c r="AV24" s="307"/>
      <c r="AW24" s="308"/>
      <c r="AX24" s="307"/>
      <c r="AY24" s="308"/>
      <c r="AZ24" s="307"/>
      <c r="BA24" s="308"/>
      <c r="BB24" s="307"/>
      <c r="BC24" s="308"/>
      <c r="BD24" s="307"/>
      <c r="BE24" s="308"/>
      <c r="BF24" s="307"/>
      <c r="BG24" s="308"/>
      <c r="BH24" s="307"/>
      <c r="BI24" s="308"/>
      <c r="BJ24" s="307"/>
      <c r="BK24" s="308"/>
      <c r="BL24" s="307"/>
      <c r="BM24" s="308"/>
      <c r="BN24" s="171"/>
      <c r="BO24" s="1"/>
    </row>
    <row r="25" spans="1:68" ht="14.25" customHeight="1" thickBot="1" x14ac:dyDescent="0.3">
      <c r="A25" s="304" t="s">
        <v>12</v>
      </c>
      <c r="B25" s="305"/>
      <c r="C25" s="306"/>
      <c r="D25" s="309">
        <f>D21+D23+D24</f>
        <v>3596.8879999999999</v>
      </c>
      <c r="E25" s="310"/>
      <c r="F25" s="309">
        <f>F21+F23+F24</f>
        <v>3537.51</v>
      </c>
      <c r="G25" s="310"/>
      <c r="H25" s="309">
        <f>H21+H23+H24</f>
        <v>3573.2879999998668</v>
      </c>
      <c r="I25" s="310"/>
      <c r="J25" s="309">
        <f>J21+J23+J24</f>
        <v>3563.7009999999968</v>
      </c>
      <c r="K25" s="310"/>
      <c r="L25" s="309">
        <f>L21+L23+L24</f>
        <v>3449.5320000000002</v>
      </c>
      <c r="M25" s="310"/>
      <c r="N25" s="309">
        <f>N21+N23+N24</f>
        <v>3391.586999999985</v>
      </c>
      <c r="O25" s="310"/>
      <c r="P25" s="309">
        <f>P21+P23+P24</f>
        <v>2512.3580000000002</v>
      </c>
      <c r="Q25" s="310"/>
      <c r="R25" s="309">
        <f>R21+R23+R24</f>
        <v>3409.4110000000001</v>
      </c>
      <c r="S25" s="310"/>
      <c r="T25" s="309">
        <f>T21+T23+T24</f>
        <v>3417.6420000000003</v>
      </c>
      <c r="U25" s="310"/>
      <c r="V25" s="309">
        <f>V21+V23+V24</f>
        <v>3448.3070000001017</v>
      </c>
      <c r="W25" s="310"/>
      <c r="X25" s="309">
        <f>X21+X23+X24</f>
        <v>3456.5509999999176</v>
      </c>
      <c r="Y25" s="310"/>
      <c r="Z25" s="309">
        <f>Z21+Z23+Z24</f>
        <v>3338.42899999982</v>
      </c>
      <c r="AA25" s="310"/>
      <c r="AB25" s="309">
        <f>AB21+AB23+AB24</f>
        <v>3523.8590000000004</v>
      </c>
      <c r="AC25" s="310"/>
      <c r="AD25" s="309">
        <f>AD21+AD23+AD24</f>
        <v>3507.4889999995398</v>
      </c>
      <c r="AE25" s="310"/>
      <c r="AF25" s="309">
        <f ca="1">AF21+AF23+AF24</f>
        <v>961.596</v>
      </c>
      <c r="AG25" s="310"/>
      <c r="AH25" s="309">
        <f>AH21+AH23+AH24</f>
        <v>0</v>
      </c>
      <c r="AI25" s="310"/>
      <c r="AJ25" s="309">
        <f>AJ21+AJ23+AJ24</f>
        <v>0</v>
      </c>
      <c r="AK25" s="310"/>
      <c r="AL25" s="309">
        <f>AL21+AL23+AL24</f>
        <v>0</v>
      </c>
      <c r="AM25" s="310"/>
      <c r="AN25" s="309">
        <f>AN21+AN23+AN24</f>
        <v>0</v>
      </c>
      <c r="AO25" s="310"/>
      <c r="AP25" s="309">
        <f>AP21+AP23+AP24</f>
        <v>0</v>
      </c>
      <c r="AQ25" s="310"/>
      <c r="AR25" s="309">
        <f>AR21+AR23+AR24</f>
        <v>0</v>
      </c>
      <c r="AS25" s="310"/>
      <c r="AT25" s="309">
        <f>AT21+AT23+AT24</f>
        <v>0</v>
      </c>
      <c r="AU25" s="310"/>
      <c r="AV25" s="309">
        <f>AV21+AV23+AV24</f>
        <v>0</v>
      </c>
      <c r="AW25" s="310"/>
      <c r="AX25" s="309">
        <f>AX21+AX23+AX24</f>
        <v>0</v>
      </c>
      <c r="AY25" s="310"/>
      <c r="AZ25" s="309">
        <f>AZ21+AZ23+AZ24</f>
        <v>0</v>
      </c>
      <c r="BA25" s="310"/>
      <c r="BB25" s="309">
        <f>BB21+BB23+BB24</f>
        <v>0</v>
      </c>
      <c r="BC25" s="310"/>
      <c r="BD25" s="309">
        <f>BD21+BD23+BD24</f>
        <v>0</v>
      </c>
      <c r="BE25" s="310"/>
      <c r="BF25" s="309">
        <f>BF21+BF23+BF24</f>
        <v>0</v>
      </c>
      <c r="BG25" s="310"/>
      <c r="BH25" s="309">
        <f>BH21+BH23+BH24</f>
        <v>0</v>
      </c>
      <c r="BI25" s="310"/>
      <c r="BJ25" s="309">
        <f>BJ21+BJ23+BJ24</f>
        <v>0</v>
      </c>
      <c r="BK25" s="310"/>
      <c r="BL25" s="309">
        <f>BL21+BL23+BL24</f>
        <v>0</v>
      </c>
      <c r="BM25" s="310"/>
      <c r="BN25" s="171"/>
      <c r="BO25" s="1"/>
    </row>
    <row r="26" spans="1:68" ht="14.25" customHeight="1" thickBot="1" x14ac:dyDescent="0.3">
      <c r="A26" s="313" t="s">
        <v>13</v>
      </c>
      <c r="B26" s="314"/>
      <c r="C26" s="315"/>
      <c r="D26" s="309">
        <f>D22-D25</f>
        <v>-230.01499999995895</v>
      </c>
      <c r="E26" s="310"/>
      <c r="F26" s="309">
        <f t="shared" ref="F26:BL26" si="5">F22-F25</f>
        <v>-156.87099999975362</v>
      </c>
      <c r="G26" s="310"/>
      <c r="H26" s="309">
        <f t="shared" si="5"/>
        <v>-56.575199999906999</v>
      </c>
      <c r="I26" s="310"/>
      <c r="J26" s="309">
        <f t="shared" si="5"/>
        <v>38.790500000077827</v>
      </c>
      <c r="K26" s="310"/>
      <c r="L26" s="309">
        <f t="shared" si="5"/>
        <v>-36.47400000000016</v>
      </c>
      <c r="M26" s="310"/>
      <c r="N26" s="309">
        <f t="shared" si="5"/>
        <v>3.5605999999993401</v>
      </c>
      <c r="O26" s="310"/>
      <c r="P26" s="309">
        <f t="shared" si="5"/>
        <v>758.11759999995093</v>
      </c>
      <c r="Q26" s="310"/>
      <c r="R26" s="309">
        <f t="shared" si="5"/>
        <v>-4.1597000000610933</v>
      </c>
      <c r="S26" s="310"/>
      <c r="T26" s="311">
        <f t="shared" si="5"/>
        <v>25.13799999999992</v>
      </c>
      <c r="U26" s="312"/>
      <c r="V26" s="311">
        <f t="shared" si="5"/>
        <v>108.78630000001704</v>
      </c>
      <c r="W26" s="312"/>
      <c r="X26" s="311">
        <f t="shared" si="5"/>
        <v>58.55780000002369</v>
      </c>
      <c r="Y26" s="312"/>
      <c r="Z26" s="311">
        <f t="shared" si="5"/>
        <v>29.200800000237905</v>
      </c>
      <c r="AA26" s="312"/>
      <c r="AB26" s="311">
        <f t="shared" si="5"/>
        <v>-82.071000000000367</v>
      </c>
      <c r="AC26" s="312"/>
      <c r="AD26" s="311">
        <f t="shared" si="5"/>
        <v>-287.3635999989101</v>
      </c>
      <c r="AE26" s="312"/>
      <c r="AF26" s="311">
        <f t="shared" ca="1" si="5"/>
        <v>-961.596</v>
      </c>
      <c r="AG26" s="312"/>
      <c r="AH26" s="311">
        <f t="shared" si="5"/>
        <v>0</v>
      </c>
      <c r="AI26" s="312"/>
      <c r="AJ26" s="311">
        <f t="shared" si="5"/>
        <v>0</v>
      </c>
      <c r="AK26" s="312"/>
      <c r="AL26" s="311">
        <f t="shared" si="5"/>
        <v>0</v>
      </c>
      <c r="AM26" s="312"/>
      <c r="AN26" s="311">
        <f t="shared" si="5"/>
        <v>0</v>
      </c>
      <c r="AO26" s="312"/>
      <c r="AP26" s="311">
        <f t="shared" si="5"/>
        <v>0</v>
      </c>
      <c r="AQ26" s="312"/>
      <c r="AR26" s="311">
        <f t="shared" si="5"/>
        <v>0</v>
      </c>
      <c r="AS26" s="312"/>
      <c r="AT26" s="311">
        <f t="shared" si="5"/>
        <v>0</v>
      </c>
      <c r="AU26" s="312"/>
      <c r="AV26" s="311">
        <f t="shared" si="5"/>
        <v>0</v>
      </c>
      <c r="AW26" s="312"/>
      <c r="AX26" s="311">
        <f t="shared" si="5"/>
        <v>0</v>
      </c>
      <c r="AY26" s="312"/>
      <c r="AZ26" s="311">
        <f t="shared" si="5"/>
        <v>0</v>
      </c>
      <c r="BA26" s="312"/>
      <c r="BB26" s="311">
        <f t="shared" si="5"/>
        <v>0</v>
      </c>
      <c r="BC26" s="312"/>
      <c r="BD26" s="311">
        <f t="shared" si="5"/>
        <v>0</v>
      </c>
      <c r="BE26" s="312"/>
      <c r="BF26" s="311">
        <f t="shared" si="5"/>
        <v>0</v>
      </c>
      <c r="BG26" s="312"/>
      <c r="BH26" s="311">
        <f t="shared" si="5"/>
        <v>0</v>
      </c>
      <c r="BI26" s="312"/>
      <c r="BJ26" s="311">
        <f t="shared" si="5"/>
        <v>0</v>
      </c>
      <c r="BK26" s="312"/>
      <c r="BL26" s="311">
        <f t="shared" si="5"/>
        <v>0</v>
      </c>
      <c r="BM26" s="312"/>
      <c r="BN26" s="171"/>
      <c r="BO26" s="1"/>
    </row>
    <row r="27" spans="1:68" ht="15" hidden="1" customHeight="1" thickBot="1" x14ac:dyDescent="0.3">
      <c r="A27" s="317" t="s">
        <v>14</v>
      </c>
      <c r="B27" s="318"/>
      <c r="C27" s="319"/>
      <c r="D27" s="316" t="e">
        <f>#REF!-E21-D23-D24</f>
        <v>#REF!</v>
      </c>
      <c r="E27" s="278"/>
      <c r="F27" s="316"/>
      <c r="G27" s="278"/>
      <c r="H27" s="316"/>
      <c r="I27" s="278"/>
      <c r="J27" s="316"/>
      <c r="K27" s="278"/>
      <c r="L27" s="316"/>
      <c r="M27" s="278"/>
      <c r="N27" s="316"/>
      <c r="O27" s="278"/>
      <c r="P27" s="316"/>
      <c r="Q27" s="278"/>
      <c r="R27" s="316"/>
      <c r="S27" s="278"/>
      <c r="T27" s="316"/>
      <c r="U27" s="278"/>
      <c r="V27" s="316"/>
      <c r="W27" s="278"/>
      <c r="X27" s="316"/>
      <c r="Y27" s="278"/>
      <c r="Z27" s="316"/>
      <c r="AA27" s="278"/>
      <c r="AB27" s="316"/>
      <c r="AC27" s="278"/>
      <c r="AD27" s="316"/>
      <c r="AE27" s="278"/>
      <c r="AF27" s="316">
        <f>AF22-AG21-AF23-AF24</f>
        <v>-1214.1174000002088</v>
      </c>
      <c r="AG27" s="278"/>
      <c r="AH27" s="316">
        <f>AH22-AI21-AH23-AH24</f>
        <v>0</v>
      </c>
      <c r="AI27" s="278"/>
      <c r="AJ27" s="316">
        <f>AJ22-AK21-AJ23-AJ24</f>
        <v>0</v>
      </c>
      <c r="AK27" s="278"/>
      <c r="AL27" s="316">
        <f>AL22-AM21-AL23-AL24</f>
        <v>0</v>
      </c>
      <c r="AM27" s="278"/>
      <c r="AN27" s="316">
        <f>AN22-AO21-AN23-AN24</f>
        <v>0</v>
      </c>
      <c r="AO27" s="278"/>
      <c r="AP27" s="316">
        <f>AP22-AQ21-AP23-AP24</f>
        <v>0</v>
      </c>
      <c r="AQ27" s="278"/>
      <c r="AR27" s="316"/>
      <c r="AS27" s="278"/>
      <c r="AT27" s="316"/>
      <c r="AU27" s="278"/>
      <c r="AV27" s="316"/>
      <c r="AW27" s="278"/>
      <c r="AX27" s="316"/>
      <c r="AY27" s="278"/>
      <c r="AZ27" s="316"/>
      <c r="BA27" s="278"/>
      <c r="BB27" s="316"/>
      <c r="BC27" s="278"/>
      <c r="BD27" s="316"/>
      <c r="BE27" s="278"/>
      <c r="BF27" s="316"/>
      <c r="BG27" s="278"/>
      <c r="BH27" s="316"/>
      <c r="BI27" s="278"/>
      <c r="BJ27" s="316"/>
      <c r="BK27" s="278"/>
      <c r="BL27" s="316"/>
      <c r="BM27" s="278"/>
      <c r="BN27" s="1"/>
      <c r="BO27" s="126">
        <f>BN22-BO21-BN24-BN23</f>
        <v>-14728.352449999071</v>
      </c>
    </row>
    <row r="28" spans="1:68" ht="15" customHeight="1" x14ac:dyDescent="0.25">
      <c r="A28" s="320"/>
      <c r="B28" s="320"/>
      <c r="C28" s="320"/>
      <c r="BO28" s="67"/>
    </row>
    <row r="29" spans="1:68" x14ac:dyDescent="0.25">
      <c r="D29" s="321">
        <v>45413</v>
      </c>
      <c r="E29" s="322"/>
      <c r="F29" s="321">
        <v>45414</v>
      </c>
      <c r="G29" s="322"/>
      <c r="H29" s="321">
        <v>45415</v>
      </c>
      <c r="I29" s="322"/>
      <c r="J29" s="321">
        <v>45416</v>
      </c>
      <c r="K29" s="322"/>
      <c r="L29" s="321">
        <v>45417</v>
      </c>
      <c r="M29" s="322"/>
      <c r="N29" s="321">
        <v>45418</v>
      </c>
      <c r="O29" s="322"/>
      <c r="P29" s="321">
        <v>45419</v>
      </c>
      <c r="Q29" s="322"/>
      <c r="R29" s="321">
        <v>45420</v>
      </c>
      <c r="S29" s="322"/>
      <c r="T29" s="321">
        <v>45421</v>
      </c>
      <c r="U29" s="322"/>
      <c r="V29" s="321">
        <v>45422</v>
      </c>
      <c r="W29" s="322"/>
      <c r="X29" s="321">
        <v>45423</v>
      </c>
      <c r="Y29" s="322"/>
      <c r="Z29" s="321">
        <v>45424</v>
      </c>
      <c r="AA29" s="322"/>
      <c r="AB29" s="321">
        <v>45425</v>
      </c>
      <c r="AC29" s="322"/>
      <c r="AD29" s="321">
        <v>45426</v>
      </c>
      <c r="AE29" s="322"/>
      <c r="AF29" s="321">
        <v>45427</v>
      </c>
      <c r="AG29" s="322"/>
      <c r="AH29" s="321">
        <v>45428</v>
      </c>
      <c r="AI29" s="322"/>
      <c r="AJ29" s="321">
        <v>45429</v>
      </c>
      <c r="AK29" s="322"/>
      <c r="AL29" s="321">
        <v>45430</v>
      </c>
      <c r="AM29" s="322"/>
      <c r="AN29" s="321">
        <v>45431</v>
      </c>
      <c r="AO29" s="322"/>
      <c r="AP29" s="321">
        <v>45432</v>
      </c>
      <c r="AQ29" s="322"/>
      <c r="AR29" s="321">
        <v>45433</v>
      </c>
      <c r="AS29" s="322"/>
      <c r="AT29" s="321">
        <v>45434</v>
      </c>
      <c r="AU29" s="322"/>
      <c r="AV29" s="321">
        <v>45435</v>
      </c>
      <c r="AW29" s="322"/>
      <c r="AX29" s="321">
        <v>45436</v>
      </c>
      <c r="AY29" s="322"/>
      <c r="AZ29" s="321">
        <v>45437</v>
      </c>
      <c r="BA29" s="322"/>
      <c r="BB29" s="321">
        <v>45438</v>
      </c>
      <c r="BC29" s="322"/>
      <c r="BD29" s="321">
        <v>45439</v>
      </c>
      <c r="BE29" s="322"/>
      <c r="BF29" s="321">
        <v>45440</v>
      </c>
      <c r="BG29" s="322"/>
      <c r="BH29" s="321">
        <v>45441</v>
      </c>
      <c r="BI29" s="322"/>
      <c r="BJ29" s="321">
        <v>45442</v>
      </c>
      <c r="BK29" s="322"/>
      <c r="BL29" s="321">
        <v>45443</v>
      </c>
      <c r="BM29" s="322"/>
    </row>
    <row r="30" spans="1:68" ht="15.75" x14ac:dyDescent="0.25">
      <c r="C30" s="78" t="s">
        <v>16</v>
      </c>
      <c r="D30" s="323">
        <v>15850.415000000001</v>
      </c>
      <c r="E30" s="323"/>
      <c r="F30" s="323">
        <v>15855.414000000001</v>
      </c>
      <c r="G30" s="323"/>
      <c r="H30" s="324">
        <v>15860.424000000001</v>
      </c>
      <c r="I30" s="324"/>
      <c r="J30" s="325">
        <v>15865.102999999999</v>
      </c>
      <c r="K30" s="325"/>
      <c r="L30" s="324">
        <v>15869.555</v>
      </c>
      <c r="M30" s="324"/>
      <c r="N30" s="324">
        <v>15874.308000000001</v>
      </c>
      <c r="O30" s="324"/>
      <c r="P30" s="324">
        <v>15879.132</v>
      </c>
      <c r="Q30" s="324"/>
      <c r="R30" s="323">
        <v>15883.882</v>
      </c>
      <c r="S30" s="323"/>
      <c r="T30" s="324">
        <v>15887.996999999999</v>
      </c>
      <c r="U30" s="324"/>
      <c r="V30" s="324">
        <v>15890.971</v>
      </c>
      <c r="W30" s="324"/>
      <c r="X30" s="324">
        <v>15894.2</v>
      </c>
      <c r="Y30" s="324"/>
      <c r="Z30" s="324">
        <v>15897.384</v>
      </c>
      <c r="AA30" s="324"/>
      <c r="AB30" s="324">
        <v>15902.11</v>
      </c>
      <c r="AC30" s="324"/>
      <c r="AD30" s="324">
        <v>15906.697</v>
      </c>
      <c r="AE30" s="324"/>
      <c r="AF30" s="324">
        <v>15911.31</v>
      </c>
      <c r="AG30" s="324"/>
      <c r="AH30" s="326"/>
      <c r="AI30" s="326"/>
      <c r="AJ30" s="326"/>
      <c r="AK30" s="326"/>
      <c r="AL30" s="324"/>
      <c r="AM30" s="324"/>
      <c r="AN30" s="324"/>
      <c r="AO30" s="324"/>
      <c r="AP30" s="324"/>
      <c r="AQ30" s="324"/>
      <c r="AR30" s="324"/>
      <c r="AS30" s="324"/>
      <c r="AT30" s="324"/>
      <c r="AU30" s="324"/>
      <c r="AV30" s="324"/>
      <c r="AW30" s="324"/>
      <c r="AX30" s="324"/>
      <c r="AY30" s="324"/>
      <c r="AZ30" s="324"/>
      <c r="BA30" s="324"/>
      <c r="BB30" s="324"/>
      <c r="BC30" s="324"/>
      <c r="BD30" s="324"/>
      <c r="BE30" s="324"/>
      <c r="BF30" s="324"/>
      <c r="BG30" s="324"/>
      <c r="BH30" s="324"/>
      <c r="BI30" s="324"/>
      <c r="BJ30" s="324"/>
      <c r="BK30" s="324"/>
      <c r="BL30" s="324"/>
      <c r="BM30" s="324"/>
    </row>
    <row r="31" spans="1:68" ht="15.75" x14ac:dyDescent="0.25">
      <c r="C31" s="78" t="s">
        <v>17</v>
      </c>
      <c r="D31" s="323">
        <v>1057.472</v>
      </c>
      <c r="E31" s="323"/>
      <c r="F31" s="323">
        <v>1057.472</v>
      </c>
      <c r="G31" s="323"/>
      <c r="H31" s="324">
        <v>1057.472</v>
      </c>
      <c r="I31" s="324"/>
      <c r="J31" s="325">
        <v>1057.472</v>
      </c>
      <c r="K31" s="325"/>
      <c r="L31" s="324">
        <v>1057.472</v>
      </c>
      <c r="M31" s="324"/>
      <c r="N31" s="324">
        <v>1057.472</v>
      </c>
      <c r="O31" s="324"/>
      <c r="P31" s="324">
        <v>1057.472</v>
      </c>
      <c r="Q31" s="324"/>
      <c r="R31" s="323">
        <v>1057.472</v>
      </c>
      <c r="S31" s="323"/>
      <c r="T31" s="324">
        <v>1057.472</v>
      </c>
      <c r="U31" s="324"/>
      <c r="V31" s="324">
        <v>1057.472</v>
      </c>
      <c r="W31" s="324"/>
      <c r="X31" s="324">
        <v>1057.472</v>
      </c>
      <c r="Y31" s="324"/>
      <c r="Z31" s="324">
        <v>1057.472</v>
      </c>
      <c r="AA31" s="324"/>
      <c r="AB31" s="324">
        <v>1057.472</v>
      </c>
      <c r="AC31" s="324"/>
      <c r="AD31" s="324">
        <v>1057.472</v>
      </c>
      <c r="AE31" s="324"/>
      <c r="AF31" s="324">
        <v>1057.472</v>
      </c>
      <c r="AG31" s="324"/>
      <c r="AH31" s="326"/>
      <c r="AI31" s="326"/>
      <c r="AJ31" s="326"/>
      <c r="AK31" s="326"/>
      <c r="AL31" s="324"/>
      <c r="AM31" s="324"/>
      <c r="AN31" s="324"/>
      <c r="AO31" s="324"/>
      <c r="AP31" s="324"/>
      <c r="AQ31" s="324"/>
      <c r="AR31" s="324"/>
      <c r="AS31" s="324"/>
      <c r="AT31" s="324"/>
      <c r="AU31" s="324"/>
      <c r="AV31" s="324"/>
      <c r="AW31" s="324"/>
      <c r="AX31" s="324"/>
      <c r="AY31" s="324"/>
      <c r="AZ31" s="324"/>
      <c r="BA31" s="324"/>
      <c r="BB31" s="324"/>
      <c r="BC31" s="324"/>
      <c r="BD31" s="324"/>
      <c r="BE31" s="324"/>
      <c r="BF31" s="324"/>
      <c r="BG31" s="324"/>
      <c r="BH31" s="324"/>
      <c r="BI31" s="324"/>
      <c r="BJ31" s="324"/>
      <c r="BK31" s="324"/>
      <c r="BL31" s="324"/>
      <c r="BM31" s="324"/>
    </row>
    <row r="32" spans="1:68" ht="15.75" x14ac:dyDescent="0.25">
      <c r="C32" s="78" t="s">
        <v>18</v>
      </c>
      <c r="D32" s="323">
        <v>20.039999999999054</v>
      </c>
      <c r="E32" s="323"/>
      <c r="F32" s="323">
        <v>19.480000000001382</v>
      </c>
      <c r="G32" s="323"/>
      <c r="H32" s="324">
        <v>19.680000000000291</v>
      </c>
      <c r="I32" s="324"/>
      <c r="J32" s="325">
        <v>19.199999999998909</v>
      </c>
      <c r="K32" s="325"/>
      <c r="L32" s="324">
        <v>19.680000000000291</v>
      </c>
      <c r="M32" s="324"/>
      <c r="N32" s="324">
        <v>18.399999999999636</v>
      </c>
      <c r="O32" s="324"/>
      <c r="P32" s="324">
        <v>19.159999999999854</v>
      </c>
      <c r="Q32" s="324"/>
      <c r="R32" s="323">
        <v>18.280000000000655</v>
      </c>
      <c r="S32" s="323"/>
      <c r="T32" s="324">
        <v>18.8799999999992</v>
      </c>
      <c r="U32" s="324"/>
      <c r="V32" s="324">
        <v>18.320000000001528</v>
      </c>
      <c r="W32" s="324"/>
      <c r="X32" s="324">
        <v>19.159999999999854</v>
      </c>
      <c r="Y32" s="324"/>
      <c r="Z32" s="324">
        <v>18.840000000000146</v>
      </c>
      <c r="AA32" s="324"/>
      <c r="AB32" s="324">
        <v>18.919999999998254</v>
      </c>
      <c r="AC32" s="324"/>
      <c r="AD32" s="324">
        <v>18.880000000001019</v>
      </c>
      <c r="AE32" s="324"/>
      <c r="AF32" s="324">
        <v>17.959999999999127</v>
      </c>
      <c r="AG32" s="324"/>
      <c r="AH32" s="326"/>
      <c r="AI32" s="326"/>
      <c r="AJ32" s="326"/>
      <c r="AK32" s="326"/>
      <c r="AL32" s="324"/>
      <c r="AM32" s="324"/>
      <c r="AN32" s="324"/>
      <c r="AO32" s="324"/>
      <c r="AP32" s="324"/>
      <c r="AQ32" s="324"/>
      <c r="AR32" s="324"/>
      <c r="AS32" s="324"/>
      <c r="AT32" s="324"/>
      <c r="AU32" s="324"/>
      <c r="AV32" s="324"/>
      <c r="AW32" s="324"/>
      <c r="AX32" s="324"/>
      <c r="AY32" s="324"/>
      <c r="AZ32" s="324"/>
      <c r="BA32" s="324"/>
      <c r="BB32" s="324"/>
      <c r="BC32" s="324"/>
      <c r="BD32" s="324"/>
      <c r="BE32" s="324"/>
      <c r="BF32" s="324"/>
      <c r="BG32" s="324"/>
      <c r="BH32" s="324"/>
      <c r="BI32" s="324"/>
      <c r="BJ32" s="324"/>
      <c r="BK32" s="324"/>
      <c r="BL32" s="324"/>
      <c r="BM32" s="324"/>
    </row>
    <row r="33" spans="1:121" ht="15.75" x14ac:dyDescent="0.25">
      <c r="C33" s="78" t="s">
        <v>19</v>
      </c>
      <c r="D33" s="323">
        <v>152.17999999998574</v>
      </c>
      <c r="E33" s="323"/>
      <c r="F33" s="323">
        <v>184.93999999998778</v>
      </c>
      <c r="G33" s="323"/>
      <c r="H33" s="324">
        <v>227.36000000002241</v>
      </c>
      <c r="I33" s="324"/>
      <c r="J33" s="325">
        <v>220.36000000002241</v>
      </c>
      <c r="K33" s="325"/>
      <c r="L33" s="324">
        <v>156.51999999995314</v>
      </c>
      <c r="M33" s="324"/>
      <c r="N33" s="324">
        <v>145.18000000003667</v>
      </c>
      <c r="O33" s="324"/>
      <c r="P33" s="324">
        <v>143.9199999999837</v>
      </c>
      <c r="Q33" s="324"/>
      <c r="R33" s="323">
        <v>146.30000000001019</v>
      </c>
      <c r="S33" s="323"/>
      <c r="T33" s="324">
        <v>145.59999999996944</v>
      </c>
      <c r="U33" s="324"/>
      <c r="V33" s="324">
        <v>154.14000000002852</v>
      </c>
      <c r="W33" s="324"/>
      <c r="X33" s="324">
        <v>146.5800000000163</v>
      </c>
      <c r="Y33" s="324"/>
      <c r="Z33" s="324">
        <v>142.37999999997555</v>
      </c>
      <c r="AA33" s="324"/>
      <c r="AB33" s="324">
        <v>152.17999999998574</v>
      </c>
      <c r="AC33" s="324"/>
      <c r="AD33" s="324">
        <v>158.76000000000204</v>
      </c>
      <c r="AE33" s="324"/>
      <c r="AF33" s="324">
        <v>151.47999999999593</v>
      </c>
      <c r="AG33" s="324"/>
      <c r="AH33" s="326"/>
      <c r="AI33" s="326"/>
      <c r="AJ33" s="326"/>
      <c r="AK33" s="326"/>
      <c r="AL33" s="324"/>
      <c r="AM33" s="324"/>
      <c r="AN33" s="324"/>
      <c r="AO33" s="324"/>
      <c r="AP33" s="324"/>
      <c r="AQ33" s="324"/>
      <c r="AR33" s="324"/>
      <c r="AS33" s="324"/>
      <c r="AT33" s="324"/>
      <c r="AU33" s="324"/>
      <c r="AV33" s="324"/>
      <c r="AW33" s="324"/>
      <c r="AX33" s="324"/>
      <c r="AY33" s="324"/>
      <c r="AZ33" s="324"/>
      <c r="BA33" s="324"/>
      <c r="BB33" s="324"/>
      <c r="BC33" s="324"/>
      <c r="BD33" s="324"/>
      <c r="BE33" s="324"/>
      <c r="BF33" s="324"/>
      <c r="BG33" s="324"/>
      <c r="BH33" s="324"/>
      <c r="BI33" s="324"/>
      <c r="BJ33" s="324"/>
      <c r="BK33" s="324"/>
      <c r="BL33" s="324"/>
      <c r="BM33" s="324"/>
    </row>
    <row r="34" spans="1:121" ht="15.75" x14ac:dyDescent="0.25">
      <c r="C34" s="78" t="s">
        <v>20</v>
      </c>
      <c r="D34" s="323">
        <v>38.429999999998472</v>
      </c>
      <c r="E34" s="323"/>
      <c r="F34" s="323">
        <v>38.290000000008149</v>
      </c>
      <c r="G34" s="323"/>
      <c r="H34" s="324">
        <v>38.604999999995925</v>
      </c>
      <c r="I34" s="324"/>
      <c r="J34" s="325">
        <v>38.325000000002547</v>
      </c>
      <c r="K34" s="325"/>
      <c r="L34" s="324">
        <v>38.954999999990832</v>
      </c>
      <c r="M34" s="324"/>
      <c r="N34" s="324">
        <v>35.595000000006621</v>
      </c>
      <c r="O34" s="324"/>
      <c r="P34" s="324">
        <v>37.029999999993379</v>
      </c>
      <c r="Q34" s="324"/>
      <c r="R34" s="323">
        <v>39.235000000009677</v>
      </c>
      <c r="S34" s="323"/>
      <c r="T34" s="324">
        <v>39.934999999999491</v>
      </c>
      <c r="U34" s="324"/>
      <c r="V34" s="324">
        <v>37.625</v>
      </c>
      <c r="W34" s="324"/>
      <c r="X34" s="324">
        <v>38.079999999990832</v>
      </c>
      <c r="Y34" s="324"/>
      <c r="Z34" s="324">
        <v>39.304999999998472</v>
      </c>
      <c r="AA34" s="324"/>
      <c r="AB34" s="324">
        <v>38.710000000004584</v>
      </c>
      <c r="AC34" s="324"/>
      <c r="AD34" s="324">
        <v>39.41000000000713</v>
      </c>
      <c r="AE34" s="324"/>
      <c r="AF34" s="324">
        <v>38.815000000000509</v>
      </c>
      <c r="AG34" s="324"/>
      <c r="AH34" s="326"/>
      <c r="AI34" s="326"/>
      <c r="AJ34" s="326"/>
      <c r="AK34" s="326"/>
      <c r="AL34" s="324"/>
      <c r="AM34" s="324"/>
      <c r="AN34" s="324"/>
      <c r="AO34" s="324"/>
      <c r="AP34" s="324"/>
      <c r="AQ34" s="324"/>
      <c r="AR34" s="324"/>
      <c r="AS34" s="324"/>
      <c r="AT34" s="324"/>
      <c r="AU34" s="324"/>
      <c r="AV34" s="324"/>
      <c r="AW34" s="324"/>
      <c r="AX34" s="324"/>
      <c r="AY34" s="324"/>
      <c r="AZ34" s="324"/>
      <c r="BA34" s="324"/>
      <c r="BB34" s="324"/>
      <c r="BC34" s="324"/>
      <c r="BD34" s="324"/>
      <c r="BE34" s="324"/>
      <c r="BF34" s="324"/>
      <c r="BG34" s="324"/>
      <c r="BH34" s="324"/>
      <c r="BI34" s="324"/>
      <c r="BJ34" s="324"/>
      <c r="BK34" s="324"/>
      <c r="BL34" s="324"/>
      <c r="BM34" s="324"/>
    </row>
    <row r="35" spans="1:121" ht="15.75" x14ac:dyDescent="0.25">
      <c r="C35" s="78" t="s">
        <v>21</v>
      </c>
      <c r="D35" s="323">
        <v>18096.405999999999</v>
      </c>
      <c r="E35" s="323"/>
      <c r="F35" s="323">
        <v>18097.217000000001</v>
      </c>
      <c r="G35" s="323"/>
      <c r="H35" s="324">
        <v>18097.217000000001</v>
      </c>
      <c r="I35" s="324"/>
      <c r="J35" s="325">
        <v>18099.266</v>
      </c>
      <c r="K35" s="325"/>
      <c r="L35" s="324">
        <v>18102.972000000002</v>
      </c>
      <c r="M35" s="324"/>
      <c r="N35" s="324">
        <v>18106.800999999999</v>
      </c>
      <c r="O35" s="324"/>
      <c r="P35" s="324">
        <v>18110.525000000001</v>
      </c>
      <c r="Q35" s="324"/>
      <c r="R35" s="323">
        <v>18114.238000000001</v>
      </c>
      <c r="S35" s="323"/>
      <c r="T35" s="324">
        <v>18117.876</v>
      </c>
      <c r="U35" s="324"/>
      <c r="V35" s="324">
        <v>18121.724999999999</v>
      </c>
      <c r="W35" s="324"/>
      <c r="X35" s="324">
        <v>18125.395</v>
      </c>
      <c r="Y35" s="324"/>
      <c r="Z35" s="324">
        <v>18129.074000000001</v>
      </c>
      <c r="AA35" s="324"/>
      <c r="AB35" s="324">
        <v>18132.924999999999</v>
      </c>
      <c r="AC35" s="324"/>
      <c r="AD35" s="324">
        <v>18136.691999999999</v>
      </c>
      <c r="AE35" s="324"/>
      <c r="AF35" s="324">
        <v>18144.074000000001</v>
      </c>
      <c r="AG35" s="324"/>
      <c r="AH35" s="326"/>
      <c r="AI35" s="326"/>
      <c r="AJ35" s="326"/>
      <c r="AK35" s="326"/>
      <c r="AL35" s="324"/>
      <c r="AM35" s="324"/>
      <c r="AN35" s="324"/>
      <c r="AO35" s="324"/>
      <c r="AP35" s="324"/>
      <c r="AQ35" s="324"/>
      <c r="AR35" s="324"/>
      <c r="AS35" s="324"/>
      <c r="AT35" s="324"/>
      <c r="AU35" s="324"/>
      <c r="AV35" s="324"/>
      <c r="AW35" s="324"/>
      <c r="AX35" s="324"/>
      <c r="AY35" s="324"/>
      <c r="AZ35" s="324"/>
      <c r="BA35" s="324"/>
      <c r="BB35" s="324"/>
      <c r="BC35" s="324"/>
      <c r="BD35" s="324"/>
      <c r="BE35" s="324"/>
      <c r="BF35" s="324"/>
      <c r="BG35" s="324"/>
      <c r="BH35" s="324"/>
      <c r="BI35" s="324"/>
      <c r="BJ35" s="324"/>
      <c r="BK35" s="324"/>
      <c r="BL35" s="324"/>
      <c r="BM35" s="324"/>
    </row>
    <row r="36" spans="1:121" ht="15.75" x14ac:dyDescent="0.25">
      <c r="C36" s="78" t="s">
        <v>22</v>
      </c>
      <c r="D36" s="323">
        <v>16.489999999999998</v>
      </c>
      <c r="E36" s="323"/>
      <c r="F36" s="323">
        <v>16.489999999999998</v>
      </c>
      <c r="G36" s="323"/>
      <c r="H36" s="324">
        <v>16.489999999999998</v>
      </c>
      <c r="I36" s="324"/>
      <c r="J36" s="325">
        <v>16.489999999999998</v>
      </c>
      <c r="K36" s="325"/>
      <c r="L36" s="324">
        <v>16.489999999999998</v>
      </c>
      <c r="M36" s="324"/>
      <c r="N36" s="324">
        <v>16.489999999999998</v>
      </c>
      <c r="O36" s="324"/>
      <c r="P36" s="324">
        <v>16.489999999999998</v>
      </c>
      <c r="Q36" s="324"/>
      <c r="R36" s="323">
        <v>16.489999999999998</v>
      </c>
      <c r="S36" s="323"/>
      <c r="T36" s="324">
        <v>16.489999999999998</v>
      </c>
      <c r="U36" s="324"/>
      <c r="V36" s="324">
        <v>16.489999999999998</v>
      </c>
      <c r="W36" s="324"/>
      <c r="X36" s="324">
        <v>16.489999999999998</v>
      </c>
      <c r="Y36" s="324"/>
      <c r="Z36" s="324">
        <v>16.489999999999998</v>
      </c>
      <c r="AA36" s="324"/>
      <c r="AB36" s="324">
        <v>16.489999999999998</v>
      </c>
      <c r="AC36" s="324"/>
      <c r="AD36" s="324">
        <v>16.489999999999998</v>
      </c>
      <c r="AE36" s="324"/>
      <c r="AF36" s="324">
        <v>16.489999999999998</v>
      </c>
      <c r="AG36" s="324"/>
      <c r="AH36" s="326"/>
      <c r="AI36" s="326"/>
      <c r="AJ36" s="326"/>
      <c r="AK36" s="326"/>
      <c r="AL36" s="324"/>
      <c r="AM36" s="324"/>
      <c r="AN36" s="324"/>
      <c r="AO36" s="324"/>
      <c r="AP36" s="324"/>
      <c r="AQ36" s="324"/>
      <c r="AR36" s="324"/>
      <c r="AS36" s="324"/>
      <c r="AT36" s="324"/>
      <c r="AU36" s="324"/>
      <c r="AV36" s="324"/>
      <c r="AW36" s="324"/>
      <c r="AX36" s="324"/>
      <c r="AY36" s="324"/>
      <c r="AZ36" s="324"/>
      <c r="BA36" s="324"/>
      <c r="BB36" s="324"/>
      <c r="BC36" s="324"/>
      <c r="BD36" s="324"/>
      <c r="BE36" s="324"/>
      <c r="BF36" s="324"/>
      <c r="BG36" s="324"/>
      <c r="BH36" s="324"/>
      <c r="BI36" s="324"/>
      <c r="BJ36" s="324"/>
      <c r="BK36" s="324"/>
      <c r="BL36" s="324"/>
      <c r="BM36" s="324"/>
    </row>
    <row r="37" spans="1:121" s="159" customFormat="1" ht="15.75" x14ac:dyDescent="0.25">
      <c r="A37" s="1"/>
      <c r="B37" s="1"/>
      <c r="C37" s="78" t="s">
        <v>23</v>
      </c>
      <c r="D37" s="323">
        <v>83.45</v>
      </c>
      <c r="E37" s="323"/>
      <c r="F37" s="323">
        <v>83.45</v>
      </c>
      <c r="G37" s="323"/>
      <c r="H37" s="324">
        <v>83.45</v>
      </c>
      <c r="I37" s="324"/>
      <c r="J37" s="325">
        <v>83.45</v>
      </c>
      <c r="K37" s="325"/>
      <c r="L37" s="324">
        <v>83.45</v>
      </c>
      <c r="M37" s="324"/>
      <c r="N37" s="324">
        <v>83.45</v>
      </c>
      <c r="O37" s="324"/>
      <c r="P37" s="324">
        <v>83.45</v>
      </c>
      <c r="Q37" s="324"/>
      <c r="R37" s="323">
        <v>83.45</v>
      </c>
      <c r="S37" s="323"/>
      <c r="T37" s="324">
        <v>83.45</v>
      </c>
      <c r="U37" s="324"/>
      <c r="V37" s="324">
        <v>83.45</v>
      </c>
      <c r="W37" s="324"/>
      <c r="X37" s="324">
        <v>83.45</v>
      </c>
      <c r="Y37" s="324"/>
      <c r="Z37" s="324">
        <v>83.45</v>
      </c>
      <c r="AA37" s="324"/>
      <c r="AB37" s="324">
        <v>83.45</v>
      </c>
      <c r="AC37" s="324"/>
      <c r="AD37" s="324">
        <v>83.45</v>
      </c>
      <c r="AE37" s="324"/>
      <c r="AF37" s="324">
        <v>83.45</v>
      </c>
      <c r="AG37" s="324"/>
      <c r="AH37" s="326"/>
      <c r="AI37" s="326"/>
      <c r="AJ37" s="326"/>
      <c r="AK37" s="326"/>
      <c r="AL37" s="324"/>
      <c r="AM37" s="324"/>
      <c r="AN37" s="324"/>
      <c r="AO37" s="324"/>
      <c r="AP37" s="324"/>
      <c r="AQ37" s="324"/>
      <c r="AR37" s="324"/>
      <c r="AS37" s="324"/>
      <c r="AT37" s="324"/>
      <c r="AU37" s="324"/>
      <c r="AV37" s="324"/>
      <c r="AW37" s="324"/>
      <c r="AX37" s="324"/>
      <c r="AY37" s="324"/>
      <c r="AZ37" s="324"/>
      <c r="BA37" s="324"/>
      <c r="BB37" s="324"/>
      <c r="BC37" s="324"/>
      <c r="BD37" s="324"/>
      <c r="BE37" s="324"/>
      <c r="BF37" s="324"/>
      <c r="BG37" s="324"/>
      <c r="BH37" s="324"/>
      <c r="BI37" s="324"/>
      <c r="BJ37" s="324"/>
      <c r="BK37" s="324"/>
      <c r="BL37" s="324"/>
      <c r="BM37" s="324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</row>
    <row r="38" spans="1:121" s="159" customFormat="1" ht="15.75" x14ac:dyDescent="0.25">
      <c r="A38" s="1"/>
      <c r="B38" s="1"/>
      <c r="C38" s="78" t="s">
        <v>24</v>
      </c>
      <c r="D38" s="323">
        <v>576.82299999999998</v>
      </c>
      <c r="E38" s="323"/>
      <c r="F38" s="323">
        <v>576.73599999999999</v>
      </c>
      <c r="G38" s="323"/>
      <c r="H38" s="324">
        <v>559.84100000000001</v>
      </c>
      <c r="I38" s="324"/>
      <c r="J38" s="325">
        <v>535.93399999999997</v>
      </c>
      <c r="K38" s="325"/>
      <c r="L38" s="324">
        <v>531.25400000000002</v>
      </c>
      <c r="M38" s="324"/>
      <c r="N38" s="324">
        <v>576.28599999999994</v>
      </c>
      <c r="O38" s="324"/>
      <c r="P38" s="324">
        <v>575.90499999999997</v>
      </c>
      <c r="Q38" s="324"/>
      <c r="R38" s="323">
        <v>576.38199999999995</v>
      </c>
      <c r="S38" s="323"/>
      <c r="T38" s="324">
        <v>445.03800000000001</v>
      </c>
      <c r="U38" s="324"/>
      <c r="V38" s="324">
        <v>287.55399999999997</v>
      </c>
      <c r="W38" s="324"/>
      <c r="X38" s="324">
        <v>288.45699999999999</v>
      </c>
      <c r="Y38" s="324"/>
      <c r="Z38" s="324">
        <v>288.76</v>
      </c>
      <c r="AA38" s="324"/>
      <c r="AB38" s="324">
        <v>553.62199999999996</v>
      </c>
      <c r="AC38" s="324"/>
      <c r="AD38" s="324">
        <v>548.65899999999999</v>
      </c>
      <c r="AE38" s="324"/>
      <c r="AF38" s="324">
        <v>557.553</v>
      </c>
      <c r="AG38" s="324"/>
      <c r="AH38" s="326"/>
      <c r="AI38" s="326"/>
      <c r="AJ38" s="326"/>
      <c r="AK38" s="326"/>
      <c r="AL38" s="324"/>
      <c r="AM38" s="324"/>
      <c r="AN38" s="324"/>
      <c r="AO38" s="324"/>
      <c r="AP38" s="324"/>
      <c r="AQ38" s="324"/>
      <c r="AR38" s="324"/>
      <c r="AS38" s="324"/>
      <c r="AT38" s="324"/>
      <c r="AU38" s="324"/>
      <c r="AV38" s="324"/>
      <c r="AW38" s="324"/>
      <c r="AX38" s="324"/>
      <c r="AY38" s="324"/>
      <c r="AZ38" s="324"/>
      <c r="BA38" s="324"/>
      <c r="BB38" s="324"/>
      <c r="BC38" s="324"/>
      <c r="BD38" s="324"/>
      <c r="BE38" s="324"/>
      <c r="BF38" s="324"/>
      <c r="BG38" s="324"/>
      <c r="BH38" s="324"/>
      <c r="BI38" s="324"/>
      <c r="BJ38" s="324"/>
      <c r="BK38" s="324"/>
      <c r="BL38" s="324"/>
      <c r="BM38" s="324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</row>
    <row r="39" spans="1:121" s="159" customFormat="1" ht="15.75" x14ac:dyDescent="0.25">
      <c r="A39" s="1"/>
      <c r="B39" s="1"/>
      <c r="C39" s="78" t="s">
        <v>25</v>
      </c>
      <c r="D39" s="323">
        <v>51.529000000000003</v>
      </c>
      <c r="E39" s="323"/>
      <c r="F39" s="323">
        <v>51.448</v>
      </c>
      <c r="G39" s="323"/>
      <c r="H39" s="324">
        <v>52.912999999999997</v>
      </c>
      <c r="I39" s="324"/>
      <c r="J39" s="325">
        <v>52.465000000000003</v>
      </c>
      <c r="K39" s="325"/>
      <c r="L39" s="324">
        <v>53.210999999999999</v>
      </c>
      <c r="M39" s="324"/>
      <c r="N39" s="324">
        <v>53.860999999999997</v>
      </c>
      <c r="O39" s="324"/>
      <c r="P39" s="324">
        <v>57.965000000000003</v>
      </c>
      <c r="Q39" s="324"/>
      <c r="R39" s="323">
        <v>50.655000000000001</v>
      </c>
      <c r="S39" s="323"/>
      <c r="T39" s="324">
        <v>43.000999999999998</v>
      </c>
      <c r="U39" s="324"/>
      <c r="V39" s="324">
        <v>38.308999999999997</v>
      </c>
      <c r="W39" s="324"/>
      <c r="X39" s="324">
        <v>37.091000000000001</v>
      </c>
      <c r="Y39" s="324"/>
      <c r="Z39" s="324">
        <v>33.524999999999999</v>
      </c>
      <c r="AA39" s="324"/>
      <c r="AB39" s="324">
        <v>51.622999999999998</v>
      </c>
      <c r="AC39" s="324"/>
      <c r="AD39" s="324">
        <v>49.46</v>
      </c>
      <c r="AE39" s="324"/>
      <c r="AF39" s="324">
        <v>51.595999999999997</v>
      </c>
      <c r="AG39" s="324"/>
      <c r="AH39" s="326"/>
      <c r="AI39" s="326"/>
      <c r="AJ39" s="326"/>
      <c r="AK39" s="326"/>
      <c r="AL39" s="324"/>
      <c r="AM39" s="324"/>
      <c r="AN39" s="324"/>
      <c r="AO39" s="324"/>
      <c r="AP39" s="324"/>
      <c r="AQ39" s="324"/>
      <c r="AR39" s="324"/>
      <c r="AS39" s="324"/>
      <c r="AT39" s="324"/>
      <c r="AU39" s="324"/>
      <c r="AV39" s="324"/>
      <c r="AW39" s="324"/>
      <c r="AX39" s="324"/>
      <c r="AY39" s="324"/>
      <c r="AZ39" s="324"/>
      <c r="BA39" s="324"/>
      <c r="BB39" s="324"/>
      <c r="BC39" s="324"/>
      <c r="BD39" s="324"/>
      <c r="BE39" s="324"/>
      <c r="BF39" s="324"/>
      <c r="BG39" s="324"/>
      <c r="BH39" s="324"/>
      <c r="BI39" s="324"/>
      <c r="BJ39" s="324"/>
      <c r="BK39" s="324"/>
      <c r="BL39" s="324"/>
      <c r="BM39" s="324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</row>
    <row r="40" spans="1:121" s="159" customFormat="1" ht="15.75" x14ac:dyDescent="0.25">
      <c r="A40" s="1"/>
      <c r="B40" s="1"/>
      <c r="C40" s="78" t="s">
        <v>26</v>
      </c>
      <c r="D40" s="323">
        <v>285.64799999996831</v>
      </c>
      <c r="E40" s="323"/>
      <c r="F40" s="323">
        <v>317.65800000000672</v>
      </c>
      <c r="G40" s="323"/>
      <c r="H40" s="324">
        <v>312.18000000009124</v>
      </c>
      <c r="I40" s="324"/>
      <c r="J40" s="325">
        <v>316.00799999991068</v>
      </c>
      <c r="K40" s="325"/>
      <c r="L40" s="324">
        <v>295.15199999998367</v>
      </c>
      <c r="M40" s="324"/>
      <c r="N40" s="324">
        <v>295.21799999999712</v>
      </c>
      <c r="O40" s="324"/>
      <c r="P40" s="324">
        <v>292.5120000000461</v>
      </c>
      <c r="Q40" s="324"/>
      <c r="R40" s="323">
        <v>303.99599999998463</v>
      </c>
      <c r="S40" s="323"/>
      <c r="T40" s="324">
        <v>303.46799999999712</v>
      </c>
      <c r="U40" s="324"/>
      <c r="V40" s="324">
        <v>311.05799999998271</v>
      </c>
      <c r="W40" s="324"/>
      <c r="X40" s="324">
        <v>313.76400000005378</v>
      </c>
      <c r="Y40" s="324"/>
      <c r="Z40" s="324">
        <v>298.25400000001537</v>
      </c>
      <c r="AA40" s="324"/>
      <c r="AB40" s="324">
        <v>303.60000000002401</v>
      </c>
      <c r="AC40" s="324"/>
      <c r="AD40" s="324">
        <v>327.22799999991548</v>
      </c>
      <c r="AE40" s="324"/>
      <c r="AF40" s="324">
        <v>340.82400000004418</v>
      </c>
      <c r="AG40" s="324"/>
      <c r="AH40" s="326"/>
      <c r="AI40" s="326"/>
      <c r="AJ40" s="326"/>
      <c r="AK40" s="326"/>
      <c r="AL40" s="324"/>
      <c r="AM40" s="324"/>
      <c r="AN40" s="324"/>
      <c r="AO40" s="324"/>
      <c r="AP40" s="324"/>
      <c r="AQ40" s="324"/>
      <c r="AR40" s="324"/>
      <c r="AS40" s="324"/>
      <c r="AT40" s="324"/>
      <c r="AU40" s="324"/>
      <c r="AV40" s="324"/>
      <c r="AW40" s="324"/>
      <c r="AX40" s="324"/>
      <c r="AY40" s="324"/>
      <c r="AZ40" s="324"/>
      <c r="BA40" s="324"/>
      <c r="BB40" s="324"/>
      <c r="BC40" s="324"/>
      <c r="BD40" s="324"/>
      <c r="BE40" s="324"/>
      <c r="BF40" s="324"/>
      <c r="BG40" s="324"/>
      <c r="BH40" s="324"/>
      <c r="BI40" s="324"/>
      <c r="BJ40" s="324"/>
      <c r="BK40" s="324"/>
      <c r="BL40" s="324"/>
      <c r="BM40" s="324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</row>
    <row r="41" spans="1:121" s="159" customFormat="1" ht="15.75" x14ac:dyDescent="0.25">
      <c r="A41" s="1"/>
      <c r="B41" s="1"/>
      <c r="C41" s="78" t="s">
        <v>28</v>
      </c>
      <c r="D41" s="323">
        <v>1850.43</v>
      </c>
      <c r="E41" s="323"/>
      <c r="F41" s="323">
        <v>2208.597999999999</v>
      </c>
      <c r="G41" s="323"/>
      <c r="H41" s="324">
        <v>6056.39</v>
      </c>
      <c r="I41" s="324"/>
      <c r="J41" s="325">
        <v>2164.3969999999999</v>
      </c>
      <c r="K41" s="325"/>
      <c r="L41" s="324">
        <v>2315.3209999999999</v>
      </c>
      <c r="M41" s="324"/>
      <c r="N41" s="324">
        <v>2418.5409999999974</v>
      </c>
      <c r="O41" s="324"/>
      <c r="P41" s="324">
        <v>2103.7514000000028</v>
      </c>
      <c r="Q41" s="324"/>
      <c r="R41" s="323">
        <v>2100.8349999999987</v>
      </c>
      <c r="S41" s="323"/>
      <c r="T41" s="324">
        <v>2680.3119999999999</v>
      </c>
      <c r="U41" s="324"/>
      <c r="V41" s="324">
        <v>2511.3010000000008</v>
      </c>
      <c r="W41" s="324"/>
      <c r="X41" s="324">
        <v>2711.0401999999981</v>
      </c>
      <c r="Y41" s="324"/>
      <c r="Z41" s="324">
        <v>2304.0750000000007</v>
      </c>
      <c r="AA41" s="324"/>
      <c r="AB41" s="324">
        <v>2415.165</v>
      </c>
      <c r="AC41" s="324"/>
      <c r="AD41" s="324">
        <v>1652.8230000000017</v>
      </c>
      <c r="AE41" s="324"/>
      <c r="AF41" s="324">
        <v>988.97479999999939</v>
      </c>
      <c r="AG41" s="324"/>
      <c r="AH41" s="326"/>
      <c r="AI41" s="326"/>
      <c r="AJ41" s="326"/>
      <c r="AK41" s="326"/>
      <c r="AL41" s="327"/>
      <c r="AM41" s="327"/>
      <c r="AN41" s="324"/>
      <c r="AO41" s="324"/>
      <c r="AP41" s="324"/>
      <c r="AQ41" s="324"/>
      <c r="AR41" s="324"/>
      <c r="AS41" s="324"/>
      <c r="AT41" s="324"/>
      <c r="AU41" s="324"/>
      <c r="AV41" s="324"/>
      <c r="AW41" s="324"/>
      <c r="AX41" s="324"/>
      <c r="AY41" s="324"/>
      <c r="AZ41" s="324"/>
      <c r="BA41" s="324"/>
      <c r="BB41" s="324"/>
      <c r="BC41" s="324"/>
      <c r="BD41" s="324"/>
      <c r="BE41" s="324"/>
      <c r="BF41" s="324"/>
      <c r="BG41" s="324"/>
      <c r="BH41" s="324"/>
      <c r="BI41" s="324"/>
      <c r="BJ41" s="324"/>
      <c r="BK41" s="324"/>
      <c r="BL41" s="324"/>
      <c r="BM41" s="324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</row>
    <row r="42" spans="1:121" s="159" customFormat="1" ht="15.75" x14ac:dyDescent="0.25">
      <c r="A42" s="1"/>
      <c r="B42" s="1"/>
      <c r="C42" s="78" t="s">
        <v>27</v>
      </c>
      <c r="D42" s="323">
        <v>35.91000000000713</v>
      </c>
      <c r="E42" s="323"/>
      <c r="F42" s="323">
        <v>11.619999999998981</v>
      </c>
      <c r="G42" s="323"/>
      <c r="H42" s="324">
        <v>36.260000000002037</v>
      </c>
      <c r="I42" s="324"/>
      <c r="J42" s="325">
        <v>35.909999999994398</v>
      </c>
      <c r="K42" s="325"/>
      <c r="L42" s="324">
        <v>36.260000000002037</v>
      </c>
      <c r="M42" s="324"/>
      <c r="N42" s="324">
        <v>34.64999999999236</v>
      </c>
      <c r="O42" s="324"/>
      <c r="P42" s="324">
        <v>34.125</v>
      </c>
      <c r="Q42" s="324"/>
      <c r="R42" s="323">
        <v>33.775000000005093</v>
      </c>
      <c r="S42" s="323"/>
      <c r="T42" s="324">
        <v>34.510000000002037</v>
      </c>
      <c r="U42" s="324"/>
      <c r="V42" s="324">
        <v>34.369999999998981</v>
      </c>
      <c r="W42" s="324"/>
      <c r="X42" s="324">
        <v>35.455000000003565</v>
      </c>
      <c r="Y42" s="324"/>
      <c r="Z42" s="324">
        <v>36.119999999998981</v>
      </c>
      <c r="AA42" s="324"/>
      <c r="AB42" s="324">
        <v>36.049999999997453</v>
      </c>
      <c r="AC42" s="324"/>
      <c r="AD42" s="324">
        <v>35.525000000005093</v>
      </c>
      <c r="AE42" s="324"/>
      <c r="AF42" s="324">
        <v>35.559999999999491</v>
      </c>
      <c r="AG42" s="324"/>
      <c r="AH42" s="326"/>
      <c r="AI42" s="326"/>
      <c r="AJ42" s="326"/>
      <c r="AK42" s="326"/>
      <c r="AL42" s="327"/>
      <c r="AM42" s="327"/>
      <c r="AN42" s="324"/>
      <c r="AO42" s="324"/>
      <c r="AP42" s="324"/>
      <c r="AQ42" s="324"/>
      <c r="AR42" s="324"/>
      <c r="AS42" s="324"/>
      <c r="AT42" s="324"/>
      <c r="AU42" s="324"/>
      <c r="AV42" s="324"/>
      <c r="AW42" s="324"/>
      <c r="AX42" s="324"/>
      <c r="AY42" s="324"/>
      <c r="AZ42" s="324"/>
      <c r="BA42" s="324"/>
      <c r="BB42" s="324"/>
      <c r="BC42" s="324"/>
      <c r="BD42" s="324"/>
      <c r="BE42" s="324"/>
      <c r="BF42" s="324"/>
      <c r="BG42" s="324"/>
      <c r="BH42" s="324"/>
      <c r="BI42" s="324"/>
      <c r="BJ42" s="324"/>
      <c r="BK42" s="324"/>
      <c r="BL42" s="324"/>
      <c r="BM42" s="324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</row>
    <row r="43" spans="1:121" ht="15.75" x14ac:dyDescent="0.25">
      <c r="C43" s="1" t="s">
        <v>77</v>
      </c>
      <c r="D43" s="323">
        <v>1850.43</v>
      </c>
      <c r="E43" s="323"/>
      <c r="F43" s="323">
        <v>2208.598</v>
      </c>
      <c r="G43" s="324"/>
      <c r="H43" s="324">
        <v>6056.39</v>
      </c>
      <c r="I43" s="324"/>
      <c r="J43" s="325">
        <f>J41</f>
        <v>2164.3969999999999</v>
      </c>
      <c r="K43" s="325"/>
      <c r="L43" s="324">
        <v>2315.3209999999999</v>
      </c>
      <c r="M43" s="324"/>
      <c r="N43" s="324">
        <v>2418.5409999999974</v>
      </c>
      <c r="O43" s="324"/>
      <c r="P43" s="324">
        <v>2103.7514000000001</v>
      </c>
      <c r="Q43" s="324"/>
      <c r="R43" s="323">
        <f>R41</f>
        <v>2100.8349999999987</v>
      </c>
      <c r="S43" s="323"/>
      <c r="T43" s="324">
        <v>2680.3119999999999</v>
      </c>
      <c r="U43" s="324"/>
      <c r="V43" s="324">
        <v>2511.3010000000008</v>
      </c>
      <c r="W43" s="324"/>
      <c r="X43" s="324">
        <v>2711.0401999999981</v>
      </c>
      <c r="Y43" s="324"/>
      <c r="Z43" s="324">
        <f>Z41</f>
        <v>2304.0750000000007</v>
      </c>
      <c r="AA43" s="324"/>
      <c r="AB43" s="324">
        <v>2415.165</v>
      </c>
      <c r="AC43" s="324"/>
      <c r="AD43" s="324">
        <v>1652.8230000000001</v>
      </c>
      <c r="AE43" s="324"/>
      <c r="AF43" s="324">
        <v>988.97479999999996</v>
      </c>
      <c r="AG43" s="324"/>
      <c r="AH43" s="326"/>
      <c r="AI43" s="326"/>
      <c r="AJ43" s="326"/>
      <c r="AK43" s="326"/>
      <c r="AL43" s="327"/>
      <c r="AM43" s="327"/>
      <c r="AN43" s="324"/>
      <c r="AO43" s="324"/>
      <c r="AP43" s="324"/>
      <c r="AQ43" s="324"/>
      <c r="AR43" s="324"/>
      <c r="AS43" s="324"/>
      <c r="AT43" s="324"/>
      <c r="AU43" s="324"/>
      <c r="AV43" s="324"/>
      <c r="AW43" s="324"/>
      <c r="AX43" s="324"/>
      <c r="AY43" s="324"/>
      <c r="AZ43" s="324"/>
      <c r="BA43" s="324"/>
      <c r="BB43" s="324"/>
      <c r="BC43" s="324"/>
      <c r="BD43" s="324"/>
      <c r="BE43" s="324"/>
      <c r="BF43" s="324"/>
      <c r="BG43" s="324"/>
      <c r="BH43" s="324"/>
      <c r="BI43" s="324"/>
      <c r="BJ43" s="324"/>
      <c r="BK43" s="324"/>
      <c r="BL43" s="324"/>
      <c r="BM43" s="324"/>
    </row>
    <row r="44" spans="1:121" ht="27" customHeight="1" x14ac:dyDescent="0.25">
      <c r="C44" s="1" t="s">
        <v>78</v>
      </c>
      <c r="D44" s="324">
        <v>509.572</v>
      </c>
      <c r="E44" s="324"/>
      <c r="F44" s="324">
        <v>829.81799999999998</v>
      </c>
      <c r="G44" s="324"/>
      <c r="H44" s="324">
        <v>665.39880000000005</v>
      </c>
      <c r="I44" s="324"/>
      <c r="J44" s="328">
        <v>790.83799999999997</v>
      </c>
      <c r="K44" s="328"/>
      <c r="L44" s="324">
        <v>834.39800000000002</v>
      </c>
      <c r="M44" s="324"/>
      <c r="N44" s="324">
        <v>739.23900000000003</v>
      </c>
      <c r="O44" s="324"/>
      <c r="P44" s="324">
        <v>503.21039999999999</v>
      </c>
      <c r="Q44" s="324"/>
      <c r="R44" s="324">
        <v>463.54399999999998</v>
      </c>
      <c r="S44" s="324"/>
      <c r="T44" s="324">
        <v>1031.672</v>
      </c>
      <c r="U44" s="324"/>
      <c r="V44" s="324">
        <v>859.06899999999996</v>
      </c>
      <c r="W44" s="324"/>
      <c r="X44" s="324">
        <v>927.37919999999997</v>
      </c>
      <c r="Y44" s="324"/>
      <c r="Z44" s="324">
        <v>485.82600000000002</v>
      </c>
      <c r="AA44" s="324"/>
      <c r="AB44" s="324">
        <v>589.44600000000003</v>
      </c>
      <c r="AC44" s="324"/>
      <c r="AD44" s="324">
        <v>0</v>
      </c>
      <c r="AE44" s="324"/>
      <c r="AF44" s="324">
        <v>422.91480000000001</v>
      </c>
      <c r="AG44" s="324"/>
      <c r="AH44" s="326"/>
      <c r="AI44" s="326"/>
      <c r="AJ44" s="326"/>
      <c r="AK44" s="326"/>
      <c r="AL44" s="327"/>
      <c r="AM44" s="327"/>
      <c r="AN44" s="324"/>
      <c r="AO44" s="324"/>
      <c r="AP44" s="324"/>
      <c r="AQ44" s="324"/>
      <c r="AR44" s="324"/>
      <c r="AS44" s="324"/>
      <c r="AT44" s="324"/>
      <c r="AU44" s="324"/>
      <c r="AV44" s="324"/>
      <c r="AW44" s="324"/>
      <c r="AX44" s="324"/>
      <c r="AY44" s="324"/>
      <c r="AZ44" s="324"/>
      <c r="BA44" s="324"/>
      <c r="BB44" s="324"/>
      <c r="BC44" s="324"/>
      <c r="BD44" s="324"/>
      <c r="BE44" s="324"/>
      <c r="BF44" s="324"/>
      <c r="BG44" s="324"/>
      <c r="BH44" s="324"/>
      <c r="BI44" s="324"/>
      <c r="BJ44" s="324"/>
      <c r="BK44" s="324"/>
      <c r="BL44" s="324"/>
      <c r="BM44" s="324"/>
    </row>
  </sheetData>
  <mergeCells count="739">
    <mergeCell ref="BL44:BM44"/>
    <mergeCell ref="AZ44:BA44"/>
    <mergeCell ref="BB44:BC44"/>
    <mergeCell ref="BD44:BE44"/>
    <mergeCell ref="BF44:BG44"/>
    <mergeCell ref="BH44:BI44"/>
    <mergeCell ref="BJ44:BK44"/>
    <mergeCell ref="AN44:AO44"/>
    <mergeCell ref="AP44:AQ44"/>
    <mergeCell ref="AR44:AS44"/>
    <mergeCell ref="AT44:AU44"/>
    <mergeCell ref="AV44:AW44"/>
    <mergeCell ref="AX44:AY44"/>
    <mergeCell ref="AB44:AC44"/>
    <mergeCell ref="AD44:AE44"/>
    <mergeCell ref="AF44:AG44"/>
    <mergeCell ref="AH44:AI44"/>
    <mergeCell ref="AJ44:AK44"/>
    <mergeCell ref="AL44:AM44"/>
    <mergeCell ref="P44:Q44"/>
    <mergeCell ref="R44:S44"/>
    <mergeCell ref="T44:U44"/>
    <mergeCell ref="V44:W44"/>
    <mergeCell ref="X44:Y44"/>
    <mergeCell ref="Z44:AA44"/>
    <mergeCell ref="BF43:BG43"/>
    <mergeCell ref="BH43:BI43"/>
    <mergeCell ref="BJ43:BK43"/>
    <mergeCell ref="BL43:BM43"/>
    <mergeCell ref="D44:E44"/>
    <mergeCell ref="F44:G44"/>
    <mergeCell ref="H44:I44"/>
    <mergeCell ref="J44:K44"/>
    <mergeCell ref="L44:M44"/>
    <mergeCell ref="N44:O44"/>
    <mergeCell ref="AT43:AU43"/>
    <mergeCell ref="AV43:AW43"/>
    <mergeCell ref="AX43:AY43"/>
    <mergeCell ref="AZ43:BA43"/>
    <mergeCell ref="BB43:BC43"/>
    <mergeCell ref="BD43:BE43"/>
    <mergeCell ref="AH43:AI43"/>
    <mergeCell ref="AJ43:AK43"/>
    <mergeCell ref="AL43:AM43"/>
    <mergeCell ref="AN43:AO43"/>
    <mergeCell ref="AP43:AQ43"/>
    <mergeCell ref="AR43:AS43"/>
    <mergeCell ref="V43:W43"/>
    <mergeCell ref="X43:Y43"/>
    <mergeCell ref="Z43:AA43"/>
    <mergeCell ref="AB43:AC43"/>
    <mergeCell ref="AD43:AE43"/>
    <mergeCell ref="AF43:AG43"/>
    <mergeCell ref="BL42:BM42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AZ42:BA42"/>
    <mergeCell ref="BB42:BC42"/>
    <mergeCell ref="BD42:BE42"/>
    <mergeCell ref="BF42:BG42"/>
    <mergeCell ref="BH42:BI42"/>
    <mergeCell ref="BJ42:BK42"/>
    <mergeCell ref="AN42:AO42"/>
    <mergeCell ref="AP42:AQ42"/>
    <mergeCell ref="AR42:AS42"/>
    <mergeCell ref="AT42:AU42"/>
    <mergeCell ref="AV42:AW42"/>
    <mergeCell ref="AX42:AY42"/>
    <mergeCell ref="AB42:AC42"/>
    <mergeCell ref="AD42:AE42"/>
    <mergeCell ref="AF42:AG42"/>
    <mergeCell ref="AH42:AI42"/>
    <mergeCell ref="AJ42:AK42"/>
    <mergeCell ref="AL42:AM42"/>
    <mergeCell ref="P42:Q42"/>
    <mergeCell ref="R42:S42"/>
    <mergeCell ref="T42:U42"/>
    <mergeCell ref="V42:W42"/>
    <mergeCell ref="X42:Y42"/>
    <mergeCell ref="Z42:AA42"/>
    <mergeCell ref="BF41:BG41"/>
    <mergeCell ref="BH41:BI41"/>
    <mergeCell ref="BJ41:BK41"/>
    <mergeCell ref="BL41:BM41"/>
    <mergeCell ref="D42:E42"/>
    <mergeCell ref="F42:G42"/>
    <mergeCell ref="H42:I42"/>
    <mergeCell ref="J42:K42"/>
    <mergeCell ref="L42:M42"/>
    <mergeCell ref="N42:O42"/>
    <mergeCell ref="AT41:AU41"/>
    <mergeCell ref="AV41:AW41"/>
    <mergeCell ref="AX41:AY41"/>
    <mergeCell ref="AZ41:BA41"/>
    <mergeCell ref="BB41:BC41"/>
    <mergeCell ref="BD41:BE41"/>
    <mergeCell ref="AH41:AI41"/>
    <mergeCell ref="AJ41:AK41"/>
    <mergeCell ref="AL41:AM41"/>
    <mergeCell ref="AN41:AO41"/>
    <mergeCell ref="AP41:AQ41"/>
    <mergeCell ref="AR41:AS41"/>
    <mergeCell ref="V41:W41"/>
    <mergeCell ref="X41:Y41"/>
    <mergeCell ref="Z41:AA41"/>
    <mergeCell ref="AB41:AC41"/>
    <mergeCell ref="AD41:AE41"/>
    <mergeCell ref="AF41:AG41"/>
    <mergeCell ref="BL40:BM40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AZ40:BA40"/>
    <mergeCell ref="BB40:BC40"/>
    <mergeCell ref="BD40:BE40"/>
    <mergeCell ref="BF40:BG40"/>
    <mergeCell ref="BH40:BI40"/>
    <mergeCell ref="BJ40:BK40"/>
    <mergeCell ref="AN40:AO40"/>
    <mergeCell ref="AP40:AQ40"/>
    <mergeCell ref="AR40:AS40"/>
    <mergeCell ref="AT40:AU40"/>
    <mergeCell ref="AV40:AW40"/>
    <mergeCell ref="AX40:AY40"/>
    <mergeCell ref="AB40:AC40"/>
    <mergeCell ref="AD40:AE40"/>
    <mergeCell ref="AF40:AG40"/>
    <mergeCell ref="AH40:AI40"/>
    <mergeCell ref="AJ40:AK40"/>
    <mergeCell ref="AL40:AM40"/>
    <mergeCell ref="P40:Q40"/>
    <mergeCell ref="R40:S40"/>
    <mergeCell ref="T40:U40"/>
    <mergeCell ref="V40:W40"/>
    <mergeCell ref="X40:Y40"/>
    <mergeCell ref="Z40:AA40"/>
    <mergeCell ref="BF39:BG39"/>
    <mergeCell ref="BH39:BI39"/>
    <mergeCell ref="BJ39:BK39"/>
    <mergeCell ref="BL39:BM39"/>
    <mergeCell ref="D40:E40"/>
    <mergeCell ref="F40:G40"/>
    <mergeCell ref="H40:I40"/>
    <mergeCell ref="J40:K40"/>
    <mergeCell ref="L40:M40"/>
    <mergeCell ref="N40:O40"/>
    <mergeCell ref="AT39:AU39"/>
    <mergeCell ref="AV39:AW39"/>
    <mergeCell ref="AX39:AY39"/>
    <mergeCell ref="AZ39:BA39"/>
    <mergeCell ref="BB39:BC39"/>
    <mergeCell ref="BD39:BE39"/>
    <mergeCell ref="AH39:AI39"/>
    <mergeCell ref="AJ39:AK39"/>
    <mergeCell ref="AL39:AM39"/>
    <mergeCell ref="AN39:AO39"/>
    <mergeCell ref="AP39:AQ39"/>
    <mergeCell ref="AR39:AS39"/>
    <mergeCell ref="V39:W39"/>
    <mergeCell ref="X39:Y39"/>
    <mergeCell ref="Z39:AA39"/>
    <mergeCell ref="AB39:AC39"/>
    <mergeCell ref="AD39:AE39"/>
    <mergeCell ref="AF39:AG39"/>
    <mergeCell ref="BL38:BM38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AZ38:BA38"/>
    <mergeCell ref="BB38:BC38"/>
    <mergeCell ref="BD38:BE38"/>
    <mergeCell ref="BF38:BG38"/>
    <mergeCell ref="BH38:BI38"/>
    <mergeCell ref="BJ38:BK38"/>
    <mergeCell ref="AN38:AO38"/>
    <mergeCell ref="AP38:AQ38"/>
    <mergeCell ref="AR38:AS38"/>
    <mergeCell ref="AT38:AU38"/>
    <mergeCell ref="AV38:AW38"/>
    <mergeCell ref="AX38:AY38"/>
    <mergeCell ref="AB38:AC38"/>
    <mergeCell ref="AD38:AE38"/>
    <mergeCell ref="AF38:AG38"/>
    <mergeCell ref="AH38:AI38"/>
    <mergeCell ref="AJ38:AK38"/>
    <mergeCell ref="AL38:AM38"/>
    <mergeCell ref="P38:Q38"/>
    <mergeCell ref="R38:S38"/>
    <mergeCell ref="T38:U38"/>
    <mergeCell ref="V38:W38"/>
    <mergeCell ref="X38:Y38"/>
    <mergeCell ref="Z38:AA38"/>
    <mergeCell ref="BF37:BG37"/>
    <mergeCell ref="BH37:BI37"/>
    <mergeCell ref="BJ37:BK37"/>
    <mergeCell ref="BL37:BM37"/>
    <mergeCell ref="D38:E38"/>
    <mergeCell ref="F38:G38"/>
    <mergeCell ref="H38:I38"/>
    <mergeCell ref="J38:K38"/>
    <mergeCell ref="L38:M38"/>
    <mergeCell ref="N38:O38"/>
    <mergeCell ref="AT37:AU37"/>
    <mergeCell ref="AV37:AW37"/>
    <mergeCell ref="AX37:AY37"/>
    <mergeCell ref="AZ37:BA37"/>
    <mergeCell ref="BB37:BC37"/>
    <mergeCell ref="BD37:BE37"/>
    <mergeCell ref="AH37:AI37"/>
    <mergeCell ref="AJ37:AK37"/>
    <mergeCell ref="AL37:AM37"/>
    <mergeCell ref="AN37:AO37"/>
    <mergeCell ref="AP37:AQ37"/>
    <mergeCell ref="AR37:AS37"/>
    <mergeCell ref="V37:W37"/>
    <mergeCell ref="X37:Y37"/>
    <mergeCell ref="Z37:AA37"/>
    <mergeCell ref="AB37:AC37"/>
    <mergeCell ref="AD37:AE37"/>
    <mergeCell ref="AF37:AG37"/>
    <mergeCell ref="BL36:BM36"/>
    <mergeCell ref="D37:E37"/>
    <mergeCell ref="F37:G37"/>
    <mergeCell ref="H37:I37"/>
    <mergeCell ref="J37:K37"/>
    <mergeCell ref="L37:M37"/>
    <mergeCell ref="N37:O37"/>
    <mergeCell ref="P37:Q37"/>
    <mergeCell ref="R37:S37"/>
    <mergeCell ref="T37:U37"/>
    <mergeCell ref="AZ36:BA36"/>
    <mergeCell ref="BB36:BC36"/>
    <mergeCell ref="BD36:BE36"/>
    <mergeCell ref="BF36:BG36"/>
    <mergeCell ref="BH36:BI36"/>
    <mergeCell ref="BJ36:BK36"/>
    <mergeCell ref="AN36:AO36"/>
    <mergeCell ref="AP36:AQ36"/>
    <mergeCell ref="AR36:AS36"/>
    <mergeCell ref="AT36:AU36"/>
    <mergeCell ref="AV36:AW36"/>
    <mergeCell ref="AX36:AY36"/>
    <mergeCell ref="AB36:AC36"/>
    <mergeCell ref="AD36:AE36"/>
    <mergeCell ref="AF36:AG36"/>
    <mergeCell ref="AH36:AI36"/>
    <mergeCell ref="AJ36:AK36"/>
    <mergeCell ref="AL36:AM36"/>
    <mergeCell ref="P36:Q36"/>
    <mergeCell ref="R36:S36"/>
    <mergeCell ref="T36:U36"/>
    <mergeCell ref="V36:W36"/>
    <mergeCell ref="X36:Y36"/>
    <mergeCell ref="Z36:AA36"/>
    <mergeCell ref="BF35:BG35"/>
    <mergeCell ref="BH35:BI35"/>
    <mergeCell ref="BJ35:BK35"/>
    <mergeCell ref="BL35:BM35"/>
    <mergeCell ref="D36:E36"/>
    <mergeCell ref="F36:G36"/>
    <mergeCell ref="H36:I36"/>
    <mergeCell ref="J36:K36"/>
    <mergeCell ref="L36:M36"/>
    <mergeCell ref="N36:O36"/>
    <mergeCell ref="AT35:AU35"/>
    <mergeCell ref="AV35:AW35"/>
    <mergeCell ref="AX35:AY35"/>
    <mergeCell ref="AZ35:BA35"/>
    <mergeCell ref="BB35:BC35"/>
    <mergeCell ref="BD35:BE35"/>
    <mergeCell ref="AH35:AI35"/>
    <mergeCell ref="AJ35:AK35"/>
    <mergeCell ref="AL35:AM35"/>
    <mergeCell ref="AN35:AO35"/>
    <mergeCell ref="AP35:AQ35"/>
    <mergeCell ref="AR35:AS35"/>
    <mergeCell ref="V35:W35"/>
    <mergeCell ref="X35:Y35"/>
    <mergeCell ref="Z35:AA35"/>
    <mergeCell ref="AB35:AC35"/>
    <mergeCell ref="AD35:AE35"/>
    <mergeCell ref="AF35:AG35"/>
    <mergeCell ref="BL34:BM34"/>
    <mergeCell ref="D35:E35"/>
    <mergeCell ref="F35:G35"/>
    <mergeCell ref="H35:I35"/>
    <mergeCell ref="J35:K35"/>
    <mergeCell ref="L35:M35"/>
    <mergeCell ref="N35:O35"/>
    <mergeCell ref="P35:Q35"/>
    <mergeCell ref="R35:S35"/>
    <mergeCell ref="T35:U35"/>
    <mergeCell ref="AZ34:BA34"/>
    <mergeCell ref="BB34:BC34"/>
    <mergeCell ref="BD34:BE34"/>
    <mergeCell ref="BF34:BG34"/>
    <mergeCell ref="BH34:BI34"/>
    <mergeCell ref="BJ34:BK34"/>
    <mergeCell ref="AN34:AO34"/>
    <mergeCell ref="AP34:AQ34"/>
    <mergeCell ref="AR34:AS34"/>
    <mergeCell ref="AT34:AU34"/>
    <mergeCell ref="AV34:AW34"/>
    <mergeCell ref="AX34:AY34"/>
    <mergeCell ref="AB34:AC34"/>
    <mergeCell ref="AD34:AE34"/>
    <mergeCell ref="AF34:AG34"/>
    <mergeCell ref="AH34:AI34"/>
    <mergeCell ref="AJ34:AK34"/>
    <mergeCell ref="AL34:AM34"/>
    <mergeCell ref="P34:Q34"/>
    <mergeCell ref="R34:S34"/>
    <mergeCell ref="T34:U34"/>
    <mergeCell ref="V34:W34"/>
    <mergeCell ref="X34:Y34"/>
    <mergeCell ref="Z34:AA34"/>
    <mergeCell ref="BF33:BG33"/>
    <mergeCell ref="BH33:BI33"/>
    <mergeCell ref="BJ33:BK33"/>
    <mergeCell ref="BL33:BM33"/>
    <mergeCell ref="D34:E34"/>
    <mergeCell ref="F34:G34"/>
    <mergeCell ref="H34:I34"/>
    <mergeCell ref="J34:K34"/>
    <mergeCell ref="L34:M34"/>
    <mergeCell ref="N34:O34"/>
    <mergeCell ref="AT33:AU33"/>
    <mergeCell ref="AV33:AW33"/>
    <mergeCell ref="AX33:AY33"/>
    <mergeCell ref="AZ33:BA33"/>
    <mergeCell ref="BB33:BC33"/>
    <mergeCell ref="BD33:BE33"/>
    <mergeCell ref="AH33:AI33"/>
    <mergeCell ref="AJ33:AK33"/>
    <mergeCell ref="AL33:AM33"/>
    <mergeCell ref="AN33:AO33"/>
    <mergeCell ref="AP33:AQ33"/>
    <mergeCell ref="AR33:AS33"/>
    <mergeCell ref="V33:W33"/>
    <mergeCell ref="X33:Y33"/>
    <mergeCell ref="Z33:AA33"/>
    <mergeCell ref="AB33:AC33"/>
    <mergeCell ref="AD33:AE33"/>
    <mergeCell ref="AF33:AG33"/>
    <mergeCell ref="BL32:BM32"/>
    <mergeCell ref="D33:E33"/>
    <mergeCell ref="F33:G33"/>
    <mergeCell ref="H33:I33"/>
    <mergeCell ref="J33:K33"/>
    <mergeCell ref="L33:M33"/>
    <mergeCell ref="N33:O33"/>
    <mergeCell ref="P33:Q33"/>
    <mergeCell ref="R33:S33"/>
    <mergeCell ref="T33:U33"/>
    <mergeCell ref="AZ32:BA32"/>
    <mergeCell ref="BB32:BC32"/>
    <mergeCell ref="BD32:BE32"/>
    <mergeCell ref="BF32:BG32"/>
    <mergeCell ref="BH32:BI32"/>
    <mergeCell ref="BJ32:BK32"/>
    <mergeCell ref="AN32:AO32"/>
    <mergeCell ref="AP32:AQ32"/>
    <mergeCell ref="AR32:AS32"/>
    <mergeCell ref="AT32:AU32"/>
    <mergeCell ref="AV32:AW32"/>
    <mergeCell ref="AX32:AY32"/>
    <mergeCell ref="AB32:AC32"/>
    <mergeCell ref="AD32:AE32"/>
    <mergeCell ref="AF32:AG32"/>
    <mergeCell ref="AH32:AI32"/>
    <mergeCell ref="AJ32:AK32"/>
    <mergeCell ref="AL32:AM32"/>
    <mergeCell ref="P32:Q32"/>
    <mergeCell ref="R32:S32"/>
    <mergeCell ref="T32:U32"/>
    <mergeCell ref="V32:W32"/>
    <mergeCell ref="X32:Y32"/>
    <mergeCell ref="Z32:AA32"/>
    <mergeCell ref="BF31:BG31"/>
    <mergeCell ref="BH31:BI31"/>
    <mergeCell ref="BJ31:BK31"/>
    <mergeCell ref="BL31:BM31"/>
    <mergeCell ref="D32:E32"/>
    <mergeCell ref="F32:G32"/>
    <mergeCell ref="H32:I32"/>
    <mergeCell ref="J32:K32"/>
    <mergeCell ref="L32:M32"/>
    <mergeCell ref="N32:O32"/>
    <mergeCell ref="AT31:AU31"/>
    <mergeCell ref="AV31:AW31"/>
    <mergeCell ref="AX31:AY31"/>
    <mergeCell ref="AZ31:BA31"/>
    <mergeCell ref="BB31:BC31"/>
    <mergeCell ref="BD31:BE31"/>
    <mergeCell ref="AH31:AI31"/>
    <mergeCell ref="AJ31:AK31"/>
    <mergeCell ref="AL31:AM31"/>
    <mergeCell ref="AN31:AO31"/>
    <mergeCell ref="AP31:AQ31"/>
    <mergeCell ref="AR31:AS31"/>
    <mergeCell ref="V31:W31"/>
    <mergeCell ref="X31:Y31"/>
    <mergeCell ref="Z31:AA31"/>
    <mergeCell ref="AB31:AC31"/>
    <mergeCell ref="AD31:AE31"/>
    <mergeCell ref="AF31:AG31"/>
    <mergeCell ref="BL30:BM30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AZ30:BA30"/>
    <mergeCell ref="BB30:BC30"/>
    <mergeCell ref="BD30:BE30"/>
    <mergeCell ref="BF30:BG30"/>
    <mergeCell ref="BH30:BI30"/>
    <mergeCell ref="BJ30:BK30"/>
    <mergeCell ref="AN30:AO30"/>
    <mergeCell ref="AP30:AQ30"/>
    <mergeCell ref="AR30:AS30"/>
    <mergeCell ref="AT30:AU30"/>
    <mergeCell ref="AD30:AE30"/>
    <mergeCell ref="AF30:AG30"/>
    <mergeCell ref="AH30:AI30"/>
    <mergeCell ref="AJ30:AK30"/>
    <mergeCell ref="AL30:AM30"/>
    <mergeCell ref="P30:Q30"/>
    <mergeCell ref="R30:S30"/>
    <mergeCell ref="T30:U30"/>
    <mergeCell ref="V30:W30"/>
    <mergeCell ref="X30:Y30"/>
    <mergeCell ref="Z30:AA30"/>
    <mergeCell ref="D30:E30"/>
    <mergeCell ref="F30:G30"/>
    <mergeCell ref="H30:I30"/>
    <mergeCell ref="J30:K30"/>
    <mergeCell ref="L30:M30"/>
    <mergeCell ref="N30:O30"/>
    <mergeCell ref="BB29:BC29"/>
    <mergeCell ref="BD29:BE29"/>
    <mergeCell ref="BF29:BG29"/>
    <mergeCell ref="AD29:AE29"/>
    <mergeCell ref="AF29:AG29"/>
    <mergeCell ref="AH29:AI29"/>
    <mergeCell ref="AJ29:AK29"/>
    <mergeCell ref="AL29:AM29"/>
    <mergeCell ref="AN29:AO29"/>
    <mergeCell ref="R29:S29"/>
    <mergeCell ref="T29:U29"/>
    <mergeCell ref="V29:W29"/>
    <mergeCell ref="X29:Y29"/>
    <mergeCell ref="Z29:AA29"/>
    <mergeCell ref="AB29:AC29"/>
    <mergeCell ref="AV30:AW30"/>
    <mergeCell ref="AX30:AY30"/>
    <mergeCell ref="AB30:AC30"/>
    <mergeCell ref="BH29:BI29"/>
    <mergeCell ref="BJ29:BK29"/>
    <mergeCell ref="BL29:BM29"/>
    <mergeCell ref="AP29:AQ29"/>
    <mergeCell ref="AR29:AS29"/>
    <mergeCell ref="AT29:AU29"/>
    <mergeCell ref="AV29:AW29"/>
    <mergeCell ref="AX29:AY29"/>
    <mergeCell ref="AZ29:BA29"/>
    <mergeCell ref="A28:C28"/>
    <mergeCell ref="D29:E29"/>
    <mergeCell ref="F29:G29"/>
    <mergeCell ref="H29:I29"/>
    <mergeCell ref="J29:K29"/>
    <mergeCell ref="L29:M29"/>
    <mergeCell ref="N29:O29"/>
    <mergeCell ref="P29:Q29"/>
    <mergeCell ref="AX27:AY27"/>
    <mergeCell ref="AL27:AM27"/>
    <mergeCell ref="AN27:AO27"/>
    <mergeCell ref="AP27:AQ27"/>
    <mergeCell ref="AR27:AS27"/>
    <mergeCell ref="AT27:AU27"/>
    <mergeCell ref="AV27:AW27"/>
    <mergeCell ref="Z27:AA27"/>
    <mergeCell ref="AB27:AC27"/>
    <mergeCell ref="AJ27:AK27"/>
    <mergeCell ref="N27:O27"/>
    <mergeCell ref="P27:Q27"/>
    <mergeCell ref="R27:S27"/>
    <mergeCell ref="T27:U27"/>
    <mergeCell ref="V27:W27"/>
    <mergeCell ref="X27:Y27"/>
    <mergeCell ref="A27:C27"/>
    <mergeCell ref="D27:E27"/>
    <mergeCell ref="F27:G27"/>
    <mergeCell ref="H27:I27"/>
    <mergeCell ref="J27:K27"/>
    <mergeCell ref="L27:M27"/>
    <mergeCell ref="AD27:AE27"/>
    <mergeCell ref="AF27:AG27"/>
    <mergeCell ref="AH27:AI27"/>
    <mergeCell ref="AD26:AE26"/>
    <mergeCell ref="AF26:AG26"/>
    <mergeCell ref="AH26:AI26"/>
    <mergeCell ref="AJ26:AK26"/>
    <mergeCell ref="AL26:AM26"/>
    <mergeCell ref="AN26:AO26"/>
    <mergeCell ref="BJ27:BK27"/>
    <mergeCell ref="BL27:BM27"/>
    <mergeCell ref="AZ27:BA27"/>
    <mergeCell ref="BB27:BC27"/>
    <mergeCell ref="BD27:BE27"/>
    <mergeCell ref="BF27:BG27"/>
    <mergeCell ref="BH27:BI27"/>
    <mergeCell ref="BH26:BI26"/>
    <mergeCell ref="BJ26:BK26"/>
    <mergeCell ref="BL26:BM26"/>
    <mergeCell ref="AP26:AQ26"/>
    <mergeCell ref="AR26:AS26"/>
    <mergeCell ref="AT26:AU26"/>
    <mergeCell ref="AV26:AW26"/>
    <mergeCell ref="AX26:AY26"/>
    <mergeCell ref="AZ26:BA26"/>
    <mergeCell ref="BB26:BC26"/>
    <mergeCell ref="BD26:BE26"/>
    <mergeCell ref="BF26:BG26"/>
    <mergeCell ref="N26:O26"/>
    <mergeCell ref="P26:Q26"/>
    <mergeCell ref="AX25:AY25"/>
    <mergeCell ref="AL25:AM25"/>
    <mergeCell ref="AN25:AO25"/>
    <mergeCell ref="AP25:AQ25"/>
    <mergeCell ref="AR25:AS25"/>
    <mergeCell ref="AT25:AU25"/>
    <mergeCell ref="AV25:AW25"/>
    <mergeCell ref="Z25:AA25"/>
    <mergeCell ref="AB25:AC25"/>
    <mergeCell ref="AJ25:AK25"/>
    <mergeCell ref="N25:O25"/>
    <mergeCell ref="P25:Q25"/>
    <mergeCell ref="R25:S25"/>
    <mergeCell ref="T25:U25"/>
    <mergeCell ref="V25:W25"/>
    <mergeCell ref="X25:Y25"/>
    <mergeCell ref="R26:S26"/>
    <mergeCell ref="T26:U26"/>
    <mergeCell ref="V26:W26"/>
    <mergeCell ref="X26:Y26"/>
    <mergeCell ref="Z26:AA26"/>
    <mergeCell ref="AB26:AC26"/>
    <mergeCell ref="A25:C25"/>
    <mergeCell ref="D25:E25"/>
    <mergeCell ref="F25:G25"/>
    <mergeCell ref="H25:I25"/>
    <mergeCell ref="J25:K25"/>
    <mergeCell ref="L25:M25"/>
    <mergeCell ref="A26:C26"/>
    <mergeCell ref="D26:E26"/>
    <mergeCell ref="F26:G26"/>
    <mergeCell ref="H26:I26"/>
    <mergeCell ref="J26:K26"/>
    <mergeCell ref="L26:M26"/>
    <mergeCell ref="AJ24:AK24"/>
    <mergeCell ref="AL24:AM24"/>
    <mergeCell ref="AN24:AO24"/>
    <mergeCell ref="BJ25:BK25"/>
    <mergeCell ref="BL25:BM25"/>
    <mergeCell ref="AZ25:BA25"/>
    <mergeCell ref="BB25:BC25"/>
    <mergeCell ref="BD25:BE25"/>
    <mergeCell ref="BF25:BG25"/>
    <mergeCell ref="BH25:BI25"/>
    <mergeCell ref="BH24:BI24"/>
    <mergeCell ref="BJ24:BK24"/>
    <mergeCell ref="BL24:BM24"/>
    <mergeCell ref="AP24:AQ24"/>
    <mergeCell ref="AR24:AS24"/>
    <mergeCell ref="AT24:AU24"/>
    <mergeCell ref="AV24:AW24"/>
    <mergeCell ref="AX24:AY24"/>
    <mergeCell ref="AZ24:BA24"/>
    <mergeCell ref="BB24:BC24"/>
    <mergeCell ref="BD24:BE24"/>
    <mergeCell ref="BF24:BG24"/>
    <mergeCell ref="R24:S24"/>
    <mergeCell ref="T24:U24"/>
    <mergeCell ref="V24:W24"/>
    <mergeCell ref="X24:Y24"/>
    <mergeCell ref="Z24:AA24"/>
    <mergeCell ref="AB24:AC24"/>
    <mergeCell ref="AD25:AE25"/>
    <mergeCell ref="AF25:AG25"/>
    <mergeCell ref="AH25:AI25"/>
    <mergeCell ref="AD24:AE24"/>
    <mergeCell ref="AF24:AG24"/>
    <mergeCell ref="AH24:AI24"/>
    <mergeCell ref="BJ23:BK23"/>
    <mergeCell ref="BL23:BM23"/>
    <mergeCell ref="A24:C24"/>
    <mergeCell ref="D24:E24"/>
    <mergeCell ref="F24:G24"/>
    <mergeCell ref="H24:I24"/>
    <mergeCell ref="J24:K24"/>
    <mergeCell ref="L24:M24"/>
    <mergeCell ref="N24:O24"/>
    <mergeCell ref="P24:Q24"/>
    <mergeCell ref="AX23:AY23"/>
    <mergeCell ref="AZ23:BA23"/>
    <mergeCell ref="BB23:BC23"/>
    <mergeCell ref="BD23:BE23"/>
    <mergeCell ref="BF23:BG23"/>
    <mergeCell ref="BH23:BI23"/>
    <mergeCell ref="AL23:AM23"/>
    <mergeCell ref="AN23:AO23"/>
    <mergeCell ref="AP23:AQ23"/>
    <mergeCell ref="AR23:AS23"/>
    <mergeCell ref="AT23:AU23"/>
    <mergeCell ref="AV23:AW23"/>
    <mergeCell ref="Z23:AA23"/>
    <mergeCell ref="AB23:AC23"/>
    <mergeCell ref="AD23:AE23"/>
    <mergeCell ref="AF23:AG23"/>
    <mergeCell ref="AH23:AI23"/>
    <mergeCell ref="AJ23:AK23"/>
    <mergeCell ref="N23:O23"/>
    <mergeCell ref="P23:Q23"/>
    <mergeCell ref="R23:S23"/>
    <mergeCell ref="T23:U23"/>
    <mergeCell ref="V23:W23"/>
    <mergeCell ref="X23:Y23"/>
    <mergeCell ref="BF22:BG22"/>
    <mergeCell ref="BH22:BI22"/>
    <mergeCell ref="BJ22:BK22"/>
    <mergeCell ref="BL22:BM22"/>
    <mergeCell ref="A23:C23"/>
    <mergeCell ref="D23:E23"/>
    <mergeCell ref="F23:G23"/>
    <mergeCell ref="H23:I23"/>
    <mergeCell ref="J23:K23"/>
    <mergeCell ref="L23:M23"/>
    <mergeCell ref="AT22:AU22"/>
    <mergeCell ref="AV22:AW22"/>
    <mergeCell ref="AX22:AY22"/>
    <mergeCell ref="AZ22:BA22"/>
    <mergeCell ref="BB22:BC22"/>
    <mergeCell ref="BD22:BE22"/>
    <mergeCell ref="AH22:AI22"/>
    <mergeCell ref="AJ22:AK22"/>
    <mergeCell ref="AL22:AM22"/>
    <mergeCell ref="AN22:AO22"/>
    <mergeCell ref="AP22:AQ22"/>
    <mergeCell ref="AR22:AS22"/>
    <mergeCell ref="V22:W22"/>
    <mergeCell ref="X22:Y22"/>
    <mergeCell ref="Z22:AA22"/>
    <mergeCell ref="AB22:AC22"/>
    <mergeCell ref="AD22:AE22"/>
    <mergeCell ref="AF22:AG22"/>
    <mergeCell ref="J22:K22"/>
    <mergeCell ref="L22:M22"/>
    <mergeCell ref="N22:O22"/>
    <mergeCell ref="P22:Q22"/>
    <mergeCell ref="R22:S22"/>
    <mergeCell ref="T22:U22"/>
    <mergeCell ref="A21:C21"/>
    <mergeCell ref="A22:C22"/>
    <mergeCell ref="D22:E22"/>
    <mergeCell ref="F22:G22"/>
    <mergeCell ref="H22:I22"/>
    <mergeCell ref="A12:C12"/>
    <mergeCell ref="A13:C13"/>
    <mergeCell ref="A17:C17"/>
    <mergeCell ref="A18:C18"/>
    <mergeCell ref="A19:C19"/>
    <mergeCell ref="A14:C14"/>
    <mergeCell ref="A20:C20"/>
    <mergeCell ref="A15:C15"/>
    <mergeCell ref="A16:C16"/>
    <mergeCell ref="A6:C6"/>
    <mergeCell ref="A7:C7"/>
    <mergeCell ref="A8:C8"/>
    <mergeCell ref="A9:C9"/>
    <mergeCell ref="A10:C10"/>
    <mergeCell ref="A11:C11"/>
    <mergeCell ref="BD3:BE3"/>
    <mergeCell ref="BF3:BG3"/>
    <mergeCell ref="BH3:BI3"/>
    <mergeCell ref="A5:C5"/>
    <mergeCell ref="AR3:AS3"/>
    <mergeCell ref="AT3:AU3"/>
    <mergeCell ref="AV3:AW3"/>
    <mergeCell ref="AX3:AY3"/>
    <mergeCell ref="AZ3:BA3"/>
    <mergeCell ref="BB3:BC3"/>
    <mergeCell ref="AF3:AG3"/>
    <mergeCell ref="AH3:AI3"/>
    <mergeCell ref="AJ3:AK3"/>
    <mergeCell ref="AL3:AM3"/>
    <mergeCell ref="AN3:AO3"/>
    <mergeCell ref="AP3:AQ3"/>
    <mergeCell ref="T3:U3"/>
    <mergeCell ref="V3:W3"/>
    <mergeCell ref="X3:Y3"/>
    <mergeCell ref="Z3:AA3"/>
    <mergeCell ref="AB3:AC3"/>
    <mergeCell ref="AD3:AE3"/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R3:S3"/>
    <mergeCell ref="BJ3:BK3"/>
    <mergeCell ref="BL3:BM3"/>
  </mergeCells>
  <pageMargins left="0.7" right="0.7" top="0.75" bottom="0.75" header="0.3" footer="0.3"/>
  <pageSetup paperSize="9" scale="13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Q42"/>
  <sheetViews>
    <sheetView view="pageBreakPreview" zoomScale="80" zoomScaleNormal="110" zoomScaleSheetLayoutView="80" workbookViewId="0">
      <pane xSplit="3" ySplit="1" topLeftCell="BB2" activePane="bottomRight" state="frozen"/>
      <selection pane="topRight" activeCell="C1" sqref="C1"/>
      <selection pane="bottomLeft" activeCell="A3" sqref="A3"/>
      <selection pane="bottomRight" activeCell="A14" sqref="A14:E14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250"/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50"/>
      <c r="AI1" s="250"/>
      <c r="AJ1" s="250"/>
      <c r="AK1" s="250"/>
      <c r="AL1" s="250"/>
      <c r="AM1" s="250"/>
      <c r="AN1" s="250"/>
      <c r="AO1" s="250"/>
      <c r="AP1" s="250"/>
      <c r="AQ1" s="250"/>
      <c r="AR1" s="250"/>
      <c r="AS1" s="250"/>
      <c r="AT1" s="250"/>
      <c r="AU1" s="250"/>
      <c r="AV1" s="250"/>
      <c r="AW1" s="250"/>
      <c r="AX1" s="250"/>
      <c r="AY1" s="250"/>
      <c r="AZ1" s="250"/>
      <c r="BA1" s="250"/>
      <c r="BB1" s="250"/>
      <c r="BC1" s="250"/>
      <c r="BD1" s="250"/>
      <c r="BE1" s="250"/>
      <c r="BF1" s="250"/>
      <c r="BG1" s="250"/>
      <c r="BH1" s="250"/>
      <c r="BI1" s="250"/>
      <c r="BJ1" s="250"/>
      <c r="BK1" s="250"/>
      <c r="BL1" s="250"/>
      <c r="BM1" s="250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251" t="s">
        <v>1</v>
      </c>
      <c r="B3" s="252"/>
      <c r="C3" s="252"/>
      <c r="D3" s="248">
        <v>45383</v>
      </c>
      <c r="E3" s="255"/>
      <c r="F3" s="248">
        <v>45384</v>
      </c>
      <c r="G3" s="249"/>
      <c r="H3" s="329">
        <v>45385</v>
      </c>
      <c r="I3" s="249"/>
      <c r="J3" s="248">
        <v>45386</v>
      </c>
      <c r="K3" s="249"/>
      <c r="L3" s="248">
        <v>45387</v>
      </c>
      <c r="M3" s="249"/>
      <c r="N3" s="248">
        <v>45388</v>
      </c>
      <c r="O3" s="249"/>
      <c r="P3" s="248">
        <v>45389</v>
      </c>
      <c r="Q3" s="249"/>
      <c r="R3" s="248">
        <v>45390</v>
      </c>
      <c r="S3" s="249"/>
      <c r="T3" s="248">
        <v>45391</v>
      </c>
      <c r="U3" s="249"/>
      <c r="V3" s="248">
        <v>45392</v>
      </c>
      <c r="W3" s="249"/>
      <c r="X3" s="248">
        <v>45393</v>
      </c>
      <c r="Y3" s="249"/>
      <c r="Z3" s="248">
        <v>45394</v>
      </c>
      <c r="AA3" s="249"/>
      <c r="AB3" s="248">
        <v>45395</v>
      </c>
      <c r="AC3" s="249"/>
      <c r="AD3" s="248">
        <v>45396</v>
      </c>
      <c r="AE3" s="249"/>
      <c r="AF3" s="248">
        <v>45397</v>
      </c>
      <c r="AG3" s="249"/>
      <c r="AH3" s="248">
        <v>45398</v>
      </c>
      <c r="AI3" s="249"/>
      <c r="AJ3" s="248">
        <v>45399</v>
      </c>
      <c r="AK3" s="249"/>
      <c r="AL3" s="248">
        <v>45400</v>
      </c>
      <c r="AM3" s="249"/>
      <c r="AN3" s="248">
        <v>45401</v>
      </c>
      <c r="AO3" s="249"/>
      <c r="AP3" s="248">
        <v>45402</v>
      </c>
      <c r="AQ3" s="249"/>
      <c r="AR3" s="248">
        <v>45403</v>
      </c>
      <c r="AS3" s="249"/>
      <c r="AT3" s="248">
        <v>45404</v>
      </c>
      <c r="AU3" s="249"/>
      <c r="AV3" s="248">
        <v>45405</v>
      </c>
      <c r="AW3" s="249"/>
      <c r="AX3" s="248">
        <v>45406</v>
      </c>
      <c r="AY3" s="249"/>
      <c r="AZ3" s="248">
        <v>45407</v>
      </c>
      <c r="BA3" s="249"/>
      <c r="BB3" s="248">
        <v>45408</v>
      </c>
      <c r="BC3" s="249"/>
      <c r="BD3" s="248">
        <v>45409</v>
      </c>
      <c r="BE3" s="249"/>
      <c r="BF3" s="248">
        <v>45410</v>
      </c>
      <c r="BG3" s="249"/>
      <c r="BH3" s="248">
        <v>45411</v>
      </c>
      <c r="BI3" s="249"/>
      <c r="BJ3" s="248">
        <v>45412</v>
      </c>
      <c r="BK3" s="249"/>
      <c r="BL3" s="248"/>
      <c r="BM3" s="249"/>
      <c r="BN3" s="137"/>
      <c r="BO3" s="137"/>
      <c r="BP3" s="138"/>
    </row>
    <row r="4" spans="1:68" ht="18.75" customHeight="1" thickBot="1" x14ac:dyDescent="0.3">
      <c r="A4" s="253"/>
      <c r="B4" s="254"/>
      <c r="C4" s="254"/>
      <c r="D4" s="189" t="s">
        <v>2</v>
      </c>
      <c r="E4" s="6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7" t="s">
        <v>3</v>
      </c>
      <c r="L4" s="190" t="s">
        <v>2</v>
      </c>
      <c r="M4" s="7" t="s">
        <v>3</v>
      </c>
      <c r="N4" s="189" t="s">
        <v>2</v>
      </c>
      <c r="O4" s="7" t="s">
        <v>3</v>
      </c>
      <c r="P4" s="189" t="s">
        <v>2</v>
      </c>
      <c r="Q4" s="7" t="s">
        <v>3</v>
      </c>
      <c r="R4" s="189" t="s">
        <v>2</v>
      </c>
      <c r="S4" s="7" t="s">
        <v>3</v>
      </c>
      <c r="T4" s="189" t="s">
        <v>2</v>
      </c>
      <c r="U4" s="7" t="s">
        <v>3</v>
      </c>
      <c r="V4" s="189" t="s">
        <v>2</v>
      </c>
      <c r="W4" s="7" t="s">
        <v>3</v>
      </c>
      <c r="X4" s="189" t="s">
        <v>2</v>
      </c>
      <c r="Y4" s="7" t="s">
        <v>3</v>
      </c>
      <c r="Z4" s="189" t="s">
        <v>2</v>
      </c>
      <c r="AA4" s="7" t="s">
        <v>3</v>
      </c>
      <c r="AB4" s="189" t="s">
        <v>2</v>
      </c>
      <c r="AC4" s="7" t="s">
        <v>3</v>
      </c>
      <c r="AD4" s="189" t="s">
        <v>2</v>
      </c>
      <c r="AE4" s="7" t="s">
        <v>3</v>
      </c>
      <c r="AF4" s="189" t="s">
        <v>2</v>
      </c>
      <c r="AG4" s="7" t="s">
        <v>3</v>
      </c>
      <c r="AH4" s="189" t="s">
        <v>2</v>
      </c>
      <c r="AI4" s="7" t="s">
        <v>3</v>
      </c>
      <c r="AJ4" s="189" t="s">
        <v>2</v>
      </c>
      <c r="AK4" s="7" t="s">
        <v>3</v>
      </c>
      <c r="AL4" s="189" t="s">
        <v>2</v>
      </c>
      <c r="AM4" s="7" t="s">
        <v>3</v>
      </c>
      <c r="AN4" s="189" t="s">
        <v>2</v>
      </c>
      <c r="AO4" s="7" t="s">
        <v>3</v>
      </c>
      <c r="AP4" s="189" t="s">
        <v>2</v>
      </c>
      <c r="AQ4" s="7" t="s">
        <v>3</v>
      </c>
      <c r="AR4" s="189" t="s">
        <v>2</v>
      </c>
      <c r="AS4" s="7" t="s">
        <v>3</v>
      </c>
      <c r="AT4" s="189" t="s">
        <v>2</v>
      </c>
      <c r="AU4" s="7" t="s">
        <v>3</v>
      </c>
      <c r="AV4" s="189" t="s">
        <v>2</v>
      </c>
      <c r="AW4" s="7" t="s">
        <v>3</v>
      </c>
      <c r="AX4" s="189" t="s">
        <v>2</v>
      </c>
      <c r="AY4" s="7" t="s">
        <v>3</v>
      </c>
      <c r="AZ4" s="189" t="s">
        <v>2</v>
      </c>
      <c r="BA4" s="7" t="s">
        <v>3</v>
      </c>
      <c r="BB4" s="189" t="s">
        <v>2</v>
      </c>
      <c r="BC4" s="7" t="s">
        <v>3</v>
      </c>
      <c r="BD4" s="189" t="s">
        <v>2</v>
      </c>
      <c r="BE4" s="7" t="s">
        <v>3</v>
      </c>
      <c r="BF4" s="189" t="s">
        <v>2</v>
      </c>
      <c r="BG4" s="7" t="s">
        <v>3</v>
      </c>
      <c r="BH4" s="189" t="s">
        <v>2</v>
      </c>
      <c r="BI4" s="7" t="s">
        <v>3</v>
      </c>
      <c r="BJ4" s="189" t="s">
        <v>2</v>
      </c>
      <c r="BK4" s="7" t="s">
        <v>3</v>
      </c>
      <c r="BL4" s="189" t="s">
        <v>2</v>
      </c>
      <c r="BM4" s="7" t="s">
        <v>3</v>
      </c>
      <c r="BN4" s="11" t="s">
        <v>4</v>
      </c>
      <c r="BO4" s="12" t="s">
        <v>5</v>
      </c>
      <c r="BP4" s="135" t="s">
        <v>6</v>
      </c>
    </row>
    <row r="5" spans="1:68" ht="18.75" customHeight="1" thickBot="1" x14ac:dyDescent="0.3">
      <c r="A5" s="268" t="s">
        <v>44</v>
      </c>
      <c r="B5" s="269"/>
      <c r="C5" s="270"/>
      <c r="D5" s="225">
        <f>F5</f>
        <v>45.616</v>
      </c>
      <c r="E5" s="32">
        <v>18.172000000176922</v>
      </c>
      <c r="F5" s="69">
        <v>45.616</v>
      </c>
      <c r="G5" s="33">
        <v>45.616</v>
      </c>
      <c r="H5" s="120">
        <v>-11.94</v>
      </c>
      <c r="I5" s="32">
        <v>-11.94</v>
      </c>
      <c r="J5" s="191">
        <v>0</v>
      </c>
      <c r="K5" s="119">
        <v>12.519999999779884</v>
      </c>
      <c r="L5" s="115">
        <v>11.248000000275624</v>
      </c>
      <c r="M5" s="40">
        <v>11.248000000275624</v>
      </c>
      <c r="N5" s="69">
        <v>11.24</v>
      </c>
      <c r="O5" s="114">
        <v>11.24</v>
      </c>
      <c r="P5" s="68">
        <v>99.207999999999998</v>
      </c>
      <c r="Q5" s="124">
        <v>99.21</v>
      </c>
      <c r="R5" s="226">
        <v>0</v>
      </c>
      <c r="S5" s="227">
        <v>0.25600000038161902</v>
      </c>
      <c r="T5" s="220">
        <v>10.3600000002657</v>
      </c>
      <c r="U5" s="114">
        <v>10.3600000002657</v>
      </c>
      <c r="V5" s="69">
        <v>14.788</v>
      </c>
      <c r="W5" s="33">
        <v>14.788</v>
      </c>
      <c r="X5" s="166">
        <v>6.62</v>
      </c>
      <c r="Y5" s="33">
        <v>6.62</v>
      </c>
      <c r="Z5" s="210">
        <v>32.268000000000001</v>
      </c>
      <c r="AA5" s="33">
        <v>32.268000000000001</v>
      </c>
      <c r="AB5" s="69">
        <v>-4.2920000001813605</v>
      </c>
      <c r="AC5" s="33"/>
      <c r="AD5" s="210">
        <v>15.144</v>
      </c>
      <c r="AE5" s="28">
        <v>15.144</v>
      </c>
      <c r="AF5" s="49">
        <v>7.46</v>
      </c>
      <c r="AG5" s="33">
        <v>7.46</v>
      </c>
      <c r="AH5" s="49">
        <v>12.447999999923923</v>
      </c>
      <c r="AI5" s="33">
        <v>12.447999999923923</v>
      </c>
      <c r="AJ5" s="69">
        <v>-1.9199999996455972</v>
      </c>
      <c r="AK5" s="33">
        <v>-1.9199999996455972</v>
      </c>
      <c r="AL5" s="69">
        <v>25.403999999803091</v>
      </c>
      <c r="AM5" s="33">
        <v>25.403999999803091</v>
      </c>
      <c r="AN5" s="69">
        <v>1.504</v>
      </c>
      <c r="AO5" s="33">
        <v>1.5</v>
      </c>
      <c r="AP5" s="69">
        <v>145.09999999982801</v>
      </c>
      <c r="AQ5" s="33">
        <v>145.09999999982801</v>
      </c>
      <c r="AR5" s="69">
        <v>-129.51200000018912</v>
      </c>
      <c r="AS5" s="33">
        <v>-129.51200000018912</v>
      </c>
      <c r="AT5" s="69">
        <v>-5.703999999568623</v>
      </c>
      <c r="AU5" s="33">
        <v>-5.703999999568623</v>
      </c>
      <c r="AV5" s="69">
        <v>22.231999999999999</v>
      </c>
      <c r="AW5" s="33">
        <v>22.23</v>
      </c>
      <c r="AX5" s="69">
        <v>8.3759999998596868</v>
      </c>
      <c r="AY5" s="33">
        <v>8.3759999998596868</v>
      </c>
      <c r="AZ5" s="69">
        <v>18.896000000074764</v>
      </c>
      <c r="BA5" s="33">
        <v>18.896000000074764</v>
      </c>
      <c r="BB5" s="210">
        <v>25.927999999787289</v>
      </c>
      <c r="BC5" s="33">
        <v>25.927999999787289</v>
      </c>
      <c r="BD5" s="69">
        <v>-27.98</v>
      </c>
      <c r="BE5" s="33">
        <v>-27.98</v>
      </c>
      <c r="BF5" s="69">
        <v>50.123999999925331</v>
      </c>
      <c r="BG5" s="33">
        <v>50.123999999925331</v>
      </c>
      <c r="BH5" s="210">
        <v>-5.5640000000353211</v>
      </c>
      <c r="BI5" s="33">
        <v>-5.5640000000353211</v>
      </c>
      <c r="BJ5" s="69">
        <v>13.596000000093454</v>
      </c>
      <c r="BK5" s="33">
        <v>13.596000000093454</v>
      </c>
      <c r="BL5" s="69"/>
      <c r="BM5" s="33"/>
      <c r="BN5" s="23">
        <f>SUM(L5,N5,P5,R5,T5,V5,X5,Z5,AB5,AD5,AH5,AJ5,AL5,AN5,AP5,AR5,AT5,AV5,AX5,AZ5,BB5,BD5,BF5,BH5,BJ5,BL5,D5,F5,H5,J5,AF5)</f>
        <v>436.26400000021681</v>
      </c>
      <c r="BO5" s="24">
        <f>SUM(AE5,AC5,AA5,Y5,W5,U5,S5,Q5,O5,M5,AI5,AK5,AM5,AO5,AQ5,AS5,AU5,AW5,AY5,BA5,BC5,BE5,BG5,BI5,BK5,BM5,AG5,K5,I5,G5,E5)</f>
        <v>425.88400000073659</v>
      </c>
      <c r="BP5" s="128">
        <f>BO5-BN5</f>
        <v>-10.379999999480219</v>
      </c>
    </row>
    <row r="6" spans="1:68" ht="18.75" customHeight="1" x14ac:dyDescent="0.25">
      <c r="A6" s="256" t="s">
        <v>31</v>
      </c>
      <c r="B6" s="257"/>
      <c r="C6" s="257"/>
      <c r="D6" s="166">
        <f>12.153+0</f>
        <v>12.153</v>
      </c>
      <c r="E6" s="27">
        <v>26.307050000000551</v>
      </c>
      <c r="F6" s="30">
        <v>12.11</v>
      </c>
      <c r="G6" s="21">
        <v>31.27</v>
      </c>
      <c r="H6" s="29">
        <v>11.93</v>
      </c>
      <c r="I6" s="27">
        <v>48.26</v>
      </c>
      <c r="J6" s="26">
        <v>10.955</v>
      </c>
      <c r="K6" s="28">
        <v>52.906699999999809</v>
      </c>
      <c r="L6" s="166">
        <f>12.03+0</f>
        <v>12.03</v>
      </c>
      <c r="M6" s="28">
        <v>52.397099999999924</v>
      </c>
      <c r="N6" s="30">
        <v>11.96</v>
      </c>
      <c r="O6" s="21">
        <v>64.959999999999994</v>
      </c>
      <c r="P6" s="30">
        <v>11.97</v>
      </c>
      <c r="Q6" s="22">
        <v>38.36</v>
      </c>
      <c r="R6" s="172">
        <v>11.653</v>
      </c>
      <c r="S6" s="21">
        <v>32.253550000001461</v>
      </c>
      <c r="T6" s="29">
        <v>0</v>
      </c>
      <c r="U6" s="28">
        <v>48.783000000000271</v>
      </c>
      <c r="V6" s="30">
        <v>11.103999999999999</v>
      </c>
      <c r="W6" s="21">
        <v>28.516249999998116</v>
      </c>
      <c r="X6" s="30">
        <v>10.644</v>
      </c>
      <c r="Y6" s="21">
        <v>30.220750000002592</v>
      </c>
      <c r="Z6" s="30">
        <v>14.244999999999999</v>
      </c>
      <c r="AA6" s="21">
        <v>20.97899999999812</v>
      </c>
      <c r="AB6" s="221">
        <v>11.936</v>
      </c>
      <c r="AC6" s="21">
        <v>33.292700000002093</v>
      </c>
      <c r="AD6" s="131">
        <v>13.367000000000001</v>
      </c>
      <c r="AE6" s="21">
        <v>28.688799999997254</v>
      </c>
      <c r="AF6" s="30">
        <v>12.602</v>
      </c>
      <c r="AG6" s="21">
        <v>25.654300000001651</v>
      </c>
      <c r="AH6" s="49">
        <v>11.616</v>
      </c>
      <c r="AI6" s="21">
        <v>20.204099999997929</v>
      </c>
      <c r="AJ6" s="221">
        <v>11.898</v>
      </c>
      <c r="AK6" s="21">
        <v>29.204350000001511</v>
      </c>
      <c r="AL6" s="30">
        <v>12.412000000000001</v>
      </c>
      <c r="AM6" s="21">
        <v>27.372100000000163</v>
      </c>
      <c r="AN6" s="30">
        <v>12.932</v>
      </c>
      <c r="AO6" s="21">
        <v>14.51379999999811</v>
      </c>
      <c r="AP6" s="30">
        <v>13.374000000000001</v>
      </c>
      <c r="AQ6" s="21">
        <v>30.393300000003023</v>
      </c>
      <c r="AR6" s="30">
        <v>13.023999999999999</v>
      </c>
      <c r="AS6" s="21">
        <v>28.993649999999185</v>
      </c>
      <c r="AT6" s="30">
        <v>12.754</v>
      </c>
      <c r="AU6" s="21">
        <v>37.003049999998453</v>
      </c>
      <c r="AV6" s="30">
        <v>12.387</v>
      </c>
      <c r="AW6" s="21">
        <v>40.733700000000248</v>
      </c>
      <c r="AX6" s="30">
        <v>12.048999999999999</v>
      </c>
      <c r="AY6" s="21">
        <v>68.159700000000228</v>
      </c>
      <c r="AZ6" s="30">
        <v>11.86</v>
      </c>
      <c r="BA6" s="21">
        <v>39.799199999999146</v>
      </c>
      <c r="BB6" s="30">
        <v>12.52</v>
      </c>
      <c r="BC6" s="21">
        <v>57.312500000001982</v>
      </c>
      <c r="BD6" s="30">
        <v>12.426</v>
      </c>
      <c r="BE6" s="232">
        <v>54.157950000000127</v>
      </c>
      <c r="BF6" s="30">
        <v>12.388</v>
      </c>
      <c r="BG6" s="21">
        <v>32.764200000001402</v>
      </c>
      <c r="BH6" s="221">
        <v>12.223000000000001</v>
      </c>
      <c r="BI6" s="21">
        <v>35.121099999999515</v>
      </c>
      <c r="BJ6" s="30">
        <v>12.223000000000001</v>
      </c>
      <c r="BK6" s="21">
        <v>36.838199999998629</v>
      </c>
      <c r="BL6" s="30"/>
      <c r="BM6" s="21"/>
      <c r="BN6" s="23">
        <f>SUM(L6,N6,P6,R6,T6,V6,X6,Z6,AB6,AD6,AH6,AJ6,AL6,AN6,AP6,AR6,AT6,AV6,AX6,AZ6,BB6,BD6,BF6,BH6,BJ6,BL6,D6,F6,H6,J6,AF6)</f>
        <v>354.745</v>
      </c>
      <c r="BO6" s="24">
        <f>SUM(AE6,AC6,AA6,Y6,W6,U6,S6,Q6,O6,M6,AI6,AK6,AM6,AO6,AQ6,AS6,AU6,AW6,AY6,BA6,BC6,BE6,BG6,BI6,BK6,BM6,AG6,K6,I6,G6,E6)</f>
        <v>1115.4201000000014</v>
      </c>
      <c r="BP6" s="128">
        <f>BO6-BN6</f>
        <v>760.67510000000141</v>
      </c>
    </row>
    <row r="7" spans="1:68" ht="18.75" customHeight="1" x14ac:dyDescent="0.25">
      <c r="A7" s="259" t="s">
        <v>61</v>
      </c>
      <c r="B7" s="260"/>
      <c r="C7" s="260"/>
      <c r="D7" s="30">
        <f>19.23+36.14</f>
        <v>55.370000000000005</v>
      </c>
      <c r="E7" s="27">
        <v>91.820999999999998</v>
      </c>
      <c r="F7" s="30">
        <v>55.37</v>
      </c>
      <c r="G7" s="21">
        <v>66.52</v>
      </c>
      <c r="H7" s="29">
        <v>55.37</v>
      </c>
      <c r="I7" s="27">
        <v>66.39</v>
      </c>
      <c r="J7" s="26">
        <v>55.370000000000005</v>
      </c>
      <c r="K7" s="28">
        <v>66.344999999999999</v>
      </c>
      <c r="L7" s="30">
        <f>18.43+36.14</f>
        <v>54.57</v>
      </c>
      <c r="M7" s="28">
        <v>66.718000000000004</v>
      </c>
      <c r="N7" s="30">
        <v>55.37</v>
      </c>
      <c r="O7" s="21">
        <v>66.63</v>
      </c>
      <c r="P7" s="30">
        <v>55.37</v>
      </c>
      <c r="Q7" s="22">
        <v>66.989999999999995</v>
      </c>
      <c r="R7" s="174">
        <v>55.370000000000005</v>
      </c>
      <c r="S7" s="21">
        <v>66.168999999999997</v>
      </c>
      <c r="T7" s="29">
        <v>19.23</v>
      </c>
      <c r="U7" s="28">
        <v>67.012</v>
      </c>
      <c r="V7" s="30">
        <v>55.370000000000005</v>
      </c>
      <c r="W7" s="21">
        <v>67.016000000000005</v>
      </c>
      <c r="X7" s="30">
        <v>55.370000000000005</v>
      </c>
      <c r="Y7" s="21">
        <v>66.224999999999994</v>
      </c>
      <c r="Z7" s="30">
        <v>55.370000000000005</v>
      </c>
      <c r="AA7" s="21">
        <v>67.007999999999996</v>
      </c>
      <c r="AB7" s="201">
        <f>19.23+36.14</f>
        <v>55.370000000000005</v>
      </c>
      <c r="AC7" s="21">
        <v>66.114999999999995</v>
      </c>
      <c r="AD7" s="30">
        <v>55.370000000000005</v>
      </c>
      <c r="AE7" s="21">
        <v>66.316999999999993</v>
      </c>
      <c r="AF7" s="30">
        <v>55.370000000000005</v>
      </c>
      <c r="AG7" s="21">
        <v>66.12</v>
      </c>
      <c r="AH7" s="30">
        <v>54.09</v>
      </c>
      <c r="AI7" s="21">
        <v>66.588999999999999</v>
      </c>
      <c r="AJ7" s="201">
        <f>19.23+36.14</f>
        <v>55.370000000000005</v>
      </c>
      <c r="AK7" s="21">
        <v>66.132999999999996</v>
      </c>
      <c r="AL7" s="30">
        <v>55.370000000000005</v>
      </c>
      <c r="AM7" s="21">
        <v>65.97</v>
      </c>
      <c r="AN7" s="30">
        <v>55.370000000000005</v>
      </c>
      <c r="AO7" s="21">
        <v>65.569000000000003</v>
      </c>
      <c r="AP7" s="30">
        <v>55.370000000000005</v>
      </c>
      <c r="AQ7" s="21">
        <v>65.784999999999997</v>
      </c>
      <c r="AR7" s="30">
        <v>55.370000000000005</v>
      </c>
      <c r="AS7" s="21">
        <v>65.438000000000002</v>
      </c>
      <c r="AT7" s="30">
        <v>55.370000000000005</v>
      </c>
      <c r="AU7" s="21">
        <v>65.408000000000001</v>
      </c>
      <c r="AV7" s="30">
        <v>55.370000000000005</v>
      </c>
      <c r="AW7" s="21">
        <v>65.504999999999995</v>
      </c>
      <c r="AX7" s="30">
        <v>55.370000000000005</v>
      </c>
      <c r="AY7" s="21">
        <v>66.025000000000006</v>
      </c>
      <c r="AZ7" s="30">
        <v>55.370000000000005</v>
      </c>
      <c r="BA7" s="21">
        <v>66.106999999999999</v>
      </c>
      <c r="BB7" s="30">
        <v>55.370000000000005</v>
      </c>
      <c r="BC7" s="21">
        <v>66.278000000000006</v>
      </c>
      <c r="BD7" s="30">
        <v>55.370000000000005</v>
      </c>
      <c r="BE7" s="232">
        <v>66.277000000000001</v>
      </c>
      <c r="BF7" s="30">
        <v>55.370000000000005</v>
      </c>
      <c r="BG7" s="21">
        <v>66.545999999999992</v>
      </c>
      <c r="BH7" s="201">
        <f>19.23+36.14</f>
        <v>55.370000000000005</v>
      </c>
      <c r="BI7" s="21">
        <v>66.031000000000006</v>
      </c>
      <c r="BJ7" s="30">
        <v>55.370000000000005</v>
      </c>
      <c r="BK7" s="21">
        <v>65.31</v>
      </c>
      <c r="BL7" s="30"/>
      <c r="BM7" s="21"/>
      <c r="BN7" s="23">
        <f t="shared" ref="BN7:BN18" si="0">SUM(L7,N7,P7,R7,T7,V7,X7,Z7,AB7,AD7,AH7,AJ7,AL7,AN7,AP7,AR7,AT7,AV7,AX7,AZ7,BB7,BD7,BF7,BH7,BJ7,BL7,D7,F7,H7,J7,AF7)</f>
        <v>1622.8799999999992</v>
      </c>
      <c r="BO7" s="24">
        <f t="shared" ref="BO7:BO18" si="1">SUM(AE7,AC7,AA7,Y7,W7,U7,S7,Q7,O7,M7,AI7,AK7,AM7,AO7,AQ7,AS7,AU7,AW7,AY7,BA7,BC7,BE7,BG7,BI7,BK7,BM7,AG7,K7,I7,G7,E7)</f>
        <v>2012.3669999999997</v>
      </c>
      <c r="BP7" s="128">
        <f t="shared" ref="BP7:BP18" si="2">BO7-BN7</f>
        <v>389.48700000000053</v>
      </c>
    </row>
    <row r="8" spans="1:68" ht="18.75" customHeight="1" x14ac:dyDescent="0.25">
      <c r="A8" s="262" t="s">
        <v>7</v>
      </c>
      <c r="B8" s="263"/>
      <c r="C8" s="263"/>
      <c r="D8" s="30">
        <v>0</v>
      </c>
      <c r="E8" s="27">
        <v>213.35579999997987</v>
      </c>
      <c r="F8" s="30">
        <v>0</v>
      </c>
      <c r="G8" s="21">
        <v>207.36</v>
      </c>
      <c r="H8" s="29">
        <v>0</v>
      </c>
      <c r="I8" s="27">
        <v>211.76</v>
      </c>
      <c r="J8" s="26">
        <v>0</v>
      </c>
      <c r="K8" s="28">
        <v>211.66740000000067</v>
      </c>
      <c r="L8" s="30">
        <v>0</v>
      </c>
      <c r="M8" s="28">
        <v>213.13599999996978</v>
      </c>
      <c r="N8" s="30">
        <v>0</v>
      </c>
      <c r="O8" s="28">
        <v>206.31</v>
      </c>
      <c r="P8" s="30">
        <v>201.2</v>
      </c>
      <c r="Q8" s="27">
        <v>164.51</v>
      </c>
      <c r="R8" s="174">
        <v>0</v>
      </c>
      <c r="S8" s="21">
        <v>28.28980000004217</v>
      </c>
      <c r="T8" s="29">
        <v>0</v>
      </c>
      <c r="U8" s="28">
        <v>29.301999999956479</v>
      </c>
      <c r="V8" s="30">
        <v>0</v>
      </c>
      <c r="W8" s="21">
        <v>59.742199999983768</v>
      </c>
      <c r="X8" s="30">
        <v>72</v>
      </c>
      <c r="Y8" s="21">
        <v>161.67760000000914</v>
      </c>
      <c r="Z8" s="30">
        <v>96</v>
      </c>
      <c r="AA8" s="21">
        <v>161.84420000001759</v>
      </c>
      <c r="AB8" s="201">
        <v>0</v>
      </c>
      <c r="AC8" s="21">
        <v>159.05679999997864</v>
      </c>
      <c r="AD8" s="30">
        <v>120</v>
      </c>
      <c r="AE8" s="21">
        <v>160.45540000003135</v>
      </c>
      <c r="AF8" s="30">
        <v>120</v>
      </c>
      <c r="AG8" s="21">
        <v>159.06379999998325</v>
      </c>
      <c r="AH8" s="30">
        <v>0</v>
      </c>
      <c r="AI8" s="21">
        <v>156.2246000000207</v>
      </c>
      <c r="AJ8" s="201">
        <v>0</v>
      </c>
      <c r="AK8" s="21">
        <v>154.53900000000652</v>
      </c>
      <c r="AL8" s="30">
        <v>120</v>
      </c>
      <c r="AM8" s="21">
        <v>156.06219999999357</v>
      </c>
      <c r="AN8" s="30">
        <v>120</v>
      </c>
      <c r="AO8" s="21">
        <v>141.48959999999039</v>
      </c>
      <c r="AP8" s="30">
        <v>120</v>
      </c>
      <c r="AQ8" s="21">
        <v>134.69959999999961</v>
      </c>
      <c r="AR8" s="30">
        <v>117.6</v>
      </c>
      <c r="AS8" s="21">
        <v>136.3221999999991</v>
      </c>
      <c r="AT8" s="30">
        <v>117.6</v>
      </c>
      <c r="AU8" s="21">
        <v>136.28019999999916</v>
      </c>
      <c r="AV8" s="30">
        <v>117.6</v>
      </c>
      <c r="AW8" s="21">
        <v>138.32839999999734</v>
      </c>
      <c r="AX8" s="30">
        <v>108</v>
      </c>
      <c r="AY8" s="21">
        <v>135.14059999999171</v>
      </c>
      <c r="AZ8" s="30">
        <v>103.2</v>
      </c>
      <c r="BA8" s="21">
        <v>134.6897999999872</v>
      </c>
      <c r="BB8" s="30">
        <v>105.6</v>
      </c>
      <c r="BC8" s="21">
        <v>143.72400000000488</v>
      </c>
      <c r="BD8" s="30">
        <v>103.2</v>
      </c>
      <c r="BE8" s="232">
        <v>132.64020000004862</v>
      </c>
      <c r="BF8" s="30">
        <v>103.2</v>
      </c>
      <c r="BG8" s="21">
        <v>133.67059999998494</v>
      </c>
      <c r="BH8" s="201">
        <v>103.2</v>
      </c>
      <c r="BI8" s="21">
        <v>134.40979999999865</v>
      </c>
      <c r="BJ8" s="30">
        <v>103.2</v>
      </c>
      <c r="BK8" s="21">
        <v>132.92299999998733</v>
      </c>
      <c r="BL8" s="30"/>
      <c r="BM8" s="21"/>
      <c r="BN8" s="23">
        <f t="shared" si="0"/>
        <v>2051.6000000000004</v>
      </c>
      <c r="BO8" s="24">
        <f t="shared" si="1"/>
        <v>4448.6747999999616</v>
      </c>
      <c r="BP8" s="128">
        <f t="shared" si="2"/>
        <v>2397.0747999999612</v>
      </c>
    </row>
    <row r="9" spans="1:68" ht="18.75" customHeight="1" x14ac:dyDescent="0.25">
      <c r="A9" s="262" t="s">
        <v>35</v>
      </c>
      <c r="B9" s="263"/>
      <c r="C9" s="263"/>
      <c r="D9" s="30">
        <v>0</v>
      </c>
      <c r="E9" s="27">
        <v>201.39000000001397</v>
      </c>
      <c r="F9" s="30">
        <v>192</v>
      </c>
      <c r="G9" s="28">
        <v>200.47</v>
      </c>
      <c r="H9" s="29">
        <v>187.2</v>
      </c>
      <c r="I9" s="27">
        <v>203.47</v>
      </c>
      <c r="J9" s="26">
        <v>172.8</v>
      </c>
      <c r="K9" s="28">
        <v>202.22200000002158</v>
      </c>
      <c r="L9" s="30">
        <v>184.8</v>
      </c>
      <c r="M9" s="28">
        <v>207.82199999997465</v>
      </c>
      <c r="N9" s="30">
        <v>121.3</v>
      </c>
      <c r="O9" s="28">
        <v>113.39</v>
      </c>
      <c r="P9" s="30">
        <v>76.8</v>
      </c>
      <c r="Q9" s="27">
        <v>56.61</v>
      </c>
      <c r="R9" s="174">
        <v>164.4</v>
      </c>
      <c r="S9" s="28">
        <v>134.05400000000736</v>
      </c>
      <c r="T9" s="29">
        <v>187.2</v>
      </c>
      <c r="U9" s="28">
        <v>186.18400000000656</v>
      </c>
      <c r="V9" s="30">
        <v>184.8</v>
      </c>
      <c r="W9" s="28">
        <v>192.34200000000783</v>
      </c>
      <c r="X9" s="30">
        <v>180</v>
      </c>
      <c r="Y9" s="28">
        <v>188.58999999999833</v>
      </c>
      <c r="Z9" s="30">
        <v>172.8</v>
      </c>
      <c r="AA9" s="28">
        <v>170.38399999998364</v>
      </c>
      <c r="AB9" s="201">
        <v>117</v>
      </c>
      <c r="AC9" s="28">
        <v>112.42400000000453</v>
      </c>
      <c r="AD9" s="30">
        <v>76.8</v>
      </c>
      <c r="AE9" s="28">
        <v>62.997999999997774</v>
      </c>
      <c r="AF9" s="30">
        <v>162</v>
      </c>
      <c r="AG9" s="28">
        <v>137.1840000000102</v>
      </c>
      <c r="AH9" s="30">
        <v>177.744</v>
      </c>
      <c r="AI9" s="28">
        <v>182.17199999999684</v>
      </c>
      <c r="AJ9" s="201">
        <v>182.4</v>
      </c>
      <c r="AK9" s="28">
        <v>187.99400000004061</v>
      </c>
      <c r="AL9" s="30">
        <v>168</v>
      </c>
      <c r="AM9" s="28">
        <v>184.29799999994611</v>
      </c>
      <c r="AN9" s="30">
        <v>168</v>
      </c>
      <c r="AO9" s="28">
        <v>170.73000000003412</v>
      </c>
      <c r="AP9" s="30">
        <v>114.2</v>
      </c>
      <c r="AQ9" s="28">
        <v>147.76799999997638</v>
      </c>
      <c r="AR9" s="30">
        <v>156.6</v>
      </c>
      <c r="AS9" s="28">
        <v>159.62600000002385</v>
      </c>
      <c r="AT9" s="30">
        <v>172.8</v>
      </c>
      <c r="AU9" s="28">
        <v>153.97799999997733</v>
      </c>
      <c r="AV9" s="30">
        <v>114.2</v>
      </c>
      <c r="AW9" s="28">
        <v>78.784000000016022</v>
      </c>
      <c r="AX9" s="30">
        <v>172.8</v>
      </c>
      <c r="AY9" s="28">
        <v>105.80599999997139</v>
      </c>
      <c r="AZ9" s="30">
        <v>172.8</v>
      </c>
      <c r="BA9" s="28">
        <v>156.45200000002296</v>
      </c>
      <c r="BB9" s="30">
        <v>168</v>
      </c>
      <c r="BC9" s="28">
        <v>161.84599999998136</v>
      </c>
      <c r="BD9" s="30">
        <v>120</v>
      </c>
      <c r="BE9" s="232">
        <v>138.81800000001385</v>
      </c>
      <c r="BF9" s="30">
        <v>120</v>
      </c>
      <c r="BG9" s="28">
        <v>95.976000000004206</v>
      </c>
      <c r="BH9" s="201">
        <v>108</v>
      </c>
      <c r="BI9" s="28">
        <v>100.53399999998874</v>
      </c>
      <c r="BJ9" s="30">
        <v>96</v>
      </c>
      <c r="BK9" s="28">
        <v>98.990000000016153</v>
      </c>
      <c r="BL9" s="30"/>
      <c r="BM9" s="28"/>
      <c r="BN9" s="23">
        <f t="shared" si="0"/>
        <v>4391.4439999999995</v>
      </c>
      <c r="BO9" s="24">
        <f t="shared" si="1"/>
        <v>4493.306000000036</v>
      </c>
      <c r="BP9" s="128">
        <f t="shared" si="2"/>
        <v>101.86200000003646</v>
      </c>
    </row>
    <row r="10" spans="1:68" ht="18.75" customHeight="1" x14ac:dyDescent="0.25">
      <c r="A10" s="262" t="s">
        <v>36</v>
      </c>
      <c r="B10" s="263"/>
      <c r="C10" s="263"/>
      <c r="D10" s="30">
        <v>34.08</v>
      </c>
      <c r="E10" s="27">
        <v>36.561799999999309</v>
      </c>
      <c r="F10" s="30">
        <v>34.08</v>
      </c>
      <c r="G10" s="28">
        <v>35.020000000000003</v>
      </c>
      <c r="H10" s="29">
        <v>34.08</v>
      </c>
      <c r="I10" s="27">
        <v>36.049999999999997</v>
      </c>
      <c r="J10" s="26">
        <v>34.08</v>
      </c>
      <c r="K10" s="28">
        <v>35.127399999999213</v>
      </c>
      <c r="L10" s="30">
        <v>34.08</v>
      </c>
      <c r="M10" s="28">
        <v>35.961200000001007</v>
      </c>
      <c r="N10" s="30">
        <v>34.08</v>
      </c>
      <c r="O10" s="28">
        <v>32.950000000000003</v>
      </c>
      <c r="P10" s="30">
        <v>34.08</v>
      </c>
      <c r="Q10" s="27">
        <v>33.22</v>
      </c>
      <c r="R10" s="174">
        <v>34.08</v>
      </c>
      <c r="S10" s="28">
        <v>36.792800000006352</v>
      </c>
      <c r="T10" s="29">
        <v>34.08</v>
      </c>
      <c r="U10" s="28">
        <v>36.504599999997666</v>
      </c>
      <c r="V10" s="30">
        <v>34.08</v>
      </c>
      <c r="W10" s="28">
        <v>33.444400000000499</v>
      </c>
      <c r="X10" s="49">
        <v>33.6</v>
      </c>
      <c r="Y10" s="28">
        <v>35.086699999998928</v>
      </c>
      <c r="Z10" s="30">
        <v>33.6</v>
      </c>
      <c r="AA10" s="28">
        <v>34.243000000001118</v>
      </c>
      <c r="AB10" s="201">
        <v>33.6</v>
      </c>
      <c r="AC10" s="28">
        <v>32.471999999998481</v>
      </c>
      <c r="AD10" s="30">
        <v>33.6</v>
      </c>
      <c r="AE10" s="28">
        <v>32.537999999999919</v>
      </c>
      <c r="AF10" s="30">
        <v>33.6</v>
      </c>
      <c r="AG10" s="28">
        <v>34.764399999999299</v>
      </c>
      <c r="AH10" s="30">
        <v>32.741999999999997</v>
      </c>
      <c r="AI10" s="28">
        <v>35.73680000000131</v>
      </c>
      <c r="AJ10" s="201">
        <v>33.6</v>
      </c>
      <c r="AK10" s="28">
        <v>35.600399999999539</v>
      </c>
      <c r="AL10" s="30">
        <v>33.119999999999997</v>
      </c>
      <c r="AM10" s="28">
        <v>35.802799999998754</v>
      </c>
      <c r="AN10" s="30">
        <v>33.119999999999997</v>
      </c>
      <c r="AO10" s="28">
        <v>35.04930000000131</v>
      </c>
      <c r="AP10" s="30">
        <v>32.880000000000003</v>
      </c>
      <c r="AQ10" s="28">
        <v>34.557600000005188</v>
      </c>
      <c r="AR10" s="30">
        <v>32.880000000000003</v>
      </c>
      <c r="AS10" s="28">
        <v>34.819399999998495</v>
      </c>
      <c r="AT10" s="30">
        <v>33.119999999999997</v>
      </c>
      <c r="AU10" s="28">
        <v>38.726599999998143</v>
      </c>
      <c r="AV10" s="30">
        <v>33.119999999999997</v>
      </c>
      <c r="AW10" s="28">
        <v>38.346000000000643</v>
      </c>
      <c r="AX10" s="30">
        <v>33.6</v>
      </c>
      <c r="AY10" s="28">
        <v>37.08099999999704</v>
      </c>
      <c r="AZ10" s="30">
        <v>35.520000000000003</v>
      </c>
      <c r="BA10" s="28">
        <v>36.583800000005795</v>
      </c>
      <c r="BB10" s="30">
        <v>35.520000000000003</v>
      </c>
      <c r="BC10" s="28">
        <v>36.920399999996334</v>
      </c>
      <c r="BD10" s="30">
        <v>34.08</v>
      </c>
      <c r="BE10" s="232">
        <v>33.075899999994455</v>
      </c>
      <c r="BF10" s="30">
        <v>34.08</v>
      </c>
      <c r="BG10" s="28">
        <v>35.468400000000656</v>
      </c>
      <c r="BH10" s="201">
        <v>33.119999999999997</v>
      </c>
      <c r="BI10" s="28">
        <v>38.489000000003763</v>
      </c>
      <c r="BJ10" s="30">
        <v>33.119999999999997</v>
      </c>
      <c r="BK10" s="28">
        <v>37.182199999995646</v>
      </c>
      <c r="BL10" s="30"/>
      <c r="BM10" s="28"/>
      <c r="BN10" s="23">
        <f t="shared" si="0"/>
        <v>1012.4220000000004</v>
      </c>
      <c r="BO10" s="24">
        <f t="shared" si="1"/>
        <v>1064.1758999999988</v>
      </c>
      <c r="BP10" s="128">
        <f t="shared" si="2"/>
        <v>51.753899999998453</v>
      </c>
    </row>
    <row r="11" spans="1:68" ht="18.75" customHeight="1" x14ac:dyDescent="0.25">
      <c r="A11" s="265" t="s">
        <v>80</v>
      </c>
      <c r="B11" s="266"/>
      <c r="C11" s="266"/>
      <c r="D11" s="49">
        <v>0</v>
      </c>
      <c r="E11" s="27">
        <v>139.19400000000246</v>
      </c>
      <c r="F11" s="49">
        <v>0</v>
      </c>
      <c r="G11" s="28">
        <v>26.47</v>
      </c>
      <c r="H11" s="29">
        <v>336</v>
      </c>
      <c r="I11" s="27">
        <v>209.02</v>
      </c>
      <c r="J11" s="72">
        <v>468</v>
      </c>
      <c r="K11" s="35">
        <v>357.78600000000324</v>
      </c>
      <c r="L11" s="31">
        <v>468</v>
      </c>
      <c r="M11" s="38">
        <v>227.30399999999736</v>
      </c>
      <c r="N11" s="30">
        <v>372</v>
      </c>
      <c r="O11" s="28">
        <v>293.57</v>
      </c>
      <c r="P11" s="76">
        <v>408</v>
      </c>
      <c r="Q11" s="27">
        <v>299.31</v>
      </c>
      <c r="R11" s="219">
        <v>237</v>
      </c>
      <c r="S11" s="28">
        <v>326.83199999999988</v>
      </c>
      <c r="T11" s="49">
        <v>454.5</v>
      </c>
      <c r="U11" s="36">
        <v>381.4799999999982</v>
      </c>
      <c r="V11" s="49">
        <v>466.5</v>
      </c>
      <c r="W11" s="28">
        <v>403.2600000000009</v>
      </c>
      <c r="X11" s="165">
        <v>454.5</v>
      </c>
      <c r="Y11" s="28">
        <v>254.099999999994</v>
      </c>
      <c r="Z11" s="49">
        <v>226.5</v>
      </c>
      <c r="AA11" s="28">
        <v>181.10400000000186</v>
      </c>
      <c r="AB11" s="202">
        <v>355.5</v>
      </c>
      <c r="AC11" s="28">
        <v>292.18200000000138</v>
      </c>
      <c r="AD11" s="49">
        <v>456</v>
      </c>
      <c r="AE11" s="28">
        <v>414.61200000000258</v>
      </c>
      <c r="AF11" s="30">
        <v>456</v>
      </c>
      <c r="AG11" s="28">
        <v>431.77199999999448</v>
      </c>
      <c r="AH11" s="30">
        <v>444.05799999999999</v>
      </c>
      <c r="AI11" s="28">
        <v>328.3500000000015</v>
      </c>
      <c r="AJ11" s="202">
        <v>226.5</v>
      </c>
      <c r="AK11" s="28">
        <v>273.30600000000504</v>
      </c>
      <c r="AL11" s="49">
        <v>189.5</v>
      </c>
      <c r="AM11" s="28">
        <v>204.2699999999943</v>
      </c>
      <c r="AN11" s="49">
        <v>154.5</v>
      </c>
      <c r="AO11" s="28">
        <v>230.07599999999934</v>
      </c>
      <c r="AP11" s="49">
        <v>240</v>
      </c>
      <c r="AQ11" s="28">
        <v>231.85800000000222</v>
      </c>
      <c r="AR11" s="49">
        <v>0</v>
      </c>
      <c r="AS11" s="28">
        <v>232.78200000000288</v>
      </c>
      <c r="AT11" s="49">
        <v>0</v>
      </c>
      <c r="AU11" s="28">
        <v>187.1099999999949</v>
      </c>
      <c r="AV11" s="49">
        <v>0</v>
      </c>
      <c r="AW11" s="28">
        <v>308.61600000000294</v>
      </c>
      <c r="AX11" s="49">
        <v>453</v>
      </c>
      <c r="AY11" s="28">
        <v>423.85200000000168</v>
      </c>
      <c r="AZ11" s="49">
        <v>456</v>
      </c>
      <c r="BA11" s="28">
        <v>433.9499999999955</v>
      </c>
      <c r="BB11" s="49">
        <v>456</v>
      </c>
      <c r="BC11" s="28">
        <v>422.0700000000063</v>
      </c>
      <c r="BD11" s="49">
        <v>456</v>
      </c>
      <c r="BE11" s="233">
        <v>411.57599999999934</v>
      </c>
      <c r="BF11" s="49">
        <v>456</v>
      </c>
      <c r="BG11" s="28">
        <v>224.46599999999694</v>
      </c>
      <c r="BH11" s="202">
        <v>252</v>
      </c>
      <c r="BI11" s="28">
        <v>386.36400000000276</v>
      </c>
      <c r="BJ11" s="49">
        <v>453</v>
      </c>
      <c r="BK11" s="28">
        <v>426.29399999999646</v>
      </c>
      <c r="BL11" s="49"/>
      <c r="BM11" s="28"/>
      <c r="BN11" s="23">
        <f>SUM(L11,N11,P11,R11,T11,V11,X11,Z11,AB11,AD11,AH11,AJ11,AL11,AN11,AP11,AR11,AT11,AV11,AX11,AZ11,BB11,BD11,BF11,BH11,BJ11,BL11,D11,F11,H11,J11,AF11)</f>
        <v>9395.0580000000009</v>
      </c>
      <c r="BO11" s="24">
        <f>SUM(AE11,AC11,AA11,Y11,W11,U11,S11,Q11,O11,M11,AI11,AK11,AM11,AO11,AQ11,AS11,AU11,AW11,AY11,BA11,BC11,BE11,BG11,BI11,BK11,BM11,AG11,K11,I11,G11,E11)</f>
        <v>8962.9359999999961</v>
      </c>
      <c r="BP11" s="128">
        <f>BO11-BN11</f>
        <v>-432.12200000000485</v>
      </c>
    </row>
    <row r="12" spans="1:68" s="205" customFormat="1" ht="18.75" customHeight="1" x14ac:dyDescent="0.2">
      <c r="A12" s="279" t="s">
        <v>62</v>
      </c>
      <c r="B12" s="280"/>
      <c r="C12" s="330"/>
      <c r="D12" s="165">
        <v>89.43</v>
      </c>
      <c r="E12" s="142">
        <v>95.627999999989697</v>
      </c>
      <c r="F12" s="165">
        <v>89.43</v>
      </c>
      <c r="G12" s="194">
        <v>88.44</v>
      </c>
      <c r="H12" s="74">
        <v>87.55</v>
      </c>
      <c r="I12" s="142">
        <v>94.91</v>
      </c>
      <c r="J12" s="195">
        <v>88.14</v>
      </c>
      <c r="K12" s="194">
        <v>88.836000000002969</v>
      </c>
      <c r="L12" s="166">
        <v>88.14</v>
      </c>
      <c r="M12" s="194">
        <v>87.827999999994063</v>
      </c>
      <c r="N12" s="196">
        <v>2.56</v>
      </c>
      <c r="O12" s="194">
        <v>3.19</v>
      </c>
      <c r="P12" s="165">
        <v>87.78</v>
      </c>
      <c r="Q12" s="142">
        <v>96.8</v>
      </c>
      <c r="R12" s="215">
        <v>87.78</v>
      </c>
      <c r="S12" s="21">
        <v>79.956000000005588</v>
      </c>
      <c r="T12" s="165">
        <v>87.78</v>
      </c>
      <c r="U12" s="194">
        <v>92.231999999996333</v>
      </c>
      <c r="V12" s="166">
        <v>2.56</v>
      </c>
      <c r="W12" s="194">
        <v>3.4680000000080327</v>
      </c>
      <c r="X12" s="30">
        <v>2.56</v>
      </c>
      <c r="Y12" s="194">
        <v>3.1080000000001746</v>
      </c>
      <c r="Z12" s="165">
        <v>87.78</v>
      </c>
      <c r="AA12" s="194">
        <v>93.047999999987951</v>
      </c>
      <c r="AB12" s="207">
        <v>89.91</v>
      </c>
      <c r="AC12" s="194">
        <v>91.391999999999825</v>
      </c>
      <c r="AD12" s="165">
        <v>89.91</v>
      </c>
      <c r="AE12" s="194">
        <v>94.151999999994587</v>
      </c>
      <c r="AF12" s="19">
        <v>89.91</v>
      </c>
      <c r="AG12" s="194">
        <v>88.836000000002969</v>
      </c>
      <c r="AH12" s="30">
        <v>87.394000000000005</v>
      </c>
      <c r="AI12" s="194">
        <v>91.788000000015018</v>
      </c>
      <c r="AJ12" s="207">
        <v>89.91</v>
      </c>
      <c r="AK12" s="194">
        <v>86.783999999977823</v>
      </c>
      <c r="AL12" s="166">
        <v>85.74</v>
      </c>
      <c r="AM12" s="194">
        <v>90.900000000030559</v>
      </c>
      <c r="AN12" s="166">
        <v>85.74</v>
      </c>
      <c r="AO12" s="194">
        <v>87.839999999996508</v>
      </c>
      <c r="AP12" s="166">
        <v>85.74</v>
      </c>
      <c r="AQ12" s="194">
        <v>91.5</v>
      </c>
      <c r="AR12" s="166">
        <v>85.74</v>
      </c>
      <c r="AS12" s="194">
        <v>85.991999999991094</v>
      </c>
      <c r="AT12" s="166">
        <v>85.74</v>
      </c>
      <c r="AU12" s="194">
        <v>90.240000000005239</v>
      </c>
      <c r="AV12" s="166">
        <v>85.74</v>
      </c>
      <c r="AW12" s="194">
        <v>91.69199999999546</v>
      </c>
      <c r="AX12" s="166">
        <v>85.74</v>
      </c>
      <c r="AY12" s="194">
        <v>90.19199999999546</v>
      </c>
      <c r="AZ12" s="166">
        <v>84.1</v>
      </c>
      <c r="BA12" s="194">
        <v>82.487999999997555</v>
      </c>
      <c r="BB12" s="166">
        <v>84.1</v>
      </c>
      <c r="BC12" s="194">
        <v>91.260000000016589</v>
      </c>
      <c r="BD12" s="165">
        <v>84.1</v>
      </c>
      <c r="BE12" s="234">
        <v>92.039999999979045</v>
      </c>
      <c r="BF12" s="166">
        <v>84.1</v>
      </c>
      <c r="BG12" s="194">
        <v>82.608000000000175</v>
      </c>
      <c r="BH12" s="207">
        <v>84.1</v>
      </c>
      <c r="BI12" s="194">
        <v>93.360000000007858</v>
      </c>
      <c r="BJ12" s="166">
        <v>84.1</v>
      </c>
      <c r="BK12" s="194">
        <v>94.632000000005064</v>
      </c>
      <c r="BL12" s="166"/>
      <c r="BM12" s="194"/>
      <c r="BN12" s="23">
        <f>SUM(L12,N12,P12,R12,T12,V12,X12,Z12,AB12,AD12,AH12,AJ12,AL12,AN12,AP12,AR12,AT12,AV12,AX12,AZ12,BB12,BD12,BF12,BH12,BJ12,BL12,D12,F12,H12,J12,AF12)</f>
        <v>2353.3039999999992</v>
      </c>
      <c r="BO12" s="24">
        <f>SUM(AE12,AC12,AA12,Y12,W12,U12,S12,Q12,O12,M12,AI12,AK12,AM12,AO12,AQ12,AS12,AU12,AW12,AY12,BA12,BC12,BE12,BG12,BI12,BK12,BM12,AG12,K12,I12,G12,E12)</f>
        <v>2445.1399999999953</v>
      </c>
      <c r="BP12" s="128">
        <f>BO12-BN12</f>
        <v>91.835999999996147</v>
      </c>
    </row>
    <row r="13" spans="1:68" s="65" customFormat="1" ht="18.75" customHeight="1" x14ac:dyDescent="0.2">
      <c r="A13" s="282" t="s">
        <v>74</v>
      </c>
      <c r="B13" s="283"/>
      <c r="C13" s="283"/>
      <c r="D13" s="30">
        <v>0</v>
      </c>
      <c r="E13" s="146">
        <v>435.98520000000644</v>
      </c>
      <c r="F13" s="30">
        <v>0</v>
      </c>
      <c r="G13" s="111">
        <v>432.33</v>
      </c>
      <c r="H13" s="29">
        <v>0</v>
      </c>
      <c r="I13" s="146">
        <v>435.42</v>
      </c>
      <c r="J13" s="48">
        <v>0</v>
      </c>
      <c r="K13" s="111">
        <v>435.15059999994884</v>
      </c>
      <c r="L13" s="30">
        <v>0</v>
      </c>
      <c r="M13" s="111">
        <v>433.45560000004116</v>
      </c>
      <c r="N13" s="49">
        <v>0</v>
      </c>
      <c r="O13" s="111">
        <v>440.12</v>
      </c>
      <c r="P13" s="49">
        <v>0</v>
      </c>
      <c r="Q13" s="146">
        <v>434.25</v>
      </c>
      <c r="R13" s="216">
        <v>0</v>
      </c>
      <c r="S13" s="28">
        <v>435.60539999998798</v>
      </c>
      <c r="T13" s="30">
        <v>0</v>
      </c>
      <c r="U13" s="111">
        <v>423.51300000007393</v>
      </c>
      <c r="V13" s="166">
        <v>0</v>
      </c>
      <c r="W13" s="194">
        <v>438.80339999996505</v>
      </c>
      <c r="X13" s="166">
        <v>0</v>
      </c>
      <c r="Y13" s="111">
        <v>435.66539999999696</v>
      </c>
      <c r="Z13" s="19">
        <v>0</v>
      </c>
      <c r="AA13" s="111">
        <v>431.76659999997099</v>
      </c>
      <c r="AB13" s="201">
        <v>0</v>
      </c>
      <c r="AC13" s="111">
        <v>441.75780000004909</v>
      </c>
      <c r="AD13" s="30">
        <v>0</v>
      </c>
      <c r="AE13" s="194">
        <v>438.30779999997651</v>
      </c>
      <c r="AF13" s="30">
        <v>0</v>
      </c>
      <c r="AG13" s="111">
        <v>433.24619999999084</v>
      </c>
      <c r="AH13" s="19">
        <v>0</v>
      </c>
      <c r="AI13" s="111">
        <v>432.1086000000434</v>
      </c>
      <c r="AJ13" s="201">
        <v>0</v>
      </c>
      <c r="AK13" s="111">
        <v>433.45079999997358</v>
      </c>
      <c r="AL13" s="30">
        <v>0</v>
      </c>
      <c r="AM13" s="111">
        <v>435.84480000002532</v>
      </c>
      <c r="AN13" s="30">
        <v>0</v>
      </c>
      <c r="AO13" s="111">
        <v>326.40299999995477</v>
      </c>
      <c r="AP13" s="30">
        <v>0</v>
      </c>
      <c r="AQ13" s="111">
        <v>325.03799999998228</v>
      </c>
      <c r="AR13" s="30">
        <v>0</v>
      </c>
      <c r="AS13" s="111">
        <v>433.37940000007256</v>
      </c>
      <c r="AT13" s="30">
        <v>0</v>
      </c>
      <c r="AU13" s="111">
        <v>206.82479999995175</v>
      </c>
      <c r="AV13" s="30">
        <v>0</v>
      </c>
      <c r="AW13" s="111">
        <v>204.60899999999475</v>
      </c>
      <c r="AX13" s="30">
        <v>0</v>
      </c>
      <c r="AY13" s="111">
        <v>203.65859999998776</v>
      </c>
      <c r="AZ13" s="30">
        <v>0</v>
      </c>
      <c r="BA13" s="111">
        <v>203.8842000000528</v>
      </c>
      <c r="BB13" s="30">
        <v>0</v>
      </c>
      <c r="BC13" s="111">
        <v>202.46520000000766</v>
      </c>
      <c r="BD13" s="19">
        <v>0</v>
      </c>
      <c r="BE13" s="232">
        <v>239.49179999995485</v>
      </c>
      <c r="BF13" s="30">
        <v>0</v>
      </c>
      <c r="BG13" s="111">
        <v>236.19719999997886</v>
      </c>
      <c r="BH13" s="201">
        <v>0</v>
      </c>
      <c r="BI13" s="111">
        <v>235.81620000000004</v>
      </c>
      <c r="BJ13" s="30">
        <v>0</v>
      </c>
      <c r="BK13" s="111">
        <v>195.84120000001695</v>
      </c>
      <c r="BL13" s="30"/>
      <c r="BM13" s="111"/>
      <c r="BN13" s="23">
        <f>SUM(L13,N13,P13,R13,T13,V13,X13,Z13,AB13,AD13,AH13,AJ13,AL13,AN13,AP13,AR13,AT13,AV13,AX13,AZ13,BB13,BD13,BF13,BH13,BJ13,BL13,D13,F13,H13,J13,AF13)</f>
        <v>0</v>
      </c>
      <c r="BO13" s="24">
        <f>SUM(AE13,AC13,AA13,Y13,W13,U13,S13,Q13,O13,M13,AI13,AK13,AM13,AO13,AQ13,AS13,AU13,AW13,AY13,BA13,BC13,BE13,BG13,BI13,BK13,BM13,AG13,K13,I13,G13,E13)</f>
        <v>10840.389800000004</v>
      </c>
      <c r="BP13" s="128">
        <f>BO13-BN13</f>
        <v>10840.389800000004</v>
      </c>
    </row>
    <row r="14" spans="1:68" s="65" customFormat="1" ht="18.75" customHeight="1" thickBot="1" x14ac:dyDescent="0.25">
      <c r="A14" s="282" t="s">
        <v>85</v>
      </c>
      <c r="B14" s="283"/>
      <c r="C14" s="283"/>
      <c r="D14" s="283"/>
      <c r="E14" s="284"/>
      <c r="F14" s="30"/>
      <c r="G14" s="111"/>
      <c r="H14" s="29"/>
      <c r="I14" s="146"/>
      <c r="J14" s="48"/>
      <c r="K14" s="111"/>
      <c r="L14" s="29"/>
      <c r="M14" s="111"/>
      <c r="N14" s="49"/>
      <c r="O14" s="111"/>
      <c r="P14" s="49"/>
      <c r="Q14" s="146"/>
      <c r="R14" s="216"/>
      <c r="S14" s="28"/>
      <c r="T14" s="166"/>
      <c r="U14" s="111"/>
      <c r="V14" s="166"/>
      <c r="W14" s="194"/>
      <c r="X14" s="166"/>
      <c r="Y14" s="111"/>
      <c r="Z14" s="29"/>
      <c r="AA14" s="111"/>
      <c r="AB14" s="231"/>
      <c r="AC14" s="111"/>
      <c r="AD14" s="30"/>
      <c r="AE14" s="194"/>
      <c r="AF14" s="30"/>
      <c r="AG14" s="111"/>
      <c r="AH14" s="29"/>
      <c r="AI14" s="111"/>
      <c r="AJ14" s="231"/>
      <c r="AK14" s="146"/>
      <c r="AL14" s="30">
        <v>35</v>
      </c>
      <c r="AM14" s="111">
        <v>35</v>
      </c>
      <c r="AN14" s="30">
        <v>36.130000000000003</v>
      </c>
      <c r="AO14" s="111">
        <v>431.94779999995387</v>
      </c>
      <c r="AP14" s="30">
        <v>21.58</v>
      </c>
      <c r="AQ14" s="111">
        <v>21.58</v>
      </c>
      <c r="AR14" s="30">
        <v>7.79</v>
      </c>
      <c r="AS14" s="111">
        <v>7.79</v>
      </c>
      <c r="AT14" s="30">
        <v>34.369999999999997</v>
      </c>
      <c r="AU14" s="111">
        <v>34.369999999999997</v>
      </c>
      <c r="AV14" s="30">
        <v>34.369999999999997</v>
      </c>
      <c r="AW14" s="111">
        <v>34.369999999999997</v>
      </c>
      <c r="AX14" s="30">
        <v>34.369999999999997</v>
      </c>
      <c r="AY14" s="111">
        <v>21.58</v>
      </c>
      <c r="AZ14" s="30">
        <v>34.5</v>
      </c>
      <c r="BA14" s="111">
        <v>34.5</v>
      </c>
      <c r="BB14" s="30">
        <v>34</v>
      </c>
      <c r="BC14" s="111">
        <v>34</v>
      </c>
      <c r="BD14" s="29">
        <v>13.5</v>
      </c>
      <c r="BE14" s="232">
        <v>13.5</v>
      </c>
      <c r="BF14" s="30">
        <v>5.3</v>
      </c>
      <c r="BG14" s="111">
        <v>5.3</v>
      </c>
      <c r="BH14" s="222">
        <v>31.5</v>
      </c>
      <c r="BI14" s="111">
        <v>31.5</v>
      </c>
      <c r="BJ14" s="30">
        <v>31.5</v>
      </c>
      <c r="BK14" s="111">
        <v>31.5</v>
      </c>
      <c r="BL14" s="30"/>
      <c r="BM14" s="111"/>
      <c r="BN14" s="23"/>
      <c r="BO14" s="24"/>
      <c r="BP14" s="128"/>
    </row>
    <row r="15" spans="1:68" ht="18.75" customHeight="1" x14ac:dyDescent="0.25">
      <c r="A15" s="265" t="s">
        <v>39</v>
      </c>
      <c r="B15" s="266"/>
      <c r="C15" s="266"/>
      <c r="D15" s="30">
        <v>18.87</v>
      </c>
      <c r="E15" s="27">
        <v>10.984999999999999</v>
      </c>
      <c r="F15" s="30">
        <v>18.82</v>
      </c>
      <c r="G15" s="28">
        <v>62.63</v>
      </c>
      <c r="H15" s="29">
        <v>18.670000000000002</v>
      </c>
      <c r="I15" s="27">
        <v>50.95</v>
      </c>
      <c r="J15" s="26">
        <v>18.95</v>
      </c>
      <c r="K15" s="28">
        <v>71.676000000075874</v>
      </c>
      <c r="L15" s="31">
        <v>18.54</v>
      </c>
      <c r="M15" s="28">
        <v>29.315000000000001</v>
      </c>
      <c r="N15" s="30">
        <v>19.46</v>
      </c>
      <c r="O15" s="28">
        <v>49.43</v>
      </c>
      <c r="P15" s="49">
        <v>21</v>
      </c>
      <c r="Q15" s="27">
        <v>49.9</v>
      </c>
      <c r="R15" s="214">
        <v>18.28</v>
      </c>
      <c r="S15" s="28">
        <v>38.345999999888591</v>
      </c>
      <c r="T15" s="166">
        <v>18.440000000000001</v>
      </c>
      <c r="U15" s="28">
        <v>10.144</v>
      </c>
      <c r="V15" s="30">
        <v>20.3</v>
      </c>
      <c r="W15" s="28">
        <v>40.523999999972148</v>
      </c>
      <c r="X15" s="30">
        <v>18.77</v>
      </c>
      <c r="Y15" s="28">
        <v>42.833999999962543</v>
      </c>
      <c r="Z15" s="30">
        <v>18.739999999999998</v>
      </c>
      <c r="AA15" s="28">
        <v>41.777999999987514</v>
      </c>
      <c r="AB15" s="201">
        <v>18.29</v>
      </c>
      <c r="AC15" s="28">
        <v>11.667999999999999</v>
      </c>
      <c r="AD15" s="30">
        <v>16.5</v>
      </c>
      <c r="AE15" s="28">
        <v>43.82400000004418</v>
      </c>
      <c r="AF15" s="30">
        <v>16.97</v>
      </c>
      <c r="AG15" s="28">
        <v>45.539999999913562</v>
      </c>
      <c r="AH15" s="30">
        <v>16.257999999999999</v>
      </c>
      <c r="AI15" s="28">
        <v>47.981999999930849</v>
      </c>
      <c r="AJ15" s="201">
        <v>16.82</v>
      </c>
      <c r="AK15" s="223">
        <v>14.141999999999999</v>
      </c>
      <c r="AL15" s="30">
        <v>15.96</v>
      </c>
      <c r="AM15" s="28">
        <v>51.479999999923166</v>
      </c>
      <c r="AN15" s="30">
        <v>18.36</v>
      </c>
      <c r="AO15" s="28">
        <v>32.867999999973108</v>
      </c>
      <c r="AP15" s="30">
        <v>16.66</v>
      </c>
      <c r="AQ15" s="28">
        <v>59.994000000097003</v>
      </c>
      <c r="AR15" s="30">
        <v>14.37</v>
      </c>
      <c r="AS15" s="28">
        <v>44.946000000032654</v>
      </c>
      <c r="AT15" s="30">
        <v>13.99</v>
      </c>
      <c r="AU15" s="28">
        <v>46.661999999902037</v>
      </c>
      <c r="AV15" s="30">
        <v>15.18</v>
      </c>
      <c r="AW15" s="28">
        <v>49.367999999973108</v>
      </c>
      <c r="AX15" s="30">
        <v>12.2</v>
      </c>
      <c r="AY15" s="28">
        <v>44.286000000018248</v>
      </c>
      <c r="AZ15" s="201">
        <v>14.6</v>
      </c>
      <c r="BA15" s="223">
        <v>14.664</v>
      </c>
      <c r="BB15" s="30">
        <v>12.4</v>
      </c>
      <c r="BC15" s="28">
        <v>48.90599999999904</v>
      </c>
      <c r="BD15" s="30">
        <v>11.19</v>
      </c>
      <c r="BE15" s="232">
        <v>48.311999999998079</v>
      </c>
      <c r="BF15" s="30">
        <v>21.65</v>
      </c>
      <c r="BG15" s="28">
        <v>42.833999999962543</v>
      </c>
      <c r="BH15" s="201">
        <v>12.56</v>
      </c>
      <c r="BI15" s="235">
        <v>16.428999999999998</v>
      </c>
      <c r="BJ15" s="30">
        <v>12.74</v>
      </c>
      <c r="BK15" s="28">
        <v>103.02599999997983</v>
      </c>
      <c r="BL15" s="30"/>
      <c r="BM15" s="28"/>
      <c r="BN15" s="23">
        <f>SUM(L15,N15,P15,R15,T15,V15,X15,Z15,AB15,AD15,AH15,AJ15,AL15,AN15,AP15,AR15,AT15,AV15,AX15,AZ15,BB15,BD15,BF15,BH15,BJ15,BL15,D15,F15,H15,J15,AF15)</f>
        <v>505.53800000000001</v>
      </c>
      <c r="BO15" s="24">
        <f>SUM(AE15,AC15,AA15,Y15,W15,U15,S15,Q15,O15,M15,AI15,AK15,AM15,AO15,AQ15,AS15,AU15,AW15,AY15,BA15,BC15,BE15,BG15,BI15,BK15,BM15,AG15,K15,I15,G15,E15)</f>
        <v>1265.4429999996341</v>
      </c>
      <c r="BP15" s="128">
        <f>BO15-BN15</f>
        <v>759.90499999963413</v>
      </c>
    </row>
    <row r="16" spans="1:68" s="65" customFormat="1" ht="18.75" customHeight="1" x14ac:dyDescent="0.2">
      <c r="A16" s="279" t="s">
        <v>84</v>
      </c>
      <c r="B16" s="285"/>
      <c r="C16" s="331"/>
      <c r="D16" s="30"/>
      <c r="E16" s="142"/>
      <c r="F16" s="30"/>
      <c r="G16" s="194"/>
      <c r="H16" s="74"/>
      <c r="I16" s="142"/>
      <c r="J16" s="195"/>
      <c r="K16" s="194"/>
      <c r="L16" s="166">
        <v>0.84</v>
      </c>
      <c r="M16" s="194">
        <v>20.84</v>
      </c>
      <c r="N16" s="196">
        <v>0.77</v>
      </c>
      <c r="O16" s="194">
        <v>20.77</v>
      </c>
      <c r="P16" s="19">
        <v>0.77</v>
      </c>
      <c r="Q16" s="142">
        <v>20.77</v>
      </c>
      <c r="R16" s="174">
        <v>0.84</v>
      </c>
      <c r="S16" s="21">
        <v>20.84</v>
      </c>
      <c r="T16" s="165">
        <v>0</v>
      </c>
      <c r="U16" s="194">
        <v>20</v>
      </c>
      <c r="V16" s="30">
        <v>0.84</v>
      </c>
      <c r="W16" s="111">
        <v>20.84</v>
      </c>
      <c r="X16" s="165">
        <v>0.84</v>
      </c>
      <c r="Y16" s="194">
        <v>20.84</v>
      </c>
      <c r="Z16" s="30">
        <v>0.84</v>
      </c>
      <c r="AA16" s="194">
        <v>20.84</v>
      </c>
      <c r="AB16" s="207">
        <v>0.76800000000000002</v>
      </c>
      <c r="AC16" s="194">
        <v>20.768000000000001</v>
      </c>
      <c r="AD16" s="30">
        <v>0.76800000000000002</v>
      </c>
      <c r="AE16" s="111">
        <v>20.768000000000001</v>
      </c>
      <c r="AF16" s="165">
        <v>0.84</v>
      </c>
      <c r="AG16" s="194">
        <v>20.84</v>
      </c>
      <c r="AH16" s="165">
        <v>0.81799999999999995</v>
      </c>
      <c r="AI16" s="194">
        <v>20.818000000000001</v>
      </c>
      <c r="AJ16" s="207">
        <v>0.84</v>
      </c>
      <c r="AK16" s="229">
        <f>AI16+20</f>
        <v>40.817999999999998</v>
      </c>
      <c r="AL16" s="166">
        <v>0.84</v>
      </c>
      <c r="AM16" s="194">
        <v>20.84</v>
      </c>
      <c r="AN16" s="166">
        <v>0.84</v>
      </c>
      <c r="AO16" s="194">
        <v>20.84</v>
      </c>
      <c r="AP16" s="166">
        <v>0.76800000000000002</v>
      </c>
      <c r="AQ16" s="194">
        <v>20.768000000000001</v>
      </c>
      <c r="AR16" s="166">
        <v>0.76800000000000002</v>
      </c>
      <c r="AS16" s="194">
        <v>20.768000000000001</v>
      </c>
      <c r="AT16" s="166">
        <v>0.84</v>
      </c>
      <c r="AU16" s="194">
        <v>20.84</v>
      </c>
      <c r="AV16" s="165">
        <v>0.84</v>
      </c>
      <c r="AW16" s="194">
        <v>20.84</v>
      </c>
      <c r="AX16" s="166">
        <v>0.84</v>
      </c>
      <c r="AY16" s="194">
        <v>20.84</v>
      </c>
      <c r="AZ16" s="207">
        <v>0.84</v>
      </c>
      <c r="BA16" s="229">
        <f>AY16+20</f>
        <v>40.840000000000003</v>
      </c>
      <c r="BB16" s="166">
        <v>0.84</v>
      </c>
      <c r="BC16" s="194">
        <v>20.84</v>
      </c>
      <c r="BD16" s="30">
        <v>0.84</v>
      </c>
      <c r="BE16" s="234">
        <v>20.84</v>
      </c>
      <c r="BF16" s="166">
        <v>0.76800000000000002</v>
      </c>
      <c r="BG16" s="194">
        <v>20.768000000000001</v>
      </c>
      <c r="BH16" s="207">
        <v>0.84</v>
      </c>
      <c r="BI16" s="236">
        <v>20.84</v>
      </c>
      <c r="BJ16" s="166">
        <v>0.84</v>
      </c>
      <c r="BK16" s="194">
        <v>20.84</v>
      </c>
      <c r="BL16" s="166"/>
      <c r="BM16" s="194"/>
      <c r="BN16" s="23">
        <f t="shared" si="0"/>
        <v>20.478000000000002</v>
      </c>
      <c r="BO16" s="24">
        <f t="shared" si="1"/>
        <v>580.45600000000002</v>
      </c>
      <c r="BP16" s="128">
        <f t="shared" si="2"/>
        <v>559.97800000000007</v>
      </c>
    </row>
    <row r="17" spans="1:68" s="65" customFormat="1" ht="18.75" customHeight="1" thickBot="1" x14ac:dyDescent="0.25">
      <c r="A17" s="279" t="s">
        <v>81</v>
      </c>
      <c r="B17" s="285"/>
      <c r="C17" s="331"/>
      <c r="D17" s="30">
        <v>12.66</v>
      </c>
      <c r="E17" s="142">
        <v>10</v>
      </c>
      <c r="F17" s="30">
        <v>12.66</v>
      </c>
      <c r="G17" s="194">
        <v>39.85</v>
      </c>
      <c r="H17" s="74">
        <v>12.66</v>
      </c>
      <c r="I17" s="142">
        <v>54.12</v>
      </c>
      <c r="J17" s="195">
        <v>12.66</v>
      </c>
      <c r="K17" s="194">
        <v>67.349000000152159</v>
      </c>
      <c r="L17" s="166">
        <v>12.66</v>
      </c>
      <c r="M17" s="194">
        <v>24.028999999773532</v>
      </c>
      <c r="N17" s="196">
        <v>12.66</v>
      </c>
      <c r="O17" s="194">
        <v>0.53</v>
      </c>
      <c r="P17" s="19">
        <v>0</v>
      </c>
      <c r="Q17" s="142">
        <v>0</v>
      </c>
      <c r="R17" s="174">
        <v>0</v>
      </c>
      <c r="S17" s="21">
        <v>0</v>
      </c>
      <c r="T17" s="30">
        <v>12.66</v>
      </c>
      <c r="U17" s="194">
        <v>14.706999999997493</v>
      </c>
      <c r="V17" s="30">
        <v>12.66</v>
      </c>
      <c r="W17" s="111">
        <v>12.66</v>
      </c>
      <c r="X17" s="59">
        <v>13.86</v>
      </c>
      <c r="Y17" s="194">
        <v>37.040000000090458</v>
      </c>
      <c r="Z17" s="30">
        <v>14.72</v>
      </c>
      <c r="AA17" s="194">
        <v>30.666000000139775</v>
      </c>
      <c r="AB17" s="204">
        <v>15.72</v>
      </c>
      <c r="AC17" s="194">
        <v>-15.043000000148368</v>
      </c>
      <c r="AD17" s="30">
        <v>15.72</v>
      </c>
      <c r="AE17" s="111">
        <v>15.72</v>
      </c>
      <c r="AF17" s="165">
        <v>15.72</v>
      </c>
      <c r="AG17" s="194">
        <v>15.72</v>
      </c>
      <c r="AH17" s="165">
        <v>15.72</v>
      </c>
      <c r="AI17" s="194">
        <v>15.72</v>
      </c>
      <c r="AJ17" s="204">
        <v>17.04</v>
      </c>
      <c r="AK17" s="230">
        <v>15.72</v>
      </c>
      <c r="AL17" s="166">
        <v>17.04</v>
      </c>
      <c r="AM17" s="194">
        <v>17.04</v>
      </c>
      <c r="AN17" s="166">
        <v>17.04</v>
      </c>
      <c r="AO17" s="194">
        <v>15.72</v>
      </c>
      <c r="AP17" s="166">
        <v>17.579999999999998</v>
      </c>
      <c r="AQ17" s="194">
        <v>15.72</v>
      </c>
      <c r="AR17" s="166">
        <v>17.579999999999998</v>
      </c>
      <c r="AS17" s="194">
        <v>17.04</v>
      </c>
      <c r="AT17" s="166">
        <v>17.579999999999998</v>
      </c>
      <c r="AU17" s="194">
        <v>17.04</v>
      </c>
      <c r="AV17" s="59">
        <v>12.36</v>
      </c>
      <c r="AW17" s="194">
        <v>15.72</v>
      </c>
      <c r="AX17" s="166">
        <v>17.579999999999998</v>
      </c>
      <c r="AY17" s="194">
        <v>15.72</v>
      </c>
      <c r="AZ17" s="204">
        <v>18.239999999999998</v>
      </c>
      <c r="BA17" s="230">
        <v>15.72</v>
      </c>
      <c r="BB17" s="166">
        <v>18.239999999999998</v>
      </c>
      <c r="BC17" s="194">
        <v>17.04</v>
      </c>
      <c r="BD17" s="30">
        <v>18.239999999999998</v>
      </c>
      <c r="BE17" s="234">
        <v>18.239999999999998</v>
      </c>
      <c r="BF17" s="166">
        <v>18.239999999999998</v>
      </c>
      <c r="BG17" s="194">
        <v>18.239999999999998</v>
      </c>
      <c r="BH17" s="204">
        <v>18.239999999999998</v>
      </c>
      <c r="BI17" s="237">
        <v>18.239999999999998</v>
      </c>
      <c r="BJ17" s="166">
        <v>18.239999999999998</v>
      </c>
      <c r="BK17" s="194">
        <v>18.239999999999998</v>
      </c>
      <c r="BL17" s="166"/>
      <c r="BM17" s="194"/>
      <c r="BN17" s="23">
        <f>SUM(L17,N17,P17,R17,T17,V17,X17,Z17,AB17,AD17,AH17,AJ17,AL17,AN17,AP17,AR17,AT17,AV17,AX17,AZ17,BB17,BD17,BF17,BH17,BJ17,BL17,D17,F17,H17,J17,AF17)</f>
        <v>435.98000000000013</v>
      </c>
      <c r="BO17" s="24">
        <f>SUM(AE17,AC17,AA17,Y17,W17,U17,S17,Q17,O17,M17,AI17,AK17,AM17,AO17,AQ17,AS17,AU17,AW17,AY17,BA17,BC17,BE17,BG17,BI17,BK17,BM17,AG17,K17,I17,G17,E17)</f>
        <v>558.50800000000515</v>
      </c>
      <c r="BP17" s="128">
        <f>BO17-BN17</f>
        <v>122.52800000000502</v>
      </c>
    </row>
    <row r="18" spans="1:68" s="65" customFormat="1" ht="18.75" customHeight="1" thickBot="1" x14ac:dyDescent="0.25">
      <c r="A18" s="332" t="s">
        <v>75</v>
      </c>
      <c r="B18" s="333"/>
      <c r="C18" s="334"/>
      <c r="D18" s="165">
        <v>0.31900000000000001</v>
      </c>
      <c r="E18" s="142">
        <v>0.31900000000000001</v>
      </c>
      <c r="F18" s="30">
        <v>0.32</v>
      </c>
      <c r="G18" s="194">
        <v>0.01</v>
      </c>
      <c r="H18" s="74">
        <v>0.32</v>
      </c>
      <c r="I18" s="142">
        <v>0.32</v>
      </c>
      <c r="J18" s="195">
        <v>0.30399999999999999</v>
      </c>
      <c r="K18" s="194">
        <v>0.30399999999999999</v>
      </c>
      <c r="L18" s="166">
        <v>0.30399999999999999</v>
      </c>
      <c r="M18" s="194">
        <v>0.30399999999999999</v>
      </c>
      <c r="N18" s="196">
        <v>0.32</v>
      </c>
      <c r="O18" s="194">
        <v>0.32</v>
      </c>
      <c r="P18" s="196">
        <v>0.32</v>
      </c>
      <c r="Q18" s="142">
        <v>0.32</v>
      </c>
      <c r="R18" s="217">
        <v>0</v>
      </c>
      <c r="S18" s="218">
        <v>0.31</v>
      </c>
      <c r="T18" s="94">
        <v>0.308</v>
      </c>
      <c r="U18" s="228">
        <f>S18</f>
        <v>0.31</v>
      </c>
      <c r="V18" s="30">
        <v>0.29399999999999998</v>
      </c>
      <c r="W18" s="111">
        <v>0.29399999999999998</v>
      </c>
      <c r="X18" s="166">
        <v>0.28000000000000003</v>
      </c>
      <c r="Y18" s="194">
        <v>0.28000000000000003</v>
      </c>
      <c r="Z18" s="30">
        <v>0.31</v>
      </c>
      <c r="AA18" s="194">
        <v>0.31</v>
      </c>
      <c r="AB18" s="222">
        <v>0.315</v>
      </c>
      <c r="AC18" s="224">
        <f>AA18</f>
        <v>0.31</v>
      </c>
      <c r="AD18" s="165">
        <v>0.31</v>
      </c>
      <c r="AE18" s="111">
        <v>0.31</v>
      </c>
      <c r="AF18" s="166">
        <v>0.3</v>
      </c>
      <c r="AG18" s="194">
        <v>0.3</v>
      </c>
      <c r="AH18" s="166">
        <v>0.307</v>
      </c>
      <c r="AI18" s="194">
        <v>0.31</v>
      </c>
      <c r="AJ18" s="222">
        <v>0.314</v>
      </c>
      <c r="AK18" s="224">
        <f>AI18</f>
        <v>0.31</v>
      </c>
      <c r="AL18" s="166">
        <v>0.315</v>
      </c>
      <c r="AM18" s="194">
        <v>0.315</v>
      </c>
      <c r="AN18" s="166">
        <v>0.34</v>
      </c>
      <c r="AO18" s="194">
        <v>0.34</v>
      </c>
      <c r="AP18" s="166">
        <v>0.35199999999999998</v>
      </c>
      <c r="AQ18" s="194">
        <v>0.35199999999999998</v>
      </c>
      <c r="AR18" s="166">
        <v>0.34200000000000003</v>
      </c>
      <c r="AS18" s="194">
        <v>0.34200000000000003</v>
      </c>
      <c r="AT18" s="166">
        <v>0.33100000000000002</v>
      </c>
      <c r="AU18" s="194">
        <v>0.33100000000000002</v>
      </c>
      <c r="AV18" s="166">
        <v>0.33</v>
      </c>
      <c r="AW18" s="194">
        <v>0.33</v>
      </c>
      <c r="AX18" s="166">
        <v>0.317</v>
      </c>
      <c r="AY18" s="194">
        <v>0.317</v>
      </c>
      <c r="AZ18" s="222">
        <v>0.313</v>
      </c>
      <c r="BA18" s="224">
        <f>AY18</f>
        <v>0.317</v>
      </c>
      <c r="BB18" s="166">
        <v>0.32800000000000001</v>
      </c>
      <c r="BC18" s="194">
        <v>0.32800000000000001</v>
      </c>
      <c r="BD18" s="30">
        <v>48.33</v>
      </c>
      <c r="BE18" s="194">
        <v>48.33</v>
      </c>
      <c r="BF18" s="166">
        <v>48.325000000000003</v>
      </c>
      <c r="BG18" s="194">
        <v>48.325000000000003</v>
      </c>
      <c r="BH18" s="222">
        <v>48.320999999999998</v>
      </c>
      <c r="BI18" s="238">
        <v>49.320999999999998</v>
      </c>
      <c r="BJ18" s="166">
        <v>48.320999999999998</v>
      </c>
      <c r="BK18" s="194">
        <v>48.320999999999998</v>
      </c>
      <c r="BL18" s="166"/>
      <c r="BM18" s="194"/>
      <c r="BN18" s="23">
        <f t="shared" si="0"/>
        <v>201.20999999999998</v>
      </c>
      <c r="BO18" s="24">
        <f t="shared" si="1"/>
        <v>202.20999999999998</v>
      </c>
      <c r="BP18" s="128">
        <f t="shared" si="2"/>
        <v>1</v>
      </c>
    </row>
    <row r="19" spans="1:68" ht="14.25" customHeight="1" thickBot="1" x14ac:dyDescent="0.3">
      <c r="A19" s="271" t="s">
        <v>8</v>
      </c>
      <c r="B19" s="272"/>
      <c r="C19" s="273"/>
      <c r="D19" s="61">
        <f t="shared" ref="D19:AI19" si="3">SUM(D5:D18)</f>
        <v>268.49800000000005</v>
      </c>
      <c r="E19" s="61">
        <f t="shared" si="3"/>
        <v>1279.7188500001691</v>
      </c>
      <c r="F19" s="61">
        <f t="shared" si="3"/>
        <v>460.40600000000001</v>
      </c>
      <c r="G19" s="61">
        <f t="shared" si="3"/>
        <v>1235.9859999999999</v>
      </c>
      <c r="H19" s="61">
        <f t="shared" si="3"/>
        <v>731.83999999999992</v>
      </c>
      <c r="I19" s="61">
        <f t="shared" si="3"/>
        <v>1398.7299999999998</v>
      </c>
      <c r="J19" s="61">
        <f t="shared" si="3"/>
        <v>861.2589999999999</v>
      </c>
      <c r="K19" s="200">
        <f t="shared" si="3"/>
        <v>1601.8900999999842</v>
      </c>
      <c r="L19" s="61">
        <f t="shared" si="3"/>
        <v>885.21200000027557</v>
      </c>
      <c r="M19" s="61">
        <f t="shared" si="3"/>
        <v>1410.357900000027</v>
      </c>
      <c r="N19" s="61">
        <f t="shared" si="3"/>
        <v>641.72</v>
      </c>
      <c r="O19" s="61">
        <f t="shared" si="3"/>
        <v>1303.4100000000001</v>
      </c>
      <c r="P19" s="61">
        <f t="shared" si="3"/>
        <v>996.49799999999993</v>
      </c>
      <c r="Q19" s="61">
        <f t="shared" si="3"/>
        <v>1360.25</v>
      </c>
      <c r="R19" s="61">
        <f t="shared" si="3"/>
        <v>609.40300000000002</v>
      </c>
      <c r="S19" s="61">
        <f t="shared" si="3"/>
        <v>1199.7045500003208</v>
      </c>
      <c r="T19" s="61">
        <f t="shared" si="3"/>
        <v>824.55800000026568</v>
      </c>
      <c r="U19" s="61">
        <f t="shared" si="3"/>
        <v>1320.5316000002927</v>
      </c>
      <c r="V19" s="61">
        <f t="shared" si="3"/>
        <v>803.29599999999994</v>
      </c>
      <c r="W19" s="61">
        <f t="shared" si="3"/>
        <v>1315.6982499999365</v>
      </c>
      <c r="X19" s="61">
        <f t="shared" si="3"/>
        <v>849.04399999999998</v>
      </c>
      <c r="Y19" s="61">
        <f t="shared" si="3"/>
        <v>1282.287450000053</v>
      </c>
      <c r="Z19" s="61">
        <f t="shared" si="3"/>
        <v>753.173</v>
      </c>
      <c r="AA19" s="61">
        <f t="shared" si="3"/>
        <v>1286.2388000000885</v>
      </c>
      <c r="AB19" s="61">
        <f t="shared" si="3"/>
        <v>694.11699999981863</v>
      </c>
      <c r="AC19" s="61">
        <f t="shared" si="3"/>
        <v>1246.3952999998855</v>
      </c>
      <c r="AD19" s="61">
        <f t="shared" si="3"/>
        <v>893.48899999999992</v>
      </c>
      <c r="AE19" s="61">
        <f t="shared" si="3"/>
        <v>1393.8350000000441</v>
      </c>
      <c r="AF19" s="61">
        <f t="shared" si="3"/>
        <v>970.77200000000005</v>
      </c>
      <c r="AG19" s="61">
        <f t="shared" si="3"/>
        <v>1466.5006999998961</v>
      </c>
      <c r="AH19" s="61">
        <f t="shared" si="3"/>
        <v>853.19499999992399</v>
      </c>
      <c r="AI19" s="61">
        <f t="shared" si="3"/>
        <v>1410.4510999999316</v>
      </c>
      <c r="AJ19" s="61">
        <f t="shared" ref="AJ19:BO19" si="4">SUM(AJ5:AJ18)</f>
        <v>632.77200000035441</v>
      </c>
      <c r="AK19" s="61">
        <f t="shared" si="4"/>
        <v>1336.0815500003589</v>
      </c>
      <c r="AL19" s="61">
        <f t="shared" si="4"/>
        <v>758.70099999980323</v>
      </c>
      <c r="AM19" s="61">
        <f t="shared" si="4"/>
        <v>1350.5988999997151</v>
      </c>
      <c r="AN19" s="61">
        <f t="shared" si="4"/>
        <v>703.87600000000009</v>
      </c>
      <c r="AO19" s="61">
        <f t="shared" si="4"/>
        <v>1574.8864999999016</v>
      </c>
      <c r="AP19" s="61">
        <f t="shared" si="4"/>
        <v>863.60399999982815</v>
      </c>
      <c r="AQ19" s="61">
        <f t="shared" si="4"/>
        <v>1325.113499999894</v>
      </c>
      <c r="AR19" s="61">
        <f t="shared" si="4"/>
        <v>372.55199999981085</v>
      </c>
      <c r="AS19" s="61">
        <f t="shared" si="4"/>
        <v>1138.7266499999307</v>
      </c>
      <c r="AT19" s="61">
        <f t="shared" si="4"/>
        <v>538.7910000004315</v>
      </c>
      <c r="AU19" s="61">
        <f t="shared" si="4"/>
        <v>1029.1096500002584</v>
      </c>
      <c r="AV19" s="61">
        <f t="shared" si="4"/>
        <v>503.72899999999998</v>
      </c>
      <c r="AW19" s="61">
        <f t="shared" si="4"/>
        <v>1109.4720999999804</v>
      </c>
      <c r="AX19" s="61">
        <f t="shared" si="4"/>
        <v>994.2419999998599</v>
      </c>
      <c r="AY19" s="61">
        <f t="shared" si="4"/>
        <v>1241.033899999823</v>
      </c>
      <c r="AZ19" s="61">
        <f t="shared" si="4"/>
        <v>1006.2390000000748</v>
      </c>
      <c r="BA19" s="61">
        <f t="shared" si="4"/>
        <v>1278.8910000001356</v>
      </c>
      <c r="BB19" s="61">
        <f t="shared" si="4"/>
        <v>1008.8459999997873</v>
      </c>
      <c r="BC19" s="61">
        <f t="shared" si="4"/>
        <v>1328.9180999998014</v>
      </c>
      <c r="BD19" s="61">
        <f t="shared" si="4"/>
        <v>929.29600000000016</v>
      </c>
      <c r="BE19" s="61">
        <f t="shared" si="4"/>
        <v>1289.3188499999883</v>
      </c>
      <c r="BF19" s="61">
        <f t="shared" si="4"/>
        <v>1009.5449999999254</v>
      </c>
      <c r="BG19" s="61">
        <f t="shared" si="4"/>
        <v>1093.2873999998551</v>
      </c>
      <c r="BH19" s="61">
        <f t="shared" si="4"/>
        <v>753.90999999996473</v>
      </c>
      <c r="BI19" s="61">
        <f t="shared" si="4"/>
        <v>1220.8910999999659</v>
      </c>
      <c r="BJ19" s="61">
        <f t="shared" si="4"/>
        <v>962.25000000009356</v>
      </c>
      <c r="BK19" s="61">
        <f t="shared" si="4"/>
        <v>1323.5336000000893</v>
      </c>
      <c r="BL19" s="61">
        <f t="shared" si="4"/>
        <v>0</v>
      </c>
      <c r="BM19" s="61">
        <f t="shared" si="4"/>
        <v>0</v>
      </c>
      <c r="BN19" s="213">
        <f t="shared" si="4"/>
        <v>22780.923000000217</v>
      </c>
      <c r="BO19" s="63">
        <f t="shared" si="4"/>
        <v>38414.910600000367</v>
      </c>
      <c r="BP19" s="64">
        <f>BO19-BN19</f>
        <v>15633.98760000015</v>
      </c>
    </row>
    <row r="20" spans="1:68" ht="14.25" customHeight="1" thickBot="1" x14ac:dyDescent="0.3">
      <c r="A20" s="274" t="s">
        <v>9</v>
      </c>
      <c r="B20" s="275"/>
      <c r="C20" s="276"/>
      <c r="D20" s="277">
        <v>4035.3878000000109</v>
      </c>
      <c r="E20" s="278"/>
      <c r="F20" s="277">
        <v>3833.2109999999998</v>
      </c>
      <c r="G20" s="278"/>
      <c r="H20" s="277">
        <v>4113.5230000000001</v>
      </c>
      <c r="I20" s="278"/>
      <c r="J20" s="291">
        <v>3966.3555000003184</v>
      </c>
      <c r="K20" s="292"/>
      <c r="L20" s="295">
        <v>4243.3506999997571</v>
      </c>
      <c r="M20" s="296"/>
      <c r="N20" s="291">
        <v>3896.5619999999999</v>
      </c>
      <c r="O20" s="292"/>
      <c r="P20" s="291">
        <v>3816.9070000000002</v>
      </c>
      <c r="Q20" s="292"/>
      <c r="R20" s="293">
        <v>3861.4258999994531</v>
      </c>
      <c r="S20" s="294"/>
      <c r="T20" s="293">
        <v>3915.1493999999466</v>
      </c>
      <c r="U20" s="294"/>
      <c r="V20" s="291">
        <v>4108.9316000001963</v>
      </c>
      <c r="W20" s="292"/>
      <c r="X20" s="291">
        <v>3951.8270000000002</v>
      </c>
      <c r="Y20" s="292"/>
      <c r="Z20" s="291">
        <v>4056.7139999999999</v>
      </c>
      <c r="AA20" s="292"/>
      <c r="AB20" s="293"/>
      <c r="AC20" s="294"/>
      <c r="AD20" s="291">
        <v>3830.605</v>
      </c>
      <c r="AE20" s="292"/>
      <c r="AF20" s="291">
        <v>3937.9</v>
      </c>
      <c r="AG20" s="292"/>
      <c r="AH20" s="291">
        <v>3895.5906999999838</v>
      </c>
      <c r="AI20" s="292"/>
      <c r="AJ20" s="291">
        <v>3797.6026999999631</v>
      </c>
      <c r="AK20" s="292"/>
      <c r="AL20" s="291">
        <v>3735.554499999957</v>
      </c>
      <c r="AM20" s="292"/>
      <c r="AN20" s="291">
        <v>3708.5</v>
      </c>
      <c r="AO20" s="292"/>
      <c r="AP20" s="295">
        <v>3256.2850000000699</v>
      </c>
      <c r="AQ20" s="296"/>
      <c r="AR20" s="293">
        <v>3601.4006000000813</v>
      </c>
      <c r="AS20" s="294"/>
      <c r="AT20" s="291">
        <v>3457.451</v>
      </c>
      <c r="AU20" s="292"/>
      <c r="AV20" s="291">
        <v>3460.2559999999999</v>
      </c>
      <c r="AW20" s="292"/>
      <c r="AX20" s="291">
        <v>3741.8184000002361</v>
      </c>
      <c r="AY20" s="292"/>
      <c r="AZ20" s="291">
        <v>3829.6620000000912</v>
      </c>
      <c r="BA20" s="292"/>
      <c r="BB20" s="291">
        <v>3807.8572000000345</v>
      </c>
      <c r="BC20" s="292"/>
      <c r="BD20" s="293">
        <v>3597.1758999998892</v>
      </c>
      <c r="BE20" s="294"/>
      <c r="BF20" s="291">
        <v>3391.8209000000074</v>
      </c>
      <c r="BG20" s="292"/>
      <c r="BH20" s="291">
        <v>3687.2824000000528</v>
      </c>
      <c r="BI20" s="292"/>
      <c r="BJ20" s="291">
        <v>3411.2925999999925</v>
      </c>
      <c r="BK20" s="292"/>
      <c r="BL20" s="295"/>
      <c r="BM20" s="296"/>
      <c r="BN20" s="212"/>
      <c r="BO20" s="1"/>
    </row>
    <row r="21" spans="1:68" ht="14.25" customHeight="1" thickBot="1" x14ac:dyDescent="0.3">
      <c r="A21" s="297" t="s">
        <v>10</v>
      </c>
      <c r="B21" s="298"/>
      <c r="C21" s="299"/>
      <c r="D21" s="300">
        <v>2496</v>
      </c>
      <c r="E21" s="301"/>
      <c r="F21" s="302">
        <v>2496</v>
      </c>
      <c r="G21" s="303"/>
      <c r="H21" s="300">
        <v>2496</v>
      </c>
      <c r="I21" s="301"/>
      <c r="J21" s="300">
        <v>2496</v>
      </c>
      <c r="K21" s="301"/>
      <c r="L21" s="300">
        <v>2496</v>
      </c>
      <c r="M21" s="301"/>
      <c r="N21" s="300">
        <v>2496</v>
      </c>
      <c r="O21" s="301"/>
      <c r="P21" s="300">
        <v>2376</v>
      </c>
      <c r="Q21" s="301"/>
      <c r="R21" s="300">
        <v>2376</v>
      </c>
      <c r="S21" s="301"/>
      <c r="T21" s="300">
        <v>2376</v>
      </c>
      <c r="U21" s="301"/>
      <c r="V21" s="302">
        <v>2376</v>
      </c>
      <c r="W21" s="303"/>
      <c r="X21" s="302">
        <v>2376</v>
      </c>
      <c r="Y21" s="303"/>
      <c r="Z21" s="300">
        <v>2376</v>
      </c>
      <c r="AA21" s="301"/>
      <c r="AB21" s="300"/>
      <c r="AC21" s="301"/>
      <c r="AD21" s="300">
        <v>2376</v>
      </c>
      <c r="AE21" s="301"/>
      <c r="AF21" s="300">
        <v>2376</v>
      </c>
      <c r="AG21" s="301"/>
      <c r="AH21" s="300">
        <v>2306.962</v>
      </c>
      <c r="AI21" s="301"/>
      <c r="AJ21" s="300">
        <v>2376</v>
      </c>
      <c r="AK21" s="301"/>
      <c r="AL21" s="300">
        <v>2376</v>
      </c>
      <c r="AM21" s="301"/>
      <c r="AN21" s="300">
        <v>2376</v>
      </c>
      <c r="AO21" s="301"/>
      <c r="AP21" s="302">
        <v>2376</v>
      </c>
      <c r="AQ21" s="303"/>
      <c r="AR21" s="300">
        <v>2376</v>
      </c>
      <c r="AS21" s="301"/>
      <c r="AT21" s="300">
        <v>2376</v>
      </c>
      <c r="AU21" s="301"/>
      <c r="AV21" s="302">
        <v>2376</v>
      </c>
      <c r="AW21" s="303"/>
      <c r="AX21" s="300">
        <v>2376</v>
      </c>
      <c r="AY21" s="301"/>
      <c r="AZ21" s="300">
        <v>2376</v>
      </c>
      <c r="BA21" s="301"/>
      <c r="BB21" s="300">
        <v>2376</v>
      </c>
      <c r="BC21" s="301"/>
      <c r="BD21" s="300">
        <v>2280</v>
      </c>
      <c r="BE21" s="301"/>
      <c r="BF21" s="300">
        <v>2280</v>
      </c>
      <c r="BG21" s="301"/>
      <c r="BH21" s="300">
        <v>2280</v>
      </c>
      <c r="BI21" s="301"/>
      <c r="BJ21" s="300">
        <v>2280</v>
      </c>
      <c r="BK21" s="301"/>
      <c r="BL21" s="300"/>
      <c r="BM21" s="301"/>
      <c r="BN21" s="171"/>
      <c r="BO21" s="1"/>
    </row>
    <row r="22" spans="1:68" ht="14.25" customHeight="1" thickBot="1" x14ac:dyDescent="0.3">
      <c r="A22" s="304" t="s">
        <v>11</v>
      </c>
      <c r="B22" s="305"/>
      <c r="C22" s="306"/>
      <c r="D22" s="307">
        <v>213.21600000000001</v>
      </c>
      <c r="E22" s="308"/>
      <c r="F22" s="307">
        <v>263.52</v>
      </c>
      <c r="G22" s="308"/>
      <c r="H22" s="307">
        <v>294.72000000000003</v>
      </c>
      <c r="I22" s="308"/>
      <c r="J22" s="307">
        <v>282.57600000000002</v>
      </c>
      <c r="K22" s="308"/>
      <c r="L22" s="307">
        <v>259.60799999999995</v>
      </c>
      <c r="M22" s="308"/>
      <c r="N22" s="307">
        <v>269.88</v>
      </c>
      <c r="O22" s="308"/>
      <c r="P22" s="307">
        <v>269.83199999999999</v>
      </c>
      <c r="Q22" s="308"/>
      <c r="R22" s="307">
        <v>261.096</v>
      </c>
      <c r="S22" s="308"/>
      <c r="T22" s="307">
        <v>282.45600000000002</v>
      </c>
      <c r="U22" s="308"/>
      <c r="V22" s="307">
        <v>306.57600000000002</v>
      </c>
      <c r="W22" s="308"/>
      <c r="X22" s="307">
        <v>303.14400000000001</v>
      </c>
      <c r="Y22" s="308"/>
      <c r="Z22" s="307">
        <v>301.94400000000002</v>
      </c>
      <c r="AA22" s="308"/>
      <c r="AB22" s="307"/>
      <c r="AC22" s="308"/>
      <c r="AD22" s="307">
        <v>301.82400000000001</v>
      </c>
      <c r="AE22" s="308"/>
      <c r="AF22" s="307">
        <v>271.77600000000001</v>
      </c>
      <c r="AG22" s="308"/>
      <c r="AH22" s="307">
        <v>305.25599999999997</v>
      </c>
      <c r="AI22" s="308"/>
      <c r="AJ22" s="307">
        <v>304.94400000000002</v>
      </c>
      <c r="AK22" s="308"/>
      <c r="AL22" s="307">
        <v>308.73599999999999</v>
      </c>
      <c r="AM22" s="308"/>
      <c r="AN22" s="307">
        <v>341.28</v>
      </c>
      <c r="AO22" s="308"/>
      <c r="AP22" s="307">
        <v>339.91199999999998</v>
      </c>
      <c r="AQ22" s="308"/>
      <c r="AR22" s="307">
        <v>379.99099999999999</v>
      </c>
      <c r="AS22" s="308"/>
      <c r="AT22" s="307">
        <v>379.99099999999999</v>
      </c>
      <c r="AU22" s="308"/>
      <c r="AV22" s="307">
        <v>380.00200000000001</v>
      </c>
      <c r="AW22" s="308"/>
      <c r="AX22" s="307">
        <v>379.99999999999994</v>
      </c>
      <c r="AY22" s="308"/>
      <c r="AZ22" s="307">
        <v>324.61</v>
      </c>
      <c r="BA22" s="308"/>
      <c r="BB22" s="307">
        <v>378</v>
      </c>
      <c r="BC22" s="308"/>
      <c r="BD22" s="307">
        <v>378</v>
      </c>
      <c r="BE22" s="308"/>
      <c r="BF22" s="307">
        <v>378.48</v>
      </c>
      <c r="BG22" s="308"/>
      <c r="BH22" s="307">
        <v>373.91999999999996</v>
      </c>
      <c r="BI22" s="308"/>
      <c r="BJ22" s="307">
        <v>373.91999999999996</v>
      </c>
      <c r="BK22" s="308"/>
      <c r="BL22" s="307"/>
      <c r="BM22" s="308"/>
      <c r="BN22" s="171"/>
      <c r="BO22" s="1"/>
    </row>
    <row r="23" spans="1:68" ht="14.25" customHeight="1" thickBot="1" x14ac:dyDescent="0.3">
      <c r="A23" s="304" t="s">
        <v>12</v>
      </c>
      <c r="B23" s="305"/>
      <c r="C23" s="306"/>
      <c r="D23" s="309">
        <f>D19+D21+D22</f>
        <v>2977.7139999999999</v>
      </c>
      <c r="E23" s="310"/>
      <c r="F23" s="309">
        <f t="shared" ref="F23:BL23" si="5">F19+F21+F22</f>
        <v>3219.9259999999999</v>
      </c>
      <c r="G23" s="310"/>
      <c r="H23" s="309">
        <f t="shared" si="5"/>
        <v>3522.5600000000004</v>
      </c>
      <c r="I23" s="310"/>
      <c r="J23" s="309">
        <f t="shared" si="5"/>
        <v>3639.835</v>
      </c>
      <c r="K23" s="310"/>
      <c r="L23" s="309">
        <f t="shared" si="5"/>
        <v>3640.8200000002753</v>
      </c>
      <c r="M23" s="310"/>
      <c r="N23" s="309">
        <f t="shared" si="5"/>
        <v>3407.6000000000004</v>
      </c>
      <c r="O23" s="310"/>
      <c r="P23" s="309">
        <f t="shared" si="5"/>
        <v>3642.33</v>
      </c>
      <c r="Q23" s="310"/>
      <c r="R23" s="309">
        <f t="shared" si="5"/>
        <v>3246.4990000000003</v>
      </c>
      <c r="S23" s="310"/>
      <c r="T23" s="309">
        <f t="shared" si="5"/>
        <v>3483.0140000002657</v>
      </c>
      <c r="U23" s="310"/>
      <c r="V23" s="309">
        <f t="shared" si="5"/>
        <v>3485.8719999999998</v>
      </c>
      <c r="W23" s="310"/>
      <c r="X23" s="309">
        <f t="shared" si="5"/>
        <v>3528.1880000000001</v>
      </c>
      <c r="Y23" s="310"/>
      <c r="Z23" s="309">
        <f t="shared" si="5"/>
        <v>3431.1169999999997</v>
      </c>
      <c r="AA23" s="310"/>
      <c r="AB23" s="309">
        <f t="shared" si="5"/>
        <v>694.11699999981863</v>
      </c>
      <c r="AC23" s="310"/>
      <c r="AD23" s="309">
        <f t="shared" si="5"/>
        <v>3571.3130000000001</v>
      </c>
      <c r="AE23" s="310"/>
      <c r="AF23" s="309">
        <f t="shared" si="5"/>
        <v>3618.5479999999998</v>
      </c>
      <c r="AG23" s="310"/>
      <c r="AH23" s="309">
        <f t="shared" si="5"/>
        <v>3465.4129999999236</v>
      </c>
      <c r="AI23" s="310"/>
      <c r="AJ23" s="309">
        <f t="shared" si="5"/>
        <v>3313.7160000003546</v>
      </c>
      <c r="AK23" s="310"/>
      <c r="AL23" s="309">
        <f t="shared" si="5"/>
        <v>3443.436999999803</v>
      </c>
      <c r="AM23" s="310"/>
      <c r="AN23" s="309">
        <f t="shared" si="5"/>
        <v>3421.1559999999999</v>
      </c>
      <c r="AO23" s="310"/>
      <c r="AP23" s="309">
        <f t="shared" si="5"/>
        <v>3579.5159999998282</v>
      </c>
      <c r="AQ23" s="310"/>
      <c r="AR23" s="309">
        <f t="shared" si="5"/>
        <v>3128.5429999998109</v>
      </c>
      <c r="AS23" s="310"/>
      <c r="AT23" s="309">
        <f t="shared" si="5"/>
        <v>3294.7820000004313</v>
      </c>
      <c r="AU23" s="310"/>
      <c r="AV23" s="309">
        <f t="shared" si="5"/>
        <v>3259.7309999999998</v>
      </c>
      <c r="AW23" s="310"/>
      <c r="AX23" s="309">
        <f t="shared" si="5"/>
        <v>3750.2419999998601</v>
      </c>
      <c r="AY23" s="310"/>
      <c r="AZ23" s="309">
        <f t="shared" si="5"/>
        <v>3706.8490000000752</v>
      </c>
      <c r="BA23" s="310"/>
      <c r="BB23" s="309">
        <f>BB19+BB21+BB22</f>
        <v>3762.8459999997872</v>
      </c>
      <c r="BC23" s="310"/>
      <c r="BD23" s="309">
        <f t="shared" si="5"/>
        <v>3587.2960000000003</v>
      </c>
      <c r="BE23" s="310"/>
      <c r="BF23" s="309">
        <f t="shared" si="5"/>
        <v>3668.0249999999255</v>
      </c>
      <c r="BG23" s="310"/>
      <c r="BH23" s="309">
        <f t="shared" si="5"/>
        <v>3407.8299999999649</v>
      </c>
      <c r="BI23" s="310"/>
      <c r="BJ23" s="309">
        <f t="shared" si="5"/>
        <v>3616.1700000000938</v>
      </c>
      <c r="BK23" s="310"/>
      <c r="BL23" s="309">
        <f t="shared" si="5"/>
        <v>0</v>
      </c>
      <c r="BM23" s="310"/>
      <c r="BN23" s="171"/>
      <c r="BO23" s="1"/>
    </row>
    <row r="24" spans="1:68" ht="14.25" customHeight="1" thickBot="1" x14ac:dyDescent="0.3">
      <c r="A24" s="313" t="s">
        <v>13</v>
      </c>
      <c r="B24" s="314"/>
      <c r="C24" s="315"/>
      <c r="D24" s="309">
        <f>D20-D23</f>
        <v>1057.6738000000109</v>
      </c>
      <c r="E24" s="310"/>
      <c r="F24" s="309">
        <f t="shared" ref="F24:BL24" si="6">F20-F23</f>
        <v>613.28499999999985</v>
      </c>
      <c r="G24" s="310"/>
      <c r="H24" s="309">
        <f t="shared" si="6"/>
        <v>590.96299999999974</v>
      </c>
      <c r="I24" s="310"/>
      <c r="J24" s="309">
        <f t="shared" si="6"/>
        <v>326.52050000031841</v>
      </c>
      <c r="K24" s="310"/>
      <c r="L24" s="309">
        <f t="shared" si="6"/>
        <v>602.53069999948184</v>
      </c>
      <c r="M24" s="310"/>
      <c r="N24" s="309">
        <f t="shared" si="6"/>
        <v>488.96199999999953</v>
      </c>
      <c r="O24" s="310"/>
      <c r="P24" s="309">
        <f t="shared" si="6"/>
        <v>174.57700000000023</v>
      </c>
      <c r="Q24" s="310"/>
      <c r="R24" s="309">
        <f t="shared" si="6"/>
        <v>614.92689999945287</v>
      </c>
      <c r="S24" s="310"/>
      <c r="T24" s="311">
        <f t="shared" si="6"/>
        <v>432.13539999968089</v>
      </c>
      <c r="U24" s="312"/>
      <c r="V24" s="311">
        <f t="shared" si="6"/>
        <v>623.0596000001965</v>
      </c>
      <c r="W24" s="312"/>
      <c r="X24" s="311">
        <f t="shared" si="6"/>
        <v>423.63900000000012</v>
      </c>
      <c r="Y24" s="312"/>
      <c r="Z24" s="311">
        <f t="shared" si="6"/>
        <v>625.59700000000021</v>
      </c>
      <c r="AA24" s="312"/>
      <c r="AB24" s="311">
        <f t="shared" si="6"/>
        <v>-694.11699999981863</v>
      </c>
      <c r="AC24" s="312"/>
      <c r="AD24" s="311">
        <f t="shared" si="6"/>
        <v>259.29199999999992</v>
      </c>
      <c r="AE24" s="312"/>
      <c r="AF24" s="311">
        <f t="shared" si="6"/>
        <v>319.35200000000032</v>
      </c>
      <c r="AG24" s="312"/>
      <c r="AH24" s="311">
        <f t="shared" si="6"/>
        <v>430.17770000006021</v>
      </c>
      <c r="AI24" s="312"/>
      <c r="AJ24" s="311">
        <f t="shared" si="6"/>
        <v>483.88669999960848</v>
      </c>
      <c r="AK24" s="312"/>
      <c r="AL24" s="311">
        <f t="shared" si="6"/>
        <v>292.117500000154</v>
      </c>
      <c r="AM24" s="312"/>
      <c r="AN24" s="311">
        <f t="shared" si="6"/>
        <v>287.34400000000005</v>
      </c>
      <c r="AO24" s="312"/>
      <c r="AP24" s="311">
        <f t="shared" si="6"/>
        <v>-323.2309999997583</v>
      </c>
      <c r="AQ24" s="312"/>
      <c r="AR24" s="311">
        <f t="shared" si="6"/>
        <v>472.85760000027039</v>
      </c>
      <c r="AS24" s="312"/>
      <c r="AT24" s="311">
        <f t="shared" si="6"/>
        <v>162.66899999956877</v>
      </c>
      <c r="AU24" s="312"/>
      <c r="AV24" s="311">
        <f t="shared" si="6"/>
        <v>200.52500000000009</v>
      </c>
      <c r="AW24" s="312"/>
      <c r="AX24" s="311">
        <f t="shared" si="6"/>
        <v>-8.4235999996240025</v>
      </c>
      <c r="AY24" s="312"/>
      <c r="AZ24" s="311">
        <f t="shared" si="6"/>
        <v>122.81300000001602</v>
      </c>
      <c r="BA24" s="312"/>
      <c r="BB24" s="311">
        <f t="shared" si="6"/>
        <v>45.0112000002473</v>
      </c>
      <c r="BC24" s="312"/>
      <c r="BD24" s="311">
        <f t="shared" si="6"/>
        <v>9.8798999998889485</v>
      </c>
      <c r="BE24" s="312"/>
      <c r="BF24" s="311">
        <f t="shared" si="6"/>
        <v>-276.20409999991807</v>
      </c>
      <c r="BG24" s="312"/>
      <c r="BH24" s="311">
        <f t="shared" si="6"/>
        <v>279.45240000008789</v>
      </c>
      <c r="BI24" s="312"/>
      <c r="BJ24" s="311">
        <f>BJ20-BJ23</f>
        <v>-204.87740000010126</v>
      </c>
      <c r="BK24" s="312"/>
      <c r="BL24" s="311">
        <f t="shared" si="6"/>
        <v>0</v>
      </c>
      <c r="BM24" s="312"/>
      <c r="BN24" s="171"/>
      <c r="BO24" s="1"/>
    </row>
    <row r="25" spans="1:68" ht="15" hidden="1" customHeight="1" thickBot="1" x14ac:dyDescent="0.3">
      <c r="A25" s="317" t="s">
        <v>14</v>
      </c>
      <c r="B25" s="318"/>
      <c r="C25" s="319"/>
      <c r="D25" s="316" t="e">
        <f>#REF!-E19-D21-D22</f>
        <v>#REF!</v>
      </c>
      <c r="E25" s="278"/>
      <c r="F25" s="316"/>
      <c r="G25" s="278"/>
      <c r="H25" s="316"/>
      <c r="I25" s="278"/>
      <c r="J25" s="316"/>
      <c r="K25" s="278"/>
      <c r="L25" s="316"/>
      <c r="M25" s="278"/>
      <c r="N25" s="316"/>
      <c r="O25" s="278"/>
      <c r="P25" s="316"/>
      <c r="Q25" s="278"/>
      <c r="R25" s="316"/>
      <c r="S25" s="278"/>
      <c r="T25" s="316"/>
      <c r="U25" s="278"/>
      <c r="V25" s="316"/>
      <c r="W25" s="278"/>
      <c r="X25" s="316"/>
      <c r="Y25" s="278"/>
      <c r="Z25" s="316"/>
      <c r="AA25" s="278"/>
      <c r="AB25" s="316"/>
      <c r="AC25" s="278"/>
      <c r="AD25" s="316"/>
      <c r="AE25" s="278"/>
      <c r="AF25" s="316">
        <f>AF20-AG19-AF21-AF22</f>
        <v>-176.37669999989629</v>
      </c>
      <c r="AG25" s="278"/>
      <c r="AH25" s="316">
        <f>AH20-AI19-AH21-AH22</f>
        <v>-127.07839999994769</v>
      </c>
      <c r="AI25" s="278"/>
      <c r="AJ25" s="316">
        <f>AJ20-AK19-AJ21-AJ22</f>
        <v>-219.42285000039607</v>
      </c>
      <c r="AK25" s="278"/>
      <c r="AL25" s="316">
        <f>AL20-AM19-AL21-AL22</f>
        <v>-299.78039999975783</v>
      </c>
      <c r="AM25" s="278"/>
      <c r="AN25" s="316">
        <f>AN20-AO19-AN21-AN22</f>
        <v>-583.66649999990136</v>
      </c>
      <c r="AO25" s="278"/>
      <c r="AP25" s="316">
        <f>AP20-AQ19-AP21-AP22</f>
        <v>-784.74049999982412</v>
      </c>
      <c r="AQ25" s="278"/>
      <c r="AR25" s="316"/>
      <c r="AS25" s="278"/>
      <c r="AT25" s="316"/>
      <c r="AU25" s="278"/>
      <c r="AV25" s="316"/>
      <c r="AW25" s="278"/>
      <c r="AX25" s="316"/>
      <c r="AY25" s="278"/>
      <c r="AZ25" s="316"/>
      <c r="BA25" s="278"/>
      <c r="BB25" s="316"/>
      <c r="BC25" s="278"/>
      <c r="BD25" s="316"/>
      <c r="BE25" s="278"/>
      <c r="BF25" s="316"/>
      <c r="BG25" s="278"/>
      <c r="BH25" s="316"/>
      <c r="BI25" s="278"/>
      <c r="BJ25" s="316"/>
      <c r="BK25" s="278"/>
      <c r="BL25" s="316"/>
      <c r="BM25" s="278"/>
      <c r="BN25" s="1"/>
      <c r="BO25" s="126">
        <f>BN20-BO19-BN22-BN21</f>
        <v>-38414.910600000367</v>
      </c>
    </row>
    <row r="26" spans="1:68" ht="15" customHeight="1" x14ac:dyDescent="0.25">
      <c r="A26" s="320"/>
      <c r="B26" s="320"/>
      <c r="C26" s="320"/>
      <c r="BO26" s="67"/>
    </row>
    <row r="27" spans="1:68" ht="15.75" x14ac:dyDescent="0.25">
      <c r="D27" s="321">
        <v>45383</v>
      </c>
      <c r="E27" s="322"/>
      <c r="F27" s="321">
        <v>45384</v>
      </c>
      <c r="G27" s="322"/>
      <c r="H27" s="321" t="s">
        <v>79</v>
      </c>
      <c r="I27" s="322"/>
      <c r="J27" s="335" t="s">
        <v>82</v>
      </c>
      <c r="K27" s="336"/>
      <c r="L27" s="335" t="s">
        <v>83</v>
      </c>
      <c r="M27" s="336"/>
      <c r="N27" s="335">
        <v>45388</v>
      </c>
      <c r="O27" s="336"/>
      <c r="P27" s="335">
        <v>45389</v>
      </c>
      <c r="Q27" s="336"/>
      <c r="R27" s="335">
        <v>45390</v>
      </c>
      <c r="S27" s="336"/>
      <c r="T27" s="335">
        <v>45391</v>
      </c>
      <c r="U27" s="336"/>
      <c r="V27" s="335">
        <v>45392</v>
      </c>
      <c r="W27" s="336"/>
      <c r="X27" s="335">
        <v>45393</v>
      </c>
      <c r="Y27" s="336"/>
      <c r="Z27" s="335">
        <v>45394</v>
      </c>
      <c r="AA27" s="336"/>
      <c r="AB27" s="335">
        <v>45395</v>
      </c>
      <c r="AC27" s="336"/>
      <c r="AD27" s="335">
        <v>45396</v>
      </c>
      <c r="AE27" s="336"/>
      <c r="AF27" s="335">
        <v>45397</v>
      </c>
      <c r="AG27" s="336"/>
      <c r="AH27" s="335">
        <v>45398</v>
      </c>
      <c r="AI27" s="336"/>
      <c r="AJ27" s="335">
        <v>45399</v>
      </c>
      <c r="AK27" s="336"/>
      <c r="AL27" s="335">
        <v>45400</v>
      </c>
      <c r="AM27" s="336"/>
      <c r="AN27" s="335">
        <v>45401</v>
      </c>
      <c r="AO27" s="336"/>
      <c r="AP27" s="335">
        <v>45402</v>
      </c>
      <c r="AQ27" s="336"/>
      <c r="AR27" s="335">
        <v>45403</v>
      </c>
      <c r="AS27" s="336"/>
      <c r="AT27" s="335">
        <v>45404</v>
      </c>
      <c r="AU27" s="336"/>
      <c r="AV27" s="335">
        <v>45405</v>
      </c>
      <c r="AW27" s="336"/>
      <c r="AX27" s="335">
        <v>45406</v>
      </c>
      <c r="AY27" s="336"/>
      <c r="AZ27" s="335">
        <v>45407</v>
      </c>
      <c r="BA27" s="336"/>
      <c r="BB27" s="335">
        <v>45408</v>
      </c>
      <c r="BC27" s="336"/>
      <c r="BD27" s="335">
        <v>45409</v>
      </c>
      <c r="BE27" s="336"/>
      <c r="BF27" s="335">
        <v>45410</v>
      </c>
      <c r="BG27" s="336"/>
      <c r="BH27" s="335">
        <v>45411</v>
      </c>
      <c r="BI27" s="336"/>
      <c r="BJ27" s="335">
        <v>45412</v>
      </c>
      <c r="BK27" s="336"/>
      <c r="BL27" s="321"/>
      <c r="BM27" s="322"/>
    </row>
    <row r="28" spans="1:68" ht="15.75" x14ac:dyDescent="0.25">
      <c r="C28" s="78" t="s">
        <v>16</v>
      </c>
      <c r="D28" s="323">
        <v>15801.726000000001</v>
      </c>
      <c r="E28" s="323"/>
      <c r="F28" s="323">
        <v>15802.1</v>
      </c>
      <c r="G28" s="323"/>
      <c r="H28" s="324">
        <v>15802.383</v>
      </c>
      <c r="I28" s="324"/>
      <c r="J28" s="325">
        <v>15802.663</v>
      </c>
      <c r="K28" s="325"/>
      <c r="L28" s="324">
        <v>15803.168</v>
      </c>
      <c r="M28" s="324"/>
      <c r="N28" s="324">
        <v>15804.164000000001</v>
      </c>
      <c r="O28" s="324"/>
      <c r="P28" s="324">
        <v>15805.05</v>
      </c>
      <c r="Q28" s="324"/>
      <c r="R28" s="323">
        <v>15805.769</v>
      </c>
      <c r="S28" s="323"/>
      <c r="T28" s="324">
        <v>15806.895</v>
      </c>
      <c r="U28" s="324"/>
      <c r="V28" s="324">
        <v>15807.95</v>
      </c>
      <c r="W28" s="324"/>
      <c r="X28" s="324">
        <v>15808.713</v>
      </c>
      <c r="Y28" s="324"/>
      <c r="Z28" s="324">
        <v>15809.352999999999</v>
      </c>
      <c r="AA28" s="324"/>
      <c r="AB28" s="324">
        <v>15810.383</v>
      </c>
      <c r="AC28" s="324"/>
      <c r="AD28" s="324">
        <v>15811.448</v>
      </c>
      <c r="AE28" s="324"/>
      <c r="AF28" s="324">
        <v>15812.728999999999</v>
      </c>
      <c r="AG28" s="324"/>
      <c r="AH28" s="326">
        <v>15814.304</v>
      </c>
      <c r="AI28" s="326"/>
      <c r="AJ28" s="326">
        <v>15815.866</v>
      </c>
      <c r="AK28" s="326"/>
      <c r="AL28" s="324">
        <v>15817.438</v>
      </c>
      <c r="AM28" s="324"/>
      <c r="AN28" s="324">
        <v>15819.055</v>
      </c>
      <c r="AO28" s="324"/>
      <c r="AP28" s="324">
        <v>15820.958000000001</v>
      </c>
      <c r="AQ28" s="324"/>
      <c r="AR28" s="324">
        <v>15822.855</v>
      </c>
      <c r="AS28" s="324"/>
      <c r="AT28" s="324">
        <v>15824.905000000001</v>
      </c>
      <c r="AU28" s="324"/>
      <c r="AV28" s="324">
        <v>15825.5</v>
      </c>
      <c r="AW28" s="324"/>
      <c r="AX28" s="324">
        <v>15827.124</v>
      </c>
      <c r="AY28" s="324"/>
      <c r="AZ28" s="324">
        <v>15828.6</v>
      </c>
      <c r="BA28" s="324"/>
      <c r="BB28" s="324">
        <v>15830.159</v>
      </c>
      <c r="BC28" s="324"/>
      <c r="BD28" s="324">
        <v>15834.108</v>
      </c>
      <c r="BE28" s="324"/>
      <c r="BF28" s="324">
        <v>15837.814</v>
      </c>
      <c r="BG28" s="324"/>
      <c r="BH28" s="324">
        <v>15841.704</v>
      </c>
      <c r="BI28" s="324"/>
      <c r="BJ28" s="324">
        <v>15845.511</v>
      </c>
      <c r="BK28" s="324"/>
      <c r="BL28" s="324"/>
      <c r="BM28" s="324"/>
    </row>
    <row r="29" spans="1:68" ht="15.75" x14ac:dyDescent="0.25">
      <c r="C29" s="78" t="s">
        <v>17</v>
      </c>
      <c r="D29" s="323">
        <v>1055.252</v>
      </c>
      <c r="E29" s="323"/>
      <c r="F29" s="323">
        <v>1055.3969999999999</v>
      </c>
      <c r="G29" s="323"/>
      <c r="H29" s="324">
        <v>1055.546</v>
      </c>
      <c r="I29" s="324"/>
      <c r="J29" s="325">
        <v>1055.8499999999999</v>
      </c>
      <c r="K29" s="325"/>
      <c r="L29" s="324">
        <v>1056.019</v>
      </c>
      <c r="M29" s="324"/>
      <c r="N29" s="324">
        <v>1056.019</v>
      </c>
      <c r="O29" s="324"/>
      <c r="P29" s="324">
        <v>1056.019</v>
      </c>
      <c r="Q29" s="324"/>
      <c r="R29" s="323">
        <v>1056.0229999999999</v>
      </c>
      <c r="S29" s="323"/>
      <c r="T29" s="324">
        <v>1056.0229999999999</v>
      </c>
      <c r="U29" s="324"/>
      <c r="V29" s="324">
        <v>1056.0229999999999</v>
      </c>
      <c r="W29" s="324"/>
      <c r="X29" s="324">
        <v>1056.0229999999999</v>
      </c>
      <c r="Y29" s="324"/>
      <c r="Z29" s="324">
        <v>1056.0909999999999</v>
      </c>
      <c r="AA29" s="324"/>
      <c r="AB29" s="324">
        <v>1056.0909999999999</v>
      </c>
      <c r="AC29" s="324"/>
      <c r="AD29" s="324">
        <v>1056.0909999999999</v>
      </c>
      <c r="AE29" s="324"/>
      <c r="AF29" s="324">
        <v>1056.0909999999999</v>
      </c>
      <c r="AG29" s="324"/>
      <c r="AH29" s="326">
        <v>1056.0909999999999</v>
      </c>
      <c r="AI29" s="326"/>
      <c r="AJ29" s="326">
        <v>1056.0909999999999</v>
      </c>
      <c r="AK29" s="326"/>
      <c r="AL29" s="324">
        <v>1056.0909999999999</v>
      </c>
      <c r="AM29" s="324"/>
      <c r="AN29" s="324">
        <v>1056.0909999999999</v>
      </c>
      <c r="AO29" s="324"/>
      <c r="AP29" s="324">
        <v>1056.0909999999999</v>
      </c>
      <c r="AQ29" s="324"/>
      <c r="AR29" s="324">
        <v>1056.0909999999999</v>
      </c>
      <c r="AS29" s="324"/>
      <c r="AT29" s="324">
        <v>1056.0909999999999</v>
      </c>
      <c r="AU29" s="324"/>
      <c r="AV29" s="324">
        <v>1057.471</v>
      </c>
      <c r="AW29" s="324"/>
      <c r="AX29" s="324">
        <v>1057.471</v>
      </c>
      <c r="AY29" s="324"/>
      <c r="AZ29" s="324">
        <v>1057.471</v>
      </c>
      <c r="BA29" s="324"/>
      <c r="BB29" s="324">
        <v>1057.472</v>
      </c>
      <c r="BC29" s="324"/>
      <c r="BD29" s="324">
        <v>1057.472</v>
      </c>
      <c r="BE29" s="324"/>
      <c r="BF29" s="324">
        <v>1057.472</v>
      </c>
      <c r="BG29" s="324"/>
      <c r="BH29" s="324">
        <v>1057.472</v>
      </c>
      <c r="BI29" s="324"/>
      <c r="BJ29" s="324">
        <v>1057.472</v>
      </c>
      <c r="BK29" s="324"/>
      <c r="BL29" s="324"/>
      <c r="BM29" s="324"/>
    </row>
    <row r="30" spans="1:68" ht="15.75" x14ac:dyDescent="0.25">
      <c r="C30" s="78" t="s">
        <v>18</v>
      </c>
      <c r="D30" s="323">
        <v>22.399999999999636</v>
      </c>
      <c r="E30" s="323"/>
      <c r="F30" s="323">
        <v>20.840000000000146</v>
      </c>
      <c r="G30" s="323"/>
      <c r="H30" s="324">
        <v>21.840000000000146</v>
      </c>
      <c r="I30" s="324"/>
      <c r="J30" s="325">
        <v>21.799999999999272</v>
      </c>
      <c r="K30" s="325"/>
      <c r="L30" s="324">
        <v>20.520000000000437</v>
      </c>
      <c r="M30" s="324"/>
      <c r="N30" s="324">
        <v>21.520000000000437</v>
      </c>
      <c r="O30" s="324"/>
      <c r="P30" s="324">
        <v>21.679999999998472</v>
      </c>
      <c r="Q30" s="324"/>
      <c r="R30" s="323">
        <v>21.440000000000509</v>
      </c>
      <c r="S30" s="323"/>
      <c r="T30" s="324">
        <v>21.520000000000437</v>
      </c>
      <c r="U30" s="324"/>
      <c r="V30" s="324">
        <v>22.680000000000291</v>
      </c>
      <c r="W30" s="324"/>
      <c r="X30" s="324">
        <v>20.840000000000146</v>
      </c>
      <c r="Y30" s="324"/>
      <c r="Z30" s="324">
        <v>20.479999999999563</v>
      </c>
      <c r="AA30" s="324"/>
      <c r="AB30" s="324">
        <v>21.479999999999563</v>
      </c>
      <c r="AC30" s="324"/>
      <c r="AD30" s="324">
        <v>20.600000000000364</v>
      </c>
      <c r="AE30" s="324"/>
      <c r="AF30" s="324">
        <v>20.1200000000008</v>
      </c>
      <c r="AG30" s="324"/>
      <c r="AH30" s="326">
        <v>20.559999999999491</v>
      </c>
      <c r="AI30" s="326"/>
      <c r="AJ30" s="326">
        <v>20.319999999999709</v>
      </c>
      <c r="AK30" s="326"/>
      <c r="AL30" s="324">
        <v>19.799999999999272</v>
      </c>
      <c r="AM30" s="324"/>
      <c r="AN30" s="324">
        <v>19.760000000000218</v>
      </c>
      <c r="AO30" s="324"/>
      <c r="AP30" s="324">
        <v>19.840000000000146</v>
      </c>
      <c r="AQ30" s="324"/>
      <c r="AR30" s="324">
        <v>19.1200000000008</v>
      </c>
      <c r="AS30" s="324"/>
      <c r="AT30" s="324">
        <v>19.520000000000437</v>
      </c>
      <c r="AU30" s="324"/>
      <c r="AV30" s="324">
        <v>18.399999999999636</v>
      </c>
      <c r="AW30" s="324"/>
      <c r="AX30" s="324">
        <v>18.920000000000073</v>
      </c>
      <c r="AY30" s="324"/>
      <c r="AZ30" s="324">
        <v>19.840000000000146</v>
      </c>
      <c r="BA30" s="324"/>
      <c r="BB30" s="324">
        <v>20.079999999999927</v>
      </c>
      <c r="BC30" s="324"/>
      <c r="BD30" s="324">
        <v>20.239999999999782</v>
      </c>
      <c r="BE30" s="324"/>
      <c r="BF30" s="324">
        <v>20.559999999999491</v>
      </c>
      <c r="BG30" s="324"/>
      <c r="BH30" s="324">
        <v>28.040000000000873</v>
      </c>
      <c r="BI30" s="324"/>
      <c r="BJ30" s="324">
        <v>22.799999999999272</v>
      </c>
      <c r="BK30" s="324"/>
      <c r="BL30" s="324"/>
      <c r="BM30" s="324"/>
    </row>
    <row r="31" spans="1:68" ht="15.75" x14ac:dyDescent="0.25">
      <c r="C31" s="78" t="s">
        <v>19</v>
      </c>
      <c r="D31" s="323">
        <v>189</v>
      </c>
      <c r="E31" s="323"/>
      <c r="F31" s="323">
        <v>192.78000000000611</v>
      </c>
      <c r="G31" s="323"/>
      <c r="H31" s="324">
        <v>185.21999999999389</v>
      </c>
      <c r="I31" s="324"/>
      <c r="J31" s="325">
        <v>185.36000000002241</v>
      </c>
      <c r="K31" s="325"/>
      <c r="L31" s="324">
        <v>159.31999999996333</v>
      </c>
      <c r="M31" s="324"/>
      <c r="N31" s="324">
        <v>164.64000000002852</v>
      </c>
      <c r="O31" s="324"/>
      <c r="P31" s="324">
        <v>160.43999999998778</v>
      </c>
      <c r="Q31" s="324"/>
      <c r="R31" s="323">
        <v>167.43999999998778</v>
      </c>
      <c r="S31" s="323"/>
      <c r="T31" s="324">
        <v>173.73999999999796</v>
      </c>
      <c r="U31" s="324"/>
      <c r="V31" s="324">
        <v>185.64000000002852</v>
      </c>
      <c r="W31" s="324"/>
      <c r="X31" s="324">
        <v>168.97999999999593</v>
      </c>
      <c r="Y31" s="324"/>
      <c r="Z31" s="324">
        <v>159.87999999997555</v>
      </c>
      <c r="AA31" s="324"/>
      <c r="AB31" s="324">
        <v>166.88000000002648</v>
      </c>
      <c r="AC31" s="324"/>
      <c r="AD31" s="324">
        <v>152.87999999997555</v>
      </c>
      <c r="AE31" s="324"/>
      <c r="AF31" s="324">
        <v>165.62000000002445</v>
      </c>
      <c r="AG31" s="324"/>
      <c r="AH31" s="326">
        <v>171.35999999997148</v>
      </c>
      <c r="AI31" s="326"/>
      <c r="AJ31" s="326">
        <v>162.96000000004278</v>
      </c>
      <c r="AK31" s="326"/>
      <c r="AL31" s="324">
        <v>160.29999999995925</v>
      </c>
      <c r="AM31" s="324"/>
      <c r="AN31" s="324">
        <v>154.42000000003463</v>
      </c>
      <c r="AO31" s="324"/>
      <c r="AP31" s="324">
        <v>157.07999999996537</v>
      </c>
      <c r="AQ31" s="324"/>
      <c r="AR31" s="324">
        <v>143.22000000004482</v>
      </c>
      <c r="AS31" s="324"/>
      <c r="AT31" s="324">
        <v>161.69999999998981</v>
      </c>
      <c r="AU31" s="324"/>
      <c r="AV31" s="324">
        <v>171.5</v>
      </c>
      <c r="AW31" s="324"/>
      <c r="AX31" s="324">
        <v>156.52000000000407</v>
      </c>
      <c r="AY31" s="324"/>
      <c r="AZ31" s="324">
        <v>169.11999999997352</v>
      </c>
      <c r="BA31" s="324"/>
      <c r="BB31" s="324">
        <v>177.6600000000326</v>
      </c>
      <c r="BC31" s="324"/>
      <c r="BD31" s="324">
        <v>165.61999999997352</v>
      </c>
      <c r="BE31" s="324"/>
      <c r="BF31" s="324">
        <v>170.10000000002037</v>
      </c>
      <c r="BG31" s="324"/>
      <c r="BH31" s="324">
        <v>187.45999999999185</v>
      </c>
      <c r="BI31" s="324"/>
      <c r="BJ31" s="324">
        <v>156.23999999999796</v>
      </c>
      <c r="BK31" s="324"/>
      <c r="BL31" s="324"/>
      <c r="BM31" s="324"/>
    </row>
    <row r="32" spans="1:68" ht="15.75" x14ac:dyDescent="0.25">
      <c r="C32" s="78" t="s">
        <v>20</v>
      </c>
      <c r="D32" s="323">
        <v>39.234999999996944</v>
      </c>
      <c r="E32" s="323"/>
      <c r="F32" s="323">
        <v>38.184999999999491</v>
      </c>
      <c r="G32" s="323"/>
      <c r="H32" s="324">
        <v>38.570000000001528</v>
      </c>
      <c r="I32" s="324"/>
      <c r="J32" s="325">
        <v>37.835000000004584</v>
      </c>
      <c r="K32" s="325"/>
      <c r="L32" s="324">
        <v>38.570000000001528</v>
      </c>
      <c r="M32" s="324"/>
      <c r="N32" s="324">
        <v>39.02499999999236</v>
      </c>
      <c r="O32" s="324"/>
      <c r="P32" s="324">
        <v>38.605000000008658</v>
      </c>
      <c r="Q32" s="324"/>
      <c r="R32" s="323">
        <v>38.849999999994907</v>
      </c>
      <c r="S32" s="323"/>
      <c r="T32" s="324">
        <v>39.164999999995416</v>
      </c>
      <c r="U32" s="324"/>
      <c r="V32" s="324">
        <v>39.72500000000764</v>
      </c>
      <c r="W32" s="324"/>
      <c r="X32" s="324">
        <v>39.164999999995416</v>
      </c>
      <c r="Y32" s="324"/>
      <c r="Z32" s="324">
        <v>39.270000000004075</v>
      </c>
      <c r="AA32" s="324"/>
      <c r="AB32" s="324">
        <v>39.375</v>
      </c>
      <c r="AC32" s="324"/>
      <c r="AD32" s="324">
        <v>39.094999999993888</v>
      </c>
      <c r="AE32" s="324"/>
      <c r="AF32" s="324">
        <v>39.585000000004584</v>
      </c>
      <c r="AG32" s="324"/>
      <c r="AH32" s="326">
        <v>39.690000000000509</v>
      </c>
      <c r="AI32" s="326"/>
      <c r="AJ32" s="326">
        <v>39.375</v>
      </c>
      <c r="AK32" s="326"/>
      <c r="AL32" s="324">
        <v>37.58999999999287</v>
      </c>
      <c r="AM32" s="324"/>
      <c r="AN32" s="324">
        <v>41.16000000000713</v>
      </c>
      <c r="AO32" s="324"/>
      <c r="AP32" s="324">
        <v>39.515000000003056</v>
      </c>
      <c r="AQ32" s="324"/>
      <c r="AR32" s="324">
        <v>39.199999999989814</v>
      </c>
      <c r="AS32" s="324"/>
      <c r="AT32" s="324">
        <v>39.095000000006621</v>
      </c>
      <c r="AU32" s="324"/>
      <c r="AV32" s="324">
        <v>38.325000000002547</v>
      </c>
      <c r="AW32" s="324"/>
      <c r="AX32" s="324">
        <v>38.779999999993379</v>
      </c>
      <c r="AY32" s="324"/>
      <c r="AZ32" s="324">
        <v>38.570000000001528</v>
      </c>
      <c r="BA32" s="324"/>
      <c r="BB32" s="324">
        <v>37.974999999994907</v>
      </c>
      <c r="BC32" s="324"/>
      <c r="BD32" s="324">
        <v>38.185000000012224</v>
      </c>
      <c r="BE32" s="324"/>
      <c r="BF32" s="324">
        <v>39.234999999996944</v>
      </c>
      <c r="BG32" s="324"/>
      <c r="BH32" s="324">
        <v>38.815000000000509</v>
      </c>
      <c r="BI32" s="324"/>
      <c r="BJ32" s="324">
        <v>38.604999999995925</v>
      </c>
      <c r="BK32" s="324"/>
      <c r="BL32" s="324"/>
      <c r="BM32" s="324"/>
    </row>
    <row r="33" spans="1:121" ht="15.75" x14ac:dyDescent="0.25">
      <c r="C33" s="78" t="s">
        <v>21</v>
      </c>
      <c r="D33" s="323">
        <v>17976.271000000001</v>
      </c>
      <c r="E33" s="323"/>
      <c r="F33" s="323">
        <v>17979.981</v>
      </c>
      <c r="G33" s="323"/>
      <c r="H33" s="324">
        <v>17984.262999999999</v>
      </c>
      <c r="I33" s="324"/>
      <c r="J33" s="325">
        <v>17988.63</v>
      </c>
      <c r="K33" s="325"/>
      <c r="L33" s="324">
        <v>17992.905999999999</v>
      </c>
      <c r="M33" s="324"/>
      <c r="N33" s="324">
        <v>17997.052</v>
      </c>
      <c r="O33" s="324"/>
      <c r="P33" s="324">
        <v>18001.287</v>
      </c>
      <c r="Q33" s="324"/>
      <c r="R33" s="323">
        <v>18005.463</v>
      </c>
      <c r="S33" s="323"/>
      <c r="T33" s="324">
        <v>18009.835999999999</v>
      </c>
      <c r="U33" s="324"/>
      <c r="V33" s="324">
        <v>18014.252</v>
      </c>
      <c r="W33" s="324"/>
      <c r="X33" s="324">
        <v>18018.558000000001</v>
      </c>
      <c r="Y33" s="324"/>
      <c r="Z33" s="324">
        <v>18022.787</v>
      </c>
      <c r="AA33" s="324"/>
      <c r="AB33" s="324">
        <v>18026.981</v>
      </c>
      <c r="AC33" s="324"/>
      <c r="AD33" s="324">
        <v>18031.232</v>
      </c>
      <c r="AE33" s="324"/>
      <c r="AF33" s="324">
        <v>18035.350999999999</v>
      </c>
      <c r="AG33" s="324"/>
      <c r="AH33" s="326">
        <v>18039.524000000001</v>
      </c>
      <c r="AI33" s="326"/>
      <c r="AJ33" s="326">
        <v>18043.61</v>
      </c>
      <c r="AK33" s="326"/>
      <c r="AL33" s="324">
        <v>18047.627</v>
      </c>
      <c r="AM33" s="324"/>
      <c r="AN33" s="324">
        <v>18051.594000000001</v>
      </c>
      <c r="AO33" s="324"/>
      <c r="AP33" s="324">
        <v>18055.394</v>
      </c>
      <c r="AQ33" s="324"/>
      <c r="AR33" s="324">
        <v>18059.164000000001</v>
      </c>
      <c r="AS33" s="324"/>
      <c r="AT33" s="324">
        <v>18062.795999999998</v>
      </c>
      <c r="AU33" s="324"/>
      <c r="AV33" s="324">
        <v>18065.827000000001</v>
      </c>
      <c r="AW33" s="324"/>
      <c r="AX33" s="324">
        <v>18069.706999999999</v>
      </c>
      <c r="AY33" s="324"/>
      <c r="AZ33" s="324">
        <v>18073.776000000002</v>
      </c>
      <c r="BA33" s="324"/>
      <c r="BB33" s="324">
        <v>18077.478999999999</v>
      </c>
      <c r="BC33" s="324"/>
      <c r="BD33" s="324">
        <v>18081.587</v>
      </c>
      <c r="BE33" s="324"/>
      <c r="BF33" s="324">
        <v>18085.663</v>
      </c>
      <c r="BG33" s="324"/>
      <c r="BH33" s="324">
        <v>18088.405999999999</v>
      </c>
      <c r="BI33" s="324"/>
      <c r="BJ33" s="324">
        <v>18092.425999999999</v>
      </c>
      <c r="BK33" s="324"/>
      <c r="BL33" s="324"/>
      <c r="BM33" s="324"/>
    </row>
    <row r="34" spans="1:121" ht="15.75" x14ac:dyDescent="0.25">
      <c r="C34" s="78" t="s">
        <v>22</v>
      </c>
      <c r="D34" s="323">
        <v>16.309999999999999</v>
      </c>
      <c r="E34" s="323"/>
      <c r="F34" s="323">
        <v>16.32</v>
      </c>
      <c r="G34" s="323"/>
      <c r="H34" s="324">
        <v>16.32</v>
      </c>
      <c r="I34" s="324"/>
      <c r="J34" s="325">
        <v>16.329999999999998</v>
      </c>
      <c r="K34" s="325"/>
      <c r="L34" s="324">
        <v>16.329999999999998</v>
      </c>
      <c r="M34" s="324"/>
      <c r="N34" s="324">
        <v>16.329999999999998</v>
      </c>
      <c r="O34" s="324"/>
      <c r="P34" s="324">
        <v>16.329999999999998</v>
      </c>
      <c r="Q34" s="324"/>
      <c r="R34" s="323">
        <v>16.34</v>
      </c>
      <c r="S34" s="323"/>
      <c r="T34" s="324">
        <v>16.34</v>
      </c>
      <c r="U34" s="324"/>
      <c r="V34" s="324">
        <v>16.34</v>
      </c>
      <c r="W34" s="324"/>
      <c r="X34" s="324">
        <v>16.350000000000001</v>
      </c>
      <c r="Y34" s="324"/>
      <c r="Z34" s="324">
        <v>16.350000000000001</v>
      </c>
      <c r="AA34" s="324"/>
      <c r="AB34" s="324">
        <v>16.350000000000001</v>
      </c>
      <c r="AC34" s="324"/>
      <c r="AD34" s="324">
        <v>16.350000000000001</v>
      </c>
      <c r="AE34" s="324"/>
      <c r="AF34" s="324">
        <v>16.489999999999998</v>
      </c>
      <c r="AG34" s="324"/>
      <c r="AH34" s="326">
        <v>16.489999999999998</v>
      </c>
      <c r="AI34" s="326"/>
      <c r="AJ34" s="326">
        <v>16.489999999999998</v>
      </c>
      <c r="AK34" s="326"/>
      <c r="AL34" s="324">
        <v>16.489999999999998</v>
      </c>
      <c r="AM34" s="324"/>
      <c r="AN34" s="324">
        <v>16.489999999999998</v>
      </c>
      <c r="AO34" s="324"/>
      <c r="AP34" s="324">
        <v>16.489999999999998</v>
      </c>
      <c r="AQ34" s="324"/>
      <c r="AR34" s="324">
        <v>16.489999999999998</v>
      </c>
      <c r="AS34" s="324"/>
      <c r="AT34" s="324">
        <v>16.489999999999998</v>
      </c>
      <c r="AU34" s="324"/>
      <c r="AV34" s="324">
        <v>16.489999999999998</v>
      </c>
      <c r="AW34" s="324"/>
      <c r="AX34" s="324">
        <v>16.489999999999998</v>
      </c>
      <c r="AY34" s="324"/>
      <c r="AZ34" s="324">
        <v>16.489999999999998</v>
      </c>
      <c r="BA34" s="324"/>
      <c r="BB34" s="324">
        <v>16.489999999999998</v>
      </c>
      <c r="BC34" s="324"/>
      <c r="BD34" s="324">
        <v>16.489999999999998</v>
      </c>
      <c r="BE34" s="324"/>
      <c r="BF34" s="324">
        <v>16.489999999999998</v>
      </c>
      <c r="BG34" s="324"/>
      <c r="BH34" s="324">
        <v>16.489999999999998</v>
      </c>
      <c r="BI34" s="324"/>
      <c r="BJ34" s="324">
        <v>16.489999999999998</v>
      </c>
      <c r="BK34" s="324"/>
      <c r="BL34" s="324"/>
      <c r="BM34" s="324"/>
    </row>
    <row r="35" spans="1:121" s="159" customFormat="1" ht="15.75" x14ac:dyDescent="0.25">
      <c r="A35" s="1"/>
      <c r="B35" s="1"/>
      <c r="C35" s="78" t="s">
        <v>23</v>
      </c>
      <c r="D35" s="323">
        <v>83.45</v>
      </c>
      <c r="E35" s="323"/>
      <c r="F35" s="323">
        <v>83.45</v>
      </c>
      <c r="G35" s="323"/>
      <c r="H35" s="324">
        <v>83.45</v>
      </c>
      <c r="I35" s="324"/>
      <c r="J35" s="325">
        <v>83.45</v>
      </c>
      <c r="K35" s="325"/>
      <c r="L35" s="324">
        <v>83.45</v>
      </c>
      <c r="M35" s="324"/>
      <c r="N35" s="324">
        <v>83.45</v>
      </c>
      <c r="O35" s="324"/>
      <c r="P35" s="324">
        <v>83.45</v>
      </c>
      <c r="Q35" s="324"/>
      <c r="R35" s="323">
        <v>83.45</v>
      </c>
      <c r="S35" s="323"/>
      <c r="T35" s="324">
        <v>83.45</v>
      </c>
      <c r="U35" s="324"/>
      <c r="V35" s="324">
        <v>83.45</v>
      </c>
      <c r="W35" s="324"/>
      <c r="X35" s="324">
        <v>83.45</v>
      </c>
      <c r="Y35" s="324"/>
      <c r="Z35" s="324">
        <v>83.45</v>
      </c>
      <c r="AA35" s="324"/>
      <c r="AB35" s="324">
        <v>83.45</v>
      </c>
      <c r="AC35" s="324"/>
      <c r="AD35" s="324">
        <v>83.45</v>
      </c>
      <c r="AE35" s="324"/>
      <c r="AF35" s="324">
        <v>83.45</v>
      </c>
      <c r="AG35" s="324"/>
      <c r="AH35" s="326">
        <v>83.45</v>
      </c>
      <c r="AI35" s="326"/>
      <c r="AJ35" s="326">
        <v>83.45</v>
      </c>
      <c r="AK35" s="326"/>
      <c r="AL35" s="324">
        <v>83.45</v>
      </c>
      <c r="AM35" s="324"/>
      <c r="AN35" s="324">
        <v>83.45</v>
      </c>
      <c r="AO35" s="324"/>
      <c r="AP35" s="324">
        <v>83.45</v>
      </c>
      <c r="AQ35" s="324"/>
      <c r="AR35" s="324">
        <v>83.45</v>
      </c>
      <c r="AS35" s="324"/>
      <c r="AT35" s="324">
        <v>83.45</v>
      </c>
      <c r="AU35" s="324"/>
      <c r="AV35" s="324">
        <v>83.45</v>
      </c>
      <c r="AW35" s="324"/>
      <c r="AX35" s="324">
        <v>83.45</v>
      </c>
      <c r="AY35" s="324"/>
      <c r="AZ35" s="324">
        <v>83.45</v>
      </c>
      <c r="BA35" s="324"/>
      <c r="BB35" s="324">
        <v>83.45</v>
      </c>
      <c r="BC35" s="324"/>
      <c r="BD35" s="324">
        <v>83.45</v>
      </c>
      <c r="BE35" s="324"/>
      <c r="BF35" s="324">
        <v>83.45</v>
      </c>
      <c r="BG35" s="324"/>
      <c r="BH35" s="324">
        <v>83.45</v>
      </c>
      <c r="BI35" s="324"/>
      <c r="BJ35" s="324">
        <v>83.45</v>
      </c>
      <c r="BK35" s="324"/>
      <c r="BL35" s="324"/>
      <c r="BM35" s="324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</row>
    <row r="36" spans="1:121" s="159" customFormat="1" ht="15.75" x14ac:dyDescent="0.25">
      <c r="A36" s="1"/>
      <c r="B36" s="1"/>
      <c r="C36" s="78" t="s">
        <v>24</v>
      </c>
      <c r="D36" s="323">
        <v>576.11500000000001</v>
      </c>
      <c r="E36" s="323"/>
      <c r="F36" s="323">
        <v>576.88</v>
      </c>
      <c r="G36" s="323"/>
      <c r="H36" s="324">
        <v>576.50699999999995</v>
      </c>
      <c r="I36" s="324"/>
      <c r="J36" s="325">
        <v>577.11199999999997</v>
      </c>
      <c r="K36" s="325"/>
      <c r="L36" s="324">
        <v>576.35900000000004</v>
      </c>
      <c r="M36" s="324"/>
      <c r="N36" s="324">
        <v>576.30200000000002</v>
      </c>
      <c r="O36" s="324"/>
      <c r="P36" s="324">
        <v>576.48500000000001</v>
      </c>
      <c r="Q36" s="324"/>
      <c r="R36" s="323">
        <v>576.48500000000001</v>
      </c>
      <c r="S36" s="323"/>
      <c r="T36" s="324">
        <v>4</v>
      </c>
      <c r="U36" s="324"/>
      <c r="V36" s="324">
        <v>576.66</v>
      </c>
      <c r="W36" s="324"/>
      <c r="X36" s="324">
        <v>576.83100000000002</v>
      </c>
      <c r="Y36" s="324"/>
      <c r="Z36" s="324">
        <v>575.67999999999995</v>
      </c>
      <c r="AA36" s="324"/>
      <c r="AB36" s="324">
        <v>576.97</v>
      </c>
      <c r="AC36" s="324"/>
      <c r="AD36" s="324">
        <v>577.14499999999998</v>
      </c>
      <c r="AE36" s="324"/>
      <c r="AF36" s="324">
        <v>576.66099999999994</v>
      </c>
      <c r="AG36" s="324"/>
      <c r="AH36" s="326">
        <v>576.25099999999998</v>
      </c>
      <c r="AI36" s="326"/>
      <c r="AJ36" s="326">
        <v>576.15099999999995</v>
      </c>
      <c r="AK36" s="326"/>
      <c r="AL36" s="324">
        <v>576.46600000000001</v>
      </c>
      <c r="AM36" s="324"/>
      <c r="AN36" s="324">
        <v>576.65099999999995</v>
      </c>
      <c r="AO36" s="324"/>
      <c r="AP36" s="324">
        <v>574.83900000000006</v>
      </c>
      <c r="AQ36" s="324"/>
      <c r="AR36" s="324">
        <v>576.41300000000001</v>
      </c>
      <c r="AS36" s="324"/>
      <c r="AT36" s="324">
        <v>289.12599999999998</v>
      </c>
      <c r="AU36" s="324"/>
      <c r="AV36" s="324">
        <v>287.06799999999998</v>
      </c>
      <c r="AW36" s="324"/>
      <c r="AX36" s="324">
        <v>287.464</v>
      </c>
      <c r="AY36" s="324"/>
      <c r="AZ36" s="324">
        <v>287.34500000000003</v>
      </c>
      <c r="BA36" s="324"/>
      <c r="BB36" s="324">
        <v>300.745</v>
      </c>
      <c r="BC36" s="324"/>
      <c r="BD36" s="324">
        <v>576.58799999999997</v>
      </c>
      <c r="BE36" s="324"/>
      <c r="BF36" s="324">
        <v>576.65499999999997</v>
      </c>
      <c r="BG36" s="324"/>
      <c r="BH36" s="324">
        <v>576.50699999999995</v>
      </c>
      <c r="BI36" s="324"/>
      <c r="BJ36" s="324">
        <v>576.38199999999995</v>
      </c>
      <c r="BK36" s="324"/>
      <c r="BL36" s="324"/>
      <c r="BM36" s="324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</row>
    <row r="37" spans="1:121" s="159" customFormat="1" ht="15.75" x14ac:dyDescent="0.25">
      <c r="A37" s="1"/>
      <c r="B37" s="1"/>
      <c r="C37" s="78" t="s">
        <v>25</v>
      </c>
      <c r="D37" s="323">
        <v>88.433000000000007</v>
      </c>
      <c r="E37" s="323"/>
      <c r="F37" s="323">
        <v>89.087000000000003</v>
      </c>
      <c r="G37" s="323"/>
      <c r="H37" s="324">
        <v>89.238</v>
      </c>
      <c r="I37" s="324"/>
      <c r="J37" s="325">
        <v>91.421000000000006</v>
      </c>
      <c r="K37" s="325"/>
      <c r="L37" s="324">
        <v>95.37</v>
      </c>
      <c r="M37" s="324"/>
      <c r="N37" s="324">
        <v>94.495999999999995</v>
      </c>
      <c r="O37" s="324"/>
      <c r="P37" s="324">
        <v>95.158000000000001</v>
      </c>
      <c r="Q37" s="324"/>
      <c r="R37" s="323">
        <v>95.394999999999996</v>
      </c>
      <c r="S37" s="323"/>
      <c r="T37" s="324">
        <v>95.394999999999996</v>
      </c>
      <c r="U37" s="324"/>
      <c r="V37" s="324">
        <v>92.358000000000004</v>
      </c>
      <c r="W37" s="324"/>
      <c r="X37" s="324">
        <v>91.117000000000004</v>
      </c>
      <c r="Y37" s="324"/>
      <c r="Z37" s="324">
        <v>90.707999999999998</v>
      </c>
      <c r="AA37" s="324"/>
      <c r="AB37" s="324">
        <v>166.91300000000001</v>
      </c>
      <c r="AC37" s="324"/>
      <c r="AD37" s="324">
        <v>88.363</v>
      </c>
      <c r="AE37" s="324"/>
      <c r="AF37" s="324">
        <v>88.213999999999999</v>
      </c>
      <c r="AG37" s="324"/>
      <c r="AH37" s="326">
        <v>87.769000000000005</v>
      </c>
      <c r="AI37" s="326"/>
      <c r="AJ37" s="326">
        <v>86.155000000000001</v>
      </c>
      <c r="AK37" s="326"/>
      <c r="AL37" s="324">
        <v>83.91</v>
      </c>
      <c r="AM37" s="324"/>
      <c r="AN37" s="324">
        <v>82.623000000000005</v>
      </c>
      <c r="AO37" s="324"/>
      <c r="AP37" s="324">
        <v>78.302000000000007</v>
      </c>
      <c r="AQ37" s="324"/>
      <c r="AR37" s="324">
        <v>80.323999999999998</v>
      </c>
      <c r="AS37" s="324"/>
      <c r="AT37" s="324">
        <v>51.143000000000001</v>
      </c>
      <c r="AU37" s="324"/>
      <c r="AV37" s="324">
        <v>52.011000000000003</v>
      </c>
      <c r="AW37" s="324"/>
      <c r="AX37" s="324">
        <v>49.927999999999997</v>
      </c>
      <c r="AY37" s="324"/>
      <c r="AZ37" s="324">
        <v>50.573999999999998</v>
      </c>
      <c r="BA37" s="324"/>
      <c r="BB37" s="324">
        <v>54.777999999999999</v>
      </c>
      <c r="BC37" s="324"/>
      <c r="BD37" s="324">
        <v>74.123999999999995</v>
      </c>
      <c r="BE37" s="324"/>
      <c r="BF37" s="324">
        <v>78.06</v>
      </c>
      <c r="BG37" s="324"/>
      <c r="BH37" s="324">
        <v>80.153000000000006</v>
      </c>
      <c r="BI37" s="324"/>
      <c r="BJ37" s="324">
        <v>73.483000000000004</v>
      </c>
      <c r="BK37" s="324"/>
      <c r="BL37" s="324"/>
      <c r="BM37" s="324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</row>
    <row r="38" spans="1:121" s="159" customFormat="1" ht="15.75" x14ac:dyDescent="0.25">
      <c r="A38" s="1"/>
      <c r="B38" s="1"/>
      <c r="C38" s="78" t="s">
        <v>26</v>
      </c>
      <c r="D38" s="323">
        <v>363.26400000005378</v>
      </c>
      <c r="E38" s="323"/>
      <c r="F38" s="323">
        <v>361.08599999997023</v>
      </c>
      <c r="G38" s="323"/>
      <c r="H38" s="324">
        <v>354.08999999998559</v>
      </c>
      <c r="I38" s="324"/>
      <c r="J38" s="325">
        <v>552.22200000001249</v>
      </c>
      <c r="K38" s="325"/>
      <c r="L38" s="324">
        <v>595.51800000006915</v>
      </c>
      <c r="M38" s="324"/>
      <c r="N38" s="324">
        <v>370.58999999998559</v>
      </c>
      <c r="O38" s="324"/>
      <c r="P38" s="324">
        <v>361.87800000001153</v>
      </c>
      <c r="Q38" s="324"/>
      <c r="R38" s="323">
        <v>57.947999999920285</v>
      </c>
      <c r="S38" s="323"/>
      <c r="T38" s="324">
        <v>157.47600000002785</v>
      </c>
      <c r="U38" s="324"/>
      <c r="V38" s="324">
        <v>164.60400000003938</v>
      </c>
      <c r="W38" s="324"/>
      <c r="X38" s="324">
        <v>183.54599999993661</v>
      </c>
      <c r="Y38" s="324"/>
      <c r="Z38" s="324">
        <v>280.43399999998655</v>
      </c>
      <c r="AA38" s="324"/>
      <c r="AB38" s="324">
        <v>145.53000000011525</v>
      </c>
      <c r="AC38" s="324"/>
      <c r="AD38" s="324">
        <v>253.90199999998367</v>
      </c>
      <c r="AE38" s="324"/>
      <c r="AF38" s="324">
        <v>318.97799999991548</v>
      </c>
      <c r="AG38" s="324"/>
      <c r="AH38" s="326">
        <v>331.12199999998847</v>
      </c>
      <c r="AI38" s="326"/>
      <c r="AJ38" s="326">
        <v>332.90400000011141</v>
      </c>
      <c r="AK38" s="326"/>
      <c r="AL38" s="324">
        <v>335.74199999996927</v>
      </c>
      <c r="AM38" s="324"/>
      <c r="AN38" s="324">
        <v>310.26599999994141</v>
      </c>
      <c r="AO38" s="324"/>
      <c r="AP38" s="324">
        <v>281.49000000008164</v>
      </c>
      <c r="AQ38" s="324"/>
      <c r="AR38" s="324">
        <v>285.7799999999952</v>
      </c>
      <c r="AS38" s="324"/>
      <c r="AT38" s="324">
        <v>298.12199999998847</v>
      </c>
      <c r="AU38" s="324"/>
      <c r="AV38" s="324">
        <v>304.91999999993277</v>
      </c>
      <c r="AW38" s="324"/>
      <c r="AX38" s="324">
        <v>299.9700000000048</v>
      </c>
      <c r="AY38" s="324"/>
      <c r="AZ38" s="324">
        <v>309.60600000004706</v>
      </c>
      <c r="BA38" s="324"/>
      <c r="BB38" s="324">
        <v>309.93599999999424</v>
      </c>
      <c r="BC38" s="324"/>
      <c r="BD38" s="324">
        <v>306.23999999996158</v>
      </c>
      <c r="BE38" s="324"/>
      <c r="BF38" s="324">
        <v>295.81199999999808</v>
      </c>
      <c r="BG38" s="324"/>
      <c r="BH38" s="324">
        <v>298.38600000004226</v>
      </c>
      <c r="BI38" s="324"/>
      <c r="BJ38" s="324">
        <v>285.11999999998079</v>
      </c>
      <c r="BK38" s="324"/>
      <c r="BL38" s="324"/>
      <c r="BM38" s="324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</row>
    <row r="39" spans="1:121" s="159" customFormat="1" ht="15.75" x14ac:dyDescent="0.25">
      <c r="A39" s="1"/>
      <c r="B39" s="1"/>
      <c r="C39" s="78" t="s">
        <v>28</v>
      </c>
      <c r="D39" s="323">
        <v>1150.3786000000002</v>
      </c>
      <c r="E39" s="323"/>
      <c r="F39" s="323">
        <v>862.30399999999918</v>
      </c>
      <c r="G39" s="323"/>
      <c r="H39" s="324">
        <v>1239.71</v>
      </c>
      <c r="I39" s="324"/>
      <c r="J39" s="325">
        <v>1105.9090000000001</v>
      </c>
      <c r="K39" s="325"/>
      <c r="L39" s="324">
        <v>1769.2234000000003</v>
      </c>
      <c r="M39" s="324"/>
      <c r="N39" s="324">
        <v>1726.2279999999996</v>
      </c>
      <c r="O39" s="324"/>
      <c r="P39" s="324">
        <v>1345.83</v>
      </c>
      <c r="Q39" s="324"/>
      <c r="R39" s="323">
        <v>1099.4000000000001</v>
      </c>
      <c r="S39" s="323"/>
      <c r="T39" s="324">
        <v>1418.6420000000001</v>
      </c>
      <c r="U39" s="324"/>
      <c r="V39" s="324">
        <v>1199.8750000000005</v>
      </c>
      <c r="W39" s="324"/>
      <c r="X39" s="324">
        <v>1179.394</v>
      </c>
      <c r="Y39" s="324"/>
      <c r="Z39" s="324">
        <v>964.63499999999999</v>
      </c>
      <c r="AA39" s="324"/>
      <c r="AB39" s="324">
        <v>938.6610000000012</v>
      </c>
      <c r="AC39" s="324"/>
      <c r="AD39" s="324">
        <v>926.15</v>
      </c>
      <c r="AE39" s="324"/>
      <c r="AF39" s="324">
        <v>1017.289</v>
      </c>
      <c r="AG39" s="324"/>
      <c r="AH39" s="326">
        <v>1142.4580000000001</v>
      </c>
      <c r="AI39" s="326"/>
      <c r="AJ39" s="326">
        <v>1219.0309999999993</v>
      </c>
      <c r="AK39" s="326"/>
      <c r="AL39" s="327">
        <v>1328.610000000001</v>
      </c>
      <c r="AM39" s="327"/>
      <c r="AN39" s="324">
        <v>1279.73</v>
      </c>
      <c r="AO39" s="324"/>
      <c r="AP39" s="324">
        <v>1279.2940000000006</v>
      </c>
      <c r="AQ39" s="324"/>
      <c r="AR39" s="324">
        <v>1645.5870000000014</v>
      </c>
      <c r="AS39" s="324"/>
      <c r="AT39" s="324">
        <v>1789.7299999999991</v>
      </c>
      <c r="AU39" s="324"/>
      <c r="AV39" s="324">
        <v>1944.6</v>
      </c>
      <c r="AW39" s="324"/>
      <c r="AX39" s="324">
        <v>2280.4240000000009</v>
      </c>
      <c r="AY39" s="324"/>
      <c r="AZ39" s="324">
        <v>2247.3855999999996</v>
      </c>
      <c r="BA39" s="324"/>
      <c r="BB39" s="324">
        <v>2189.6359999999995</v>
      </c>
      <c r="BC39" s="324"/>
      <c r="BD39" s="324">
        <v>1723.123</v>
      </c>
      <c r="BE39" s="324"/>
      <c r="BF39" s="324">
        <v>1688.2570000000001</v>
      </c>
      <c r="BG39" s="324"/>
      <c r="BH39" s="324">
        <v>1499.4249999999997</v>
      </c>
      <c r="BI39" s="324"/>
      <c r="BJ39" s="324">
        <v>1654.3450000000014</v>
      </c>
      <c r="BK39" s="324"/>
      <c r="BL39" s="324"/>
      <c r="BM39" s="324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</row>
    <row r="40" spans="1:121" s="159" customFormat="1" ht="15.75" x14ac:dyDescent="0.25">
      <c r="A40" s="1"/>
      <c r="B40" s="1"/>
      <c r="C40" s="78" t="s">
        <v>27</v>
      </c>
      <c r="D40" s="323">
        <v>36.330000000003565</v>
      </c>
      <c r="E40" s="323"/>
      <c r="F40" s="323">
        <v>36.190000000000509</v>
      </c>
      <c r="G40" s="323"/>
      <c r="H40" s="324">
        <v>36.470000000006621</v>
      </c>
      <c r="I40" s="324"/>
      <c r="J40" s="325">
        <v>35.594999999993888</v>
      </c>
      <c r="K40" s="325"/>
      <c r="L40" s="324">
        <v>35.489999999997963</v>
      </c>
      <c r="M40" s="324"/>
      <c r="N40" s="324">
        <v>35.770000000004075</v>
      </c>
      <c r="O40" s="324"/>
      <c r="P40" s="324">
        <v>36.260000000002037</v>
      </c>
      <c r="Q40" s="324"/>
      <c r="R40" s="323">
        <v>32.724999999994907</v>
      </c>
      <c r="S40" s="323"/>
      <c r="T40" s="324">
        <v>36.505000000001019</v>
      </c>
      <c r="U40" s="324"/>
      <c r="V40" s="324">
        <v>33.809999999999491</v>
      </c>
      <c r="W40" s="324"/>
      <c r="X40" s="324">
        <v>36.470000000006621</v>
      </c>
      <c r="Y40" s="324"/>
      <c r="Z40" s="324">
        <v>36.084999999991851</v>
      </c>
      <c r="AA40" s="324"/>
      <c r="AB40" s="324">
        <v>36.049999999997453</v>
      </c>
      <c r="AC40" s="324"/>
      <c r="AD40" s="324">
        <v>37.450000000002547</v>
      </c>
      <c r="AE40" s="324"/>
      <c r="AF40" s="324">
        <v>35.700000000002547</v>
      </c>
      <c r="AG40" s="324"/>
      <c r="AH40" s="326">
        <v>36.049999999997453</v>
      </c>
      <c r="AI40" s="326"/>
      <c r="AJ40" s="326">
        <v>36.364999999997963</v>
      </c>
      <c r="AK40" s="326"/>
      <c r="AL40" s="327">
        <v>36.365000000010696</v>
      </c>
      <c r="AM40" s="327"/>
      <c r="AN40" s="324">
        <v>36.71499999999287</v>
      </c>
      <c r="AO40" s="324"/>
      <c r="AP40" s="324">
        <v>35.630000000001019</v>
      </c>
      <c r="AQ40" s="324"/>
      <c r="AR40" s="324">
        <v>35.770000000004075</v>
      </c>
      <c r="AS40" s="324"/>
      <c r="AT40" s="324">
        <v>35.070000000001528</v>
      </c>
      <c r="AU40" s="324"/>
      <c r="AV40" s="324">
        <v>35.699999999989814</v>
      </c>
      <c r="AW40" s="324"/>
      <c r="AX40" s="324">
        <v>35.03500000000713</v>
      </c>
      <c r="AY40" s="324"/>
      <c r="AZ40" s="324">
        <v>34.929999999998472</v>
      </c>
      <c r="BA40" s="324"/>
      <c r="BB40" s="324">
        <v>35.664999999995416</v>
      </c>
      <c r="BC40" s="324"/>
      <c r="BD40" s="324">
        <v>35.875</v>
      </c>
      <c r="BE40" s="324"/>
      <c r="BF40" s="324">
        <v>35.875</v>
      </c>
      <c r="BG40" s="324"/>
      <c r="BH40" s="324">
        <v>35.525000000005093</v>
      </c>
      <c r="BI40" s="324"/>
      <c r="BJ40" s="324">
        <v>36.294999999996435</v>
      </c>
      <c r="BK40" s="324"/>
      <c r="BL40" s="324"/>
      <c r="BM40" s="324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</row>
    <row r="41" spans="1:121" ht="15.75" x14ac:dyDescent="0.25">
      <c r="C41" s="1" t="s">
        <v>77</v>
      </c>
      <c r="D41" s="324">
        <v>1150.3789999999999</v>
      </c>
      <c r="E41" s="324"/>
      <c r="F41" s="323">
        <v>862.30399999999997</v>
      </c>
      <c r="G41" s="324"/>
      <c r="H41" s="324">
        <v>1239.71</v>
      </c>
      <c r="I41" s="324"/>
      <c r="J41" s="325">
        <v>1105.9090000000001</v>
      </c>
      <c r="K41" s="325"/>
      <c r="L41" s="324">
        <v>1769.2234000000003</v>
      </c>
      <c r="M41" s="324"/>
      <c r="N41" s="324">
        <f>N39</f>
        <v>1726.2279999999996</v>
      </c>
      <c r="O41" s="324"/>
      <c r="P41" s="324">
        <v>1345.83</v>
      </c>
      <c r="Q41" s="324"/>
      <c r="R41" s="323">
        <v>1099.4000000000001</v>
      </c>
      <c r="S41" s="323"/>
      <c r="T41" s="324">
        <v>1418.6420000000001</v>
      </c>
      <c r="U41" s="324"/>
      <c r="V41" s="324">
        <f>V39</f>
        <v>1199.8750000000005</v>
      </c>
      <c r="W41" s="324"/>
      <c r="X41" s="324">
        <f>X39</f>
        <v>1179.394</v>
      </c>
      <c r="Y41" s="324"/>
      <c r="Z41" s="324">
        <f>Z39</f>
        <v>964.63499999999999</v>
      </c>
      <c r="AA41" s="324"/>
      <c r="AB41" s="324">
        <v>938.6610000000012</v>
      </c>
      <c r="AC41" s="324"/>
      <c r="AD41" s="324">
        <f>AD39</f>
        <v>926.15</v>
      </c>
      <c r="AE41" s="324"/>
      <c r="AF41" s="324">
        <f>AF39</f>
        <v>1017.289</v>
      </c>
      <c r="AG41" s="324"/>
      <c r="AH41" s="326">
        <v>1142.4680000000001</v>
      </c>
      <c r="AI41" s="326"/>
      <c r="AJ41" s="326">
        <v>1219.0309999999993</v>
      </c>
      <c r="AK41" s="326"/>
      <c r="AL41" s="327">
        <f>AL38</f>
        <v>335.74199999996927</v>
      </c>
      <c r="AM41" s="327"/>
      <c r="AN41" s="324">
        <f>AN39</f>
        <v>1279.73</v>
      </c>
      <c r="AO41" s="324"/>
      <c r="AP41" s="324">
        <v>1279.2940000000001</v>
      </c>
      <c r="AQ41" s="324"/>
      <c r="AR41" s="324">
        <f>AR39</f>
        <v>1645.5870000000014</v>
      </c>
      <c r="AS41" s="324"/>
      <c r="AT41" s="324">
        <f>AT39</f>
        <v>1789.7299999999991</v>
      </c>
      <c r="AU41" s="324"/>
      <c r="AV41" s="324">
        <v>1944.6</v>
      </c>
      <c r="AW41" s="324"/>
      <c r="AX41" s="324">
        <v>2280.424</v>
      </c>
      <c r="AY41" s="324"/>
      <c r="AZ41" s="324">
        <v>2247.3856000000001</v>
      </c>
      <c r="BA41" s="324"/>
      <c r="BB41" s="324">
        <f>BB39</f>
        <v>2189.6359999999995</v>
      </c>
      <c r="BC41" s="324"/>
      <c r="BD41" s="324">
        <f>BD39</f>
        <v>1723.123</v>
      </c>
      <c r="BE41" s="324"/>
      <c r="BF41" s="324">
        <v>1688.2570000000001</v>
      </c>
      <c r="BG41" s="324"/>
      <c r="BH41" s="324">
        <v>1499.4249999999997</v>
      </c>
      <c r="BI41" s="324"/>
      <c r="BJ41" s="324">
        <f>BJ39</f>
        <v>1654.3450000000014</v>
      </c>
      <c r="BK41" s="324"/>
      <c r="BL41" s="324"/>
      <c r="BM41" s="324"/>
    </row>
    <row r="42" spans="1:121" ht="15.75" x14ac:dyDescent="0.25">
      <c r="C42" s="1" t="s">
        <v>78</v>
      </c>
      <c r="D42" s="324">
        <v>364.09559999999999</v>
      </c>
      <c r="E42" s="324"/>
      <c r="F42" s="324">
        <v>126.337</v>
      </c>
      <c r="G42" s="324"/>
      <c r="H42" s="324">
        <v>498.34</v>
      </c>
      <c r="I42" s="324"/>
      <c r="J42" s="328">
        <v>356.41300000000001</v>
      </c>
      <c r="K42" s="328"/>
      <c r="L42" s="324">
        <v>943.43039999999996</v>
      </c>
      <c r="M42" s="324"/>
      <c r="N42" s="324">
        <v>796</v>
      </c>
      <c r="O42" s="324"/>
      <c r="P42" s="324">
        <v>431.09899999999999</v>
      </c>
      <c r="Q42" s="324"/>
      <c r="R42" s="324">
        <v>205.51</v>
      </c>
      <c r="S42" s="324"/>
      <c r="T42" s="324">
        <v>430.65</v>
      </c>
      <c r="U42" s="324"/>
      <c r="V42" s="324">
        <v>196.35</v>
      </c>
      <c r="W42" s="324"/>
      <c r="X42" s="324">
        <v>247.83</v>
      </c>
      <c r="Y42" s="324"/>
      <c r="Z42" s="324">
        <v>0</v>
      </c>
      <c r="AA42" s="324"/>
      <c r="AB42" s="324">
        <v>0</v>
      </c>
      <c r="AC42" s="324"/>
      <c r="AD42" s="324">
        <v>0</v>
      </c>
      <c r="AE42" s="324"/>
      <c r="AF42" s="324">
        <v>0</v>
      </c>
      <c r="AG42" s="324"/>
      <c r="AH42" s="326">
        <v>0</v>
      </c>
      <c r="AI42" s="326"/>
      <c r="AJ42" s="326">
        <v>0</v>
      </c>
      <c r="AK42" s="326"/>
      <c r="AL42" s="327">
        <v>107.21</v>
      </c>
      <c r="AM42" s="327"/>
      <c r="AN42" s="324">
        <v>36.933</v>
      </c>
      <c r="AO42" s="324"/>
      <c r="AP42" s="324">
        <v>0</v>
      </c>
      <c r="AQ42" s="324"/>
      <c r="AR42" s="324">
        <v>293.40800000000002</v>
      </c>
      <c r="AS42" s="324"/>
      <c r="AT42" s="324">
        <v>388.12</v>
      </c>
      <c r="AU42" s="324"/>
      <c r="AV42" s="324">
        <v>719.01700000000005</v>
      </c>
      <c r="AW42" s="324"/>
      <c r="AX42" s="324">
        <v>880.78300000000002</v>
      </c>
      <c r="AY42" s="324"/>
      <c r="AZ42" s="324">
        <v>854.93759999999997</v>
      </c>
      <c r="BA42" s="324"/>
      <c r="BB42" s="324">
        <v>806.90300000000002</v>
      </c>
      <c r="BC42" s="324"/>
      <c r="BD42" s="324">
        <v>435.8</v>
      </c>
      <c r="BE42" s="324"/>
      <c r="BF42" s="324">
        <v>459.73</v>
      </c>
      <c r="BG42" s="324"/>
      <c r="BH42" s="324">
        <v>282.678</v>
      </c>
      <c r="BI42" s="324"/>
      <c r="BJ42" s="324">
        <v>372.38499999999999</v>
      </c>
      <c r="BK42" s="324"/>
      <c r="BL42" s="324"/>
      <c r="BM42" s="324"/>
    </row>
  </sheetData>
  <mergeCells count="737">
    <mergeCell ref="F41:G41"/>
    <mergeCell ref="F42:G42"/>
    <mergeCell ref="BJ42:BK42"/>
    <mergeCell ref="BL42:BM42"/>
    <mergeCell ref="D41:E41"/>
    <mergeCell ref="D42:E42"/>
    <mergeCell ref="AX42:AY42"/>
    <mergeCell ref="AZ42:BA42"/>
    <mergeCell ref="BB42:BC42"/>
    <mergeCell ref="BD42:BE42"/>
    <mergeCell ref="BF42:BG42"/>
    <mergeCell ref="BH42:BI42"/>
    <mergeCell ref="BH41:BI41"/>
    <mergeCell ref="BJ41:BK41"/>
    <mergeCell ref="BL41:BM41"/>
    <mergeCell ref="AJ42:AK42"/>
    <mergeCell ref="AL42:AM42"/>
    <mergeCell ref="AN42:AO42"/>
    <mergeCell ref="AP42:AQ42"/>
    <mergeCell ref="AR42:AS42"/>
    <mergeCell ref="AT42:AU42"/>
    <mergeCell ref="AV42:AW42"/>
    <mergeCell ref="P41:Q41"/>
    <mergeCell ref="AB41:AC41"/>
    <mergeCell ref="BL40:BM40"/>
    <mergeCell ref="AJ41:AK41"/>
    <mergeCell ref="AL41:AM41"/>
    <mergeCell ref="AN41:AO41"/>
    <mergeCell ref="AP41:AQ41"/>
    <mergeCell ref="AR41:AS41"/>
    <mergeCell ref="AT41:AU41"/>
    <mergeCell ref="AT40:AU40"/>
    <mergeCell ref="AV40:AW40"/>
    <mergeCell ref="AX40:AY40"/>
    <mergeCell ref="AZ40:BA40"/>
    <mergeCell ref="BB40:BC40"/>
    <mergeCell ref="BD40:BE40"/>
    <mergeCell ref="AV41:AW41"/>
    <mergeCell ref="AX41:AY41"/>
    <mergeCell ref="AZ41:BA41"/>
    <mergeCell ref="BB41:BC41"/>
    <mergeCell ref="BD41:BE41"/>
    <mergeCell ref="BF41:BG41"/>
    <mergeCell ref="BF40:BG40"/>
    <mergeCell ref="BH40:BI40"/>
    <mergeCell ref="BJ40:BK40"/>
    <mergeCell ref="AJ40:AK40"/>
    <mergeCell ref="AL40:AM40"/>
    <mergeCell ref="AN40:AO40"/>
    <mergeCell ref="AP40:AQ40"/>
    <mergeCell ref="AR40:AS40"/>
    <mergeCell ref="V40:W40"/>
    <mergeCell ref="X40:Y40"/>
    <mergeCell ref="Z40:AA40"/>
    <mergeCell ref="AB40:AC40"/>
    <mergeCell ref="AD40:AE40"/>
    <mergeCell ref="AF40:AG40"/>
    <mergeCell ref="AH40:AI40"/>
    <mergeCell ref="BL39:BM39"/>
    <mergeCell ref="D40:E40"/>
    <mergeCell ref="F40:G40"/>
    <mergeCell ref="H40:I40"/>
    <mergeCell ref="J40:K40"/>
    <mergeCell ref="L40:M40"/>
    <mergeCell ref="N40:O40"/>
    <mergeCell ref="P40:Q40"/>
    <mergeCell ref="R40:S40"/>
    <mergeCell ref="T40:U40"/>
    <mergeCell ref="AZ39:BA39"/>
    <mergeCell ref="BB39:BC39"/>
    <mergeCell ref="BD39:BE39"/>
    <mergeCell ref="BF39:BG39"/>
    <mergeCell ref="BH39:BI39"/>
    <mergeCell ref="BJ39:BK39"/>
    <mergeCell ref="AN39:AO39"/>
    <mergeCell ref="AP39:AQ39"/>
    <mergeCell ref="AR39:AS39"/>
    <mergeCell ref="AT39:AU39"/>
    <mergeCell ref="AV39:AW39"/>
    <mergeCell ref="AX39:AY39"/>
    <mergeCell ref="AB39:AC39"/>
    <mergeCell ref="AD39:AE39"/>
    <mergeCell ref="AH39:AI39"/>
    <mergeCell ref="AJ39:AK39"/>
    <mergeCell ref="AL39:AM39"/>
    <mergeCell ref="P39:Q39"/>
    <mergeCell ref="R39:S39"/>
    <mergeCell ref="T39:U39"/>
    <mergeCell ref="V39:W39"/>
    <mergeCell ref="X39:Y39"/>
    <mergeCell ref="Z39:AA39"/>
    <mergeCell ref="BH38:BI38"/>
    <mergeCell ref="BJ38:BK38"/>
    <mergeCell ref="BL38:BM38"/>
    <mergeCell ref="D39:E39"/>
    <mergeCell ref="F39:G39"/>
    <mergeCell ref="H39:I39"/>
    <mergeCell ref="J39:K39"/>
    <mergeCell ref="L39:M39"/>
    <mergeCell ref="N39:O39"/>
    <mergeCell ref="AT38:AU38"/>
    <mergeCell ref="AV38:AW38"/>
    <mergeCell ref="AX38:AY38"/>
    <mergeCell ref="AZ38:BA38"/>
    <mergeCell ref="BB38:BC38"/>
    <mergeCell ref="BD38:BE38"/>
    <mergeCell ref="AH38:AI38"/>
    <mergeCell ref="AJ38:AK38"/>
    <mergeCell ref="AL38:AM38"/>
    <mergeCell ref="AN38:AO38"/>
    <mergeCell ref="AP38:AQ38"/>
    <mergeCell ref="AR38:AS38"/>
    <mergeCell ref="V38:W38"/>
    <mergeCell ref="X38:Y38"/>
    <mergeCell ref="AF39:AG39"/>
    <mergeCell ref="AB38:AC38"/>
    <mergeCell ref="AD38:AE38"/>
    <mergeCell ref="AF38:AG38"/>
    <mergeCell ref="BL37:BM37"/>
    <mergeCell ref="D38:E38"/>
    <mergeCell ref="F38:G38"/>
    <mergeCell ref="H38:I38"/>
    <mergeCell ref="J38:K38"/>
    <mergeCell ref="L38:M38"/>
    <mergeCell ref="N38:O38"/>
    <mergeCell ref="P38:Q38"/>
    <mergeCell ref="R38:S38"/>
    <mergeCell ref="T38:U38"/>
    <mergeCell ref="AZ37:BA37"/>
    <mergeCell ref="BB37:BC37"/>
    <mergeCell ref="BD37:BE37"/>
    <mergeCell ref="BF37:BG37"/>
    <mergeCell ref="BH37:BI37"/>
    <mergeCell ref="BJ37:BK37"/>
    <mergeCell ref="AN37:AO37"/>
    <mergeCell ref="AP37:AQ37"/>
    <mergeCell ref="AR37:AS37"/>
    <mergeCell ref="AT37:AU37"/>
    <mergeCell ref="BF38:BG38"/>
    <mergeCell ref="AX37:AY37"/>
    <mergeCell ref="AB37:AC37"/>
    <mergeCell ref="AD37:AE37"/>
    <mergeCell ref="AF37:AG37"/>
    <mergeCell ref="AH37:AI37"/>
    <mergeCell ref="AJ37:AK37"/>
    <mergeCell ref="AL37:AM37"/>
    <mergeCell ref="P37:Q37"/>
    <mergeCell ref="R37:S37"/>
    <mergeCell ref="T37:U37"/>
    <mergeCell ref="V37:W37"/>
    <mergeCell ref="X37:Y37"/>
    <mergeCell ref="Z37:AA37"/>
    <mergeCell ref="BH36:BI36"/>
    <mergeCell ref="BJ36:BK36"/>
    <mergeCell ref="BL36:BM36"/>
    <mergeCell ref="D37:E37"/>
    <mergeCell ref="F37:G37"/>
    <mergeCell ref="H37:I37"/>
    <mergeCell ref="J37:K37"/>
    <mergeCell ref="L37:M37"/>
    <mergeCell ref="N37:O37"/>
    <mergeCell ref="AT36:AU36"/>
    <mergeCell ref="AV36:AW36"/>
    <mergeCell ref="AX36:AY36"/>
    <mergeCell ref="AZ36:BA36"/>
    <mergeCell ref="BB36:BC36"/>
    <mergeCell ref="BD36:BE36"/>
    <mergeCell ref="AH36:AI36"/>
    <mergeCell ref="AJ36:AK36"/>
    <mergeCell ref="AL36:AM36"/>
    <mergeCell ref="AN36:AO36"/>
    <mergeCell ref="AP36:AQ36"/>
    <mergeCell ref="AR36:AS36"/>
    <mergeCell ref="V36:W36"/>
    <mergeCell ref="X36:Y36"/>
    <mergeCell ref="AV37:AW37"/>
    <mergeCell ref="AB36:AC36"/>
    <mergeCell ref="AD36:AE36"/>
    <mergeCell ref="AF36:AG36"/>
    <mergeCell ref="BL35:BM35"/>
    <mergeCell ref="D36:E36"/>
    <mergeCell ref="F36:G36"/>
    <mergeCell ref="H36:I36"/>
    <mergeCell ref="J36:K36"/>
    <mergeCell ref="L36:M36"/>
    <mergeCell ref="N36:O36"/>
    <mergeCell ref="P36:Q36"/>
    <mergeCell ref="R36:S36"/>
    <mergeCell ref="T36:U36"/>
    <mergeCell ref="AZ35:BA35"/>
    <mergeCell ref="BB35:BC35"/>
    <mergeCell ref="BD35:BE35"/>
    <mergeCell ref="BF35:BG35"/>
    <mergeCell ref="BH35:BI35"/>
    <mergeCell ref="BJ35:BK35"/>
    <mergeCell ref="AN35:AO35"/>
    <mergeCell ref="AP35:AQ35"/>
    <mergeCell ref="AR35:AS35"/>
    <mergeCell ref="AT35:AU35"/>
    <mergeCell ref="BF36:BG36"/>
    <mergeCell ref="AD35:AE35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BL34:BM34"/>
    <mergeCell ref="D35:E35"/>
    <mergeCell ref="F35:G35"/>
    <mergeCell ref="H35:I35"/>
    <mergeCell ref="J35:K35"/>
    <mergeCell ref="L35:M35"/>
    <mergeCell ref="N35:O35"/>
    <mergeCell ref="AT34:AU34"/>
    <mergeCell ref="AV34:AW34"/>
    <mergeCell ref="AX34:AY34"/>
    <mergeCell ref="AZ34:BA34"/>
    <mergeCell ref="BB34:BC34"/>
    <mergeCell ref="BD34:BE34"/>
    <mergeCell ref="AH34:AI34"/>
    <mergeCell ref="AJ34:AK34"/>
    <mergeCell ref="AL34:AM34"/>
    <mergeCell ref="AN34:AO34"/>
    <mergeCell ref="AP34:AQ34"/>
    <mergeCell ref="AR34:AS34"/>
    <mergeCell ref="V34:W34"/>
    <mergeCell ref="X34:Y34"/>
    <mergeCell ref="AV35:AW35"/>
    <mergeCell ref="AX35:AY35"/>
    <mergeCell ref="AB35:AC35"/>
    <mergeCell ref="AF34:AG34"/>
    <mergeCell ref="BL33:BM33"/>
    <mergeCell ref="D34:E34"/>
    <mergeCell ref="F34:G34"/>
    <mergeCell ref="H34:I34"/>
    <mergeCell ref="J34:K34"/>
    <mergeCell ref="L34:M34"/>
    <mergeCell ref="N34:O34"/>
    <mergeCell ref="P34:Q34"/>
    <mergeCell ref="R34:S34"/>
    <mergeCell ref="T34:U34"/>
    <mergeCell ref="AZ33:BA33"/>
    <mergeCell ref="BB33:BC33"/>
    <mergeCell ref="BD33:BE33"/>
    <mergeCell ref="BF33:BG33"/>
    <mergeCell ref="BH33:BI33"/>
    <mergeCell ref="BJ33:BK33"/>
    <mergeCell ref="AN33:AO33"/>
    <mergeCell ref="AP33:AQ33"/>
    <mergeCell ref="AR33:AS33"/>
    <mergeCell ref="AT33:AU33"/>
    <mergeCell ref="BF34:BG34"/>
    <mergeCell ref="BH34:BI34"/>
    <mergeCell ref="BJ34:BK34"/>
    <mergeCell ref="AF33:AG33"/>
    <mergeCell ref="AH33:AI33"/>
    <mergeCell ref="AJ33:AK33"/>
    <mergeCell ref="AL33:AM33"/>
    <mergeCell ref="P33:Q33"/>
    <mergeCell ref="R33:S33"/>
    <mergeCell ref="T33:U33"/>
    <mergeCell ref="V33:W33"/>
    <mergeCell ref="X33:Y33"/>
    <mergeCell ref="Z33:AA33"/>
    <mergeCell ref="BL32:BM32"/>
    <mergeCell ref="D33:E33"/>
    <mergeCell ref="F33:G33"/>
    <mergeCell ref="H33:I33"/>
    <mergeCell ref="J33:K33"/>
    <mergeCell ref="L33:M33"/>
    <mergeCell ref="N33:O33"/>
    <mergeCell ref="AT32:AU32"/>
    <mergeCell ref="AV32:AW32"/>
    <mergeCell ref="AX32:AY32"/>
    <mergeCell ref="AZ32:BA32"/>
    <mergeCell ref="BB32:BC32"/>
    <mergeCell ref="BD32:BE32"/>
    <mergeCell ref="AH32:AI32"/>
    <mergeCell ref="AJ32:AK32"/>
    <mergeCell ref="AL32:AM32"/>
    <mergeCell ref="AN32:AO32"/>
    <mergeCell ref="AP32:AQ32"/>
    <mergeCell ref="AR32:AS32"/>
    <mergeCell ref="V32:W32"/>
    <mergeCell ref="X32:Y32"/>
    <mergeCell ref="AV33:AW33"/>
    <mergeCell ref="AX33:AY33"/>
    <mergeCell ref="AB33:AC33"/>
    <mergeCell ref="AF32:AG32"/>
    <mergeCell ref="BL31:BM31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AZ31:BA31"/>
    <mergeCell ref="BB31:BC31"/>
    <mergeCell ref="BD31:BE31"/>
    <mergeCell ref="BF31:BG31"/>
    <mergeCell ref="BH31:BI31"/>
    <mergeCell ref="BJ31:BK31"/>
    <mergeCell ref="AN31:AO31"/>
    <mergeCell ref="AP31:AQ31"/>
    <mergeCell ref="AR31:AS31"/>
    <mergeCell ref="AT31:AU31"/>
    <mergeCell ref="BF32:BG32"/>
    <mergeCell ref="BH32:BI32"/>
    <mergeCell ref="BJ32:BK32"/>
    <mergeCell ref="AF31:AG31"/>
    <mergeCell ref="AH31:AI31"/>
    <mergeCell ref="AJ31:AK31"/>
    <mergeCell ref="AL31:AM31"/>
    <mergeCell ref="P31:Q31"/>
    <mergeCell ref="R31:S31"/>
    <mergeCell ref="T31:U31"/>
    <mergeCell ref="V31:W31"/>
    <mergeCell ref="X31:Y31"/>
    <mergeCell ref="Z31:AA31"/>
    <mergeCell ref="BL30:BM30"/>
    <mergeCell ref="D31:E31"/>
    <mergeCell ref="F31:G31"/>
    <mergeCell ref="H31:I31"/>
    <mergeCell ref="J31:K31"/>
    <mergeCell ref="L31:M31"/>
    <mergeCell ref="N31:O31"/>
    <mergeCell ref="AT30:AU30"/>
    <mergeCell ref="AV30:AW30"/>
    <mergeCell ref="AX30:AY30"/>
    <mergeCell ref="AZ30:BA30"/>
    <mergeCell ref="BB30:BC30"/>
    <mergeCell ref="BD30:BE30"/>
    <mergeCell ref="AH30:AI30"/>
    <mergeCell ref="AJ30:AK30"/>
    <mergeCell ref="AL30:AM30"/>
    <mergeCell ref="AN30:AO30"/>
    <mergeCell ref="AP30:AQ30"/>
    <mergeCell ref="AR30:AS30"/>
    <mergeCell ref="V30:W30"/>
    <mergeCell ref="X30:Y30"/>
    <mergeCell ref="AV31:AW31"/>
    <mergeCell ref="AX31:AY31"/>
    <mergeCell ref="AB31:AC31"/>
    <mergeCell ref="AF30:AG30"/>
    <mergeCell ref="BL29:BM29"/>
    <mergeCell ref="D30:E30"/>
    <mergeCell ref="F30:G30"/>
    <mergeCell ref="H30:I30"/>
    <mergeCell ref="J30:K30"/>
    <mergeCell ref="L30:M30"/>
    <mergeCell ref="N30:O30"/>
    <mergeCell ref="P30:Q30"/>
    <mergeCell ref="R30:S30"/>
    <mergeCell ref="T30:U30"/>
    <mergeCell ref="AZ29:BA29"/>
    <mergeCell ref="BB29:BC29"/>
    <mergeCell ref="BD29:BE29"/>
    <mergeCell ref="BF29:BG29"/>
    <mergeCell ref="BH29:BI29"/>
    <mergeCell ref="BJ29:BK29"/>
    <mergeCell ref="AN29:AO29"/>
    <mergeCell ref="AP29:AQ29"/>
    <mergeCell ref="AR29:AS29"/>
    <mergeCell ref="AT29:AU29"/>
    <mergeCell ref="BF30:BG30"/>
    <mergeCell ref="BH30:BI30"/>
    <mergeCell ref="BJ30:BK30"/>
    <mergeCell ref="AF29:AG29"/>
    <mergeCell ref="AH29:AI29"/>
    <mergeCell ref="AJ29:AK29"/>
    <mergeCell ref="AL29:AM29"/>
    <mergeCell ref="P29:Q29"/>
    <mergeCell ref="R29:S29"/>
    <mergeCell ref="T29:U29"/>
    <mergeCell ref="V29:W29"/>
    <mergeCell ref="X29:Y29"/>
    <mergeCell ref="Z29:AA29"/>
    <mergeCell ref="BL28:BM28"/>
    <mergeCell ref="D29:E29"/>
    <mergeCell ref="F29:G29"/>
    <mergeCell ref="H29:I29"/>
    <mergeCell ref="J29:K29"/>
    <mergeCell ref="L29:M29"/>
    <mergeCell ref="N29:O29"/>
    <mergeCell ref="AT28:AU28"/>
    <mergeCell ref="AV28:AW28"/>
    <mergeCell ref="AX28:AY28"/>
    <mergeCell ref="AZ28:BA28"/>
    <mergeCell ref="BB28:BC28"/>
    <mergeCell ref="BD28:BE28"/>
    <mergeCell ref="AH28:AI28"/>
    <mergeCell ref="AJ28:AK28"/>
    <mergeCell ref="AL28:AM28"/>
    <mergeCell ref="AN28:AO28"/>
    <mergeCell ref="AP28:AQ28"/>
    <mergeCell ref="AR28:AS28"/>
    <mergeCell ref="V28:W28"/>
    <mergeCell ref="X28:Y28"/>
    <mergeCell ref="AV29:AW29"/>
    <mergeCell ref="AX29:AY29"/>
    <mergeCell ref="AB29:AC29"/>
    <mergeCell ref="AF28:AG28"/>
    <mergeCell ref="BL27:BM27"/>
    <mergeCell ref="D28:E28"/>
    <mergeCell ref="F28:G28"/>
    <mergeCell ref="H28:I28"/>
    <mergeCell ref="J28:K28"/>
    <mergeCell ref="L28:M28"/>
    <mergeCell ref="N28:O28"/>
    <mergeCell ref="P28:Q28"/>
    <mergeCell ref="R28:S28"/>
    <mergeCell ref="T28:U28"/>
    <mergeCell ref="AZ27:BA27"/>
    <mergeCell ref="BB27:BC27"/>
    <mergeCell ref="BD27:BE27"/>
    <mergeCell ref="BF27:BG27"/>
    <mergeCell ref="BH27:BI27"/>
    <mergeCell ref="BJ27:BK27"/>
    <mergeCell ref="AN27:AO27"/>
    <mergeCell ref="AP27:AQ27"/>
    <mergeCell ref="AR27:AS27"/>
    <mergeCell ref="AT27:AU27"/>
    <mergeCell ref="BF28:BG28"/>
    <mergeCell ref="BH28:BI28"/>
    <mergeCell ref="BJ28:BK28"/>
    <mergeCell ref="D27:E27"/>
    <mergeCell ref="F27:G27"/>
    <mergeCell ref="H27:I27"/>
    <mergeCell ref="J27:K27"/>
    <mergeCell ref="L27:M27"/>
    <mergeCell ref="N27:O27"/>
    <mergeCell ref="BD25:BE25"/>
    <mergeCell ref="BF25:BG25"/>
    <mergeCell ref="BH25:BI25"/>
    <mergeCell ref="AV27:AW27"/>
    <mergeCell ref="AX27:AY27"/>
    <mergeCell ref="AB27:AC27"/>
    <mergeCell ref="AD27:AE27"/>
    <mergeCell ref="AF27:AG27"/>
    <mergeCell ref="AH27:AI27"/>
    <mergeCell ref="AJ27:AK27"/>
    <mergeCell ref="AL27:AM27"/>
    <mergeCell ref="P27:Q27"/>
    <mergeCell ref="R27:S27"/>
    <mergeCell ref="T27:U27"/>
    <mergeCell ref="V27:W27"/>
    <mergeCell ref="X27:Y27"/>
    <mergeCell ref="Z27:AA27"/>
    <mergeCell ref="BJ25:BK25"/>
    <mergeCell ref="BL25:BM25"/>
    <mergeCell ref="A26:C26"/>
    <mergeCell ref="AR25:AS25"/>
    <mergeCell ref="AT25:AU25"/>
    <mergeCell ref="AV25:AW25"/>
    <mergeCell ref="AX25:AY25"/>
    <mergeCell ref="AZ25:BA25"/>
    <mergeCell ref="BB25:BC25"/>
    <mergeCell ref="AF25:AG25"/>
    <mergeCell ref="AH25:AI25"/>
    <mergeCell ref="AJ25:AK25"/>
    <mergeCell ref="AL25:AM25"/>
    <mergeCell ref="AN25:AO25"/>
    <mergeCell ref="AP25:AQ25"/>
    <mergeCell ref="T25:U25"/>
    <mergeCell ref="V25:W25"/>
    <mergeCell ref="X25:Y25"/>
    <mergeCell ref="Z25:AA25"/>
    <mergeCell ref="AB25:AC25"/>
    <mergeCell ref="AD25:AE25"/>
    <mergeCell ref="BL24:BM24"/>
    <mergeCell ref="A25:C25"/>
    <mergeCell ref="D25:E25"/>
    <mergeCell ref="F25:G25"/>
    <mergeCell ref="H25:I25"/>
    <mergeCell ref="J25:K25"/>
    <mergeCell ref="L25:M25"/>
    <mergeCell ref="N25:O25"/>
    <mergeCell ref="P25:Q25"/>
    <mergeCell ref="R25:S25"/>
    <mergeCell ref="AZ24:BA24"/>
    <mergeCell ref="BB24:BC24"/>
    <mergeCell ref="BD24:BE24"/>
    <mergeCell ref="BF24:BG24"/>
    <mergeCell ref="BH24:BI24"/>
    <mergeCell ref="BJ24:BK24"/>
    <mergeCell ref="AN24:AO24"/>
    <mergeCell ref="AP24:AQ24"/>
    <mergeCell ref="AR24:AS24"/>
    <mergeCell ref="AT24:AU24"/>
    <mergeCell ref="AV24:AW24"/>
    <mergeCell ref="AX24:AY24"/>
    <mergeCell ref="AB24:AC24"/>
    <mergeCell ref="AD24:AE24"/>
    <mergeCell ref="AF24:AG24"/>
    <mergeCell ref="AH24:AI24"/>
    <mergeCell ref="AJ24:AK24"/>
    <mergeCell ref="AL24:AM24"/>
    <mergeCell ref="P24:Q24"/>
    <mergeCell ref="R24:S24"/>
    <mergeCell ref="T24:U24"/>
    <mergeCell ref="V24:W24"/>
    <mergeCell ref="X24:Y24"/>
    <mergeCell ref="Z24:AA24"/>
    <mergeCell ref="BH23:BI23"/>
    <mergeCell ref="BJ23:BK23"/>
    <mergeCell ref="BL23:BM23"/>
    <mergeCell ref="A24:C24"/>
    <mergeCell ref="D24:E24"/>
    <mergeCell ref="F24:G24"/>
    <mergeCell ref="H24:I24"/>
    <mergeCell ref="J24:K24"/>
    <mergeCell ref="L24:M24"/>
    <mergeCell ref="N24:O24"/>
    <mergeCell ref="AV23:AW23"/>
    <mergeCell ref="AX23:AY23"/>
    <mergeCell ref="AZ23:BA23"/>
    <mergeCell ref="BB23:BC23"/>
    <mergeCell ref="BD23:BE23"/>
    <mergeCell ref="BF23:BG23"/>
    <mergeCell ref="AJ23:AK23"/>
    <mergeCell ref="AL23:AM23"/>
    <mergeCell ref="AN23:AO23"/>
    <mergeCell ref="AP23:AQ23"/>
    <mergeCell ref="AR23:AS23"/>
    <mergeCell ref="AT23:AU23"/>
    <mergeCell ref="X23:Y23"/>
    <mergeCell ref="Z23:AA23"/>
    <mergeCell ref="BL22:BM22"/>
    <mergeCell ref="A23:C23"/>
    <mergeCell ref="D23:E23"/>
    <mergeCell ref="F23:G23"/>
    <mergeCell ref="H23:I23"/>
    <mergeCell ref="J23:K23"/>
    <mergeCell ref="AR22:AS22"/>
    <mergeCell ref="AT22:AU22"/>
    <mergeCell ref="AV22:AW22"/>
    <mergeCell ref="AX22:AY22"/>
    <mergeCell ref="AZ22:BA22"/>
    <mergeCell ref="BB22:BC22"/>
    <mergeCell ref="AF22:AG22"/>
    <mergeCell ref="AH22:AI22"/>
    <mergeCell ref="AJ22:AK22"/>
    <mergeCell ref="AL22:AM22"/>
    <mergeCell ref="AN22:AO22"/>
    <mergeCell ref="AP22:AQ22"/>
    <mergeCell ref="T22:U22"/>
    <mergeCell ref="V22:W22"/>
    <mergeCell ref="AB23:AC23"/>
    <mergeCell ref="AD23:AE23"/>
    <mergeCell ref="AF23:AG23"/>
    <mergeCell ref="AH23:AI23"/>
    <mergeCell ref="BL21:BM21"/>
    <mergeCell ref="A22:C22"/>
    <mergeCell ref="D22:E22"/>
    <mergeCell ref="F22:G22"/>
    <mergeCell ref="H22:I22"/>
    <mergeCell ref="J22:K22"/>
    <mergeCell ref="L22:M22"/>
    <mergeCell ref="N22:O22"/>
    <mergeCell ref="P22:Q22"/>
    <mergeCell ref="R22:S22"/>
    <mergeCell ref="AZ21:BA21"/>
    <mergeCell ref="BB21:BC21"/>
    <mergeCell ref="BD21:BE21"/>
    <mergeCell ref="BF21:BG21"/>
    <mergeCell ref="BH21:BI21"/>
    <mergeCell ref="BJ21:BK21"/>
    <mergeCell ref="AN21:AO21"/>
    <mergeCell ref="AP21:AQ21"/>
    <mergeCell ref="AR21:AS21"/>
    <mergeCell ref="AT21:AU21"/>
    <mergeCell ref="BD22:BE22"/>
    <mergeCell ref="BF22:BG22"/>
    <mergeCell ref="BH22:BI22"/>
    <mergeCell ref="BJ22:BK22"/>
    <mergeCell ref="AX21:AY21"/>
    <mergeCell ref="AB21:AC21"/>
    <mergeCell ref="AD21:AE21"/>
    <mergeCell ref="AF21:AG21"/>
    <mergeCell ref="AH21:AI21"/>
    <mergeCell ref="AJ21:AK21"/>
    <mergeCell ref="AL21:AM21"/>
    <mergeCell ref="P21:Q21"/>
    <mergeCell ref="R21:S21"/>
    <mergeCell ref="T21:U21"/>
    <mergeCell ref="V21:W21"/>
    <mergeCell ref="X21:Y21"/>
    <mergeCell ref="Z21:AA21"/>
    <mergeCell ref="BJ20:BK20"/>
    <mergeCell ref="BL20:BM20"/>
    <mergeCell ref="A21:C21"/>
    <mergeCell ref="D21:E21"/>
    <mergeCell ref="F21:G21"/>
    <mergeCell ref="H21:I21"/>
    <mergeCell ref="J21:K21"/>
    <mergeCell ref="L21:M21"/>
    <mergeCell ref="N21:O21"/>
    <mergeCell ref="AV20:AW20"/>
    <mergeCell ref="AX20:AY20"/>
    <mergeCell ref="AZ20:BA20"/>
    <mergeCell ref="BB20:BC20"/>
    <mergeCell ref="BD20:BE20"/>
    <mergeCell ref="BF20:BG20"/>
    <mergeCell ref="AJ20:AK20"/>
    <mergeCell ref="AL20:AM20"/>
    <mergeCell ref="AN20:AO20"/>
    <mergeCell ref="AP20:AQ20"/>
    <mergeCell ref="AR20:AS20"/>
    <mergeCell ref="AT20:AU20"/>
    <mergeCell ref="X20:Y20"/>
    <mergeCell ref="Z20:AA20"/>
    <mergeCell ref="AV21:AW21"/>
    <mergeCell ref="AF20:AG20"/>
    <mergeCell ref="AH20:AI20"/>
    <mergeCell ref="L20:M20"/>
    <mergeCell ref="N20:O20"/>
    <mergeCell ref="P20:Q20"/>
    <mergeCell ref="R20:S20"/>
    <mergeCell ref="T20:U20"/>
    <mergeCell ref="V20:W20"/>
    <mergeCell ref="BH20:BI20"/>
    <mergeCell ref="AB20:AC20"/>
    <mergeCell ref="AD20:AE20"/>
    <mergeCell ref="AB3:AC3"/>
    <mergeCell ref="AD3:AE3"/>
    <mergeCell ref="A13:C13"/>
    <mergeCell ref="A15:C15"/>
    <mergeCell ref="A12:C12"/>
    <mergeCell ref="A19:C19"/>
    <mergeCell ref="A20:C20"/>
    <mergeCell ref="D20:E20"/>
    <mergeCell ref="H20:I20"/>
    <mergeCell ref="A17:C17"/>
    <mergeCell ref="A16:C16"/>
    <mergeCell ref="A18:C18"/>
    <mergeCell ref="F20:G20"/>
    <mergeCell ref="A6:C6"/>
    <mergeCell ref="A11:C11"/>
    <mergeCell ref="A14:E14"/>
    <mergeCell ref="BF3:BG3"/>
    <mergeCell ref="BH3:BI3"/>
    <mergeCell ref="AR3:AS3"/>
    <mergeCell ref="AT3:AU3"/>
    <mergeCell ref="AV3:AW3"/>
    <mergeCell ref="AX3:AY3"/>
    <mergeCell ref="AZ3:BA3"/>
    <mergeCell ref="BB3:BC3"/>
    <mergeCell ref="AF3:AG3"/>
    <mergeCell ref="AH3:AI3"/>
    <mergeCell ref="AJ3:AK3"/>
    <mergeCell ref="AL3:AM3"/>
    <mergeCell ref="AN3:AO3"/>
    <mergeCell ref="AP3:AQ3"/>
    <mergeCell ref="AB22:AC22"/>
    <mergeCell ref="AD22:AE22"/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R3:S3"/>
    <mergeCell ref="BJ3:BK3"/>
    <mergeCell ref="BL3:BM3"/>
    <mergeCell ref="T3:U3"/>
    <mergeCell ref="V3:W3"/>
    <mergeCell ref="X3:Y3"/>
    <mergeCell ref="Z3:AA3"/>
    <mergeCell ref="A5:C5"/>
    <mergeCell ref="A7:C7"/>
    <mergeCell ref="A8:C8"/>
    <mergeCell ref="A9:C9"/>
    <mergeCell ref="A10:C10"/>
    <mergeCell ref="BD3:BE3"/>
    <mergeCell ref="AB34:AC34"/>
    <mergeCell ref="AD34:AE34"/>
    <mergeCell ref="AB32:AC32"/>
    <mergeCell ref="AD32:AE32"/>
    <mergeCell ref="AD33:AE33"/>
    <mergeCell ref="AB28:AC28"/>
    <mergeCell ref="AD28:AE28"/>
    <mergeCell ref="AD29:AE29"/>
    <mergeCell ref="AB30:AC30"/>
    <mergeCell ref="AD30:AE30"/>
    <mergeCell ref="AD31:AE31"/>
    <mergeCell ref="Z36:AA36"/>
    <mergeCell ref="Z38:AA38"/>
    <mergeCell ref="L41:M41"/>
    <mergeCell ref="R41:S41"/>
    <mergeCell ref="T41:U41"/>
    <mergeCell ref="V41:W41"/>
    <mergeCell ref="X41:Y41"/>
    <mergeCell ref="Z41:AA41"/>
    <mergeCell ref="J20:K20"/>
    <mergeCell ref="X22:Y22"/>
    <mergeCell ref="Z22:AA22"/>
    <mergeCell ref="L23:M23"/>
    <mergeCell ref="N23:O23"/>
    <mergeCell ref="P23:Q23"/>
    <mergeCell ref="R23:S23"/>
    <mergeCell ref="T23:U23"/>
    <mergeCell ref="V23:W23"/>
    <mergeCell ref="Z28:AA28"/>
    <mergeCell ref="Z30:AA30"/>
    <mergeCell ref="Z32:AA32"/>
    <mergeCell ref="Z34:AA34"/>
    <mergeCell ref="H41:I41"/>
    <mergeCell ref="H42:I42"/>
    <mergeCell ref="L42:M42"/>
    <mergeCell ref="R42:S42"/>
    <mergeCell ref="T42:U42"/>
    <mergeCell ref="V42:W42"/>
    <mergeCell ref="P42:Q42"/>
    <mergeCell ref="X42:Y42"/>
    <mergeCell ref="AH41:AI41"/>
    <mergeCell ref="AH42:AI42"/>
    <mergeCell ref="AD41:AE41"/>
    <mergeCell ref="AD42:AE42"/>
    <mergeCell ref="Z42:AA42"/>
    <mergeCell ref="N41:O41"/>
    <mergeCell ref="N42:O42"/>
    <mergeCell ref="J42:K42"/>
    <mergeCell ref="J41:K41"/>
    <mergeCell ref="AF41:AG41"/>
    <mergeCell ref="AF42:AG42"/>
    <mergeCell ref="AB42:AC42"/>
  </mergeCells>
  <pageMargins left="0.7" right="0.7" top="0.75" bottom="0.75" header="0.3" footer="0.3"/>
  <pageSetup paperSize="9" scale="13" orientation="portrait" horizontalDpi="180" verticalDpi="180" r:id="rId1"/>
  <ignoredErrors>
    <ignoredError sqref="D5:D10 L6:L7 D16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Q53"/>
  <sheetViews>
    <sheetView view="pageBreakPreview" zoomScaleNormal="110" zoomScaleSheetLayoutView="100" workbookViewId="0">
      <pane xSplit="3" ySplit="1" topLeftCell="BE17" activePane="bottomRight" state="frozen"/>
      <selection pane="topRight" activeCell="C1" sqref="C1"/>
      <selection pane="bottomLeft" activeCell="A3" sqref="A3"/>
      <selection pane="bottomRight" activeCell="BT53" sqref="BT53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250"/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50"/>
      <c r="AI1" s="250"/>
      <c r="AJ1" s="250"/>
      <c r="AK1" s="250"/>
      <c r="AL1" s="250"/>
      <c r="AM1" s="250"/>
      <c r="AN1" s="250"/>
      <c r="AO1" s="250"/>
      <c r="AP1" s="250"/>
      <c r="AQ1" s="250"/>
      <c r="AR1" s="250"/>
      <c r="AS1" s="250"/>
      <c r="AT1" s="250"/>
      <c r="AU1" s="250"/>
      <c r="AV1" s="250"/>
      <c r="AW1" s="250"/>
      <c r="AX1" s="250"/>
      <c r="AY1" s="250"/>
      <c r="AZ1" s="250"/>
      <c r="BA1" s="250"/>
      <c r="BB1" s="250"/>
      <c r="BC1" s="250"/>
      <c r="BD1" s="250"/>
      <c r="BE1" s="250"/>
      <c r="BF1" s="250"/>
      <c r="BG1" s="250"/>
      <c r="BH1" s="250"/>
      <c r="BI1" s="250"/>
      <c r="BJ1" s="250"/>
      <c r="BK1" s="250"/>
      <c r="BL1" s="250"/>
      <c r="BM1" s="250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251" t="s">
        <v>1</v>
      </c>
      <c r="B3" s="252"/>
      <c r="C3" s="252"/>
      <c r="D3" s="248">
        <v>45292</v>
      </c>
      <c r="E3" s="249"/>
      <c r="F3" s="248">
        <v>45293</v>
      </c>
      <c r="G3" s="249"/>
      <c r="H3" s="248">
        <v>45294</v>
      </c>
      <c r="I3" s="249"/>
      <c r="J3" s="248">
        <v>45295</v>
      </c>
      <c r="K3" s="249"/>
      <c r="L3" s="248">
        <v>45296</v>
      </c>
      <c r="M3" s="249"/>
      <c r="N3" s="248">
        <v>45297</v>
      </c>
      <c r="O3" s="249"/>
      <c r="P3" s="248">
        <v>45298</v>
      </c>
      <c r="Q3" s="249"/>
      <c r="R3" s="248">
        <v>45299</v>
      </c>
      <c r="S3" s="249"/>
      <c r="T3" s="248">
        <v>45300</v>
      </c>
      <c r="U3" s="249"/>
      <c r="V3" s="248">
        <v>45301</v>
      </c>
      <c r="W3" s="249"/>
      <c r="X3" s="248">
        <v>45302</v>
      </c>
      <c r="Y3" s="249"/>
      <c r="Z3" s="248">
        <v>45303</v>
      </c>
      <c r="AA3" s="249"/>
      <c r="AB3" s="248">
        <v>45304</v>
      </c>
      <c r="AC3" s="249"/>
      <c r="AD3" s="248">
        <v>45305</v>
      </c>
      <c r="AE3" s="249"/>
      <c r="AF3" s="248">
        <v>45306</v>
      </c>
      <c r="AG3" s="249"/>
      <c r="AH3" s="248">
        <v>45307</v>
      </c>
      <c r="AI3" s="249"/>
      <c r="AJ3" s="248">
        <v>45308</v>
      </c>
      <c r="AK3" s="249"/>
      <c r="AL3" s="248">
        <v>45309</v>
      </c>
      <c r="AM3" s="249"/>
      <c r="AN3" s="248">
        <v>45310</v>
      </c>
      <c r="AO3" s="249"/>
      <c r="AP3" s="248">
        <v>45311</v>
      </c>
      <c r="AQ3" s="249"/>
      <c r="AR3" s="248">
        <v>45312</v>
      </c>
      <c r="AS3" s="249"/>
      <c r="AT3" s="248">
        <v>45313</v>
      </c>
      <c r="AU3" s="249"/>
      <c r="AV3" s="248">
        <v>45314</v>
      </c>
      <c r="AW3" s="249"/>
      <c r="AX3" s="248">
        <v>45315</v>
      </c>
      <c r="AY3" s="249"/>
      <c r="AZ3" s="248">
        <v>45316</v>
      </c>
      <c r="BA3" s="249"/>
      <c r="BB3" s="248">
        <v>45317</v>
      </c>
      <c r="BC3" s="249"/>
      <c r="BD3" s="248">
        <v>45318</v>
      </c>
      <c r="BE3" s="249"/>
      <c r="BF3" s="248">
        <v>45319</v>
      </c>
      <c r="BG3" s="249"/>
      <c r="BH3" s="248">
        <v>45320</v>
      </c>
      <c r="BI3" s="249"/>
      <c r="BJ3" s="248">
        <v>45321</v>
      </c>
      <c r="BK3" s="249"/>
      <c r="BL3" s="248">
        <v>45322</v>
      </c>
      <c r="BM3" s="249"/>
      <c r="BN3" s="137"/>
      <c r="BO3" s="137"/>
      <c r="BP3" s="138"/>
    </row>
    <row r="4" spans="1:68" ht="15" customHeight="1" thickBot="1" x14ac:dyDescent="0.3">
      <c r="A4" s="253"/>
      <c r="B4" s="254"/>
      <c r="C4" s="254"/>
      <c r="D4" s="189" t="s">
        <v>2</v>
      </c>
      <c r="E4" s="7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7" t="s">
        <v>3</v>
      </c>
      <c r="L4" s="190" t="s">
        <v>2</v>
      </c>
      <c r="M4" s="7" t="s">
        <v>3</v>
      </c>
      <c r="N4" s="189" t="s">
        <v>2</v>
      </c>
      <c r="O4" s="7" t="s">
        <v>3</v>
      </c>
      <c r="P4" s="161" t="s">
        <v>2</v>
      </c>
      <c r="Q4" s="7" t="s">
        <v>3</v>
      </c>
      <c r="R4" s="161" t="s">
        <v>2</v>
      </c>
      <c r="S4" s="7" t="s">
        <v>3</v>
      </c>
      <c r="T4" s="161" t="s">
        <v>2</v>
      </c>
      <c r="U4" s="7" t="s">
        <v>3</v>
      </c>
      <c r="V4" s="189" t="s">
        <v>2</v>
      </c>
      <c r="W4" s="7" t="s">
        <v>3</v>
      </c>
      <c r="X4" s="189" t="s">
        <v>2</v>
      </c>
      <c r="Y4" s="7" t="s">
        <v>3</v>
      </c>
      <c r="Z4" s="189" t="s">
        <v>2</v>
      </c>
      <c r="AA4" s="7" t="s">
        <v>3</v>
      </c>
      <c r="AB4" s="189" t="s">
        <v>2</v>
      </c>
      <c r="AC4" s="7" t="s">
        <v>3</v>
      </c>
      <c r="AD4" s="189" t="s">
        <v>2</v>
      </c>
      <c r="AE4" s="7" t="s">
        <v>3</v>
      </c>
      <c r="AF4" s="189" t="s">
        <v>2</v>
      </c>
      <c r="AG4" s="7" t="s">
        <v>3</v>
      </c>
      <c r="AH4" s="189" t="s">
        <v>2</v>
      </c>
      <c r="AI4" s="7" t="s">
        <v>3</v>
      </c>
      <c r="AJ4" s="189" t="s">
        <v>2</v>
      </c>
      <c r="AK4" s="7" t="s">
        <v>3</v>
      </c>
      <c r="AL4" s="189" t="s">
        <v>2</v>
      </c>
      <c r="AM4" s="7" t="s">
        <v>3</v>
      </c>
      <c r="AN4" s="189" t="s">
        <v>2</v>
      </c>
      <c r="AO4" s="7" t="s">
        <v>3</v>
      </c>
      <c r="AP4" s="189" t="s">
        <v>2</v>
      </c>
      <c r="AQ4" s="7" t="s">
        <v>3</v>
      </c>
      <c r="AR4" s="189" t="s">
        <v>2</v>
      </c>
      <c r="AS4" s="7" t="s">
        <v>3</v>
      </c>
      <c r="AT4" s="189" t="s">
        <v>2</v>
      </c>
      <c r="AU4" s="7" t="s">
        <v>3</v>
      </c>
      <c r="AV4" s="189" t="s">
        <v>2</v>
      </c>
      <c r="AW4" s="7" t="s">
        <v>3</v>
      </c>
      <c r="AX4" s="189" t="s">
        <v>2</v>
      </c>
      <c r="AY4" s="7" t="s">
        <v>3</v>
      </c>
      <c r="AZ4" s="189" t="s">
        <v>2</v>
      </c>
      <c r="BA4" s="7" t="s">
        <v>3</v>
      </c>
      <c r="BB4" s="189" t="s">
        <v>2</v>
      </c>
      <c r="BC4" s="7" t="s">
        <v>3</v>
      </c>
      <c r="BD4" s="189" t="s">
        <v>2</v>
      </c>
      <c r="BE4" s="7" t="s">
        <v>3</v>
      </c>
      <c r="BF4" s="189" t="s">
        <v>2</v>
      </c>
      <c r="BG4" s="7" t="s">
        <v>3</v>
      </c>
      <c r="BH4" s="189" t="s">
        <v>2</v>
      </c>
      <c r="BI4" s="7" t="s">
        <v>3</v>
      </c>
      <c r="BJ4" s="189" t="s">
        <v>2</v>
      </c>
      <c r="BK4" s="7" t="s">
        <v>3</v>
      </c>
      <c r="BL4" s="189" t="s">
        <v>2</v>
      </c>
      <c r="BM4" s="7" t="s">
        <v>3</v>
      </c>
      <c r="BN4" s="11" t="s">
        <v>4</v>
      </c>
      <c r="BO4" s="12" t="s">
        <v>5</v>
      </c>
      <c r="BP4" s="135" t="s">
        <v>6</v>
      </c>
    </row>
    <row r="5" spans="1:68" s="159" customFormat="1" ht="15" customHeight="1" x14ac:dyDescent="0.25">
      <c r="A5" s="354" t="s">
        <v>30</v>
      </c>
      <c r="B5" s="355"/>
      <c r="C5" s="356"/>
      <c r="D5" s="168">
        <v>9.0020000000000007</v>
      </c>
      <c r="E5" s="21">
        <v>11.680999999999585</v>
      </c>
      <c r="F5" s="93">
        <v>9.1999999999999993</v>
      </c>
      <c r="G5" s="110">
        <v>11.673000000001139</v>
      </c>
      <c r="H5" s="14">
        <v>9.3000000000000007</v>
      </c>
      <c r="I5" s="15">
        <v>11.655999999998585</v>
      </c>
      <c r="J5" s="14">
        <v>9.5</v>
      </c>
      <c r="K5" s="16">
        <v>11.687000000000808</v>
      </c>
      <c r="L5" s="17">
        <v>10</v>
      </c>
      <c r="M5" s="16">
        <v>11.666999999999916</v>
      </c>
      <c r="N5" s="166">
        <v>10</v>
      </c>
      <c r="O5" s="16">
        <v>11.651999999999589</v>
      </c>
      <c r="P5" s="30">
        <v>10.199999999999999</v>
      </c>
      <c r="Q5" s="16">
        <v>11.700999999999567</v>
      </c>
      <c r="R5" s="14">
        <v>10.3</v>
      </c>
      <c r="S5" s="16">
        <v>11.683999999999742</v>
      </c>
      <c r="T5" s="14">
        <v>10.1</v>
      </c>
      <c r="U5" s="18">
        <v>11.713000000000193</v>
      </c>
      <c r="V5" s="131">
        <v>10.5</v>
      </c>
      <c r="W5" s="110">
        <v>11.674000000001797</v>
      </c>
      <c r="X5" s="131">
        <v>10</v>
      </c>
      <c r="Y5" s="110">
        <v>11.704999999998563</v>
      </c>
      <c r="Z5" s="131">
        <v>12</v>
      </c>
      <c r="AA5" s="110">
        <v>11.746000000000549</v>
      </c>
      <c r="AB5" s="131">
        <v>12</v>
      </c>
      <c r="AC5" s="110">
        <v>11.67699999999968</v>
      </c>
      <c r="AD5" s="131">
        <v>12.2</v>
      </c>
      <c r="AE5" s="110">
        <v>11.69800000000032</v>
      </c>
      <c r="AF5" s="131">
        <v>12</v>
      </c>
      <c r="AG5" s="110">
        <v>11.713999999999942</v>
      </c>
      <c r="AH5" s="131">
        <v>12.1</v>
      </c>
      <c r="AI5" s="110">
        <v>11.688999999999396</v>
      </c>
      <c r="AJ5" s="131">
        <v>12</v>
      </c>
      <c r="AK5" s="110">
        <v>11.683999999999742</v>
      </c>
      <c r="AL5" s="131">
        <v>12</v>
      </c>
      <c r="AM5" s="110">
        <v>11.663000000001375</v>
      </c>
      <c r="AN5" s="131">
        <v>12</v>
      </c>
      <c r="AO5" s="110">
        <v>11.681999999999334</v>
      </c>
      <c r="AP5" s="131">
        <v>12.2</v>
      </c>
      <c r="AQ5" s="110">
        <v>11.674999999999727</v>
      </c>
      <c r="AR5" s="131">
        <v>12</v>
      </c>
      <c r="AS5" s="110">
        <v>11.66800000000103</v>
      </c>
      <c r="AT5" s="131">
        <v>12</v>
      </c>
      <c r="AU5" s="110">
        <v>11.687999999998738</v>
      </c>
      <c r="AV5" s="131">
        <v>12.1</v>
      </c>
      <c r="AW5" s="110">
        <v>11.669000000001233</v>
      </c>
      <c r="AX5" s="131">
        <v>12.000999999999999</v>
      </c>
      <c r="AY5" s="110">
        <v>11.695999999998094</v>
      </c>
      <c r="AZ5" s="131">
        <v>12</v>
      </c>
      <c r="BA5" s="110">
        <v>11.709000000000287</v>
      </c>
      <c r="BB5" s="131">
        <v>12</v>
      </c>
      <c r="BC5" s="110">
        <v>11.700000000002092</v>
      </c>
      <c r="BD5" s="93">
        <v>12.2</v>
      </c>
      <c r="BE5" s="110">
        <v>11.671999999998206</v>
      </c>
      <c r="BF5" s="131">
        <v>0</v>
      </c>
      <c r="BG5" s="110">
        <v>11.665000000001783</v>
      </c>
      <c r="BH5" s="131">
        <v>0</v>
      </c>
      <c r="BI5" s="110">
        <v>11.712999999999738</v>
      </c>
      <c r="BJ5" s="131">
        <v>0</v>
      </c>
      <c r="BK5" s="110">
        <v>11.511999999998352</v>
      </c>
      <c r="BL5" s="131">
        <v>0</v>
      </c>
      <c r="BM5" s="110">
        <v>11.560000000000855</v>
      </c>
      <c r="BN5" s="23">
        <f>SUM(L5,N5,P5,R5,T5,V5,X5,Z5,AB5,AD5,AH5,AJ5,AL5,AN5,AP5,AR5,AT5,AV5,AX5,AZ5,BB5,BD5,BF5,BH5,BJ5,BL5,)</f>
        <v>251.90099999999995</v>
      </c>
      <c r="BO5" s="24">
        <f>SUM(AE5,AC5,AA5,Y5,W5,U5,S5,Q5,O5,M5,AI5,AK5,AM5,AO5,AQ5,AS5,AU5,AW5,AY5,BA5,BC5,BE5,BG5,BI5,BK5,BM5,)</f>
        <v>303.5619999999999</v>
      </c>
      <c r="BP5" s="127">
        <f t="shared" ref="BP5:BP10" si="0">BO5-BN5</f>
        <v>51.660999999999945</v>
      </c>
    </row>
    <row r="6" spans="1:68" ht="15" customHeight="1" x14ac:dyDescent="0.25">
      <c r="A6" s="262" t="s">
        <v>31</v>
      </c>
      <c r="B6" s="263"/>
      <c r="C6" s="264"/>
      <c r="D6" s="26">
        <v>6.5270000000000001</v>
      </c>
      <c r="E6" s="28">
        <v>37.664549999998293</v>
      </c>
      <c r="F6" s="201">
        <v>3.5009999999999999</v>
      </c>
      <c r="G6" s="21">
        <v>40.39665000000074</v>
      </c>
      <c r="H6" s="30">
        <v>3.7109999999999999</v>
      </c>
      <c r="I6" s="27">
        <v>40.511799999999326</v>
      </c>
      <c r="J6" s="26">
        <v>6.1949999999999994</v>
      </c>
      <c r="K6" s="28">
        <v>11.42084999999989</v>
      </c>
      <c r="L6" s="31">
        <v>12.785</v>
      </c>
      <c r="M6" s="28">
        <v>41.341650000001522</v>
      </c>
      <c r="N6" s="30">
        <v>22.687999999999999</v>
      </c>
      <c r="O6" s="21">
        <v>37.996000000000294</v>
      </c>
      <c r="P6" s="168">
        <v>18.616</v>
      </c>
      <c r="Q6" s="21">
        <v>62.002149999999233</v>
      </c>
      <c r="R6" s="168">
        <v>13.278</v>
      </c>
      <c r="S6" s="21">
        <v>46.395299999999885</v>
      </c>
      <c r="T6" s="26">
        <v>17.635999999999999</v>
      </c>
      <c r="U6" s="28">
        <v>43.420300000000644</v>
      </c>
      <c r="V6" s="30">
        <v>14.421000000000001</v>
      </c>
      <c r="W6" s="21">
        <v>47.644449999999246</v>
      </c>
      <c r="X6" s="30">
        <v>3.778</v>
      </c>
      <c r="Y6" s="21">
        <v>38.329200000000625</v>
      </c>
      <c r="Z6" s="30">
        <v>11.03</v>
      </c>
      <c r="AA6" s="21">
        <v>55.558649999997861</v>
      </c>
      <c r="AB6" s="30">
        <v>19.532</v>
      </c>
      <c r="AC6" s="21">
        <v>63.410200000001772</v>
      </c>
      <c r="AD6" s="30">
        <v>51.75</v>
      </c>
      <c r="AE6" s="21">
        <v>36.779399999999761</v>
      </c>
      <c r="AF6" s="30">
        <v>19.102999999999998</v>
      </c>
      <c r="AG6" s="21">
        <v>45.385900000001492</v>
      </c>
      <c r="AH6" s="30">
        <v>15.629999999999999</v>
      </c>
      <c r="AI6" s="21">
        <v>45.405149999998677</v>
      </c>
      <c r="AJ6" s="30">
        <v>3.8610000000000002</v>
      </c>
      <c r="AK6" s="21">
        <v>53.41104999999969</v>
      </c>
      <c r="AL6" s="30">
        <v>5.8999999999999995</v>
      </c>
      <c r="AM6" s="21">
        <v>59.333400000001326</v>
      </c>
      <c r="AN6" s="30">
        <v>8.6319999999999997</v>
      </c>
      <c r="AO6" s="21">
        <v>92.491699999999952</v>
      </c>
      <c r="AP6" s="30">
        <v>17.972999999999999</v>
      </c>
      <c r="AQ6" s="21">
        <v>88.18354999999849</v>
      </c>
      <c r="AR6" s="30">
        <v>6.8220000000000001</v>
      </c>
      <c r="AS6" s="21">
        <v>38.421599999999515</v>
      </c>
      <c r="AT6" s="30">
        <v>12.296000000000001</v>
      </c>
      <c r="AU6" s="21">
        <v>18.190550000000744</v>
      </c>
      <c r="AV6" s="30">
        <v>12.9</v>
      </c>
      <c r="AW6" s="21">
        <v>53.453400000000563</v>
      </c>
      <c r="AX6" s="30">
        <v>3.8019999999999996</v>
      </c>
      <c r="AY6" s="21">
        <v>57.125599999999672</v>
      </c>
      <c r="AZ6" s="30">
        <v>20.003</v>
      </c>
      <c r="BA6" s="21">
        <v>71.480849999998441</v>
      </c>
      <c r="BB6" s="30">
        <v>6.4559999999999995</v>
      </c>
      <c r="BC6" s="21">
        <v>65.263800000001709</v>
      </c>
      <c r="BD6" s="201">
        <v>5.0169999999999995</v>
      </c>
      <c r="BE6" s="21">
        <v>78.778000000000816</v>
      </c>
      <c r="BF6" s="30">
        <v>4.2059999999999995</v>
      </c>
      <c r="BG6" s="21">
        <v>77.139999999999048</v>
      </c>
      <c r="BH6" s="30">
        <v>3.8929999999999998</v>
      </c>
      <c r="BI6" s="21">
        <v>62.823599999998414</v>
      </c>
      <c r="BJ6" s="30">
        <v>10.042999999999999</v>
      </c>
      <c r="BK6" s="21">
        <v>69.203050000001696</v>
      </c>
      <c r="BL6" s="30">
        <v>6.0470000000000006</v>
      </c>
      <c r="BM6" s="21">
        <v>71.236549999998601</v>
      </c>
      <c r="BN6" s="23">
        <f t="shared" ref="BN6:BN29" si="1">SUM(L6,N6,P6,R6,T6,V6,X6,Z6,AB6,AD6,AH6,AJ6,AL6,AN6,AP6,AR6,AT6,AV6,AX6,AZ6,BB6,BD6,BF6,BH6,BJ6,BL6,)</f>
        <v>328.995</v>
      </c>
      <c r="BO6" s="24">
        <f t="shared" ref="BO6:BO29" si="2">SUM(AE6,AC6,AA6,Y6,W6,U6,S6,Q6,O6,M6,AI6,AK6,AM6,AO6,AQ6,AS6,AU6,AW6,AY6,BA6,BC6,BE6,BG6,BI6,BK6,BM6,)</f>
        <v>1474.819149999998</v>
      </c>
      <c r="BP6" s="128">
        <f t="shared" si="0"/>
        <v>1145.8241499999981</v>
      </c>
    </row>
    <row r="7" spans="1:68" ht="15" customHeight="1" x14ac:dyDescent="0.25">
      <c r="A7" s="259" t="s">
        <v>61</v>
      </c>
      <c r="B7" s="260"/>
      <c r="C7" s="261"/>
      <c r="D7" s="26">
        <v>77.449999999999989</v>
      </c>
      <c r="E7" s="28">
        <v>92.772999999999996</v>
      </c>
      <c r="F7" s="201">
        <v>77.449999999999989</v>
      </c>
      <c r="G7" s="21">
        <v>92.328000000000003</v>
      </c>
      <c r="H7" s="30">
        <v>77.449999999999989</v>
      </c>
      <c r="I7" s="27">
        <v>92.337999999999994</v>
      </c>
      <c r="J7" s="26">
        <v>77.449999999999989</v>
      </c>
      <c r="K7" s="28">
        <v>92.856999999999999</v>
      </c>
      <c r="L7" s="31">
        <v>77.449999999999989</v>
      </c>
      <c r="M7" s="28">
        <v>93.033000000000001</v>
      </c>
      <c r="N7" s="30">
        <v>84.09</v>
      </c>
      <c r="O7" s="21">
        <v>93.144000000000005</v>
      </c>
      <c r="P7" s="168">
        <v>84.09</v>
      </c>
      <c r="Q7" s="21">
        <v>93.144999999999996</v>
      </c>
      <c r="R7" s="168">
        <v>77.449999999999989</v>
      </c>
      <c r="S7" s="21">
        <v>93.218000000000004</v>
      </c>
      <c r="T7" s="26">
        <v>77.449999999999989</v>
      </c>
      <c r="U7" s="28">
        <v>92.62</v>
      </c>
      <c r="V7" s="30">
        <v>84.09</v>
      </c>
      <c r="W7" s="21">
        <v>92.679000000000002</v>
      </c>
      <c r="X7" s="30">
        <v>84.09</v>
      </c>
      <c r="Y7" s="21">
        <v>92.677000000000007</v>
      </c>
      <c r="Z7" s="30">
        <v>84.09</v>
      </c>
      <c r="AA7" s="21">
        <v>92.932999999999993</v>
      </c>
      <c r="AB7" s="30">
        <v>84.09</v>
      </c>
      <c r="AC7" s="21">
        <v>92.846000000000004</v>
      </c>
      <c r="AD7" s="30">
        <v>84.09</v>
      </c>
      <c r="AE7" s="21">
        <v>93.055999999999997</v>
      </c>
      <c r="AF7" s="30">
        <v>84.09</v>
      </c>
      <c r="AG7" s="21">
        <v>93.057000000000002</v>
      </c>
      <c r="AH7" s="30">
        <v>84.09</v>
      </c>
      <c r="AI7" s="21">
        <v>93.039999999999992</v>
      </c>
      <c r="AJ7" s="30">
        <v>84.09</v>
      </c>
      <c r="AK7" s="21">
        <v>92.882000000000005</v>
      </c>
      <c r="AL7" s="30">
        <v>84.09</v>
      </c>
      <c r="AM7" s="21">
        <v>92.882000000000005</v>
      </c>
      <c r="AN7" s="30">
        <v>84.09</v>
      </c>
      <c r="AO7" s="21">
        <v>92.876999999999995</v>
      </c>
      <c r="AP7" s="30">
        <v>84.09</v>
      </c>
      <c r="AQ7" s="21">
        <v>93.655000000000001</v>
      </c>
      <c r="AR7" s="30">
        <v>84.09</v>
      </c>
      <c r="AS7" s="21">
        <v>93.650999999999996</v>
      </c>
      <c r="AT7" s="30">
        <v>84.09</v>
      </c>
      <c r="AU7" s="21">
        <v>93.174999999999997</v>
      </c>
      <c r="AV7" s="30">
        <v>84.09</v>
      </c>
      <c r="AW7" s="21">
        <v>93.173000000000002</v>
      </c>
      <c r="AX7" s="30">
        <v>84.09</v>
      </c>
      <c r="AY7" s="21">
        <v>93.031999999999996</v>
      </c>
      <c r="AZ7" s="30">
        <v>84.09</v>
      </c>
      <c r="BA7" s="21">
        <v>93.465999999999994</v>
      </c>
      <c r="BB7" s="30">
        <v>84.09</v>
      </c>
      <c r="BC7" s="21">
        <v>90.334999999999994</v>
      </c>
      <c r="BD7" s="201">
        <v>84.09</v>
      </c>
      <c r="BE7" s="21">
        <v>93.536000000000001</v>
      </c>
      <c r="BF7" s="30">
        <v>84.09</v>
      </c>
      <c r="BG7" s="21">
        <v>93.614000000000004</v>
      </c>
      <c r="BH7" s="30">
        <v>84.09</v>
      </c>
      <c r="BI7" s="21">
        <v>93.111999999999995</v>
      </c>
      <c r="BJ7" s="30">
        <v>84.09</v>
      </c>
      <c r="BK7" s="21">
        <v>93.426000000000002</v>
      </c>
      <c r="BL7" s="30">
        <v>84.09</v>
      </c>
      <c r="BM7" s="21">
        <v>93.447000000000003</v>
      </c>
      <c r="BN7" s="23">
        <f t="shared" si="1"/>
        <v>2166.4199999999996</v>
      </c>
      <c r="BO7" s="24">
        <f t="shared" si="2"/>
        <v>2418.654</v>
      </c>
      <c r="BP7" s="128">
        <f t="shared" si="0"/>
        <v>252.23400000000038</v>
      </c>
    </row>
    <row r="8" spans="1:68" ht="15" customHeight="1" x14ac:dyDescent="0.25">
      <c r="A8" s="262" t="s">
        <v>7</v>
      </c>
      <c r="B8" s="263"/>
      <c r="C8" s="264"/>
      <c r="D8" s="26">
        <v>228</v>
      </c>
      <c r="E8" s="28">
        <v>234.20600000001031</v>
      </c>
      <c r="F8" s="201">
        <v>228</v>
      </c>
      <c r="G8" s="21">
        <v>237.27479999998516</v>
      </c>
      <c r="H8" s="30">
        <v>228</v>
      </c>
      <c r="I8" s="27">
        <v>227.17380000001521</v>
      </c>
      <c r="J8" s="26">
        <v>228</v>
      </c>
      <c r="K8" s="28">
        <v>237.87399999998894</v>
      </c>
      <c r="L8" s="31">
        <v>228</v>
      </c>
      <c r="M8" s="28">
        <v>230.9649999999873</v>
      </c>
      <c r="N8" s="30">
        <v>228</v>
      </c>
      <c r="O8" s="28">
        <v>225.48260000001937</v>
      </c>
      <c r="P8" s="26">
        <v>228</v>
      </c>
      <c r="Q8" s="28">
        <v>225.29220000000447</v>
      </c>
      <c r="R8" s="168">
        <v>228</v>
      </c>
      <c r="S8" s="21">
        <v>228.38199999998966</v>
      </c>
      <c r="T8" s="26">
        <v>228</v>
      </c>
      <c r="U8" s="28">
        <v>227.60920000000252</v>
      </c>
      <c r="V8" s="30">
        <v>228</v>
      </c>
      <c r="W8" s="21">
        <v>222.91499999999525</v>
      </c>
      <c r="X8" s="30">
        <v>228</v>
      </c>
      <c r="Y8" s="21">
        <v>220.61059999998639</v>
      </c>
      <c r="Z8" s="30">
        <v>228</v>
      </c>
      <c r="AA8" s="21">
        <v>224.09799999998793</v>
      </c>
      <c r="AB8" s="30">
        <v>228</v>
      </c>
      <c r="AC8" s="21">
        <v>229.05400000003695</v>
      </c>
      <c r="AD8" s="30">
        <v>228</v>
      </c>
      <c r="AE8" s="21">
        <v>231.63700000000532</v>
      </c>
      <c r="AF8" s="30">
        <v>228</v>
      </c>
      <c r="AG8" s="21">
        <v>232.93759999995353</v>
      </c>
      <c r="AH8" s="30">
        <v>228</v>
      </c>
      <c r="AI8" s="21">
        <v>241.65960000002457</v>
      </c>
      <c r="AJ8" s="30">
        <v>228</v>
      </c>
      <c r="AK8" s="21">
        <v>252.16800000003008</v>
      </c>
      <c r="AL8" s="30">
        <v>228</v>
      </c>
      <c r="AM8" s="21">
        <v>243.94719999999194</v>
      </c>
      <c r="AN8" s="30">
        <v>228</v>
      </c>
      <c r="AO8" s="21">
        <v>245.64400000000779</v>
      </c>
      <c r="AP8" s="30">
        <v>228</v>
      </c>
      <c r="AQ8" s="21">
        <v>241.46780000002815</v>
      </c>
      <c r="AR8" s="30">
        <v>228</v>
      </c>
      <c r="AS8" s="21">
        <v>243.99759999996019</v>
      </c>
      <c r="AT8" s="30">
        <v>228</v>
      </c>
      <c r="AU8" s="21">
        <v>247.0916000000139</v>
      </c>
      <c r="AV8" s="30">
        <v>228</v>
      </c>
      <c r="AW8" s="21">
        <v>239.68140000001517</v>
      </c>
      <c r="AX8" s="30">
        <v>228</v>
      </c>
      <c r="AY8" s="21">
        <v>243.65600000000521</v>
      </c>
      <c r="AZ8" s="30">
        <v>230.4</v>
      </c>
      <c r="BA8" s="21">
        <v>241.90879999999618</v>
      </c>
      <c r="BB8" s="30">
        <v>230.4</v>
      </c>
      <c r="BC8" s="21">
        <v>243.88699999997348</v>
      </c>
      <c r="BD8" s="201">
        <v>230.4</v>
      </c>
      <c r="BE8" s="21">
        <v>245.39480000001438</v>
      </c>
      <c r="BF8" s="30">
        <v>232.8</v>
      </c>
      <c r="BG8" s="21">
        <v>241.81360000000006</v>
      </c>
      <c r="BH8" s="30">
        <v>232.8</v>
      </c>
      <c r="BI8" s="21">
        <v>248.68060000000162</v>
      </c>
      <c r="BJ8" s="30">
        <v>232.8</v>
      </c>
      <c r="BK8" s="21">
        <v>239.78919999999781</v>
      </c>
      <c r="BL8" s="30">
        <v>232.8</v>
      </c>
      <c r="BM8" s="21">
        <v>244.70459999999218</v>
      </c>
      <c r="BN8" s="23">
        <f t="shared" si="1"/>
        <v>5954.4</v>
      </c>
      <c r="BO8" s="24">
        <f t="shared" si="2"/>
        <v>6171.5374000000675</v>
      </c>
      <c r="BP8" s="128">
        <f t="shared" si="0"/>
        <v>217.13740000006783</v>
      </c>
    </row>
    <row r="9" spans="1:68" ht="15" customHeight="1" x14ac:dyDescent="0.25">
      <c r="A9" s="262" t="s">
        <v>32</v>
      </c>
      <c r="B9" s="263"/>
      <c r="C9" s="264"/>
      <c r="D9" s="26">
        <v>151.66</v>
      </c>
      <c r="E9" s="28">
        <v>136.52300000003027</v>
      </c>
      <c r="F9" s="201">
        <v>151.66</v>
      </c>
      <c r="G9" s="21">
        <v>71.178999999941823</v>
      </c>
      <c r="H9" s="30">
        <v>178.55</v>
      </c>
      <c r="I9" s="27">
        <v>118.08399999999924</v>
      </c>
      <c r="J9" s="26">
        <v>185.99</v>
      </c>
      <c r="K9" s="28">
        <v>203.29500000007184</v>
      </c>
      <c r="L9" s="31">
        <v>176.15</v>
      </c>
      <c r="M9" s="28">
        <v>151.03999999995577</v>
      </c>
      <c r="N9" s="30">
        <v>157.66999999999999</v>
      </c>
      <c r="O9" s="28">
        <v>90.782000000090079</v>
      </c>
      <c r="P9" s="26">
        <v>151.66</v>
      </c>
      <c r="Q9" s="28">
        <v>74.655999999986335</v>
      </c>
      <c r="R9" s="168">
        <v>185.66</v>
      </c>
      <c r="S9" s="21">
        <v>207.64999999991463</v>
      </c>
      <c r="T9" s="26">
        <v>190.9</v>
      </c>
      <c r="U9" s="28">
        <v>128.47600000001529</v>
      </c>
      <c r="V9" s="30">
        <v>190.9</v>
      </c>
      <c r="W9" s="21">
        <v>136.11200000006508</v>
      </c>
      <c r="X9" s="30">
        <v>190.9</v>
      </c>
      <c r="Y9" s="21">
        <v>140.89799999998715</v>
      </c>
      <c r="Z9" s="30">
        <v>190.9</v>
      </c>
      <c r="AA9" s="21">
        <v>184.41699999998721</v>
      </c>
      <c r="AB9" s="30">
        <v>157.66999999999999</v>
      </c>
      <c r="AC9" s="21">
        <v>158.9750000000262</v>
      </c>
      <c r="AD9" s="30">
        <v>151.66</v>
      </c>
      <c r="AE9" s="21">
        <v>80.291999999978245</v>
      </c>
      <c r="AF9" s="30">
        <v>190.9</v>
      </c>
      <c r="AG9" s="21">
        <v>140.84800000004108</v>
      </c>
      <c r="AH9" s="30">
        <v>190.9</v>
      </c>
      <c r="AI9" s="21">
        <v>247.60199999996132</v>
      </c>
      <c r="AJ9" s="30">
        <v>190.9</v>
      </c>
      <c r="AK9" s="21">
        <v>145.3440000000779</v>
      </c>
      <c r="AL9" s="30">
        <v>190.9</v>
      </c>
      <c r="AM9" s="21">
        <v>185.11500000000967</v>
      </c>
      <c r="AN9" s="30">
        <v>190.9</v>
      </c>
      <c r="AO9" s="21">
        <v>173.18300000005593</v>
      </c>
      <c r="AP9" s="30">
        <v>139.05000000000001</v>
      </c>
      <c r="AQ9" s="21">
        <v>167.78999999991353</v>
      </c>
      <c r="AR9" s="30">
        <v>130.32</v>
      </c>
      <c r="AS9" s="21">
        <v>198.95599999998137</v>
      </c>
      <c r="AT9" s="30">
        <v>204.75</v>
      </c>
      <c r="AU9" s="21">
        <v>169.93799999997111</v>
      </c>
      <c r="AV9" s="30">
        <v>202.29</v>
      </c>
      <c r="AW9" s="21">
        <v>207.56400000006957</v>
      </c>
      <c r="AX9" s="30">
        <v>217.62</v>
      </c>
      <c r="AY9" s="21">
        <v>208.89599999996031</v>
      </c>
      <c r="AZ9" s="30">
        <v>227.1</v>
      </c>
      <c r="BA9" s="21">
        <v>151.4050000000361</v>
      </c>
      <c r="BB9" s="30">
        <v>223.36</v>
      </c>
      <c r="BC9" s="21">
        <v>157.68900000001608</v>
      </c>
      <c r="BD9" s="201">
        <v>146.41</v>
      </c>
      <c r="BE9" s="21">
        <v>94.334999999949019</v>
      </c>
      <c r="BF9" s="30">
        <v>140.04</v>
      </c>
      <c r="BG9" s="21">
        <v>174.23399999992634</v>
      </c>
      <c r="BH9" s="30">
        <v>189.5</v>
      </c>
      <c r="BI9" s="21">
        <v>216.30200000008557</v>
      </c>
      <c r="BJ9" s="30">
        <v>182.84</v>
      </c>
      <c r="BK9" s="21">
        <v>143.45399999998892</v>
      </c>
      <c r="BL9" s="30">
        <v>196.29</v>
      </c>
      <c r="BM9" s="21">
        <v>137.30400000001512</v>
      </c>
      <c r="BN9" s="23">
        <f t="shared" si="1"/>
        <v>4707.2400000000007</v>
      </c>
      <c r="BO9" s="24">
        <f t="shared" si="2"/>
        <v>4132.4090000000242</v>
      </c>
      <c r="BP9" s="128">
        <f t="shared" si="0"/>
        <v>-574.83099999997648</v>
      </c>
    </row>
    <row r="10" spans="1:68" ht="15" customHeight="1" x14ac:dyDescent="0.25">
      <c r="A10" s="262" t="s">
        <v>33</v>
      </c>
      <c r="B10" s="263"/>
      <c r="C10" s="264"/>
      <c r="D10" s="26">
        <v>0</v>
      </c>
      <c r="E10" s="28">
        <v>0</v>
      </c>
      <c r="F10" s="201">
        <v>0</v>
      </c>
      <c r="G10" s="28">
        <v>0</v>
      </c>
      <c r="H10" s="30">
        <v>0</v>
      </c>
      <c r="I10" s="27">
        <v>0</v>
      </c>
      <c r="J10" s="26">
        <v>0</v>
      </c>
      <c r="K10" s="28">
        <v>0</v>
      </c>
      <c r="L10" s="31">
        <v>0</v>
      </c>
      <c r="M10" s="28">
        <v>0</v>
      </c>
      <c r="N10" s="30">
        <v>0</v>
      </c>
      <c r="O10" s="28">
        <v>0</v>
      </c>
      <c r="P10" s="26">
        <v>0</v>
      </c>
      <c r="Q10" s="28">
        <v>0</v>
      </c>
      <c r="R10" s="26">
        <v>0</v>
      </c>
      <c r="S10" s="28">
        <v>0</v>
      </c>
      <c r="T10" s="26">
        <v>0</v>
      </c>
      <c r="U10" s="28">
        <v>0</v>
      </c>
      <c r="V10" s="30">
        <v>0</v>
      </c>
      <c r="W10" s="28">
        <v>0</v>
      </c>
      <c r="X10" s="30">
        <v>0</v>
      </c>
      <c r="Y10" s="28">
        <v>0</v>
      </c>
      <c r="Z10" s="30">
        <v>0</v>
      </c>
      <c r="AA10" s="28">
        <v>0</v>
      </c>
      <c r="AB10" s="30">
        <v>0</v>
      </c>
      <c r="AC10" s="28">
        <v>0</v>
      </c>
      <c r="AD10" s="30">
        <v>0</v>
      </c>
      <c r="AE10" s="28">
        <v>0</v>
      </c>
      <c r="AF10" s="30">
        <v>0</v>
      </c>
      <c r="AG10" s="28">
        <v>0</v>
      </c>
      <c r="AH10" s="30">
        <v>0</v>
      </c>
      <c r="AI10" s="28">
        <v>0</v>
      </c>
      <c r="AJ10" s="30">
        <v>0</v>
      </c>
      <c r="AK10" s="28">
        <v>0</v>
      </c>
      <c r="AL10" s="30">
        <v>0</v>
      </c>
      <c r="AM10" s="28">
        <v>0</v>
      </c>
      <c r="AN10" s="30">
        <v>0</v>
      </c>
      <c r="AO10" s="28">
        <v>0</v>
      </c>
      <c r="AP10" s="30">
        <v>0</v>
      </c>
      <c r="AQ10" s="28">
        <v>0</v>
      </c>
      <c r="AR10" s="30">
        <v>0</v>
      </c>
      <c r="AS10" s="28">
        <v>0</v>
      </c>
      <c r="AT10" s="30">
        <v>0</v>
      </c>
      <c r="AU10" s="28">
        <v>0</v>
      </c>
      <c r="AV10" s="30">
        <v>0</v>
      </c>
      <c r="AW10" s="28">
        <v>0</v>
      </c>
      <c r="AX10" s="30">
        <v>0</v>
      </c>
      <c r="AY10" s="28">
        <v>0</v>
      </c>
      <c r="AZ10" s="30">
        <v>0</v>
      </c>
      <c r="BA10" s="28">
        <v>0</v>
      </c>
      <c r="BB10" s="30">
        <v>0</v>
      </c>
      <c r="BC10" s="28">
        <v>0</v>
      </c>
      <c r="BD10" s="201">
        <v>0</v>
      </c>
      <c r="BE10" s="28">
        <v>0</v>
      </c>
      <c r="BF10" s="30">
        <v>0</v>
      </c>
      <c r="BG10" s="28">
        <v>0</v>
      </c>
      <c r="BH10" s="30">
        <v>0</v>
      </c>
      <c r="BI10" s="28">
        <v>0</v>
      </c>
      <c r="BJ10" s="30">
        <v>0</v>
      </c>
      <c r="BK10" s="28">
        <v>0</v>
      </c>
      <c r="BL10" s="30">
        <v>0</v>
      </c>
      <c r="BM10" s="28">
        <v>0</v>
      </c>
      <c r="BN10" s="23">
        <f t="shared" si="1"/>
        <v>0</v>
      </c>
      <c r="BO10" s="24">
        <f t="shared" si="2"/>
        <v>0</v>
      </c>
      <c r="BP10" s="128">
        <f t="shared" si="0"/>
        <v>0</v>
      </c>
    </row>
    <row r="11" spans="1:68" ht="15" customHeight="1" x14ac:dyDescent="0.25">
      <c r="A11" s="262" t="s">
        <v>34</v>
      </c>
      <c r="B11" s="263"/>
      <c r="C11" s="264"/>
      <c r="D11" s="26">
        <v>0.77900000000000003</v>
      </c>
      <c r="E11" s="28">
        <v>0.77900000000000003</v>
      </c>
      <c r="F11" s="201">
        <v>0.70499999999999996</v>
      </c>
      <c r="G11" s="28">
        <v>0.70499999999999996</v>
      </c>
      <c r="H11" s="30">
        <v>0.74399999999999999</v>
      </c>
      <c r="I11" s="27">
        <v>0.74399999999999999</v>
      </c>
      <c r="J11" s="26">
        <v>0.75</v>
      </c>
      <c r="K11" s="28">
        <v>0.75</v>
      </c>
      <c r="L11" s="31">
        <v>0.77900000000000003</v>
      </c>
      <c r="M11" s="28">
        <v>0.77900000000000003</v>
      </c>
      <c r="N11" s="30">
        <v>0.74399999999999999</v>
      </c>
      <c r="O11" s="28">
        <v>0.74399999999999999</v>
      </c>
      <c r="P11" s="26">
        <v>0.83799999999999997</v>
      </c>
      <c r="Q11" s="28">
        <v>0.83799999999999997</v>
      </c>
      <c r="R11" s="26">
        <v>0.77900000000000003</v>
      </c>
      <c r="S11" s="28">
        <v>0.77900000000000003</v>
      </c>
      <c r="T11" s="26">
        <v>0.60299999999999998</v>
      </c>
      <c r="U11" s="28">
        <v>0.60299999999999998</v>
      </c>
      <c r="V11" s="30">
        <v>0.85399999999999998</v>
      </c>
      <c r="W11" s="28">
        <v>0.85399999999999998</v>
      </c>
      <c r="X11" s="30">
        <v>0.73399999999999999</v>
      </c>
      <c r="Y11" s="28">
        <v>0.73399999999999999</v>
      </c>
      <c r="Z11" s="30">
        <v>0.74399999999999999</v>
      </c>
      <c r="AA11" s="28">
        <v>0.74399999999999999</v>
      </c>
      <c r="AB11" s="30">
        <v>0.77900000000000003</v>
      </c>
      <c r="AC11" s="28">
        <v>0.77900000000000003</v>
      </c>
      <c r="AD11" s="30">
        <v>0.747</v>
      </c>
      <c r="AE11" s="28">
        <v>0.747</v>
      </c>
      <c r="AF11" s="30">
        <v>0.872</v>
      </c>
      <c r="AG11" s="28">
        <v>0.872</v>
      </c>
      <c r="AH11" s="30">
        <v>0.74399999999999999</v>
      </c>
      <c r="AI11" s="28">
        <v>0.74399999999999999</v>
      </c>
      <c r="AJ11" s="30">
        <v>0.74399999999999999</v>
      </c>
      <c r="AK11" s="28">
        <v>0.74399999999999999</v>
      </c>
      <c r="AL11" s="30">
        <v>0.74399999999999999</v>
      </c>
      <c r="AM11" s="28">
        <v>0.74399999999999999</v>
      </c>
      <c r="AN11" s="30">
        <v>0.74399999999999999</v>
      </c>
      <c r="AO11" s="28">
        <v>0.74399999999999999</v>
      </c>
      <c r="AP11" s="30">
        <v>0.74399999999999999</v>
      </c>
      <c r="AQ11" s="28">
        <v>0.74399999999999999</v>
      </c>
      <c r="AR11" s="30">
        <v>0.74399999999999999</v>
      </c>
      <c r="AS11" s="28">
        <v>0.74399999999999999</v>
      </c>
      <c r="AT11" s="30">
        <v>0.74399999999999999</v>
      </c>
      <c r="AU11" s="28">
        <v>0.74399999999999999</v>
      </c>
      <c r="AV11" s="30">
        <v>0.74399999999999999</v>
      </c>
      <c r="AW11" s="28">
        <v>0.74399999999999999</v>
      </c>
      <c r="AX11" s="30">
        <v>0.74399999999999999</v>
      </c>
      <c r="AY11" s="28">
        <v>0.74399999999999999</v>
      </c>
      <c r="AZ11" s="30">
        <v>0.74399999999999999</v>
      </c>
      <c r="BA11" s="28">
        <v>0.74399999999999999</v>
      </c>
      <c r="BB11" s="30">
        <v>0.74399999999999999</v>
      </c>
      <c r="BC11" s="28">
        <v>0.74399999999999999</v>
      </c>
      <c r="BD11" s="201">
        <v>0.74399999999999999</v>
      </c>
      <c r="BE11" s="28">
        <v>0.74399999999999999</v>
      </c>
      <c r="BF11" s="30">
        <v>0.74399999999999999</v>
      </c>
      <c r="BG11" s="28">
        <v>0.74399999999999999</v>
      </c>
      <c r="BH11" s="30">
        <v>0.74399999999999999</v>
      </c>
      <c r="BI11" s="28">
        <v>0.74399999999999999</v>
      </c>
      <c r="BJ11" s="30">
        <v>0.74399999999999999</v>
      </c>
      <c r="BK11" s="28">
        <v>0.74399999999999999</v>
      </c>
      <c r="BL11" s="30">
        <v>0</v>
      </c>
      <c r="BM11" s="28">
        <v>0</v>
      </c>
      <c r="BN11" s="23">
        <f t="shared" si="1"/>
        <v>18.760999999999999</v>
      </c>
      <c r="BO11" s="24">
        <f t="shared" si="2"/>
        <v>18.760999999999999</v>
      </c>
      <c r="BP11" s="128">
        <f t="shared" ref="BP11:BP29" si="3">BO11-BN11</f>
        <v>0</v>
      </c>
    </row>
    <row r="12" spans="1:68" ht="15" customHeight="1" x14ac:dyDescent="0.25">
      <c r="A12" s="262" t="s">
        <v>35</v>
      </c>
      <c r="B12" s="263"/>
      <c r="C12" s="264"/>
      <c r="D12" s="26">
        <v>79.92</v>
      </c>
      <c r="E12" s="28">
        <v>55.614000000026863</v>
      </c>
      <c r="F12" s="201">
        <v>127.92</v>
      </c>
      <c r="G12" s="28">
        <v>101.55599999998412</v>
      </c>
      <c r="H12" s="30">
        <v>163.92</v>
      </c>
      <c r="I12" s="27">
        <v>179.69800000001305</v>
      </c>
      <c r="J12" s="26">
        <v>163.92</v>
      </c>
      <c r="K12" s="28">
        <v>202.97999999998319</v>
      </c>
      <c r="L12" s="31">
        <v>175.92</v>
      </c>
      <c r="M12" s="28">
        <v>223.21799999999166</v>
      </c>
      <c r="N12" s="30">
        <v>163.92</v>
      </c>
      <c r="O12" s="28">
        <v>222.97400000002381</v>
      </c>
      <c r="P12" s="26">
        <v>163.92</v>
      </c>
      <c r="Q12" s="28">
        <v>187.03999999998632</v>
      </c>
      <c r="R12" s="26">
        <v>195.12</v>
      </c>
      <c r="S12" s="28">
        <v>211.75400000002264</v>
      </c>
      <c r="T12" s="26">
        <v>195.12</v>
      </c>
      <c r="U12" s="28">
        <v>223.75199999998949</v>
      </c>
      <c r="V12" s="30">
        <v>195.12</v>
      </c>
      <c r="W12" s="28">
        <v>214.94399999999041</v>
      </c>
      <c r="X12" s="30">
        <v>195.12</v>
      </c>
      <c r="Y12" s="28">
        <v>209.08400000001348</v>
      </c>
      <c r="Z12" s="30">
        <v>199.92</v>
      </c>
      <c r="AA12" s="28">
        <v>209.89399999999296</v>
      </c>
      <c r="AB12" s="30">
        <v>190.32</v>
      </c>
      <c r="AC12" s="28">
        <v>197.59399999998641</v>
      </c>
      <c r="AD12" s="30">
        <v>175.92</v>
      </c>
      <c r="AE12" s="28">
        <v>187.99800000001778</v>
      </c>
      <c r="AF12" s="30">
        <v>187.92</v>
      </c>
      <c r="AG12" s="28">
        <v>210.1019999999844</v>
      </c>
      <c r="AH12" s="30">
        <v>187.92</v>
      </c>
      <c r="AI12" s="28">
        <v>226.90800000000127</v>
      </c>
      <c r="AJ12" s="30">
        <v>187.92</v>
      </c>
      <c r="AK12" s="28">
        <v>215.83000000001448</v>
      </c>
      <c r="AL12" s="30">
        <v>187.92</v>
      </c>
      <c r="AM12" s="28">
        <v>221.07199999999466</v>
      </c>
      <c r="AN12" s="30">
        <v>195.12</v>
      </c>
      <c r="AO12" s="28">
        <v>221.11599999997634</v>
      </c>
      <c r="AP12" s="30">
        <v>187.92</v>
      </c>
      <c r="AQ12" s="28">
        <v>213.86600000004182</v>
      </c>
      <c r="AR12" s="30">
        <v>163.92</v>
      </c>
      <c r="AS12" s="28">
        <v>202.45199999996112</v>
      </c>
      <c r="AT12" s="30">
        <v>187.92</v>
      </c>
      <c r="AU12" s="28">
        <v>214.41400000000067</v>
      </c>
      <c r="AV12" s="30">
        <v>187.92</v>
      </c>
      <c r="AW12" s="28">
        <v>219.11400000001231</v>
      </c>
      <c r="AX12" s="30">
        <v>195.12</v>
      </c>
      <c r="AY12" s="28">
        <v>232.41399999998248</v>
      </c>
      <c r="AZ12" s="30">
        <v>195.12</v>
      </c>
      <c r="BA12" s="28">
        <v>226.66800000001786</v>
      </c>
      <c r="BB12" s="30">
        <v>199.92</v>
      </c>
      <c r="BC12" s="28">
        <v>231.85000000002219</v>
      </c>
      <c r="BD12" s="201">
        <v>195.12</v>
      </c>
      <c r="BE12" s="28">
        <v>223.9119999999748</v>
      </c>
      <c r="BF12" s="30">
        <v>175.92</v>
      </c>
      <c r="BG12" s="28">
        <v>202.82800000000134</v>
      </c>
      <c r="BH12" s="30">
        <v>195.12</v>
      </c>
      <c r="BI12" s="28">
        <v>211.91199999997843</v>
      </c>
      <c r="BJ12" s="30">
        <v>195.12</v>
      </c>
      <c r="BK12" s="28">
        <v>232.6440000000257</v>
      </c>
      <c r="BL12" s="30">
        <v>195.12</v>
      </c>
      <c r="BM12" s="28">
        <v>225.97200000002158</v>
      </c>
      <c r="BN12" s="23">
        <f t="shared" si="1"/>
        <v>4883.5199999999995</v>
      </c>
      <c r="BO12" s="24">
        <f t="shared" si="2"/>
        <v>5611.224000000042</v>
      </c>
      <c r="BP12" s="129">
        <f t="shared" si="3"/>
        <v>727.70400000004247</v>
      </c>
    </row>
    <row r="13" spans="1:68" ht="15" customHeight="1" x14ac:dyDescent="0.25">
      <c r="A13" s="262" t="s">
        <v>36</v>
      </c>
      <c r="B13" s="263"/>
      <c r="C13" s="264"/>
      <c r="D13" s="26">
        <v>33.119999999999997</v>
      </c>
      <c r="E13" s="28">
        <v>27.009400000002096</v>
      </c>
      <c r="F13" s="201">
        <v>33.119999999999997</v>
      </c>
      <c r="G13" s="28">
        <v>33.042899999996735</v>
      </c>
      <c r="H13" s="30">
        <v>33.119999999999997</v>
      </c>
      <c r="I13" s="27">
        <v>34.357400000002414</v>
      </c>
      <c r="J13" s="26">
        <v>32.4</v>
      </c>
      <c r="K13" s="28">
        <v>35.672999999996321</v>
      </c>
      <c r="L13" s="31">
        <v>33.119999999999997</v>
      </c>
      <c r="M13" s="28">
        <v>35.491500000001359</v>
      </c>
      <c r="N13" s="30">
        <v>33.840000000000003</v>
      </c>
      <c r="O13" s="28">
        <v>35.600400000001535</v>
      </c>
      <c r="P13" s="26">
        <v>33.840000000000003</v>
      </c>
      <c r="Q13" s="28">
        <v>35.727999999995518</v>
      </c>
      <c r="R13" s="26">
        <v>33.840000000000003</v>
      </c>
      <c r="S13" s="28">
        <v>35.292400000000818</v>
      </c>
      <c r="T13" s="26">
        <v>33.840000000000003</v>
      </c>
      <c r="U13" s="28">
        <v>34.292500000003201</v>
      </c>
      <c r="V13" s="30">
        <v>34.799999999999997</v>
      </c>
      <c r="W13" s="28">
        <v>34.843600000007427</v>
      </c>
      <c r="X13" s="30">
        <v>34.56</v>
      </c>
      <c r="Y13" s="28">
        <v>35.447499999993397</v>
      </c>
      <c r="Z13" s="30">
        <v>33.840000000000003</v>
      </c>
      <c r="AA13" s="28">
        <v>35.978799999998593</v>
      </c>
      <c r="AB13" s="30">
        <v>34.08</v>
      </c>
      <c r="AC13" s="28">
        <v>35.131799999996112</v>
      </c>
      <c r="AD13" s="30">
        <v>34.56</v>
      </c>
      <c r="AE13" s="28">
        <v>35.841300000006598</v>
      </c>
      <c r="AF13" s="30">
        <v>34.56</v>
      </c>
      <c r="AG13" s="28">
        <v>35.472800000001556</v>
      </c>
      <c r="AH13" s="30">
        <v>34.56</v>
      </c>
      <c r="AI13" s="28">
        <v>35.872099999998866</v>
      </c>
      <c r="AJ13" s="30">
        <v>35.04</v>
      </c>
      <c r="AK13" s="28">
        <v>35.452999999995519</v>
      </c>
      <c r="AL13" s="30">
        <v>35.04</v>
      </c>
      <c r="AM13" s="28">
        <v>35.743400000002659</v>
      </c>
      <c r="AN13" s="30">
        <v>35.04</v>
      </c>
      <c r="AO13" s="28">
        <v>34.919499999998877</v>
      </c>
      <c r="AP13" s="30">
        <v>35.04</v>
      </c>
      <c r="AQ13" s="28">
        <v>34.588400000001457</v>
      </c>
      <c r="AR13" s="30">
        <v>35.04</v>
      </c>
      <c r="AS13" s="28">
        <v>34.645600000001103</v>
      </c>
      <c r="AT13" s="30">
        <v>35.04</v>
      </c>
      <c r="AU13" s="28">
        <v>34.35849999999764</v>
      </c>
      <c r="AV13" s="30">
        <v>35.04</v>
      </c>
      <c r="AW13" s="28">
        <v>33.323400000001854</v>
      </c>
      <c r="AX13" s="30">
        <v>34.32</v>
      </c>
      <c r="AY13" s="28">
        <v>33.819499999994875</v>
      </c>
      <c r="AZ13" s="30">
        <v>34.799999999999997</v>
      </c>
      <c r="BA13" s="28">
        <v>33.006599999999345</v>
      </c>
      <c r="BB13" s="30">
        <v>34.799999999999997</v>
      </c>
      <c r="BC13" s="28">
        <v>33.466400000004981</v>
      </c>
      <c r="BD13" s="201">
        <v>34.32</v>
      </c>
      <c r="BE13" s="28">
        <v>33.555499999999121</v>
      </c>
      <c r="BF13" s="30">
        <v>34.08</v>
      </c>
      <c r="BG13" s="28">
        <v>34.594999999998798</v>
      </c>
      <c r="BH13" s="30">
        <v>34.08</v>
      </c>
      <c r="BI13" s="28">
        <v>33.128700000004208</v>
      </c>
      <c r="BJ13" s="30">
        <v>34.08</v>
      </c>
      <c r="BK13" s="28">
        <v>32.951599999994144</v>
      </c>
      <c r="BL13" s="30">
        <v>35.04</v>
      </c>
      <c r="BM13" s="28">
        <v>33.072600000002787</v>
      </c>
      <c r="BN13" s="23">
        <f t="shared" si="1"/>
        <v>895.68000000000006</v>
      </c>
      <c r="BO13" s="24">
        <f t="shared" si="2"/>
        <v>900.14760000000081</v>
      </c>
      <c r="BP13" s="128">
        <f t="shared" si="3"/>
        <v>4.4676000000007434</v>
      </c>
    </row>
    <row r="14" spans="1:68" ht="15" customHeight="1" x14ac:dyDescent="0.25">
      <c r="A14" s="262" t="s">
        <v>49</v>
      </c>
      <c r="B14" s="263"/>
      <c r="C14" s="264"/>
      <c r="D14" s="26">
        <v>0</v>
      </c>
      <c r="E14" s="28">
        <v>14.73</v>
      </c>
      <c r="F14" s="201">
        <v>38.421999999999997</v>
      </c>
      <c r="G14" s="28">
        <v>25.96</v>
      </c>
      <c r="H14" s="30">
        <v>38.421999999999997</v>
      </c>
      <c r="I14" s="27">
        <v>23.52</v>
      </c>
      <c r="J14" s="26">
        <v>38.421999999999997</v>
      </c>
      <c r="K14" s="28">
        <v>59.17</v>
      </c>
      <c r="L14" s="31">
        <v>38.421999999999997</v>
      </c>
      <c r="M14" s="28">
        <v>47.36</v>
      </c>
      <c r="N14" s="30">
        <v>45.116999999999997</v>
      </c>
      <c r="O14" s="28">
        <v>39.450000000000003</v>
      </c>
      <c r="P14" s="26">
        <v>45.116999999999997</v>
      </c>
      <c r="Q14" s="28">
        <v>47.36</v>
      </c>
      <c r="R14" s="26">
        <v>45.116999999999997</v>
      </c>
      <c r="S14" s="28">
        <v>39.51</v>
      </c>
      <c r="T14" s="26">
        <v>45.116999999999997</v>
      </c>
      <c r="U14" s="28">
        <v>39.36</v>
      </c>
      <c r="V14" s="30">
        <v>45.116999999999997</v>
      </c>
      <c r="W14" s="28">
        <v>40.92</v>
      </c>
      <c r="X14" s="30">
        <v>45.116999999999997</v>
      </c>
      <c r="Y14" s="28">
        <v>38.86</v>
      </c>
      <c r="Z14" s="30">
        <v>45.116999999999997</v>
      </c>
      <c r="AA14" s="28">
        <v>34.11</v>
      </c>
      <c r="AB14" s="30">
        <v>45.116999999999997</v>
      </c>
      <c r="AC14" s="28">
        <v>37.35</v>
      </c>
      <c r="AD14" s="30">
        <v>45.116999999999997</v>
      </c>
      <c r="AE14" s="28">
        <v>38.700000000000003</v>
      </c>
      <c r="AF14" s="30">
        <v>45.116999999999997</v>
      </c>
      <c r="AG14" s="28">
        <v>37.79</v>
      </c>
      <c r="AH14" s="30">
        <v>45.116999999999997</v>
      </c>
      <c r="AI14" s="28">
        <v>41.7</v>
      </c>
      <c r="AJ14" s="30">
        <v>45.116999999999997</v>
      </c>
      <c r="AK14" s="28">
        <v>45.38</v>
      </c>
      <c r="AL14" s="30">
        <v>45.116999999999997</v>
      </c>
      <c r="AM14" s="28">
        <v>45.55</v>
      </c>
      <c r="AN14" s="30">
        <v>45.116999999999997</v>
      </c>
      <c r="AO14" s="28">
        <v>51.89</v>
      </c>
      <c r="AP14" s="30">
        <v>45.116999999999997</v>
      </c>
      <c r="AQ14" s="28">
        <v>41.23</v>
      </c>
      <c r="AR14" s="30">
        <v>45.116999999999997</v>
      </c>
      <c r="AS14" s="28">
        <v>64.61</v>
      </c>
      <c r="AT14" s="30">
        <v>45.116999999999997</v>
      </c>
      <c r="AU14" s="28">
        <v>59.46</v>
      </c>
      <c r="AV14" s="30">
        <v>45.116999999999997</v>
      </c>
      <c r="AW14" s="28">
        <v>38.03</v>
      </c>
      <c r="AX14" s="30">
        <v>45.116999999999997</v>
      </c>
      <c r="AY14" s="28">
        <v>37.049999999999997</v>
      </c>
      <c r="AZ14" s="30">
        <v>45.116999999999997</v>
      </c>
      <c r="BA14" s="28">
        <v>29.58</v>
      </c>
      <c r="BB14" s="30">
        <v>45.116999999999997</v>
      </c>
      <c r="BC14" s="28">
        <v>34.479999999999997</v>
      </c>
      <c r="BD14" s="201">
        <v>45.116999999999997</v>
      </c>
      <c r="BE14" s="28">
        <v>37.9</v>
      </c>
      <c r="BF14" s="30">
        <v>45.116999999999997</v>
      </c>
      <c r="BG14" s="28">
        <v>37.76</v>
      </c>
      <c r="BH14" s="30">
        <v>45.116999999999997</v>
      </c>
      <c r="BI14" s="28">
        <v>37.520000000000003</v>
      </c>
      <c r="BJ14" s="30">
        <v>45.116999999999997</v>
      </c>
      <c r="BK14" s="28">
        <v>53.82</v>
      </c>
      <c r="BL14" s="30">
        <v>45.116999999999997</v>
      </c>
      <c r="BM14" s="28">
        <v>50.13</v>
      </c>
      <c r="BN14" s="23">
        <f t="shared" si="1"/>
        <v>1166.3469999999995</v>
      </c>
      <c r="BO14" s="24">
        <f t="shared" si="2"/>
        <v>1109.0700000000002</v>
      </c>
      <c r="BP14" s="128">
        <f t="shared" si="3"/>
        <v>-57.276999999999362</v>
      </c>
    </row>
    <row r="15" spans="1:68" ht="15" customHeight="1" x14ac:dyDescent="0.25">
      <c r="A15" s="351" t="s">
        <v>37</v>
      </c>
      <c r="B15" s="352"/>
      <c r="C15" s="353"/>
      <c r="D15" s="26">
        <v>10.632</v>
      </c>
      <c r="E15" s="28">
        <v>6.5</v>
      </c>
      <c r="F15" s="201">
        <v>10.632</v>
      </c>
      <c r="G15" s="28">
        <v>6.5</v>
      </c>
      <c r="H15" s="30">
        <v>10.632</v>
      </c>
      <c r="I15" s="27">
        <v>6.5</v>
      </c>
      <c r="J15" s="26">
        <v>10.632</v>
      </c>
      <c r="K15" s="28">
        <v>6.5</v>
      </c>
      <c r="L15" s="31">
        <v>10.632</v>
      </c>
      <c r="M15" s="28">
        <v>6.5</v>
      </c>
      <c r="N15" s="30">
        <v>10.632</v>
      </c>
      <c r="O15" s="28">
        <v>6.5</v>
      </c>
      <c r="P15" s="26">
        <v>10.632</v>
      </c>
      <c r="Q15" s="28">
        <v>6.5</v>
      </c>
      <c r="R15" s="26">
        <v>10.632</v>
      </c>
      <c r="S15" s="28">
        <v>6.5</v>
      </c>
      <c r="T15" s="26">
        <v>10.632</v>
      </c>
      <c r="U15" s="28">
        <v>6.5</v>
      </c>
      <c r="V15" s="30">
        <v>10.632</v>
      </c>
      <c r="W15" s="28">
        <v>6.5</v>
      </c>
      <c r="X15" s="30">
        <v>10.632</v>
      </c>
      <c r="Y15" s="28">
        <v>6.5</v>
      </c>
      <c r="Z15" s="30">
        <v>10.632</v>
      </c>
      <c r="AA15" s="28">
        <v>6.5</v>
      </c>
      <c r="AB15" s="30">
        <v>10.632</v>
      </c>
      <c r="AC15" s="28">
        <v>6.5</v>
      </c>
      <c r="AD15" s="30">
        <v>15.023999999999999</v>
      </c>
      <c r="AE15" s="28">
        <v>6.5</v>
      </c>
      <c r="AF15" s="30">
        <v>15.023999999999999</v>
      </c>
      <c r="AG15" s="28">
        <v>6.5</v>
      </c>
      <c r="AH15" s="30">
        <v>15.023999999999999</v>
      </c>
      <c r="AI15" s="28">
        <v>6.5</v>
      </c>
      <c r="AJ15" s="30">
        <v>15.023999999999999</v>
      </c>
      <c r="AK15" s="28">
        <v>6.5</v>
      </c>
      <c r="AL15" s="30">
        <v>15.023999999999999</v>
      </c>
      <c r="AM15" s="28">
        <v>6.5</v>
      </c>
      <c r="AN15" s="30">
        <v>15.023999999999999</v>
      </c>
      <c r="AO15" s="28">
        <v>6.5</v>
      </c>
      <c r="AP15" s="30">
        <v>15.023999999999999</v>
      </c>
      <c r="AQ15" s="28">
        <v>6.5</v>
      </c>
      <c r="AR15" s="30">
        <v>15.023999999999999</v>
      </c>
      <c r="AS15" s="28">
        <v>6.5</v>
      </c>
      <c r="AT15" s="30">
        <v>15.023999999999999</v>
      </c>
      <c r="AU15" s="28">
        <v>6.5</v>
      </c>
      <c r="AV15" s="30">
        <v>15.023999999999999</v>
      </c>
      <c r="AW15" s="28">
        <v>6.5</v>
      </c>
      <c r="AX15" s="30">
        <v>15.023999999999999</v>
      </c>
      <c r="AY15" s="28">
        <v>6.5</v>
      </c>
      <c r="AZ15" s="30">
        <v>15.023999999999999</v>
      </c>
      <c r="BA15" s="28">
        <v>6.5</v>
      </c>
      <c r="BB15" s="30">
        <v>15.023999999999999</v>
      </c>
      <c r="BC15" s="28">
        <v>6.5</v>
      </c>
      <c r="BD15" s="201">
        <v>15.023999999999999</v>
      </c>
      <c r="BE15" s="28">
        <v>6.5</v>
      </c>
      <c r="BF15" s="30">
        <v>15.023999999999999</v>
      </c>
      <c r="BG15" s="28">
        <v>6.5</v>
      </c>
      <c r="BH15" s="30">
        <v>15.023999999999999</v>
      </c>
      <c r="BI15" s="28">
        <v>6.5</v>
      </c>
      <c r="BJ15" s="30">
        <v>15.023999999999999</v>
      </c>
      <c r="BK15" s="28">
        <v>6.5</v>
      </c>
      <c r="BL15" s="30">
        <v>15.023999999999999</v>
      </c>
      <c r="BM15" s="28">
        <v>6.5</v>
      </c>
      <c r="BN15" s="23">
        <f t="shared" si="1"/>
        <v>351.096</v>
      </c>
      <c r="BO15" s="24">
        <f t="shared" si="2"/>
        <v>169</v>
      </c>
      <c r="BP15" s="128">
        <f t="shared" si="3"/>
        <v>-182.096</v>
      </c>
    </row>
    <row r="16" spans="1:68" ht="15" customHeight="1" x14ac:dyDescent="0.25">
      <c r="A16" s="265" t="s">
        <v>38</v>
      </c>
      <c r="B16" s="266"/>
      <c r="C16" s="267"/>
      <c r="D16" s="26">
        <v>46.2</v>
      </c>
      <c r="E16" s="28">
        <v>51.7699999999491</v>
      </c>
      <c r="F16" s="201">
        <v>43.2</v>
      </c>
      <c r="G16" s="28">
        <v>70.545000000051857</v>
      </c>
      <c r="H16" s="30">
        <v>52.2</v>
      </c>
      <c r="I16" s="27">
        <v>57.555000000074912</v>
      </c>
      <c r="J16" s="26">
        <v>54.2</v>
      </c>
      <c r="K16" s="28">
        <v>58.162999999913566</v>
      </c>
      <c r="L16" s="31">
        <v>54.6</v>
      </c>
      <c r="M16" s="28">
        <v>55.591000000099882</v>
      </c>
      <c r="N16" s="30">
        <v>58.6</v>
      </c>
      <c r="O16" s="28">
        <v>56.36299999977718</v>
      </c>
      <c r="P16" s="26">
        <v>54.7</v>
      </c>
      <c r="Q16" s="28">
        <v>56.567000000018247</v>
      </c>
      <c r="R16" s="26">
        <v>53.7</v>
      </c>
      <c r="S16" s="28">
        <v>53.414000000078758</v>
      </c>
      <c r="T16" s="26">
        <v>53.3</v>
      </c>
      <c r="U16" s="28">
        <v>62.952000000046098</v>
      </c>
      <c r="V16" s="30">
        <v>52.9</v>
      </c>
      <c r="W16" s="28">
        <v>52.560999999958703</v>
      </c>
      <c r="X16" s="30">
        <v>52.4</v>
      </c>
      <c r="Y16" s="28">
        <v>56.995999999929893</v>
      </c>
      <c r="Z16" s="30">
        <v>52.6</v>
      </c>
      <c r="AA16" s="28">
        <v>58.176000000068186</v>
      </c>
      <c r="AB16" s="30">
        <v>50.8</v>
      </c>
      <c r="AC16" s="28">
        <v>61.257999999929893</v>
      </c>
      <c r="AD16" s="30">
        <v>50</v>
      </c>
      <c r="AE16" s="28">
        <v>56.340000000189207</v>
      </c>
      <c r="AF16" s="30">
        <v>52.8</v>
      </c>
      <c r="AG16" s="28">
        <v>66.476999999904919</v>
      </c>
      <c r="AH16" s="30">
        <v>52.4</v>
      </c>
      <c r="AI16" s="28">
        <v>53.761000000038422</v>
      </c>
      <c r="AJ16" s="30">
        <v>51.9</v>
      </c>
      <c r="AK16" s="28">
        <v>67.885999999959665</v>
      </c>
      <c r="AL16" s="30">
        <v>53.6</v>
      </c>
      <c r="AM16" s="28">
        <v>67.16600000001344</v>
      </c>
      <c r="AN16" s="30">
        <v>54.9</v>
      </c>
      <c r="AO16" s="28">
        <v>66.688999999956778</v>
      </c>
      <c r="AP16" s="30">
        <v>52.5</v>
      </c>
      <c r="AQ16" s="28">
        <v>67.067999999941406</v>
      </c>
      <c r="AR16" s="30">
        <v>54</v>
      </c>
      <c r="AS16" s="28">
        <v>61.855000000015366</v>
      </c>
      <c r="AT16" s="30">
        <v>55</v>
      </c>
      <c r="AU16" s="28">
        <v>67.926000000151745</v>
      </c>
      <c r="AV16" s="30">
        <v>54.5</v>
      </c>
      <c r="AW16" s="28">
        <v>661.26999999988766</v>
      </c>
      <c r="AX16" s="30">
        <v>55.7</v>
      </c>
      <c r="AY16" s="28">
        <v>59.659000000017251</v>
      </c>
      <c r="AZ16" s="30">
        <v>56.1</v>
      </c>
      <c r="BA16" s="28">
        <v>65.899999999962702</v>
      </c>
      <c r="BB16" s="30">
        <v>54.4</v>
      </c>
      <c r="BC16" s="28">
        <v>73.349999999959508</v>
      </c>
      <c r="BD16" s="201">
        <v>56</v>
      </c>
      <c r="BE16" s="28">
        <v>60.214000000043221</v>
      </c>
      <c r="BF16" s="30">
        <v>54</v>
      </c>
      <c r="BG16" s="28">
        <v>61.904000000042259</v>
      </c>
      <c r="BH16" s="30">
        <v>54.5</v>
      </c>
      <c r="BI16" s="28">
        <v>64.004999999958699</v>
      </c>
      <c r="BJ16" s="30">
        <v>54</v>
      </c>
      <c r="BK16" s="28">
        <v>68.71900000010757</v>
      </c>
      <c r="BL16" s="30">
        <v>57</v>
      </c>
      <c r="BM16" s="28">
        <v>68.353999999919324</v>
      </c>
      <c r="BN16" s="23">
        <f t="shared" si="1"/>
        <v>1404.1000000000001</v>
      </c>
      <c r="BO16" s="24">
        <f t="shared" si="2"/>
        <v>2205.9440000000704</v>
      </c>
      <c r="BP16" s="128">
        <f t="shared" si="3"/>
        <v>801.84400000007031</v>
      </c>
    </row>
    <row r="17" spans="1:68" ht="15" customHeight="1" x14ac:dyDescent="0.25">
      <c r="A17" s="265" t="s">
        <v>39</v>
      </c>
      <c r="B17" s="266"/>
      <c r="C17" s="267"/>
      <c r="D17" s="26">
        <v>26.4</v>
      </c>
      <c r="E17" s="28">
        <v>15.747999999999999</v>
      </c>
      <c r="F17" s="201">
        <v>26.4</v>
      </c>
      <c r="G17" s="28">
        <v>2.7810000000000001</v>
      </c>
      <c r="H17" s="30">
        <v>26.4</v>
      </c>
      <c r="I17" s="27">
        <v>21.777000000000001</v>
      </c>
      <c r="J17" s="26">
        <v>26.4</v>
      </c>
      <c r="K17" s="28">
        <v>20.376999999999999</v>
      </c>
      <c r="L17" s="31">
        <v>26.4</v>
      </c>
      <c r="M17" s="28">
        <v>22.684999999999999</v>
      </c>
      <c r="N17" s="30">
        <v>21.6</v>
      </c>
      <c r="O17" s="28">
        <v>20.329000000000001</v>
      </c>
      <c r="P17" s="26">
        <v>21.6</v>
      </c>
      <c r="Q17" s="28">
        <v>20.719000000000001</v>
      </c>
      <c r="R17" s="26">
        <v>24</v>
      </c>
      <c r="S17" s="28">
        <v>28.294</v>
      </c>
      <c r="T17" s="26">
        <v>24</v>
      </c>
      <c r="U17" s="28">
        <v>23.31</v>
      </c>
      <c r="V17" s="30">
        <v>24</v>
      </c>
      <c r="W17" s="28">
        <v>20.896999999999998</v>
      </c>
      <c r="X17" s="30">
        <v>21.8</v>
      </c>
      <c r="Y17" s="28">
        <v>23.391999999999999</v>
      </c>
      <c r="Z17" s="30">
        <v>23.7</v>
      </c>
      <c r="AA17" s="28">
        <v>25.248000000000001</v>
      </c>
      <c r="AB17" s="30">
        <v>24</v>
      </c>
      <c r="AC17" s="28">
        <v>19.13</v>
      </c>
      <c r="AD17" s="30">
        <v>23.7</v>
      </c>
      <c r="AE17" s="28">
        <v>19.428000000000001</v>
      </c>
      <c r="AF17" s="30">
        <v>24.3</v>
      </c>
      <c r="AG17" s="28">
        <v>39.716999999999999</v>
      </c>
      <c r="AH17" s="30">
        <v>24</v>
      </c>
      <c r="AI17" s="28">
        <v>27.748999999999999</v>
      </c>
      <c r="AJ17" s="30">
        <v>24.3</v>
      </c>
      <c r="AK17" s="28">
        <v>14.416</v>
      </c>
      <c r="AL17" s="30">
        <v>25.2</v>
      </c>
      <c r="AM17" s="28">
        <v>23.65</v>
      </c>
      <c r="AN17" s="30">
        <v>24.8</v>
      </c>
      <c r="AO17" s="28">
        <v>22.081</v>
      </c>
      <c r="AP17" s="30">
        <v>25.5</v>
      </c>
      <c r="AQ17" s="28">
        <v>28.698</v>
      </c>
      <c r="AR17" s="30">
        <v>25.3</v>
      </c>
      <c r="AS17" s="28">
        <v>21.899000000000001</v>
      </c>
      <c r="AT17" s="30">
        <v>25.5</v>
      </c>
      <c r="AU17" s="28">
        <v>9.4260000000000002</v>
      </c>
      <c r="AV17" s="30">
        <v>25.1</v>
      </c>
      <c r="AW17" s="28">
        <v>28.76</v>
      </c>
      <c r="AX17" s="30">
        <v>25.3</v>
      </c>
      <c r="AY17" s="28">
        <v>43.895000000000003</v>
      </c>
      <c r="AZ17" s="30">
        <v>25.3</v>
      </c>
      <c r="BA17" s="28">
        <v>42.537999999999997</v>
      </c>
      <c r="BB17" s="30">
        <v>25.1</v>
      </c>
      <c r="BC17" s="28">
        <v>27.431999999999999</v>
      </c>
      <c r="BD17" s="201">
        <v>25</v>
      </c>
      <c r="BE17" s="28">
        <v>24.265999999999998</v>
      </c>
      <c r="BF17" s="30">
        <v>24</v>
      </c>
      <c r="BG17" s="28">
        <v>21.981999999999999</v>
      </c>
      <c r="BH17" s="30">
        <v>25</v>
      </c>
      <c r="BI17" s="28">
        <v>25.952999999999999</v>
      </c>
      <c r="BJ17" s="30">
        <v>25</v>
      </c>
      <c r="BK17" s="28">
        <v>22.559000000000001</v>
      </c>
      <c r="BL17" s="30">
        <v>25.2</v>
      </c>
      <c r="BM17" s="28">
        <v>22</v>
      </c>
      <c r="BN17" s="23">
        <f t="shared" si="1"/>
        <v>634.40000000000009</v>
      </c>
      <c r="BO17" s="24">
        <f t="shared" si="2"/>
        <v>630.73599999999988</v>
      </c>
      <c r="BP17" s="128">
        <f t="shared" si="3"/>
        <v>-3.6640000000002146</v>
      </c>
    </row>
    <row r="18" spans="1:68" ht="15" customHeight="1" x14ac:dyDescent="0.25">
      <c r="A18" s="265" t="s">
        <v>40</v>
      </c>
      <c r="B18" s="266"/>
      <c r="C18" s="267"/>
      <c r="D18" s="26">
        <v>5.79</v>
      </c>
      <c r="E18" s="28">
        <v>8.5</v>
      </c>
      <c r="F18" s="201">
        <v>5.9020000000000001</v>
      </c>
      <c r="G18" s="28">
        <v>8.5</v>
      </c>
      <c r="H18" s="30">
        <v>6.0869999999999997</v>
      </c>
      <c r="I18" s="27">
        <v>8.5</v>
      </c>
      <c r="J18" s="26">
        <v>6.0540000000000003</v>
      </c>
      <c r="K18" s="28">
        <v>8.5</v>
      </c>
      <c r="L18" s="31">
        <v>6.0380000000000003</v>
      </c>
      <c r="M18" s="28">
        <v>8.5</v>
      </c>
      <c r="N18" s="30">
        <v>5.7969999999999997</v>
      </c>
      <c r="O18" s="28">
        <v>8.5</v>
      </c>
      <c r="P18" s="26">
        <v>5.907</v>
      </c>
      <c r="Q18" s="28">
        <v>8.5</v>
      </c>
      <c r="R18" s="26">
        <v>6.1740000000000004</v>
      </c>
      <c r="S18" s="28">
        <v>8.5</v>
      </c>
      <c r="T18" s="26">
        <v>6.3659999999999997</v>
      </c>
      <c r="U18" s="28">
        <v>8.5</v>
      </c>
      <c r="V18" s="30">
        <v>6.37</v>
      </c>
      <c r="W18" s="28">
        <v>8.5</v>
      </c>
      <c r="X18" s="30">
        <v>6.0860000000000003</v>
      </c>
      <c r="Y18" s="28">
        <v>8.5</v>
      </c>
      <c r="Z18" s="30">
        <v>6.2359999999999998</v>
      </c>
      <c r="AA18" s="28">
        <v>8.5</v>
      </c>
      <c r="AB18" s="30">
        <v>6.1989999999999998</v>
      </c>
      <c r="AC18" s="28">
        <v>8.5</v>
      </c>
      <c r="AD18" s="30">
        <v>6.274</v>
      </c>
      <c r="AE18" s="28">
        <v>8.5</v>
      </c>
      <c r="AF18" s="30">
        <v>6.2869999999999999</v>
      </c>
      <c r="AG18" s="28">
        <v>8.5</v>
      </c>
      <c r="AH18" s="30">
        <v>6.4119999999999999</v>
      </c>
      <c r="AI18" s="28">
        <v>8.5</v>
      </c>
      <c r="AJ18" s="30">
        <v>6.452</v>
      </c>
      <c r="AK18" s="28">
        <v>8.5</v>
      </c>
      <c r="AL18" s="30">
        <v>6.6260000000000003</v>
      </c>
      <c r="AM18" s="28">
        <v>8.5</v>
      </c>
      <c r="AN18" s="30">
        <v>6.7279999999999998</v>
      </c>
      <c r="AO18" s="28">
        <v>8.5</v>
      </c>
      <c r="AP18" s="30">
        <v>6.5890000000000004</v>
      </c>
      <c r="AQ18" s="28">
        <v>8.5</v>
      </c>
      <c r="AR18" s="30">
        <v>6.4589999999999996</v>
      </c>
      <c r="AS18" s="28">
        <v>8.5</v>
      </c>
      <c r="AT18" s="30">
        <v>6.6390000000000002</v>
      </c>
      <c r="AU18" s="28">
        <v>8.5</v>
      </c>
      <c r="AV18" s="30">
        <v>6.5880000000000001</v>
      </c>
      <c r="AW18" s="28">
        <v>8.5</v>
      </c>
      <c r="AX18" s="30">
        <v>6.4980000000000002</v>
      </c>
      <c r="AY18" s="28">
        <v>8.5</v>
      </c>
      <c r="AZ18" s="30">
        <v>6.548</v>
      </c>
      <c r="BA18" s="28">
        <v>8.5</v>
      </c>
      <c r="BB18" s="30">
        <v>7.0229999999999997</v>
      </c>
      <c r="BC18" s="28">
        <v>8.5</v>
      </c>
      <c r="BD18" s="201">
        <v>6.83</v>
      </c>
      <c r="BE18" s="28">
        <v>8.5</v>
      </c>
      <c r="BF18" s="30">
        <v>6.452</v>
      </c>
      <c r="BG18" s="28">
        <v>8.5</v>
      </c>
      <c r="BH18" s="30">
        <v>6.3819999999999997</v>
      </c>
      <c r="BI18" s="28">
        <v>8.5</v>
      </c>
      <c r="BJ18" s="30">
        <v>6.2229999999999999</v>
      </c>
      <c r="BK18" s="28">
        <v>8.5</v>
      </c>
      <c r="BL18" s="30">
        <v>7.6289999999999996</v>
      </c>
      <c r="BM18" s="28">
        <v>8.5</v>
      </c>
      <c r="BN18" s="23">
        <f t="shared" si="1"/>
        <v>167.52500000000001</v>
      </c>
      <c r="BO18" s="24">
        <f t="shared" si="2"/>
        <v>221</v>
      </c>
      <c r="BP18" s="128">
        <f t="shared" si="3"/>
        <v>53.474999999999994</v>
      </c>
    </row>
    <row r="19" spans="1:68" ht="15" customHeight="1" x14ac:dyDescent="0.25">
      <c r="A19" s="265" t="s">
        <v>41</v>
      </c>
      <c r="B19" s="266"/>
      <c r="C19" s="267"/>
      <c r="D19" s="26">
        <v>0.12</v>
      </c>
      <c r="E19" s="28">
        <v>0.12</v>
      </c>
      <c r="F19" s="202">
        <v>0.12</v>
      </c>
      <c r="G19" s="28">
        <v>0.12</v>
      </c>
      <c r="H19" s="30">
        <v>0.12</v>
      </c>
      <c r="I19" s="27">
        <v>0.12</v>
      </c>
      <c r="J19" s="26">
        <v>0.12</v>
      </c>
      <c r="K19" s="33">
        <v>0.12</v>
      </c>
      <c r="L19" s="31">
        <v>0.12</v>
      </c>
      <c r="M19" s="28">
        <v>0.12</v>
      </c>
      <c r="N19" s="76">
        <v>0.12</v>
      </c>
      <c r="O19" s="28">
        <v>0.12</v>
      </c>
      <c r="P19" s="26">
        <v>0.12</v>
      </c>
      <c r="Q19" s="28">
        <v>0.12</v>
      </c>
      <c r="R19" s="26">
        <v>0.12</v>
      </c>
      <c r="S19" s="28">
        <v>0.12</v>
      </c>
      <c r="T19" s="26">
        <v>0.12</v>
      </c>
      <c r="U19" s="33">
        <v>0.12</v>
      </c>
      <c r="V19" s="49">
        <v>0.12</v>
      </c>
      <c r="W19" s="28">
        <v>0.12</v>
      </c>
      <c r="X19" s="49">
        <v>0.12</v>
      </c>
      <c r="Y19" s="28">
        <v>0.12</v>
      </c>
      <c r="Z19" s="49">
        <v>0.12</v>
      </c>
      <c r="AA19" s="28">
        <v>0.12</v>
      </c>
      <c r="AB19" s="49">
        <v>0.12</v>
      </c>
      <c r="AC19" s="28">
        <v>0.12</v>
      </c>
      <c r="AD19" s="49">
        <v>0.12</v>
      </c>
      <c r="AE19" s="28">
        <v>0.12</v>
      </c>
      <c r="AF19" s="49">
        <v>0.12</v>
      </c>
      <c r="AG19" s="28">
        <v>0.12</v>
      </c>
      <c r="AH19" s="49">
        <v>0.12</v>
      </c>
      <c r="AI19" s="28">
        <v>0.12</v>
      </c>
      <c r="AJ19" s="49">
        <v>0.12</v>
      </c>
      <c r="AK19" s="28">
        <v>0.12</v>
      </c>
      <c r="AL19" s="49">
        <v>0.12</v>
      </c>
      <c r="AM19" s="28">
        <v>0.12</v>
      </c>
      <c r="AN19" s="49">
        <v>0.12</v>
      </c>
      <c r="AO19" s="28">
        <v>0.12</v>
      </c>
      <c r="AP19" s="49">
        <v>0.12</v>
      </c>
      <c r="AQ19" s="28">
        <v>0.12</v>
      </c>
      <c r="AR19" s="49">
        <v>0.12</v>
      </c>
      <c r="AS19" s="28">
        <v>0.12</v>
      </c>
      <c r="AT19" s="49">
        <v>0.12</v>
      </c>
      <c r="AU19" s="28">
        <v>0.12</v>
      </c>
      <c r="AV19" s="49">
        <v>0.12</v>
      </c>
      <c r="AW19" s="28">
        <v>0.12</v>
      </c>
      <c r="AX19" s="49">
        <v>0.12</v>
      </c>
      <c r="AY19" s="28">
        <v>0.12</v>
      </c>
      <c r="AZ19" s="49">
        <v>0.12</v>
      </c>
      <c r="BA19" s="28">
        <v>0.12</v>
      </c>
      <c r="BB19" s="49">
        <v>0.12</v>
      </c>
      <c r="BC19" s="28">
        <v>0.12</v>
      </c>
      <c r="BD19" s="202">
        <v>0.12</v>
      </c>
      <c r="BE19" s="28">
        <v>0.12</v>
      </c>
      <c r="BF19" s="49">
        <v>0.12</v>
      </c>
      <c r="BG19" s="28">
        <v>0.12</v>
      </c>
      <c r="BH19" s="49">
        <v>0.12</v>
      </c>
      <c r="BI19" s="28">
        <v>0.12</v>
      </c>
      <c r="BJ19" s="49">
        <v>0.12</v>
      </c>
      <c r="BK19" s="28">
        <v>0.12</v>
      </c>
      <c r="BL19" s="49">
        <v>0.12</v>
      </c>
      <c r="BM19" s="28">
        <v>0.12</v>
      </c>
      <c r="BN19" s="23">
        <f t="shared" si="1"/>
        <v>3.1200000000000019</v>
      </c>
      <c r="BO19" s="24">
        <f t="shared" si="2"/>
        <v>3.1200000000000019</v>
      </c>
      <c r="BP19" s="128">
        <f t="shared" si="3"/>
        <v>0</v>
      </c>
    </row>
    <row r="20" spans="1:68" ht="15" customHeight="1" x14ac:dyDescent="0.25">
      <c r="A20" s="265" t="s">
        <v>42</v>
      </c>
      <c r="B20" s="266"/>
      <c r="C20" s="267"/>
      <c r="D20" s="26">
        <v>217.5</v>
      </c>
      <c r="E20" s="28">
        <v>228.49199999999928</v>
      </c>
      <c r="F20" s="202">
        <v>228.2</v>
      </c>
      <c r="G20" s="28">
        <v>201.16800000000012</v>
      </c>
      <c r="H20" s="19">
        <v>196.24799999999999</v>
      </c>
      <c r="I20" s="27">
        <v>255.48600000000249</v>
      </c>
      <c r="J20" s="72">
        <v>180.024</v>
      </c>
      <c r="K20" s="35">
        <v>227.76599999999769</v>
      </c>
      <c r="L20" s="31">
        <v>213</v>
      </c>
      <c r="M20" s="38">
        <v>228.09600000000114</v>
      </c>
      <c r="N20" s="30">
        <v>202.5</v>
      </c>
      <c r="O20" s="28">
        <v>200.3099999999979</v>
      </c>
      <c r="P20" s="26">
        <v>209</v>
      </c>
      <c r="Q20" s="28">
        <v>251.13000000000045</v>
      </c>
      <c r="R20" s="26">
        <v>209.77500000000001</v>
      </c>
      <c r="S20" s="28">
        <v>291.72000000000105</v>
      </c>
      <c r="T20" s="39">
        <v>156</v>
      </c>
      <c r="U20" s="36">
        <v>336.40199999999868</v>
      </c>
      <c r="V20" s="49">
        <v>243.952</v>
      </c>
      <c r="W20" s="28">
        <v>336.46800000000087</v>
      </c>
      <c r="X20" s="49">
        <v>180</v>
      </c>
      <c r="Y20" s="28">
        <v>322.4099999999994</v>
      </c>
      <c r="Z20" s="49">
        <v>234.5</v>
      </c>
      <c r="AA20" s="28">
        <v>331.12199999999973</v>
      </c>
      <c r="AB20" s="49">
        <v>240.5</v>
      </c>
      <c r="AC20" s="28">
        <v>305.18400000000156</v>
      </c>
      <c r="AD20" s="49">
        <v>196.1</v>
      </c>
      <c r="AE20" s="28">
        <v>232.78199999999913</v>
      </c>
      <c r="AF20" s="49">
        <v>181.7</v>
      </c>
      <c r="AG20" s="28">
        <v>246.44400000000246</v>
      </c>
      <c r="AH20" s="49">
        <v>208.76</v>
      </c>
      <c r="AI20" s="28">
        <v>334.48799999999892</v>
      </c>
      <c r="AJ20" s="49">
        <v>207.9</v>
      </c>
      <c r="AK20" s="28">
        <v>328.28399999999931</v>
      </c>
      <c r="AL20" s="49">
        <v>186</v>
      </c>
      <c r="AM20" s="28">
        <v>243.86999999999955</v>
      </c>
      <c r="AN20" s="49">
        <v>193.53800000000001</v>
      </c>
      <c r="AO20" s="28">
        <v>241.75800000000072</v>
      </c>
      <c r="AP20" s="49">
        <v>193.2</v>
      </c>
      <c r="AQ20" s="28">
        <v>240.96600000000069</v>
      </c>
      <c r="AR20" s="49">
        <v>187.006</v>
      </c>
      <c r="AS20" s="28">
        <v>322.54200000000003</v>
      </c>
      <c r="AT20" s="49">
        <v>195.53899999999999</v>
      </c>
      <c r="AU20" s="28">
        <v>324.85199999999793</v>
      </c>
      <c r="AV20" s="49">
        <v>197.48</v>
      </c>
      <c r="AW20" s="28">
        <v>232.18800000000192</v>
      </c>
      <c r="AX20" s="49">
        <v>202.46100000000001</v>
      </c>
      <c r="AY20" s="28">
        <v>218.39399999999796</v>
      </c>
      <c r="AZ20" s="49">
        <v>218.4</v>
      </c>
      <c r="BA20" s="28">
        <v>313.63200000000063</v>
      </c>
      <c r="BB20" s="49">
        <v>205.179</v>
      </c>
      <c r="BC20" s="28">
        <v>344.38800000000117</v>
      </c>
      <c r="BD20" s="202">
        <v>287.91500000000002</v>
      </c>
      <c r="BE20" s="28">
        <v>322.4099999999994</v>
      </c>
      <c r="BF20" s="49">
        <v>186.6</v>
      </c>
      <c r="BG20" s="28">
        <v>228.42600000000084</v>
      </c>
      <c r="BH20" s="49">
        <v>0</v>
      </c>
      <c r="BI20" s="28">
        <v>249.87600000000009</v>
      </c>
      <c r="BJ20" s="49">
        <v>206.69</v>
      </c>
      <c r="BK20" s="28">
        <v>349.07400000000291</v>
      </c>
      <c r="BL20" s="49">
        <v>314.45499999999998</v>
      </c>
      <c r="BM20" s="28">
        <v>308.08799999999292</v>
      </c>
      <c r="BN20" s="23">
        <f t="shared" si="1"/>
        <v>5276.4499999999989</v>
      </c>
      <c r="BO20" s="24">
        <f t="shared" si="2"/>
        <v>7438.8599999999969</v>
      </c>
      <c r="BP20" s="130">
        <f t="shared" si="3"/>
        <v>2162.409999999998</v>
      </c>
    </row>
    <row r="21" spans="1:68" s="65" customFormat="1" ht="15" customHeight="1" x14ac:dyDescent="0.25">
      <c r="A21" s="265" t="s">
        <v>43</v>
      </c>
      <c r="B21" s="266"/>
      <c r="C21" s="267"/>
      <c r="D21" s="26">
        <v>84.936000000000007</v>
      </c>
      <c r="E21" s="28">
        <v>50</v>
      </c>
      <c r="F21" s="201">
        <v>84.936000000000007</v>
      </c>
      <c r="G21" s="28">
        <v>50</v>
      </c>
      <c r="H21" s="19">
        <v>84.936000000000007</v>
      </c>
      <c r="I21" s="27">
        <v>50</v>
      </c>
      <c r="J21" s="72">
        <v>84.936000000000007</v>
      </c>
      <c r="K21" s="35">
        <v>50</v>
      </c>
      <c r="L21" s="31">
        <v>84.936000000000007</v>
      </c>
      <c r="M21" s="38">
        <v>50</v>
      </c>
      <c r="N21" s="30">
        <v>84.936000000000007</v>
      </c>
      <c r="O21" s="33">
        <v>50</v>
      </c>
      <c r="P21" s="26">
        <v>84.936000000000007</v>
      </c>
      <c r="Q21" s="33">
        <v>50</v>
      </c>
      <c r="R21" s="26">
        <v>84.936000000000007</v>
      </c>
      <c r="S21" s="28">
        <v>50</v>
      </c>
      <c r="T21" s="39">
        <v>84.936000000000007</v>
      </c>
      <c r="U21" s="36">
        <v>50</v>
      </c>
      <c r="V21" s="30">
        <v>98.55</v>
      </c>
      <c r="W21" s="28">
        <v>50</v>
      </c>
      <c r="X21" s="30">
        <v>98.55</v>
      </c>
      <c r="Y21" s="28">
        <v>50</v>
      </c>
      <c r="Z21" s="30">
        <v>98.55</v>
      </c>
      <c r="AA21" s="28">
        <v>50</v>
      </c>
      <c r="AB21" s="30">
        <v>98.55</v>
      </c>
      <c r="AC21" s="28">
        <v>50</v>
      </c>
      <c r="AD21" s="30">
        <v>98.55</v>
      </c>
      <c r="AE21" s="28">
        <v>50</v>
      </c>
      <c r="AF21" s="30">
        <v>98.55</v>
      </c>
      <c r="AG21" s="28">
        <v>50</v>
      </c>
      <c r="AH21" s="30">
        <v>98.55</v>
      </c>
      <c r="AI21" s="28">
        <v>50</v>
      </c>
      <c r="AJ21" s="30">
        <v>98.548000000000002</v>
      </c>
      <c r="AK21" s="28">
        <v>50</v>
      </c>
      <c r="AL21" s="30">
        <v>98.549000000000007</v>
      </c>
      <c r="AM21" s="28">
        <v>50</v>
      </c>
      <c r="AN21" s="30">
        <v>98.548000000000002</v>
      </c>
      <c r="AO21" s="28">
        <v>50</v>
      </c>
      <c r="AP21" s="30">
        <v>98.548000000000002</v>
      </c>
      <c r="AQ21" s="28">
        <v>85</v>
      </c>
      <c r="AR21" s="30">
        <v>98.548000000000002</v>
      </c>
      <c r="AS21" s="28">
        <v>85</v>
      </c>
      <c r="AT21" s="30">
        <v>98.548000000000002</v>
      </c>
      <c r="AU21" s="28">
        <v>85</v>
      </c>
      <c r="AV21" s="30">
        <v>98.548000000000002</v>
      </c>
      <c r="AW21" s="28">
        <v>50</v>
      </c>
      <c r="AX21" s="30">
        <v>98.548000000000002</v>
      </c>
      <c r="AY21" s="28">
        <v>85</v>
      </c>
      <c r="AZ21" s="30">
        <v>98.548000000000002</v>
      </c>
      <c r="BA21" s="28">
        <v>85</v>
      </c>
      <c r="BB21" s="30">
        <v>98.548000000000002</v>
      </c>
      <c r="BC21" s="28">
        <v>85</v>
      </c>
      <c r="BD21" s="201">
        <v>98.548000000000002</v>
      </c>
      <c r="BE21" s="28">
        <v>50</v>
      </c>
      <c r="BF21" s="30">
        <v>98.548000000000002</v>
      </c>
      <c r="BG21" s="28">
        <v>85</v>
      </c>
      <c r="BH21" s="30">
        <v>98.548000000000002</v>
      </c>
      <c r="BI21" s="28">
        <v>85</v>
      </c>
      <c r="BJ21" s="30">
        <v>98.548000000000002</v>
      </c>
      <c r="BK21" s="28">
        <v>85</v>
      </c>
      <c r="BL21" s="30">
        <v>98.548000000000002</v>
      </c>
      <c r="BM21" s="28">
        <v>50</v>
      </c>
      <c r="BN21" s="23">
        <f t="shared" si="1"/>
        <v>2494.2009999999991</v>
      </c>
      <c r="BO21" s="24">
        <f t="shared" si="2"/>
        <v>1615</v>
      </c>
      <c r="BP21" s="128">
        <f t="shared" si="3"/>
        <v>-879.20099999999911</v>
      </c>
    </row>
    <row r="22" spans="1:68" ht="15" customHeight="1" x14ac:dyDescent="0.25">
      <c r="A22" s="348" t="s">
        <v>44</v>
      </c>
      <c r="B22" s="349"/>
      <c r="C22" s="350"/>
      <c r="D22" s="112">
        <v>-0.65199999979904533</v>
      </c>
      <c r="E22" s="33">
        <v>-0.65199999979904533</v>
      </c>
      <c r="F22" s="206">
        <v>36.028000000218526</v>
      </c>
      <c r="G22" s="33">
        <v>36.028000000218526</v>
      </c>
      <c r="H22" s="113">
        <v>54.09999999988031</v>
      </c>
      <c r="I22" s="32">
        <v>54.09999999988031</v>
      </c>
      <c r="J22" s="191">
        <v>17.40799999977753</v>
      </c>
      <c r="K22" s="119">
        <v>17.40799999977753</v>
      </c>
      <c r="L22" s="115">
        <v>2.4680000001771987</v>
      </c>
      <c r="M22" s="40">
        <v>2.4680000001771987</v>
      </c>
      <c r="N22" s="69">
        <v>-6.1959999999626234</v>
      </c>
      <c r="O22" s="114">
        <v>-6.1959999999626234</v>
      </c>
      <c r="P22" s="116">
        <v>39.336000000075728</v>
      </c>
      <c r="Q22" s="114">
        <v>39.336000000075728</v>
      </c>
      <c r="R22" s="112">
        <v>44.060000000088621</v>
      </c>
      <c r="S22" s="33">
        <v>44.060000000088621</v>
      </c>
      <c r="T22" s="117">
        <v>39.535999999709929</v>
      </c>
      <c r="U22" s="114">
        <v>39.535999999709929</v>
      </c>
      <c r="V22" s="69">
        <v>15.572000000252956</v>
      </c>
      <c r="W22" s="33">
        <v>15.572000000252956</v>
      </c>
      <c r="X22" s="69">
        <v>-2.9320000002371671</v>
      </c>
      <c r="Y22" s="33">
        <v>-2.9320000002371671</v>
      </c>
      <c r="Z22" s="69">
        <v>47.44000000023243</v>
      </c>
      <c r="AA22" s="33">
        <v>47.44000000023243</v>
      </c>
      <c r="AB22" s="69">
        <v>9.9920000000447544</v>
      </c>
      <c r="AC22" s="33">
        <v>9.9920000000447544</v>
      </c>
      <c r="AD22" s="69">
        <v>57.671999999583932</v>
      </c>
      <c r="AE22" s="33">
        <v>57.671999999583932</v>
      </c>
      <c r="AF22" s="69">
        <v>48.812000000334592</v>
      </c>
      <c r="AG22" s="33">
        <v>48.812000000334592</v>
      </c>
      <c r="AH22" s="69">
        <v>27.431999999865184</v>
      </c>
      <c r="AI22" s="33">
        <v>27.431999999865184</v>
      </c>
      <c r="AJ22" s="69">
        <v>66.740000000014334</v>
      </c>
      <c r="AK22" s="33">
        <v>66.740000000014334</v>
      </c>
      <c r="AL22" s="69">
        <v>43.948000000026695</v>
      </c>
      <c r="AM22" s="33">
        <v>43.948000000026695</v>
      </c>
      <c r="AN22" s="69">
        <v>28.040000000140026</v>
      </c>
      <c r="AO22" s="33">
        <v>28.040000000140026</v>
      </c>
      <c r="AP22" s="69">
        <v>45.53599999967264</v>
      </c>
      <c r="AQ22" s="33">
        <v>45.53599999967264</v>
      </c>
      <c r="AR22" s="69">
        <v>67.64800000015839</v>
      </c>
      <c r="AS22" s="33">
        <v>67.64800000015839</v>
      </c>
      <c r="AT22" s="69">
        <v>52.847999999967215</v>
      </c>
      <c r="AU22" s="33">
        <v>52.847999999967215</v>
      </c>
      <c r="AV22" s="69">
        <v>51.555999999895903</v>
      </c>
      <c r="AW22" s="33">
        <v>51.555999999895903</v>
      </c>
      <c r="AX22" s="69">
        <v>25.260000000208493</v>
      </c>
      <c r="AY22" s="33">
        <v>25.260000000208493</v>
      </c>
      <c r="AZ22" s="69">
        <v>7.4799999999058855</v>
      </c>
      <c r="BA22" s="33">
        <v>7.4799999999058855</v>
      </c>
      <c r="BB22" s="210">
        <v>20.027999999971144</v>
      </c>
      <c r="BC22" s="33">
        <v>20.027999999971144</v>
      </c>
      <c r="BD22" s="211">
        <v>38.41600000014023</v>
      </c>
      <c r="BE22" s="33">
        <v>38.41600000014023</v>
      </c>
      <c r="BF22" s="69">
        <v>123.99600000000009</v>
      </c>
      <c r="BG22" s="33">
        <v>123.99600000000009</v>
      </c>
      <c r="BH22" s="69">
        <v>133.60799999959909</v>
      </c>
      <c r="BI22" s="33">
        <v>133.60799999959909</v>
      </c>
      <c r="BJ22" s="69">
        <v>23.420000000415712</v>
      </c>
      <c r="BK22" s="33">
        <v>23.420000000415712</v>
      </c>
      <c r="BL22" s="69">
        <v>15.40400000005593</v>
      </c>
      <c r="BM22" s="33">
        <v>15.40400000005593</v>
      </c>
      <c r="BN22" s="23">
        <f>SUM(L22,N22,P22,R22,T22,V22,X22,Z22,AB22,AD22,AH22,AJ22,AL22,AN22,AP22,AR22,AT22,AV22,AX22,AZ22,BB22,BD22,BF22,BH22,BJ22,BL22,)</f>
        <v>1018.3080000000027</v>
      </c>
      <c r="BO22" s="24">
        <f t="shared" si="2"/>
        <v>1018.3080000000027</v>
      </c>
      <c r="BP22" s="128">
        <f t="shared" si="3"/>
        <v>0</v>
      </c>
    </row>
    <row r="23" spans="1:68" ht="15" customHeight="1" x14ac:dyDescent="0.25">
      <c r="A23" s="265" t="s">
        <v>45</v>
      </c>
      <c r="B23" s="266"/>
      <c r="C23" s="267"/>
      <c r="D23" s="109">
        <v>20.064</v>
      </c>
      <c r="E23" s="35">
        <v>28.400619999999641</v>
      </c>
      <c r="F23" s="202">
        <v>20.064</v>
      </c>
      <c r="G23" s="28">
        <v>32.609540000037505</v>
      </c>
      <c r="H23" s="165">
        <v>20.064</v>
      </c>
      <c r="I23" s="27">
        <v>51.104400000005477</v>
      </c>
      <c r="J23" s="26">
        <v>20.064</v>
      </c>
      <c r="K23" s="28">
        <v>80.750379999964849</v>
      </c>
      <c r="L23" s="49">
        <v>20.064</v>
      </c>
      <c r="M23" s="28">
        <v>35.146220000000604</v>
      </c>
      <c r="N23" s="75">
        <v>18.722999999999999</v>
      </c>
      <c r="O23" s="28">
        <v>37.153479999960609</v>
      </c>
      <c r="P23" s="75">
        <v>18.972999999999999</v>
      </c>
      <c r="Q23" s="28">
        <v>35.157679999971798</v>
      </c>
      <c r="R23" s="69">
        <v>18.927</v>
      </c>
      <c r="S23" s="36">
        <v>46.120779999999215</v>
      </c>
      <c r="T23" s="26">
        <v>18.927</v>
      </c>
      <c r="U23" s="28">
        <v>41.729039999998733</v>
      </c>
      <c r="V23" s="49">
        <v>18.927</v>
      </c>
      <c r="W23" s="28">
        <v>47.0558200000049</v>
      </c>
      <c r="X23" s="49">
        <v>19.222000000000001</v>
      </c>
      <c r="Y23" s="28">
        <v>48.76180000001137</v>
      </c>
      <c r="Z23" s="49">
        <v>19.277999999999999</v>
      </c>
      <c r="AA23" s="28">
        <v>64.93668000001297</v>
      </c>
      <c r="AB23" s="49">
        <v>18.878</v>
      </c>
      <c r="AC23" s="28">
        <v>36.78868000000098</v>
      </c>
      <c r="AD23" s="49">
        <v>18.875</v>
      </c>
      <c r="AE23" s="28">
        <v>43.317879999990055</v>
      </c>
      <c r="AF23" s="49">
        <v>18.875</v>
      </c>
      <c r="AG23" s="28">
        <v>52.042760000078069</v>
      </c>
      <c r="AH23" s="49">
        <v>18.875</v>
      </c>
      <c r="AI23" s="28">
        <v>47.798999999902009</v>
      </c>
      <c r="AJ23" s="49">
        <v>18.875</v>
      </c>
      <c r="AK23" s="28">
        <v>52.36846000000039</v>
      </c>
      <c r="AL23" s="49">
        <v>18.875</v>
      </c>
      <c r="AM23" s="28">
        <v>107.67599999999524</v>
      </c>
      <c r="AN23" s="49">
        <v>18.875</v>
      </c>
      <c r="AO23" s="28">
        <v>71.529059999997116</v>
      </c>
      <c r="AP23" s="49">
        <v>19.353000000000002</v>
      </c>
      <c r="AQ23" s="28">
        <v>43.395680000010543</v>
      </c>
      <c r="AR23" s="49">
        <v>26.152999999999999</v>
      </c>
      <c r="AS23" s="28">
        <v>59.587100000000319</v>
      </c>
      <c r="AT23" s="49">
        <v>24.207000000000001</v>
      </c>
      <c r="AU23" s="28">
        <v>97.072240000086495</v>
      </c>
      <c r="AV23" s="49">
        <v>24.207000000000001</v>
      </c>
      <c r="AW23" s="28">
        <v>84.219979999979643</v>
      </c>
      <c r="AX23" s="49">
        <v>24.207000000000001</v>
      </c>
      <c r="AY23" s="28">
        <v>86.371939999981308</v>
      </c>
      <c r="AZ23" s="49">
        <v>26.992999999999999</v>
      </c>
      <c r="BA23" s="28">
        <v>92.277259999999558</v>
      </c>
      <c r="BB23" s="49">
        <v>26.251999999999999</v>
      </c>
      <c r="BC23" s="28">
        <v>75.289220000001308</v>
      </c>
      <c r="BD23" s="202">
        <v>27.632000000000001</v>
      </c>
      <c r="BE23" s="28">
        <v>62.297500000017081</v>
      </c>
      <c r="BF23" s="49">
        <v>27.364999999999998</v>
      </c>
      <c r="BG23" s="28">
        <v>78.263579999934095</v>
      </c>
      <c r="BH23" s="49">
        <v>27.36</v>
      </c>
      <c r="BI23" s="28">
        <v>71.309220000001076</v>
      </c>
      <c r="BJ23" s="49">
        <v>27.36</v>
      </c>
      <c r="BK23" s="28">
        <v>73.916699999959377</v>
      </c>
      <c r="BL23" s="49">
        <v>27.36</v>
      </c>
      <c r="BM23" s="28">
        <v>71.346780000070282</v>
      </c>
      <c r="BN23" s="23">
        <f t="shared" si="1"/>
        <v>574.74300000000005</v>
      </c>
      <c r="BO23" s="24">
        <f t="shared" si="2"/>
        <v>1610.887779999887</v>
      </c>
      <c r="BP23" s="128">
        <f t="shared" si="3"/>
        <v>1036.1447799998869</v>
      </c>
    </row>
    <row r="24" spans="1:68" ht="15" customHeight="1" x14ac:dyDescent="0.25">
      <c r="A24" s="341" t="s">
        <v>46</v>
      </c>
      <c r="B24" s="342"/>
      <c r="C24" s="343"/>
      <c r="D24" s="30">
        <v>7.38</v>
      </c>
      <c r="E24" s="28">
        <v>7.38</v>
      </c>
      <c r="F24" s="203">
        <v>7.07</v>
      </c>
      <c r="G24" s="28">
        <v>7.07</v>
      </c>
      <c r="H24" s="30">
        <v>6.79</v>
      </c>
      <c r="I24" s="27">
        <v>6.79</v>
      </c>
      <c r="J24" s="48">
        <v>7.38</v>
      </c>
      <c r="K24" s="28">
        <v>7.38</v>
      </c>
      <c r="L24" s="68">
        <v>6.83</v>
      </c>
      <c r="M24" s="28">
        <v>6.83</v>
      </c>
      <c r="N24" s="49">
        <v>6.98</v>
      </c>
      <c r="O24" s="28">
        <v>6.98</v>
      </c>
      <c r="P24" s="48">
        <v>7.53</v>
      </c>
      <c r="Q24" s="28">
        <v>7.53</v>
      </c>
      <c r="R24" s="48">
        <v>7.61</v>
      </c>
      <c r="S24" s="28">
        <v>7.61</v>
      </c>
      <c r="T24" s="48">
        <v>6.81</v>
      </c>
      <c r="U24" s="28">
        <v>6.81</v>
      </c>
      <c r="V24" s="68">
        <v>7.25</v>
      </c>
      <c r="W24" s="28">
        <v>7.25</v>
      </c>
      <c r="X24" s="68">
        <v>7.52</v>
      </c>
      <c r="Y24" s="28">
        <v>7.52</v>
      </c>
      <c r="Z24" s="68">
        <v>7.47</v>
      </c>
      <c r="AA24" s="28">
        <v>7.47</v>
      </c>
      <c r="AB24" s="68">
        <v>7.44</v>
      </c>
      <c r="AC24" s="28">
        <v>7.44</v>
      </c>
      <c r="AD24" s="68">
        <v>7.57</v>
      </c>
      <c r="AE24" s="28">
        <v>7.57</v>
      </c>
      <c r="AF24" s="68">
        <v>7.91</v>
      </c>
      <c r="AG24" s="28">
        <v>7.91</v>
      </c>
      <c r="AH24" s="68">
        <v>7.58</v>
      </c>
      <c r="AI24" s="28">
        <v>7.58</v>
      </c>
      <c r="AJ24" s="68">
        <v>7.71</v>
      </c>
      <c r="AK24" s="28">
        <v>7.71</v>
      </c>
      <c r="AL24" s="68">
        <v>8.1</v>
      </c>
      <c r="AM24" s="28">
        <v>8.1</v>
      </c>
      <c r="AN24" s="68">
        <v>7.76</v>
      </c>
      <c r="AO24" s="28">
        <v>7.76</v>
      </c>
      <c r="AP24" s="68">
        <v>7.62</v>
      </c>
      <c r="AQ24" s="28">
        <v>7.62</v>
      </c>
      <c r="AR24" s="68">
        <v>7.71</v>
      </c>
      <c r="AS24" s="28">
        <v>7.71</v>
      </c>
      <c r="AT24" s="68">
        <v>8.3000000000000007</v>
      </c>
      <c r="AU24" s="28">
        <v>8.3000000000000007</v>
      </c>
      <c r="AV24" s="68">
        <v>8.35</v>
      </c>
      <c r="AW24" s="28">
        <v>8.35</v>
      </c>
      <c r="AX24" s="68">
        <v>8.01</v>
      </c>
      <c r="AY24" s="28">
        <v>8.01</v>
      </c>
      <c r="AZ24" s="68">
        <v>8.1199999999999992</v>
      </c>
      <c r="BA24" s="28">
        <v>8.1199999999999992</v>
      </c>
      <c r="BB24" s="68">
        <v>8.1</v>
      </c>
      <c r="BC24" s="28">
        <v>8.1</v>
      </c>
      <c r="BD24" s="203">
        <v>8.3699999999999992</v>
      </c>
      <c r="BE24" s="28">
        <v>8.3699999999999992</v>
      </c>
      <c r="BF24" s="68">
        <v>7.88</v>
      </c>
      <c r="BG24" s="28">
        <v>7.88</v>
      </c>
      <c r="BH24" s="68">
        <v>8.14</v>
      </c>
      <c r="BI24" s="28">
        <v>8.14</v>
      </c>
      <c r="BJ24" s="68">
        <v>7.5</v>
      </c>
      <c r="BK24" s="28">
        <v>7.5</v>
      </c>
      <c r="BL24" s="68">
        <v>7.34</v>
      </c>
      <c r="BM24" s="28">
        <v>7.34</v>
      </c>
      <c r="BN24" s="23">
        <f t="shared" si="1"/>
        <v>199.6</v>
      </c>
      <c r="BO24" s="24">
        <f t="shared" si="2"/>
        <v>199.6</v>
      </c>
      <c r="BP24" s="122">
        <f t="shared" si="3"/>
        <v>0</v>
      </c>
    </row>
    <row r="25" spans="1:68" ht="15" customHeight="1" x14ac:dyDescent="0.25">
      <c r="A25" s="282" t="s">
        <v>76</v>
      </c>
      <c r="B25" s="283"/>
      <c r="C25" s="284"/>
      <c r="D25" s="30">
        <v>1.488</v>
      </c>
      <c r="E25" s="111">
        <v>0.64000000000032742</v>
      </c>
      <c r="F25" s="201">
        <v>1.488</v>
      </c>
      <c r="G25" s="111">
        <v>0.71999999999979991</v>
      </c>
      <c r="H25" s="30">
        <v>1.488</v>
      </c>
      <c r="I25" s="146">
        <v>0.72000000000025466</v>
      </c>
      <c r="J25" s="48">
        <v>1.488</v>
      </c>
      <c r="K25" s="111">
        <v>0.71999999999979991</v>
      </c>
      <c r="L25" s="30">
        <v>1.488</v>
      </c>
      <c r="M25" s="111">
        <v>0.55999999999994543</v>
      </c>
      <c r="N25" s="49">
        <v>1.488</v>
      </c>
      <c r="O25" s="111">
        <v>0.72000000000025466</v>
      </c>
      <c r="P25" s="48">
        <v>1.488</v>
      </c>
      <c r="Q25" s="111">
        <v>0.63999999999987267</v>
      </c>
      <c r="R25" s="48">
        <v>1.488</v>
      </c>
      <c r="S25" s="111">
        <v>0.63999999999987267</v>
      </c>
      <c r="T25" s="48">
        <v>1.488</v>
      </c>
      <c r="U25" s="28">
        <v>0.63999999999987267</v>
      </c>
      <c r="V25" s="30">
        <v>1.488</v>
      </c>
      <c r="W25" s="111">
        <v>0.64000000000032742</v>
      </c>
      <c r="X25" s="30">
        <v>1.488</v>
      </c>
      <c r="Y25" s="111">
        <v>0.55999999999994543</v>
      </c>
      <c r="Z25" s="30">
        <v>1.488</v>
      </c>
      <c r="AA25" s="111">
        <v>0.71999999999979991</v>
      </c>
      <c r="AB25" s="30">
        <v>1.488</v>
      </c>
      <c r="AC25" s="111">
        <v>0.64000000000032742</v>
      </c>
      <c r="AD25" s="30">
        <v>1.488</v>
      </c>
      <c r="AE25" s="111">
        <v>0.55999999999994543</v>
      </c>
      <c r="AF25" s="30">
        <v>1.488</v>
      </c>
      <c r="AG25" s="111">
        <v>0.71999999999979991</v>
      </c>
      <c r="AH25" s="30">
        <v>1.488</v>
      </c>
      <c r="AI25" s="111">
        <v>0.63999999999987267</v>
      </c>
      <c r="AJ25" s="30">
        <v>1.488</v>
      </c>
      <c r="AK25" s="111">
        <v>0.64000000000032742</v>
      </c>
      <c r="AL25" s="30">
        <v>1.488</v>
      </c>
      <c r="AM25" s="111">
        <v>0.63999999999987267</v>
      </c>
      <c r="AN25" s="30">
        <v>1.488</v>
      </c>
      <c r="AO25" s="111">
        <v>0.55999999999994543</v>
      </c>
      <c r="AP25" s="30">
        <v>1.488</v>
      </c>
      <c r="AQ25" s="111">
        <v>0.55999999999994543</v>
      </c>
      <c r="AR25" s="30">
        <v>1.488</v>
      </c>
      <c r="AS25" s="111">
        <v>0.64000000000032742</v>
      </c>
      <c r="AT25" s="30">
        <v>1.488</v>
      </c>
      <c r="AU25" s="111">
        <v>0.55999999999994543</v>
      </c>
      <c r="AV25" s="30">
        <v>1.488</v>
      </c>
      <c r="AW25" s="111">
        <v>0.63999999999987267</v>
      </c>
      <c r="AX25" s="30">
        <v>1.488</v>
      </c>
      <c r="AY25" s="111">
        <v>0.63999999999987267</v>
      </c>
      <c r="AZ25" s="30">
        <v>1.488</v>
      </c>
      <c r="BA25" s="111">
        <v>0.63999999999987267</v>
      </c>
      <c r="BB25" s="30">
        <v>1.488</v>
      </c>
      <c r="BC25" s="111">
        <v>0.56000000000040018</v>
      </c>
      <c r="BD25" s="201">
        <v>1.488</v>
      </c>
      <c r="BE25" s="111">
        <v>0.55999999999994543</v>
      </c>
      <c r="BF25" s="30">
        <v>1.488</v>
      </c>
      <c r="BG25" s="111">
        <v>0.48000000000001819</v>
      </c>
      <c r="BH25" s="30">
        <v>1.488</v>
      </c>
      <c r="BI25" s="111">
        <v>0.55999999999994543</v>
      </c>
      <c r="BJ25" s="30">
        <v>1.488</v>
      </c>
      <c r="BK25" s="111">
        <v>0.55999999999994543</v>
      </c>
      <c r="BL25" s="30">
        <v>1.488</v>
      </c>
      <c r="BM25" s="111">
        <v>0.71999999999979991</v>
      </c>
      <c r="BN25" s="23">
        <f t="shared" si="1"/>
        <v>38.687999999999995</v>
      </c>
      <c r="BO25" s="24">
        <f t="shared" si="2"/>
        <v>15.920000000000073</v>
      </c>
      <c r="BP25" s="122">
        <f t="shared" si="3"/>
        <v>-22.767999999999923</v>
      </c>
    </row>
    <row r="26" spans="1:68" s="65" customFormat="1" ht="15" customHeight="1" x14ac:dyDescent="0.2">
      <c r="A26" s="282" t="s">
        <v>48</v>
      </c>
      <c r="B26" s="283"/>
      <c r="C26" s="284"/>
      <c r="D26" s="166">
        <v>9.1999999999999993</v>
      </c>
      <c r="E26" s="194">
        <v>8.4</v>
      </c>
      <c r="F26" s="201">
        <v>9.1999999999999993</v>
      </c>
      <c r="G26" s="194">
        <v>8.4</v>
      </c>
      <c r="H26" s="166">
        <v>9.1999999999999993</v>
      </c>
      <c r="I26" s="142">
        <v>8.4</v>
      </c>
      <c r="J26" s="195">
        <v>9.1999999999999993</v>
      </c>
      <c r="K26" s="194">
        <v>8.4</v>
      </c>
      <c r="L26" s="166">
        <v>9.1999999999999993</v>
      </c>
      <c r="M26" s="194">
        <v>8.4</v>
      </c>
      <c r="N26" s="196">
        <v>9.1999999999999993</v>
      </c>
      <c r="O26" s="194">
        <v>8.4</v>
      </c>
      <c r="P26" s="196">
        <v>9.1999999999999993</v>
      </c>
      <c r="Q26" s="194">
        <v>8.4</v>
      </c>
      <c r="R26" s="195">
        <v>9.1999999999999993</v>
      </c>
      <c r="S26" s="142">
        <v>8.4</v>
      </c>
      <c r="T26" s="195">
        <v>9.1999999999999993</v>
      </c>
      <c r="U26" s="194">
        <v>8.4</v>
      </c>
      <c r="V26" s="166">
        <v>9.1999999999999993</v>
      </c>
      <c r="W26" s="194">
        <v>8.4</v>
      </c>
      <c r="X26" s="166">
        <v>9.1999999999999993</v>
      </c>
      <c r="Y26" s="194">
        <v>8.4</v>
      </c>
      <c r="Z26" s="166">
        <v>9.1999999999999993</v>
      </c>
      <c r="AA26" s="194">
        <v>8.1999999999999993</v>
      </c>
      <c r="AB26" s="30">
        <v>9.1999999999999993</v>
      </c>
      <c r="AC26" s="194">
        <v>8.1999999999999993</v>
      </c>
      <c r="AD26" s="166">
        <v>9.1999999999999993</v>
      </c>
      <c r="AE26" s="194">
        <v>8.1999999999999993</v>
      </c>
      <c r="AF26" s="166">
        <v>9.1999999999999993</v>
      </c>
      <c r="AG26" s="194">
        <v>8</v>
      </c>
      <c r="AH26" s="166">
        <v>9.1999999999999993</v>
      </c>
      <c r="AI26" s="194">
        <v>8</v>
      </c>
      <c r="AJ26" s="166">
        <v>9.1</v>
      </c>
      <c r="AK26" s="194">
        <v>8</v>
      </c>
      <c r="AL26" s="166">
        <v>8.6999999999999993</v>
      </c>
      <c r="AM26" s="194">
        <v>8</v>
      </c>
      <c r="AN26" s="166">
        <v>8.7200000000000006</v>
      </c>
      <c r="AO26" s="194">
        <v>8</v>
      </c>
      <c r="AP26" s="166">
        <v>8.7200000000000006</v>
      </c>
      <c r="AQ26" s="194">
        <v>8</v>
      </c>
      <c r="AR26" s="166">
        <v>8.7200000000000006</v>
      </c>
      <c r="AS26" s="194">
        <v>8</v>
      </c>
      <c r="AT26" s="166">
        <v>8.7200000000000006</v>
      </c>
      <c r="AU26" s="194">
        <v>8</v>
      </c>
      <c r="AV26" s="166">
        <v>8.7200000000000006</v>
      </c>
      <c r="AW26" s="194">
        <v>8</v>
      </c>
      <c r="AX26" s="166">
        <v>9.1999999999999993</v>
      </c>
      <c r="AY26" s="194">
        <v>8</v>
      </c>
      <c r="AZ26" s="166">
        <v>9.1999999999999993</v>
      </c>
      <c r="BA26" s="194">
        <v>8</v>
      </c>
      <c r="BB26" s="166">
        <v>9.1999999999999993</v>
      </c>
      <c r="BC26" s="194">
        <v>8</v>
      </c>
      <c r="BD26" s="201">
        <v>9.1999999999999993</v>
      </c>
      <c r="BE26" s="194">
        <v>8</v>
      </c>
      <c r="BF26" s="166">
        <v>9.1999999999999993</v>
      </c>
      <c r="BG26" s="194">
        <v>8</v>
      </c>
      <c r="BH26" s="166">
        <v>9.1999999999999993</v>
      </c>
      <c r="BI26" s="194">
        <v>8</v>
      </c>
      <c r="BJ26" s="166">
        <v>9.1999999999999993</v>
      </c>
      <c r="BK26" s="194">
        <v>8</v>
      </c>
      <c r="BL26" s="166">
        <v>9.1999999999999993</v>
      </c>
      <c r="BM26" s="194">
        <v>8</v>
      </c>
      <c r="BN26" s="23">
        <f t="shared" si="1"/>
        <v>236.19999999999993</v>
      </c>
      <c r="BO26" s="24">
        <f t="shared" si="2"/>
        <v>211.4</v>
      </c>
      <c r="BP26" s="122">
        <f t="shared" si="3"/>
        <v>-24.799999999999926</v>
      </c>
    </row>
    <row r="27" spans="1:68" s="205" customFormat="1" ht="15" customHeight="1" x14ac:dyDescent="0.2">
      <c r="A27" s="344" t="s">
        <v>62</v>
      </c>
      <c r="B27" s="345"/>
      <c r="C27" s="346"/>
      <c r="D27" s="166">
        <v>3.11</v>
      </c>
      <c r="E27" s="194">
        <v>4.4039999999804422</v>
      </c>
      <c r="F27" s="207">
        <v>12.21</v>
      </c>
      <c r="G27" s="194">
        <v>7.0320000000137952</v>
      </c>
      <c r="H27" s="166">
        <v>12.21</v>
      </c>
      <c r="I27" s="142">
        <v>4.9680000000080327</v>
      </c>
      <c r="J27" s="195">
        <v>12.21</v>
      </c>
      <c r="K27" s="194">
        <v>7.9799999999886495</v>
      </c>
      <c r="L27" s="166">
        <v>5.46</v>
      </c>
      <c r="M27" s="194">
        <v>3.5159999999959837</v>
      </c>
      <c r="N27" s="196">
        <v>3.11</v>
      </c>
      <c r="O27" s="194">
        <v>3.3840000000127475</v>
      </c>
      <c r="P27" s="196">
        <v>3.11</v>
      </c>
      <c r="Q27" s="194">
        <v>3.2519999999858555</v>
      </c>
      <c r="R27" s="195">
        <v>3.11</v>
      </c>
      <c r="S27" s="142">
        <v>3.3360000000247965</v>
      </c>
      <c r="T27" s="195">
        <v>3.11</v>
      </c>
      <c r="U27" s="194">
        <v>3.4199999999764259</v>
      </c>
      <c r="V27" s="166">
        <v>3.16</v>
      </c>
      <c r="W27" s="194">
        <v>3.3480000000054133</v>
      </c>
      <c r="X27" s="166">
        <v>3.15</v>
      </c>
      <c r="Y27" s="194">
        <v>3.2999999999956344</v>
      </c>
      <c r="Z27" s="166">
        <v>3.15</v>
      </c>
      <c r="AA27" s="194">
        <v>2.7599999999947613</v>
      </c>
      <c r="AB27" s="165">
        <v>3.15</v>
      </c>
      <c r="AC27" s="194">
        <v>2.2320000000181608</v>
      </c>
      <c r="AD27" s="166">
        <v>3.15</v>
      </c>
      <c r="AE27" s="194">
        <v>2.1840000000083819</v>
      </c>
      <c r="AF27" s="166">
        <v>3.16</v>
      </c>
      <c r="AG27" s="194">
        <v>2.2199999999938882</v>
      </c>
      <c r="AH27" s="166">
        <v>3.15</v>
      </c>
      <c r="AI27" s="194">
        <v>1.8959999999933643</v>
      </c>
      <c r="AJ27" s="166">
        <v>3.15</v>
      </c>
      <c r="AK27" s="194">
        <v>1.8960000000151922</v>
      </c>
      <c r="AL27" s="166">
        <v>3.15</v>
      </c>
      <c r="AM27" s="194">
        <v>1.8839999999909196</v>
      </c>
      <c r="AN27" s="166">
        <v>3.15</v>
      </c>
      <c r="AO27" s="194">
        <v>1.9319999999788706</v>
      </c>
      <c r="AP27" s="166">
        <v>1.68</v>
      </c>
      <c r="AQ27" s="194">
        <v>1.99200000003475</v>
      </c>
      <c r="AR27" s="166">
        <v>1.68</v>
      </c>
      <c r="AS27" s="194">
        <v>2.0039999999717111</v>
      </c>
      <c r="AT27" s="166">
        <v>1.68</v>
      </c>
      <c r="AU27" s="194">
        <v>1.9200000000200816</v>
      </c>
      <c r="AV27" s="166">
        <v>1.68</v>
      </c>
      <c r="AW27" s="194">
        <v>1.8359999999811407</v>
      </c>
      <c r="AX27" s="166">
        <v>1.7</v>
      </c>
      <c r="AY27" s="194">
        <v>1.8240000000005239</v>
      </c>
      <c r="AZ27" s="166">
        <v>1.7</v>
      </c>
      <c r="BA27" s="194">
        <v>1.728000000002794</v>
      </c>
      <c r="BB27" s="166">
        <v>1.7</v>
      </c>
      <c r="BC27" s="194">
        <v>1.8240000000005239</v>
      </c>
      <c r="BD27" s="207">
        <v>1.7</v>
      </c>
      <c r="BE27" s="194">
        <v>1.7999999999956344</v>
      </c>
      <c r="BF27" s="166">
        <v>1.7</v>
      </c>
      <c r="BG27" s="194">
        <v>1.7760000000125729</v>
      </c>
      <c r="BH27" s="166">
        <v>1.7</v>
      </c>
      <c r="BI27" s="194">
        <v>1.8960000000151922</v>
      </c>
      <c r="BJ27" s="166">
        <v>1.7</v>
      </c>
      <c r="BK27" s="194">
        <v>1.8959999999933643</v>
      </c>
      <c r="BL27" s="166">
        <v>1.7</v>
      </c>
      <c r="BM27" s="194">
        <v>1.8839999999909196</v>
      </c>
      <c r="BN27" s="23">
        <f t="shared" si="1"/>
        <v>66.580000000000013</v>
      </c>
      <c r="BO27" s="24">
        <f t="shared" si="2"/>
        <v>60.720000000015716</v>
      </c>
      <c r="BP27" s="193">
        <f t="shared" si="3"/>
        <v>-5.8599999999842964</v>
      </c>
    </row>
    <row r="28" spans="1:68" s="65" customFormat="1" ht="15" customHeight="1" x14ac:dyDescent="0.2">
      <c r="A28" s="283" t="s">
        <v>74</v>
      </c>
      <c r="B28" s="283"/>
      <c r="C28" s="284"/>
      <c r="D28" s="30">
        <v>0</v>
      </c>
      <c r="E28" s="111">
        <v>351.70799999999144</v>
      </c>
      <c r="F28" s="147">
        <v>0</v>
      </c>
      <c r="G28" s="111">
        <v>349.65000000003056</v>
      </c>
      <c r="H28" s="30">
        <v>0</v>
      </c>
      <c r="I28" s="146">
        <v>346.12199999999939</v>
      </c>
      <c r="J28" s="48">
        <v>0</v>
      </c>
      <c r="K28" s="111">
        <v>349.83899999999267</v>
      </c>
      <c r="L28" s="30">
        <v>0</v>
      </c>
      <c r="M28" s="111">
        <v>351.89699999995355</v>
      </c>
      <c r="N28" s="49">
        <v>0</v>
      </c>
      <c r="O28" s="111">
        <v>357.65099999997983</v>
      </c>
      <c r="P28" s="49">
        <v>0</v>
      </c>
      <c r="Q28" s="111">
        <v>362.16600000005928</v>
      </c>
      <c r="R28" s="48">
        <v>0</v>
      </c>
      <c r="S28" s="146">
        <v>360.33899999999267</v>
      </c>
      <c r="T28" s="48">
        <v>0</v>
      </c>
      <c r="U28" s="111">
        <v>364.18200000001161</v>
      </c>
      <c r="V28" s="30">
        <v>0</v>
      </c>
      <c r="W28" s="111">
        <v>357.39900000000489</v>
      </c>
      <c r="X28" s="30">
        <v>0</v>
      </c>
      <c r="Y28" s="111">
        <v>357.2939999999835</v>
      </c>
      <c r="Z28" s="30">
        <v>0</v>
      </c>
      <c r="AA28" s="111">
        <v>361.4729999999945</v>
      </c>
      <c r="AB28" s="19">
        <v>0</v>
      </c>
      <c r="AC28" s="111">
        <v>360.50700000002689</v>
      </c>
      <c r="AD28" s="30">
        <v>0</v>
      </c>
      <c r="AE28" s="111">
        <v>357.27299999997922</v>
      </c>
      <c r="AF28" s="30">
        <v>0</v>
      </c>
      <c r="AG28" s="111">
        <v>357.20999999996639</v>
      </c>
      <c r="AH28" s="30">
        <v>0</v>
      </c>
      <c r="AI28" s="111">
        <v>357.90300000003117</v>
      </c>
      <c r="AJ28" s="30">
        <v>0</v>
      </c>
      <c r="AK28" s="111">
        <v>357.7770000000055</v>
      </c>
      <c r="AL28" s="30">
        <v>0</v>
      </c>
      <c r="AM28" s="111">
        <v>351.35099999999511</v>
      </c>
      <c r="AN28" s="30">
        <v>0</v>
      </c>
      <c r="AO28" s="111">
        <v>354.48000000002139</v>
      </c>
      <c r="AP28" s="30">
        <v>0</v>
      </c>
      <c r="AQ28" s="111">
        <v>351.83399999994072</v>
      </c>
      <c r="AR28" s="30">
        <v>0</v>
      </c>
      <c r="AS28" s="111">
        <v>326.40300000003117</v>
      </c>
      <c r="AT28" s="30">
        <v>0</v>
      </c>
      <c r="AU28" s="111">
        <v>343.14000000000306</v>
      </c>
      <c r="AV28" s="30">
        <v>0</v>
      </c>
      <c r="AW28" s="111">
        <v>358.00799999997616</v>
      </c>
      <c r="AX28" s="30">
        <v>0</v>
      </c>
      <c r="AY28" s="111">
        <v>357.88200000002689</v>
      </c>
      <c r="AZ28" s="30">
        <v>0</v>
      </c>
      <c r="BA28" s="111">
        <v>356.09699999996883</v>
      </c>
      <c r="BB28" s="30">
        <v>0</v>
      </c>
      <c r="BC28" s="111">
        <v>353.38800000002811</v>
      </c>
      <c r="BD28" s="147">
        <v>0</v>
      </c>
      <c r="BE28" s="111">
        <v>357.33599999999205</v>
      </c>
      <c r="BF28" s="30">
        <v>0</v>
      </c>
      <c r="BG28" s="111">
        <v>348.15900000003239</v>
      </c>
      <c r="BH28" s="30">
        <v>0</v>
      </c>
      <c r="BI28" s="111">
        <v>345.533999999956</v>
      </c>
      <c r="BJ28" s="30">
        <v>0</v>
      </c>
      <c r="BK28" s="111">
        <v>346.016999999978</v>
      </c>
      <c r="BL28" s="30">
        <v>0</v>
      </c>
      <c r="BM28" s="111">
        <v>348.81000000001222</v>
      </c>
      <c r="BN28" s="41">
        <f t="shared" si="1"/>
        <v>0</v>
      </c>
      <c r="BO28" s="121"/>
      <c r="BP28" s="122"/>
    </row>
    <row r="29" spans="1:68" s="65" customFormat="1" ht="15" customHeight="1" thickBot="1" x14ac:dyDescent="0.25">
      <c r="A29" s="333" t="s">
        <v>75</v>
      </c>
      <c r="B29" s="333"/>
      <c r="C29" s="347"/>
      <c r="D29" s="47">
        <v>0.219</v>
      </c>
      <c r="E29" s="100">
        <v>0.219</v>
      </c>
      <c r="F29" s="207">
        <v>0.214</v>
      </c>
      <c r="G29" s="100">
        <v>0.214</v>
      </c>
      <c r="H29" s="47">
        <v>0.215</v>
      </c>
      <c r="I29" s="103">
        <v>0.215</v>
      </c>
      <c r="J29" s="99">
        <v>0.219</v>
      </c>
      <c r="K29" s="100">
        <v>0.219</v>
      </c>
      <c r="L29" s="47">
        <v>0.219</v>
      </c>
      <c r="M29" s="100">
        <v>0.219</v>
      </c>
      <c r="N29" s="68">
        <v>0.224</v>
      </c>
      <c r="O29" s="100">
        <v>0.224</v>
      </c>
      <c r="P29" s="68">
        <v>0.22500000000000001</v>
      </c>
      <c r="Q29" s="100">
        <v>0.22500000000000001</v>
      </c>
      <c r="R29" s="96">
        <v>0.223</v>
      </c>
      <c r="S29" s="96">
        <v>0.223</v>
      </c>
      <c r="T29" s="99">
        <v>0.219</v>
      </c>
      <c r="U29" s="100">
        <v>0.219</v>
      </c>
      <c r="V29" s="94">
        <v>0.215</v>
      </c>
      <c r="W29" s="95">
        <v>0.215</v>
      </c>
      <c r="X29" s="94">
        <v>0.28799999999999998</v>
      </c>
      <c r="Y29" s="95">
        <v>0.28799999999999998</v>
      </c>
      <c r="Z29" s="94">
        <v>0.27800000000000002</v>
      </c>
      <c r="AA29" s="95">
        <v>0.27800000000000002</v>
      </c>
      <c r="AB29" s="165">
        <v>0.30399999999999999</v>
      </c>
      <c r="AC29" s="95">
        <v>0.30399999999999999</v>
      </c>
      <c r="AD29" s="94">
        <v>0.30399999999999999</v>
      </c>
      <c r="AE29" s="95">
        <v>0.30399999999999999</v>
      </c>
      <c r="AF29" s="94">
        <v>0.30399999999999999</v>
      </c>
      <c r="AG29" s="95">
        <v>0.30399999999999999</v>
      </c>
      <c r="AH29" s="94">
        <v>0.3</v>
      </c>
      <c r="AI29" s="95">
        <v>0.3</v>
      </c>
      <c r="AJ29" s="94">
        <v>0.29699999999999999</v>
      </c>
      <c r="AK29" s="95">
        <v>0.29699999999999999</v>
      </c>
      <c r="AL29" s="94">
        <v>0.27600000000000002</v>
      </c>
      <c r="AM29" s="95">
        <v>0.27600000000000002</v>
      </c>
      <c r="AN29" s="94">
        <v>0.28899999999999998</v>
      </c>
      <c r="AO29" s="95">
        <v>0.28899999999999998</v>
      </c>
      <c r="AP29" s="94">
        <v>0.312</v>
      </c>
      <c r="AQ29" s="95">
        <v>0.312</v>
      </c>
      <c r="AR29" s="94">
        <v>0.313</v>
      </c>
      <c r="AS29" s="95">
        <v>0.313</v>
      </c>
      <c r="AT29" s="94">
        <v>0.311</v>
      </c>
      <c r="AU29" s="95">
        <v>0.311</v>
      </c>
      <c r="AV29" s="94">
        <v>0.316</v>
      </c>
      <c r="AW29" s="95">
        <v>0.316</v>
      </c>
      <c r="AX29" s="94">
        <v>0.312</v>
      </c>
      <c r="AY29" s="95">
        <v>0.312</v>
      </c>
      <c r="AZ29" s="94">
        <v>0.3</v>
      </c>
      <c r="BA29" s="95">
        <v>0.3</v>
      </c>
      <c r="BB29" s="94">
        <v>0.29599999999999999</v>
      </c>
      <c r="BC29" s="95">
        <v>0.29599999999999999</v>
      </c>
      <c r="BD29" s="207">
        <v>0.313</v>
      </c>
      <c r="BE29" s="95">
        <v>0.313</v>
      </c>
      <c r="BF29" s="94">
        <v>0.313</v>
      </c>
      <c r="BG29" s="95">
        <v>0.313</v>
      </c>
      <c r="BH29" s="94">
        <v>0.313</v>
      </c>
      <c r="BI29" s="95">
        <v>0.313</v>
      </c>
      <c r="BJ29" s="94">
        <v>0.32200000000000001</v>
      </c>
      <c r="BK29" s="95">
        <v>0.32200000000000001</v>
      </c>
      <c r="BL29" s="94">
        <v>0.32200000000000001</v>
      </c>
      <c r="BM29" s="95">
        <v>0.32200000000000001</v>
      </c>
      <c r="BN29" s="23">
        <f t="shared" si="1"/>
        <v>7.403999999999999</v>
      </c>
      <c r="BO29" s="24">
        <f t="shared" si="2"/>
        <v>7.403999999999999</v>
      </c>
      <c r="BP29" s="193">
        <f t="shared" si="3"/>
        <v>0</v>
      </c>
    </row>
    <row r="30" spans="1:68" ht="14.25" customHeight="1" thickBot="1" x14ac:dyDescent="0.3">
      <c r="A30" s="271" t="s">
        <v>8</v>
      </c>
      <c r="B30" s="272"/>
      <c r="C30" s="272"/>
      <c r="D30" s="61">
        <f>SUM(D5:D29)</f>
        <v>1018.845000000201</v>
      </c>
      <c r="E30" s="61">
        <f t="shared" ref="E30:BM30" si="4">SUM(E5:E29)</f>
        <v>1372.6095700001886</v>
      </c>
      <c r="F30" s="61">
        <f t="shared" si="4"/>
        <v>1155.6420000002186</v>
      </c>
      <c r="G30" s="61">
        <f t="shared" si="4"/>
        <v>1395.452890000262</v>
      </c>
      <c r="H30" s="61">
        <f t="shared" si="4"/>
        <v>1213.9069999998803</v>
      </c>
      <c r="I30" s="61">
        <f t="shared" si="4"/>
        <v>1600.4403999999986</v>
      </c>
      <c r="J30" s="61">
        <f t="shared" si="4"/>
        <v>1172.9619999997778</v>
      </c>
      <c r="K30" s="61">
        <f t="shared" si="4"/>
        <v>1699.829229999676</v>
      </c>
      <c r="L30" s="61">
        <f t="shared" si="4"/>
        <v>1194.0810000001773</v>
      </c>
      <c r="M30" s="61">
        <f t="shared" si="4"/>
        <v>1615.423370000166</v>
      </c>
      <c r="N30" s="61">
        <f t="shared" si="4"/>
        <v>1163.7830000000372</v>
      </c>
      <c r="O30" s="61">
        <f t="shared" si="4"/>
        <v>1508.2634799999007</v>
      </c>
      <c r="P30" s="61">
        <f t="shared" si="4"/>
        <v>1203.0380000000757</v>
      </c>
      <c r="Q30" s="200">
        <f t="shared" si="4"/>
        <v>1588.0050300000826</v>
      </c>
      <c r="R30" s="61">
        <f t="shared" si="4"/>
        <v>1263.4990000000882</v>
      </c>
      <c r="S30" s="61">
        <f t="shared" si="4"/>
        <v>1783.9414800001125</v>
      </c>
      <c r="T30" s="61">
        <f t="shared" si="4"/>
        <v>1213.4099999997095</v>
      </c>
      <c r="U30" s="61">
        <f t="shared" si="4"/>
        <v>1754.5660399997528</v>
      </c>
      <c r="V30" s="61">
        <f t="shared" si="4"/>
        <v>1296.1380000002528</v>
      </c>
      <c r="W30" s="61">
        <f t="shared" si="4"/>
        <v>1717.5118700002872</v>
      </c>
      <c r="X30" s="61">
        <f t="shared" si="4"/>
        <v>1199.8229999997629</v>
      </c>
      <c r="Y30" s="61">
        <f t="shared" si="4"/>
        <v>1679.4550999996625</v>
      </c>
      <c r="Z30" s="61">
        <f t="shared" si="4"/>
        <v>1320.2830000002327</v>
      </c>
      <c r="AA30" s="61">
        <f t="shared" si="4"/>
        <v>1822.4231300002677</v>
      </c>
      <c r="AB30" s="61">
        <f t="shared" si="4"/>
        <v>1252.8410000000449</v>
      </c>
      <c r="AC30" s="61">
        <f t="shared" si="4"/>
        <v>1703.61268000007</v>
      </c>
      <c r="AD30" s="61">
        <f t="shared" si="4"/>
        <v>1272.070999999584</v>
      </c>
      <c r="AE30" s="61">
        <f t="shared" si="4"/>
        <v>1567.4995799997582</v>
      </c>
      <c r="AF30" s="61">
        <f t="shared" si="4"/>
        <v>1271.0920000003348</v>
      </c>
      <c r="AG30" s="61">
        <f t="shared" si="4"/>
        <v>1703.1560600002622</v>
      </c>
      <c r="AH30" s="61">
        <f t="shared" si="4"/>
        <v>1272.3519999998653</v>
      </c>
      <c r="AI30" s="61">
        <f t="shared" si="4"/>
        <v>1877.2878499998128</v>
      </c>
      <c r="AJ30" s="61">
        <f t="shared" si="4"/>
        <v>1299.2760000000144</v>
      </c>
      <c r="AK30" s="61">
        <f t="shared" si="4"/>
        <v>1824.0305100001121</v>
      </c>
      <c r="AL30" s="61">
        <f t="shared" si="4"/>
        <v>1259.3670000000268</v>
      </c>
      <c r="AM30" s="61">
        <f t="shared" si="4"/>
        <v>1817.7310000000225</v>
      </c>
      <c r="AN30" s="61">
        <f t="shared" si="4"/>
        <v>1261.6230000001399</v>
      </c>
      <c r="AO30" s="61">
        <f t="shared" si="4"/>
        <v>1792.7852600001329</v>
      </c>
      <c r="AP30" s="61">
        <f t="shared" si="4"/>
        <v>1226.3239999996727</v>
      </c>
      <c r="AQ30" s="61">
        <f t="shared" si="4"/>
        <v>1789.3014299995839</v>
      </c>
      <c r="AR30" s="61">
        <f t="shared" si="4"/>
        <v>1206.2220000001585</v>
      </c>
      <c r="AS30" s="61">
        <f t="shared" si="4"/>
        <v>1867.8669000000821</v>
      </c>
      <c r="AT30" s="61">
        <f t="shared" si="4"/>
        <v>1303.8809999999673</v>
      </c>
      <c r="AU30" s="61">
        <f t="shared" si="4"/>
        <v>1863.5348900002093</v>
      </c>
      <c r="AV30" s="61">
        <f t="shared" si="4"/>
        <v>1301.877999999896</v>
      </c>
      <c r="AW30" s="61">
        <f t="shared" si="4"/>
        <v>2397.0161799998223</v>
      </c>
      <c r="AX30" s="61">
        <f t="shared" si="4"/>
        <v>1294.6420000002088</v>
      </c>
      <c r="AY30" s="61">
        <f t="shared" si="4"/>
        <v>1828.8010400001726</v>
      </c>
      <c r="AZ30" s="61">
        <f t="shared" si="4"/>
        <v>1324.6949999999058</v>
      </c>
      <c r="BA30" s="61">
        <f t="shared" si="4"/>
        <v>1856.8005099998886</v>
      </c>
      <c r="BB30" s="61">
        <f t="shared" si="4"/>
        <v>1309.3449999999712</v>
      </c>
      <c r="BC30" s="61">
        <f t="shared" si="4"/>
        <v>1882.1904199999826</v>
      </c>
      <c r="BD30" s="61">
        <f t="shared" si="4"/>
        <v>1329.9740000001404</v>
      </c>
      <c r="BE30" s="61">
        <f t="shared" si="4"/>
        <v>1768.929800000124</v>
      </c>
      <c r="BF30" s="61">
        <f t="shared" si="4"/>
        <v>1273.6830000000004</v>
      </c>
      <c r="BG30" s="61">
        <f t="shared" si="4"/>
        <v>1855.69317999995</v>
      </c>
      <c r="BH30" s="61">
        <f t="shared" si="4"/>
        <v>1166.7269999995995</v>
      </c>
      <c r="BI30" s="61">
        <f t="shared" si="4"/>
        <v>1925.2501199995982</v>
      </c>
      <c r="BJ30" s="61">
        <f t="shared" si="4"/>
        <v>1261.4290000004157</v>
      </c>
      <c r="BK30" s="61">
        <f t="shared" si="4"/>
        <v>1879.6475500004633</v>
      </c>
      <c r="BL30" s="61">
        <f t="shared" si="4"/>
        <v>1375.2940000000558</v>
      </c>
      <c r="BM30" s="61">
        <f t="shared" si="4"/>
        <v>1784.8155300000724</v>
      </c>
      <c r="BN30" s="170">
        <f>SUM(BN5:BN29)</f>
        <v>32845.679000000004</v>
      </c>
      <c r="BO30" s="63">
        <f>SUM(BO5:BO29)</f>
        <v>37548.083930000117</v>
      </c>
      <c r="BP30" s="64">
        <f>BO30-BN30</f>
        <v>4702.4049300001134</v>
      </c>
    </row>
    <row r="31" spans="1:68" ht="14.25" customHeight="1" thickBot="1" x14ac:dyDescent="0.3">
      <c r="A31" s="274" t="s">
        <v>9</v>
      </c>
      <c r="B31" s="275"/>
      <c r="C31" s="276"/>
      <c r="D31" s="277">
        <v>3864.6735999996886</v>
      </c>
      <c r="E31" s="278"/>
      <c r="F31" s="277">
        <v>3987.4540000000002</v>
      </c>
      <c r="G31" s="278"/>
      <c r="H31" s="277">
        <v>4271.0632000001078</v>
      </c>
      <c r="I31" s="278"/>
      <c r="J31" s="277">
        <v>4344.9210000000003</v>
      </c>
      <c r="K31" s="278"/>
      <c r="L31" s="316">
        <v>4388.3402999997934</v>
      </c>
      <c r="M31" s="338"/>
      <c r="N31" s="277">
        <v>4300.3540000000003</v>
      </c>
      <c r="O31" s="278"/>
      <c r="P31" s="277">
        <v>4128.9091999997754</v>
      </c>
      <c r="Q31" s="278"/>
      <c r="R31" s="339">
        <v>4490.7055999999693</v>
      </c>
      <c r="S31" s="340"/>
      <c r="T31" s="277">
        <v>4503.8410000003605</v>
      </c>
      <c r="U31" s="278"/>
      <c r="V31" s="277">
        <v>4507.5243999997383</v>
      </c>
      <c r="W31" s="278"/>
      <c r="X31" s="277">
        <v>4522.6769999999651</v>
      </c>
      <c r="Y31" s="278"/>
      <c r="Z31" s="277">
        <v>4546.0438000000613</v>
      </c>
      <c r="AA31" s="278"/>
      <c r="AB31" s="339">
        <v>4437.393</v>
      </c>
      <c r="AC31" s="340"/>
      <c r="AD31" s="277">
        <v>4244.3779999999997</v>
      </c>
      <c r="AE31" s="278"/>
      <c r="AF31" s="277">
        <v>4555.6110999998673</v>
      </c>
      <c r="AG31" s="278"/>
      <c r="AH31" s="277">
        <v>4655.7230000000545</v>
      </c>
      <c r="AI31" s="278"/>
      <c r="AJ31" s="277">
        <v>4664.9715000000015</v>
      </c>
      <c r="AK31" s="278"/>
      <c r="AL31" s="277">
        <v>4703.589799999917</v>
      </c>
      <c r="AM31" s="278"/>
      <c r="AN31" s="277">
        <v>4760.8635000001623</v>
      </c>
      <c r="AO31" s="278"/>
      <c r="AP31" s="316">
        <v>4691.2560000000003</v>
      </c>
      <c r="AQ31" s="338"/>
      <c r="AR31" s="339">
        <v>4482.5674999998146</v>
      </c>
      <c r="AS31" s="340"/>
      <c r="AT31" s="277">
        <v>4662.0294000002132</v>
      </c>
      <c r="AU31" s="278"/>
      <c r="AV31" s="277">
        <v>4593.2669999998652</v>
      </c>
      <c r="AW31" s="278"/>
      <c r="AX31" s="277">
        <v>4507.3191000001289</v>
      </c>
      <c r="AY31" s="278"/>
      <c r="AZ31" s="277">
        <v>4250.5947999999607</v>
      </c>
      <c r="BA31" s="278"/>
      <c r="BB31" s="277">
        <v>3895.2222999999676</v>
      </c>
      <c r="BC31" s="278"/>
      <c r="BD31" s="339">
        <v>4546.5784999999551</v>
      </c>
      <c r="BE31" s="340"/>
      <c r="BF31" s="277">
        <v>4438.7928000000475</v>
      </c>
      <c r="BG31" s="278"/>
      <c r="BH31" s="277">
        <v>4617.4314000002732</v>
      </c>
      <c r="BI31" s="278"/>
      <c r="BJ31" s="277">
        <v>4778.5452999997297</v>
      </c>
      <c r="BK31" s="278"/>
      <c r="BL31" s="316">
        <v>4681.8687999999247</v>
      </c>
      <c r="BM31" s="338"/>
      <c r="BN31" s="171"/>
      <c r="BO31" s="1"/>
    </row>
    <row r="32" spans="1:68" ht="14.25" customHeight="1" thickBot="1" x14ac:dyDescent="0.3">
      <c r="A32" s="297" t="s">
        <v>10</v>
      </c>
      <c r="B32" s="298"/>
      <c r="C32" s="299"/>
      <c r="D32" s="300">
        <v>2352</v>
      </c>
      <c r="E32" s="301"/>
      <c r="F32" s="302">
        <v>2328</v>
      </c>
      <c r="G32" s="303"/>
      <c r="H32" s="300">
        <v>2352</v>
      </c>
      <c r="I32" s="301"/>
      <c r="J32" s="300">
        <v>2352</v>
      </c>
      <c r="K32" s="301"/>
      <c r="L32" s="300">
        <v>2304</v>
      </c>
      <c r="M32" s="301"/>
      <c r="N32" s="300">
        <v>2304</v>
      </c>
      <c r="O32" s="301"/>
      <c r="P32" s="300">
        <v>2328</v>
      </c>
      <c r="Q32" s="301"/>
      <c r="R32" s="300">
        <v>2328</v>
      </c>
      <c r="S32" s="301"/>
      <c r="T32" s="300">
        <v>2328</v>
      </c>
      <c r="U32" s="301"/>
      <c r="V32" s="302">
        <v>2256</v>
      </c>
      <c r="W32" s="303"/>
      <c r="X32" s="302">
        <v>2280</v>
      </c>
      <c r="Y32" s="303"/>
      <c r="Z32" s="300">
        <v>2280</v>
      </c>
      <c r="AA32" s="301"/>
      <c r="AB32" s="300">
        <v>2280</v>
      </c>
      <c r="AC32" s="301"/>
      <c r="AD32" s="300">
        <v>2280</v>
      </c>
      <c r="AE32" s="301"/>
      <c r="AF32" s="300">
        <v>2424</v>
      </c>
      <c r="AG32" s="301"/>
      <c r="AH32" s="300">
        <v>2280</v>
      </c>
      <c r="AI32" s="301"/>
      <c r="AJ32" s="300">
        <v>2088</v>
      </c>
      <c r="AK32" s="301"/>
      <c r="AL32" s="300">
        <v>2280</v>
      </c>
      <c r="AM32" s="301"/>
      <c r="AN32" s="300">
        <v>2280</v>
      </c>
      <c r="AO32" s="301"/>
      <c r="AP32" s="302">
        <v>2280</v>
      </c>
      <c r="AQ32" s="303"/>
      <c r="AR32" s="300">
        <v>2304</v>
      </c>
      <c r="AS32" s="301"/>
      <c r="AT32" s="300">
        <v>2352</v>
      </c>
      <c r="AU32" s="301"/>
      <c r="AV32" s="302">
        <v>2328</v>
      </c>
      <c r="AW32" s="303"/>
      <c r="AX32" s="300">
        <v>2256</v>
      </c>
      <c r="AY32" s="301"/>
      <c r="AZ32" s="300">
        <v>2232</v>
      </c>
      <c r="BA32" s="301"/>
      <c r="BB32" s="300">
        <v>2256</v>
      </c>
      <c r="BC32" s="301"/>
      <c r="BD32" s="300">
        <v>2232</v>
      </c>
      <c r="BE32" s="301"/>
      <c r="BF32" s="300">
        <v>2232</v>
      </c>
      <c r="BG32" s="301"/>
      <c r="BH32" s="300">
        <v>2304</v>
      </c>
      <c r="BI32" s="301"/>
      <c r="BJ32" s="300">
        <v>2280</v>
      </c>
      <c r="BK32" s="301"/>
      <c r="BL32" s="300">
        <v>2256</v>
      </c>
      <c r="BM32" s="301"/>
      <c r="BN32" s="171"/>
      <c r="BO32" s="1"/>
    </row>
    <row r="33" spans="1:121" ht="14.25" customHeight="1" thickBot="1" x14ac:dyDescent="0.3">
      <c r="A33" s="304" t="s">
        <v>11</v>
      </c>
      <c r="B33" s="305"/>
      <c r="C33" s="306"/>
      <c r="D33" s="307">
        <v>460.05</v>
      </c>
      <c r="E33" s="308"/>
      <c r="F33" s="307">
        <v>460.2</v>
      </c>
      <c r="G33" s="308"/>
      <c r="H33" s="307">
        <v>460.20000000000005</v>
      </c>
      <c r="I33" s="308"/>
      <c r="J33" s="307">
        <v>460.05</v>
      </c>
      <c r="K33" s="308"/>
      <c r="L33" s="307">
        <v>457.65</v>
      </c>
      <c r="M33" s="308"/>
      <c r="N33" s="307">
        <v>460.2</v>
      </c>
      <c r="O33" s="308"/>
      <c r="P33" s="307">
        <v>466.05</v>
      </c>
      <c r="Q33" s="308"/>
      <c r="R33" s="307">
        <v>466.05</v>
      </c>
      <c r="S33" s="308"/>
      <c r="T33" s="307">
        <v>466.05</v>
      </c>
      <c r="U33" s="308"/>
      <c r="V33" s="307">
        <v>450.05</v>
      </c>
      <c r="W33" s="308"/>
      <c r="X33" s="307">
        <v>434.45</v>
      </c>
      <c r="Y33" s="308"/>
      <c r="Z33" s="307">
        <v>459.95</v>
      </c>
      <c r="AA33" s="308"/>
      <c r="AB33" s="307">
        <v>450</v>
      </c>
      <c r="AC33" s="308"/>
      <c r="AD33" s="307">
        <v>450.1</v>
      </c>
      <c r="AE33" s="308"/>
      <c r="AF33" s="307">
        <v>450.1</v>
      </c>
      <c r="AG33" s="308"/>
      <c r="AH33" s="307">
        <v>450.1</v>
      </c>
      <c r="AI33" s="308"/>
      <c r="AJ33" s="307">
        <v>450.2</v>
      </c>
      <c r="AK33" s="308"/>
      <c r="AL33" s="307">
        <v>450.2</v>
      </c>
      <c r="AM33" s="308"/>
      <c r="AN33" s="307">
        <v>459.7</v>
      </c>
      <c r="AO33" s="308"/>
      <c r="AP33" s="307">
        <v>459.7</v>
      </c>
      <c r="AQ33" s="308"/>
      <c r="AR33" s="307">
        <v>460.29999999999995</v>
      </c>
      <c r="AS33" s="308"/>
      <c r="AT33" s="307">
        <v>460.3</v>
      </c>
      <c r="AU33" s="308"/>
      <c r="AV33" s="307">
        <v>460.3</v>
      </c>
      <c r="AW33" s="308"/>
      <c r="AX33" s="307">
        <v>511.4</v>
      </c>
      <c r="AY33" s="308"/>
      <c r="AZ33" s="307">
        <v>510.15</v>
      </c>
      <c r="BA33" s="308"/>
      <c r="BB33" s="307">
        <v>510.1</v>
      </c>
      <c r="BC33" s="308"/>
      <c r="BD33" s="307">
        <v>511.1</v>
      </c>
      <c r="BE33" s="308"/>
      <c r="BF33" s="307">
        <v>512.1</v>
      </c>
      <c r="BG33" s="308"/>
      <c r="BH33" s="307">
        <v>509.79999999999995</v>
      </c>
      <c r="BI33" s="308"/>
      <c r="BJ33" s="307">
        <v>507.5</v>
      </c>
      <c r="BK33" s="308"/>
      <c r="BL33" s="307">
        <v>499.93</v>
      </c>
      <c r="BM33" s="308"/>
      <c r="BN33" s="171"/>
      <c r="BO33" s="1"/>
    </row>
    <row r="34" spans="1:121" ht="14.25" customHeight="1" thickBot="1" x14ac:dyDescent="0.3">
      <c r="A34" s="304" t="s">
        <v>12</v>
      </c>
      <c r="B34" s="305"/>
      <c r="C34" s="306"/>
      <c r="D34" s="309">
        <f>D30+D32+D33</f>
        <v>3830.8950000002014</v>
      </c>
      <c r="E34" s="310"/>
      <c r="F34" s="309">
        <f t="shared" ref="F34:T34" si="5">F30+F32+F33</f>
        <v>3943.8420000002184</v>
      </c>
      <c r="G34" s="310"/>
      <c r="H34" s="309">
        <f t="shared" si="5"/>
        <v>4026.1069999998799</v>
      </c>
      <c r="I34" s="310"/>
      <c r="J34" s="309">
        <f t="shared" si="5"/>
        <v>3985.0119999997778</v>
      </c>
      <c r="K34" s="310"/>
      <c r="L34" s="309">
        <f t="shared" si="5"/>
        <v>3955.7310000001776</v>
      </c>
      <c r="M34" s="310"/>
      <c r="N34" s="309">
        <f t="shared" si="5"/>
        <v>3927.983000000037</v>
      </c>
      <c r="O34" s="310"/>
      <c r="P34" s="309">
        <f t="shared" si="5"/>
        <v>3997.0880000000761</v>
      </c>
      <c r="Q34" s="310"/>
      <c r="R34" s="309">
        <f t="shared" si="5"/>
        <v>4057.5490000000882</v>
      </c>
      <c r="S34" s="310"/>
      <c r="T34" s="309">
        <f t="shared" si="5"/>
        <v>4007.4599999997099</v>
      </c>
      <c r="U34" s="310"/>
      <c r="V34" s="309">
        <f>V30+V32+V33</f>
        <v>4002.1880000002529</v>
      </c>
      <c r="W34" s="310"/>
      <c r="X34" s="309">
        <f>X30+X32+X33</f>
        <v>3914.2729999997628</v>
      </c>
      <c r="Y34" s="310"/>
      <c r="Z34" s="309">
        <f>Z30+Z32+Z33</f>
        <v>4060.2330000002326</v>
      </c>
      <c r="AA34" s="310"/>
      <c r="AB34" s="309">
        <f>AB30+AB32+AB33</f>
        <v>3982.8410000000449</v>
      </c>
      <c r="AC34" s="310"/>
      <c r="AD34" s="309">
        <f>AD30+AD32+AD33</f>
        <v>4002.1709999995842</v>
      </c>
      <c r="AE34" s="310"/>
      <c r="AF34" s="309">
        <f>AF30+AF32+AF33</f>
        <v>4145.1920000003347</v>
      </c>
      <c r="AG34" s="310"/>
      <c r="AH34" s="309">
        <f>AH30+AH32+AH33</f>
        <v>4002.4519999998652</v>
      </c>
      <c r="AI34" s="310"/>
      <c r="AJ34" s="309">
        <f>AJ30+AJ32+AJ33</f>
        <v>3837.4760000000142</v>
      </c>
      <c r="AK34" s="310"/>
      <c r="AL34" s="309">
        <f>AL30+AL32+AL33</f>
        <v>3989.5670000000264</v>
      </c>
      <c r="AM34" s="310"/>
      <c r="AN34" s="309">
        <f>AN30+AN32+AN33</f>
        <v>4001.3230000001395</v>
      </c>
      <c r="AO34" s="310"/>
      <c r="AP34" s="309">
        <f>AP30+AP32+AP33</f>
        <v>3966.0239999996725</v>
      </c>
      <c r="AQ34" s="310"/>
      <c r="AR34" s="309">
        <f>AR30+AR32+AR33</f>
        <v>3970.5220000001582</v>
      </c>
      <c r="AS34" s="310"/>
      <c r="AT34" s="309">
        <f>AT30+AT32+AT33</f>
        <v>4116.1809999999678</v>
      </c>
      <c r="AU34" s="310"/>
      <c r="AV34" s="309">
        <f>AV30+AV32+AV33</f>
        <v>4090.1779999998962</v>
      </c>
      <c r="AW34" s="310"/>
      <c r="AX34" s="309">
        <f>AX30+AX32+AX33</f>
        <v>4062.0420000002091</v>
      </c>
      <c r="AY34" s="310"/>
      <c r="AZ34" s="309">
        <f>AZ30+AZ32+AZ33</f>
        <v>4066.8449999999061</v>
      </c>
      <c r="BA34" s="310"/>
      <c r="BB34" s="309">
        <f>BB30+BB32+BB33</f>
        <v>4075.4449999999711</v>
      </c>
      <c r="BC34" s="310"/>
      <c r="BD34" s="309">
        <f>BD30+BD32+BD33</f>
        <v>4073.0740000001401</v>
      </c>
      <c r="BE34" s="310"/>
      <c r="BF34" s="309">
        <f>BF30+BF32+BF33</f>
        <v>4017.7830000000004</v>
      </c>
      <c r="BG34" s="310"/>
      <c r="BH34" s="309">
        <f>BH30+BH32+BH33</f>
        <v>3980.5269999995999</v>
      </c>
      <c r="BI34" s="310"/>
      <c r="BJ34" s="309">
        <f>BJ30+BJ32+BJ33</f>
        <v>4048.9290000004157</v>
      </c>
      <c r="BK34" s="310"/>
      <c r="BL34" s="309">
        <f>BL30+BL32+BL33</f>
        <v>4131.2240000000556</v>
      </c>
      <c r="BM34" s="310"/>
      <c r="BN34" s="171"/>
      <c r="BO34" s="1"/>
    </row>
    <row r="35" spans="1:121" ht="14.25" customHeight="1" thickBot="1" x14ac:dyDescent="0.3">
      <c r="A35" s="313" t="s">
        <v>13</v>
      </c>
      <c r="B35" s="314"/>
      <c r="C35" s="315"/>
      <c r="D35" s="311">
        <f>D31-D34</f>
        <v>33.778599999487142</v>
      </c>
      <c r="E35" s="312"/>
      <c r="F35" s="311">
        <f>F31-F34</f>
        <v>43.611999999781801</v>
      </c>
      <c r="G35" s="312"/>
      <c r="H35" s="311">
        <f>H31-H34</f>
        <v>244.95620000022791</v>
      </c>
      <c r="I35" s="312"/>
      <c r="J35" s="311">
        <f>J31-J34</f>
        <v>359.90900000022248</v>
      </c>
      <c r="K35" s="312"/>
      <c r="L35" s="311">
        <f>L31-L34</f>
        <v>432.60929999961581</v>
      </c>
      <c r="M35" s="312"/>
      <c r="N35" s="311">
        <f>N31-N34</f>
        <v>372.37099999996326</v>
      </c>
      <c r="O35" s="312"/>
      <c r="P35" s="311">
        <f>P31-P34</f>
        <v>131.82119999969927</v>
      </c>
      <c r="Q35" s="312"/>
      <c r="R35" s="311">
        <f>R31-R34</f>
        <v>433.15659999988111</v>
      </c>
      <c r="S35" s="312"/>
      <c r="T35" s="311">
        <f>T31-T34</f>
        <v>496.3810000006506</v>
      </c>
      <c r="U35" s="312"/>
      <c r="V35" s="311">
        <f>V31-V34</f>
        <v>505.33639999948537</v>
      </c>
      <c r="W35" s="312"/>
      <c r="X35" s="311">
        <f>X31-X34</f>
        <v>608.40400000020236</v>
      </c>
      <c r="Y35" s="312"/>
      <c r="Z35" s="311">
        <f>Z31-Z34</f>
        <v>485.81079999982876</v>
      </c>
      <c r="AA35" s="312"/>
      <c r="AB35" s="311">
        <f>AB31-AB34</f>
        <v>454.55199999995511</v>
      </c>
      <c r="AC35" s="312"/>
      <c r="AD35" s="311">
        <f>AD31-AD34</f>
        <v>242.20700000041552</v>
      </c>
      <c r="AE35" s="312"/>
      <c r="AF35" s="311">
        <f>AF31-AF34</f>
        <v>410.41909999953259</v>
      </c>
      <c r="AG35" s="312"/>
      <c r="AH35" s="311">
        <f>AH31-AH34</f>
        <v>653.27100000018936</v>
      </c>
      <c r="AI35" s="312"/>
      <c r="AJ35" s="311">
        <f>AJ31-AJ34</f>
        <v>827.49549999998726</v>
      </c>
      <c r="AK35" s="312"/>
      <c r="AL35" s="311">
        <f>AL31-AL34</f>
        <v>714.02279999989059</v>
      </c>
      <c r="AM35" s="312"/>
      <c r="AN35" s="311">
        <f>AN31-AN34</f>
        <v>759.5405000000228</v>
      </c>
      <c r="AO35" s="312"/>
      <c r="AP35" s="311">
        <f>AP31-AP34</f>
        <v>725.23200000032784</v>
      </c>
      <c r="AQ35" s="312"/>
      <c r="AR35" s="311">
        <f>AR31-AR34</f>
        <v>512.04549999965639</v>
      </c>
      <c r="AS35" s="312"/>
      <c r="AT35" s="311">
        <f>AT31-AT34</f>
        <v>545.84840000024542</v>
      </c>
      <c r="AU35" s="312"/>
      <c r="AV35" s="311">
        <f>AV31-AV34</f>
        <v>503.08899999996902</v>
      </c>
      <c r="AW35" s="312"/>
      <c r="AX35" s="311">
        <f>AX31-AX34</f>
        <v>445.27709999991976</v>
      </c>
      <c r="AY35" s="312"/>
      <c r="AZ35" s="311">
        <f>AZ31-AZ34</f>
        <v>183.74980000005462</v>
      </c>
      <c r="BA35" s="312"/>
      <c r="BB35" s="311">
        <f>BB31-BB34</f>
        <v>-180.22270000000344</v>
      </c>
      <c r="BC35" s="312"/>
      <c r="BD35" s="311">
        <f>BD31-BD34</f>
        <v>473.50449999981493</v>
      </c>
      <c r="BE35" s="312"/>
      <c r="BF35" s="311">
        <f>BF31-BF34</f>
        <v>421.00980000004711</v>
      </c>
      <c r="BG35" s="312"/>
      <c r="BH35" s="311">
        <f>BH31-BH34</f>
        <v>636.90440000067338</v>
      </c>
      <c r="BI35" s="312"/>
      <c r="BJ35" s="311">
        <f>BJ31-BJ34</f>
        <v>729.61629999931392</v>
      </c>
      <c r="BK35" s="312"/>
      <c r="BL35" s="311">
        <f>BL31-BL34</f>
        <v>550.64479999986906</v>
      </c>
      <c r="BM35" s="312"/>
      <c r="BN35" s="171"/>
      <c r="BO35" s="1"/>
    </row>
    <row r="36" spans="1:121" ht="15" hidden="1" customHeight="1" x14ac:dyDescent="0.25">
      <c r="A36" s="317" t="s">
        <v>14</v>
      </c>
      <c r="B36" s="318"/>
      <c r="C36" s="319"/>
      <c r="D36" s="316">
        <f>D31-E30-D32-D33</f>
        <v>-319.98597000049978</v>
      </c>
      <c r="E36" s="278"/>
      <c r="F36" s="316">
        <f>F31-G30-F32-F33</f>
        <v>-196.19889000026177</v>
      </c>
      <c r="G36" s="278"/>
      <c r="H36" s="316">
        <f>H31-I30-H32-H33</f>
        <v>-141.57719999989081</v>
      </c>
      <c r="I36" s="278"/>
      <c r="J36" s="316">
        <f>J31-K30-J32-J33</f>
        <v>-166.95822999967578</v>
      </c>
      <c r="K36" s="278"/>
      <c r="L36" s="316">
        <f>L31-M30-L32-L33</f>
        <v>11.26692999962745</v>
      </c>
      <c r="M36" s="278"/>
      <c r="N36" s="316">
        <f>N31-O30-N32-N33</f>
        <v>27.890520000099798</v>
      </c>
      <c r="O36" s="278"/>
      <c r="P36" s="316">
        <f>P31-Q30-P32-P33</f>
        <v>-253.14583000030717</v>
      </c>
      <c r="Q36" s="278"/>
      <c r="R36" s="316">
        <f>R31-S30-R32-R33</f>
        <v>-87.285880000142981</v>
      </c>
      <c r="S36" s="278"/>
      <c r="T36" s="316">
        <f>T31-U30-T32-T33</f>
        <v>-44.775039999392277</v>
      </c>
      <c r="U36" s="278"/>
      <c r="V36" s="316">
        <f>V31-W30-V32-V33</f>
        <v>83.962529999451078</v>
      </c>
      <c r="W36" s="278"/>
      <c r="X36" s="316">
        <f>X31-Y30-X32-X33</f>
        <v>128.77190000030242</v>
      </c>
      <c r="Y36" s="278"/>
      <c r="Z36" s="316">
        <f>Z31-AA30-Z32-Z33</f>
        <v>-16.329330000206198</v>
      </c>
      <c r="AA36" s="278"/>
      <c r="AB36" s="316">
        <f>AB31-AC30-AB32-AB33</f>
        <v>3.7803199999298158</v>
      </c>
      <c r="AC36" s="278"/>
      <c r="AD36" s="316">
        <f>AD31-AE30-AD32-AD33</f>
        <v>-53.221579999758546</v>
      </c>
      <c r="AE36" s="278"/>
      <c r="AF36" s="316">
        <f>AF31-AG30-AF32-AF33</f>
        <v>-21.644960000394917</v>
      </c>
      <c r="AG36" s="278"/>
      <c r="AH36" s="316">
        <f>AH31-AI30-AH32-AH33</f>
        <v>48.335150000241697</v>
      </c>
      <c r="AI36" s="278"/>
      <c r="AJ36" s="316">
        <f>AJ31-AK30-AJ32-AJ33</f>
        <v>302.74098999988911</v>
      </c>
      <c r="AK36" s="278"/>
      <c r="AL36" s="316">
        <f>AL31-AM30-AL32-AL33</f>
        <v>155.65879999989448</v>
      </c>
      <c r="AM36" s="278"/>
      <c r="AN36" s="316">
        <f>AN31-AO30-AN32-AN33</f>
        <v>228.37824000002939</v>
      </c>
      <c r="AO36" s="278"/>
      <c r="AP36" s="316">
        <f>AP31-AQ30-AP32-AP33</f>
        <v>162.25457000041644</v>
      </c>
      <c r="AQ36" s="278"/>
      <c r="AR36" s="316">
        <f>AR31-AS30-AR32-AR33</f>
        <v>-149.59940000026722</v>
      </c>
      <c r="AS36" s="278"/>
      <c r="AT36" s="316">
        <f>AT31-AU30-AT32-AT33</f>
        <v>-13.805489999995928</v>
      </c>
      <c r="AU36" s="278"/>
      <c r="AV36" s="316">
        <f>AV31-AW30-AV32-AV33</f>
        <v>-592.049179999957</v>
      </c>
      <c r="AW36" s="278"/>
      <c r="AX36" s="316">
        <f>AX31-AY30-AX32-AX33</f>
        <v>-88.881940000043755</v>
      </c>
      <c r="AY36" s="278"/>
      <c r="AZ36" s="316">
        <f>AZ31-BA30-AZ32-AZ33</f>
        <v>-348.35570999992785</v>
      </c>
      <c r="BA36" s="278"/>
      <c r="BB36" s="316">
        <f>BB31-BC30-BB32-BB33</f>
        <v>-753.06812000001503</v>
      </c>
      <c r="BC36" s="278"/>
      <c r="BD36" s="316">
        <f>BD31-BE30-BD32-BD33</f>
        <v>34.548699999831001</v>
      </c>
      <c r="BE36" s="278"/>
      <c r="BF36" s="316">
        <f>BF31-BG30-BF32-BF33</f>
        <v>-161.00037999990275</v>
      </c>
      <c r="BG36" s="278"/>
      <c r="BH36" s="316">
        <f>BH31-BI30-BH32-BH33</f>
        <v>-121.61871999932487</v>
      </c>
      <c r="BI36" s="278"/>
      <c r="BJ36" s="316">
        <f>BJ31-BK30-BJ32-BJ33</f>
        <v>111.39774999926613</v>
      </c>
      <c r="BK36" s="278"/>
      <c r="BL36" s="316">
        <f>BL31-BM30-BL32-BL33</f>
        <v>141.12326999985208</v>
      </c>
      <c r="BM36" s="278"/>
      <c r="BN36" s="1"/>
      <c r="BO36" s="126">
        <f>BN31-BO30-BN33-BN32</f>
        <v>-37548.083930000117</v>
      </c>
    </row>
    <row r="37" spans="1:121" ht="15" customHeight="1" x14ac:dyDescent="0.25">
      <c r="A37" s="320"/>
      <c r="B37" s="320"/>
      <c r="C37" s="320"/>
      <c r="BO37" s="67"/>
    </row>
    <row r="38" spans="1:121" x14ac:dyDescent="0.25">
      <c r="D38" s="321">
        <v>45292</v>
      </c>
      <c r="E38" s="322"/>
      <c r="F38" s="321">
        <v>45293</v>
      </c>
      <c r="G38" s="322"/>
      <c r="H38" s="321">
        <v>45294</v>
      </c>
      <c r="I38" s="322"/>
      <c r="J38" s="321">
        <v>45295</v>
      </c>
      <c r="K38" s="322"/>
      <c r="L38" s="321">
        <v>45296</v>
      </c>
      <c r="M38" s="322"/>
      <c r="N38" s="321">
        <v>45297</v>
      </c>
      <c r="O38" s="322"/>
      <c r="P38" s="321">
        <v>45298</v>
      </c>
      <c r="Q38" s="322"/>
      <c r="R38" s="321">
        <v>45299</v>
      </c>
      <c r="S38" s="322"/>
      <c r="T38" s="321">
        <v>45300</v>
      </c>
      <c r="U38" s="322"/>
      <c r="V38" s="321">
        <v>45301</v>
      </c>
      <c r="W38" s="322"/>
      <c r="X38" s="321">
        <v>45302</v>
      </c>
      <c r="Y38" s="322"/>
      <c r="Z38" s="321">
        <v>45303</v>
      </c>
      <c r="AA38" s="322"/>
      <c r="AB38" s="321">
        <v>45304</v>
      </c>
      <c r="AC38" s="322"/>
      <c r="AD38" s="321">
        <v>45305</v>
      </c>
      <c r="AE38" s="322"/>
      <c r="AF38" s="321">
        <v>45306</v>
      </c>
      <c r="AG38" s="322"/>
      <c r="AH38" s="321">
        <v>45307</v>
      </c>
      <c r="AI38" s="322"/>
      <c r="AJ38" s="321">
        <v>45308</v>
      </c>
      <c r="AK38" s="322"/>
      <c r="AL38" s="321">
        <v>45309</v>
      </c>
      <c r="AM38" s="322"/>
      <c r="AN38" s="321">
        <v>45310</v>
      </c>
      <c r="AO38" s="322"/>
      <c r="AP38" s="321">
        <v>45311</v>
      </c>
      <c r="AQ38" s="322"/>
      <c r="AR38" s="321">
        <v>45312</v>
      </c>
      <c r="AS38" s="322"/>
      <c r="AT38" s="321">
        <v>45313</v>
      </c>
      <c r="AU38" s="322"/>
      <c r="AV38" s="321">
        <v>45314</v>
      </c>
      <c r="AW38" s="322"/>
      <c r="AX38" s="321">
        <v>45315</v>
      </c>
      <c r="AY38" s="322"/>
      <c r="AZ38" s="321">
        <v>45316</v>
      </c>
      <c r="BA38" s="322"/>
      <c r="BB38" s="321">
        <v>45317</v>
      </c>
      <c r="BC38" s="322"/>
      <c r="BD38" s="321">
        <v>45318</v>
      </c>
      <c r="BE38" s="322"/>
      <c r="BF38" s="321">
        <v>45319</v>
      </c>
      <c r="BG38" s="322"/>
      <c r="BH38" s="321">
        <v>45320</v>
      </c>
      <c r="BI38" s="322"/>
      <c r="BJ38" s="321">
        <v>45321</v>
      </c>
      <c r="BK38" s="322"/>
      <c r="BL38" s="321">
        <v>45322</v>
      </c>
      <c r="BM38" s="322"/>
    </row>
    <row r="39" spans="1:121" x14ac:dyDescent="0.25">
      <c r="C39" s="78" t="s">
        <v>16</v>
      </c>
      <c r="D39" s="324">
        <v>15792.839</v>
      </c>
      <c r="E39" s="324"/>
      <c r="F39" s="324">
        <v>15792.839</v>
      </c>
      <c r="G39" s="324"/>
      <c r="H39" s="324">
        <v>15792.839</v>
      </c>
      <c r="I39" s="324"/>
      <c r="J39" s="324">
        <v>15792.839</v>
      </c>
      <c r="K39" s="324"/>
      <c r="L39" s="324">
        <v>15792.839</v>
      </c>
      <c r="M39" s="324"/>
      <c r="N39" s="324">
        <v>15792.839</v>
      </c>
      <c r="O39" s="324"/>
      <c r="P39" s="324">
        <v>15792.839</v>
      </c>
      <c r="Q39" s="324"/>
      <c r="R39" s="324">
        <v>15792.839</v>
      </c>
      <c r="S39" s="324"/>
      <c r="T39" s="324">
        <v>15792.839</v>
      </c>
      <c r="U39" s="324"/>
      <c r="V39" s="324">
        <v>15792.839</v>
      </c>
      <c r="W39" s="324"/>
      <c r="X39" s="324">
        <v>15792.839</v>
      </c>
      <c r="Y39" s="324"/>
      <c r="Z39" s="324">
        <v>15792.839</v>
      </c>
      <c r="AA39" s="324"/>
      <c r="AB39" s="324">
        <v>15792.839</v>
      </c>
      <c r="AC39" s="324"/>
      <c r="AD39" s="324">
        <v>15792.839</v>
      </c>
      <c r="AE39" s="324"/>
      <c r="AF39" s="324">
        <v>15792.839</v>
      </c>
      <c r="AG39" s="324"/>
      <c r="AH39" s="326">
        <v>15792.839</v>
      </c>
      <c r="AI39" s="326"/>
      <c r="AJ39" s="326">
        <v>15792.839</v>
      </c>
      <c r="AK39" s="326"/>
      <c r="AL39" s="324">
        <v>15792.839</v>
      </c>
      <c r="AM39" s="324"/>
      <c r="AN39" s="324">
        <v>15792.839</v>
      </c>
      <c r="AO39" s="324"/>
      <c r="AP39" s="324">
        <v>15792.839</v>
      </c>
      <c r="AQ39" s="324"/>
      <c r="AR39" s="324">
        <v>15792.839</v>
      </c>
      <c r="AS39" s="324"/>
      <c r="AT39" s="324">
        <v>15792.839</v>
      </c>
      <c r="AU39" s="324"/>
      <c r="AV39" s="324">
        <v>15792.839</v>
      </c>
      <c r="AW39" s="324"/>
      <c r="AX39" s="324">
        <v>15792.839</v>
      </c>
      <c r="AY39" s="324"/>
      <c r="AZ39" s="324">
        <v>15792.839</v>
      </c>
      <c r="BA39" s="324"/>
      <c r="BB39" s="324">
        <v>15792.839</v>
      </c>
      <c r="BC39" s="324"/>
      <c r="BD39" s="324">
        <v>15792.839</v>
      </c>
      <c r="BE39" s="324"/>
      <c r="BF39" s="324">
        <v>15792.839</v>
      </c>
      <c r="BG39" s="324"/>
      <c r="BH39" s="324">
        <v>15792.839</v>
      </c>
      <c r="BI39" s="324"/>
      <c r="BJ39" s="324">
        <v>15792.839</v>
      </c>
      <c r="BK39" s="324"/>
      <c r="BL39" s="324">
        <v>15792.839</v>
      </c>
      <c r="BM39" s="324"/>
    </row>
    <row r="40" spans="1:121" x14ac:dyDescent="0.25">
      <c r="C40" s="78" t="s">
        <v>17</v>
      </c>
      <c r="D40" s="324">
        <v>875.39099999999996</v>
      </c>
      <c r="E40" s="324"/>
      <c r="F40" s="324">
        <v>877.23099999999999</v>
      </c>
      <c r="G40" s="324"/>
      <c r="H40" s="324">
        <v>879.37900000000002</v>
      </c>
      <c r="I40" s="324"/>
      <c r="J40" s="324">
        <v>882.14</v>
      </c>
      <c r="K40" s="324"/>
      <c r="L40" s="324">
        <v>884.26499999999999</v>
      </c>
      <c r="M40" s="324"/>
      <c r="N40" s="324">
        <v>886.31299999999999</v>
      </c>
      <c r="O40" s="324"/>
      <c r="P40" s="324">
        <v>888.33900000000006</v>
      </c>
      <c r="Q40" s="324"/>
      <c r="R40" s="324">
        <v>890.61</v>
      </c>
      <c r="S40" s="324"/>
      <c r="T40" s="324">
        <v>892.85199999999998</v>
      </c>
      <c r="U40" s="324"/>
      <c r="V40" s="324">
        <v>894.96</v>
      </c>
      <c r="W40" s="324"/>
      <c r="X40" s="324">
        <v>896.95</v>
      </c>
      <c r="Y40" s="324"/>
      <c r="Z40" s="324">
        <v>899.23699999999997</v>
      </c>
      <c r="AA40" s="324"/>
      <c r="AB40" s="324">
        <v>901.25900000000001</v>
      </c>
      <c r="AC40" s="324"/>
      <c r="AD40" s="324">
        <v>903.41099999999994</v>
      </c>
      <c r="AE40" s="324"/>
      <c r="AF40" s="324">
        <v>905.68700000000001</v>
      </c>
      <c r="AG40" s="324"/>
      <c r="AH40" s="326">
        <v>907.89400000000001</v>
      </c>
      <c r="AI40" s="326"/>
      <c r="AJ40" s="326">
        <v>910.12400000000002</v>
      </c>
      <c r="AK40" s="326"/>
      <c r="AL40" s="324">
        <v>912.85199999999998</v>
      </c>
      <c r="AM40" s="324"/>
      <c r="AN40" s="324">
        <v>915.26300000000003</v>
      </c>
      <c r="AO40" s="324"/>
      <c r="AP40" s="324">
        <v>917.38699999999994</v>
      </c>
      <c r="AQ40" s="324"/>
      <c r="AR40" s="324">
        <v>919.72500000000002</v>
      </c>
      <c r="AS40" s="324"/>
      <c r="AT40" s="324">
        <v>922.19799999999998</v>
      </c>
      <c r="AU40" s="324"/>
      <c r="AV40" s="324">
        <v>924.65099999999995</v>
      </c>
      <c r="AW40" s="324"/>
      <c r="AX40" s="324">
        <v>927.10799999999995</v>
      </c>
      <c r="AY40" s="324"/>
      <c r="AZ40" s="324">
        <v>929.55799999999999</v>
      </c>
      <c r="BA40" s="324"/>
      <c r="BB40" s="324">
        <v>931.89499999999998</v>
      </c>
      <c r="BC40" s="324"/>
      <c r="BD40" s="324">
        <v>933.82600000000002</v>
      </c>
      <c r="BE40" s="324"/>
      <c r="BF40" s="324">
        <v>936.01800000000003</v>
      </c>
      <c r="BG40" s="324"/>
      <c r="BH40" s="324">
        <v>938.25400000000002</v>
      </c>
      <c r="BI40" s="324"/>
      <c r="BJ40" s="324">
        <v>940.48599999999999</v>
      </c>
      <c r="BK40" s="324"/>
      <c r="BL40" s="324">
        <v>942.71500000000003</v>
      </c>
      <c r="BM40" s="324"/>
    </row>
    <row r="41" spans="1:121" x14ac:dyDescent="0.25">
      <c r="C41" s="78" t="s">
        <v>18</v>
      </c>
      <c r="D41" s="324">
        <v>19.680000000000291</v>
      </c>
      <c r="E41" s="324"/>
      <c r="F41" s="324">
        <v>20.519999999999527</v>
      </c>
      <c r="G41" s="324"/>
      <c r="H41" s="324">
        <v>19.440000000000509</v>
      </c>
      <c r="I41" s="324"/>
      <c r="J41" s="324">
        <v>19.839999999999236</v>
      </c>
      <c r="K41" s="324"/>
      <c r="L41" s="324">
        <v>19.640000000000327</v>
      </c>
      <c r="M41" s="324"/>
      <c r="N41" s="324">
        <v>20.039999999999964</v>
      </c>
      <c r="O41" s="324"/>
      <c r="P41" s="324">
        <v>18.960000000000036</v>
      </c>
      <c r="Q41" s="324"/>
      <c r="R41" s="324">
        <v>20.159999999999854</v>
      </c>
      <c r="S41" s="324"/>
      <c r="T41" s="324">
        <v>19.480000000000473</v>
      </c>
      <c r="U41" s="324"/>
      <c r="V41" s="324">
        <v>19.519999999999527</v>
      </c>
      <c r="W41" s="324"/>
      <c r="X41" s="324">
        <v>19.760000000000218</v>
      </c>
      <c r="Y41" s="324"/>
      <c r="Z41" s="324">
        <v>19.680000000000291</v>
      </c>
      <c r="AA41" s="324"/>
      <c r="AB41" s="324">
        <v>20.8799999999992</v>
      </c>
      <c r="AC41" s="324"/>
      <c r="AD41" s="324">
        <v>20</v>
      </c>
      <c r="AE41" s="324"/>
      <c r="AF41" s="324">
        <v>21.040000000000873</v>
      </c>
      <c r="AG41" s="324"/>
      <c r="AH41" s="326">
        <v>20.159999999999854</v>
      </c>
      <c r="AI41" s="326"/>
      <c r="AJ41" s="326">
        <v>20.4399999999996</v>
      </c>
      <c r="AK41" s="326"/>
      <c r="AL41" s="324">
        <v>20.400000000000546</v>
      </c>
      <c r="AM41" s="324"/>
      <c r="AN41" s="324">
        <v>21.079999999999927</v>
      </c>
      <c r="AO41" s="324"/>
      <c r="AP41" s="324">
        <v>20.799999999999272</v>
      </c>
      <c r="AQ41" s="324"/>
      <c r="AR41" s="324">
        <v>20.200000000000728</v>
      </c>
      <c r="AS41" s="324"/>
      <c r="AT41" s="324">
        <v>21.519999999999527</v>
      </c>
      <c r="AU41" s="324"/>
      <c r="AV41" s="324">
        <v>20.680000000000291</v>
      </c>
      <c r="AW41" s="324"/>
      <c r="AX41" s="324">
        <v>19.679999999999382</v>
      </c>
      <c r="AY41" s="324"/>
      <c r="AZ41" s="324">
        <v>19.880000000000109</v>
      </c>
      <c r="BA41" s="324"/>
      <c r="BB41" s="324">
        <v>20</v>
      </c>
      <c r="BC41" s="324"/>
      <c r="BD41" s="324">
        <v>20.600000000000364</v>
      </c>
      <c r="BE41" s="324"/>
      <c r="BF41" s="324">
        <v>19.4399999999996</v>
      </c>
      <c r="BG41" s="324"/>
      <c r="BH41" s="324">
        <v>20.5600000000004</v>
      </c>
      <c r="BI41" s="324"/>
      <c r="BJ41" s="324">
        <v>19.760000000000218</v>
      </c>
      <c r="BK41" s="324"/>
      <c r="BL41" s="324">
        <v>19.759999999999309</v>
      </c>
      <c r="BM41" s="324"/>
    </row>
    <row r="42" spans="1:121" x14ac:dyDescent="0.25">
      <c r="C42" s="78" t="s">
        <v>19</v>
      </c>
      <c r="D42" s="324">
        <v>200.34000000001834</v>
      </c>
      <c r="E42" s="324"/>
      <c r="F42" s="324">
        <v>184.79999999995925</v>
      </c>
      <c r="G42" s="324"/>
      <c r="H42" s="324">
        <v>187.46000000004278</v>
      </c>
      <c r="I42" s="324"/>
      <c r="J42" s="324">
        <v>189.97999999999593</v>
      </c>
      <c r="K42" s="324"/>
      <c r="L42" s="324">
        <v>192.78000000000611</v>
      </c>
      <c r="M42" s="324"/>
      <c r="N42" s="324">
        <v>192.63999999997759</v>
      </c>
      <c r="O42" s="324"/>
      <c r="P42" s="324">
        <v>190.39999999997963</v>
      </c>
      <c r="Q42" s="324"/>
      <c r="R42" s="324">
        <v>208.04000000000815</v>
      </c>
      <c r="S42" s="324"/>
      <c r="T42" s="324">
        <v>198.52000000000407</v>
      </c>
      <c r="U42" s="324"/>
      <c r="V42" s="324">
        <v>196.84000000001834</v>
      </c>
      <c r="W42" s="324"/>
      <c r="X42" s="324">
        <v>202.43999999998778</v>
      </c>
      <c r="Y42" s="324"/>
      <c r="Z42" s="324">
        <v>204.67999999998574</v>
      </c>
      <c r="AA42" s="324"/>
      <c r="AB42" s="324">
        <v>195.44000000003871</v>
      </c>
      <c r="AC42" s="324"/>
      <c r="AD42" s="324">
        <v>184.93999999998778</v>
      </c>
      <c r="AE42" s="324"/>
      <c r="AF42" s="324">
        <v>203.28000000000611</v>
      </c>
      <c r="AG42" s="324"/>
      <c r="AH42" s="326">
        <v>200.19999999998981</v>
      </c>
      <c r="AI42" s="326"/>
      <c r="AJ42" s="326">
        <v>202.02000000000407</v>
      </c>
      <c r="AK42" s="326"/>
      <c r="AL42" s="324">
        <v>203.97999999999593</v>
      </c>
      <c r="AM42" s="324"/>
      <c r="AN42" s="324">
        <v>208.04000000000815</v>
      </c>
      <c r="AO42" s="324"/>
      <c r="AP42" s="324">
        <v>199.35999999997148</v>
      </c>
      <c r="AQ42" s="324"/>
      <c r="AR42" s="324">
        <v>185.92000000003463</v>
      </c>
      <c r="AS42" s="324"/>
      <c r="AT42" s="324">
        <v>207.89999999997963</v>
      </c>
      <c r="AU42" s="324"/>
      <c r="AV42" s="324">
        <v>204.95999999999185</v>
      </c>
      <c r="AW42" s="324"/>
      <c r="AX42" s="324">
        <v>203.14000000002852</v>
      </c>
      <c r="AY42" s="324"/>
      <c r="AZ42" s="324">
        <v>207.76000000000204</v>
      </c>
      <c r="BA42" s="324"/>
      <c r="BB42" s="324">
        <v>215.59999999996944</v>
      </c>
      <c r="BC42" s="324"/>
      <c r="BD42" s="324">
        <v>219.93999999998778</v>
      </c>
      <c r="BE42" s="324"/>
      <c r="BF42" s="324">
        <v>208.60000000002037</v>
      </c>
      <c r="BG42" s="324"/>
      <c r="BH42" s="324">
        <v>231</v>
      </c>
      <c r="BI42" s="324"/>
      <c r="BJ42" s="324">
        <v>210.4199999999837</v>
      </c>
      <c r="BK42" s="324"/>
      <c r="BL42" s="324">
        <v>203.97999999999593</v>
      </c>
      <c r="BM42" s="324"/>
    </row>
    <row r="43" spans="1:121" x14ac:dyDescent="0.25">
      <c r="C43" s="78" t="s">
        <v>20</v>
      </c>
      <c r="D43" s="324">
        <v>25.969999999993888</v>
      </c>
      <c r="E43" s="324"/>
      <c r="F43" s="324">
        <v>24.675000000010186</v>
      </c>
      <c r="G43" s="324"/>
      <c r="H43" s="324">
        <v>25.479999999995925</v>
      </c>
      <c r="I43" s="324"/>
      <c r="J43" s="324">
        <v>22.049999999997453</v>
      </c>
      <c r="K43" s="324"/>
      <c r="L43" s="324">
        <v>20.650000000005093</v>
      </c>
      <c r="M43" s="324"/>
      <c r="N43" s="324">
        <v>26.039999999995416</v>
      </c>
      <c r="O43" s="324"/>
      <c r="P43" s="324">
        <v>25.234999999996944</v>
      </c>
      <c r="Q43" s="324"/>
      <c r="R43" s="324">
        <v>22.645000000004075</v>
      </c>
      <c r="S43" s="324"/>
      <c r="T43" s="324">
        <v>21.840000000005602</v>
      </c>
      <c r="U43" s="324"/>
      <c r="V43" s="324">
        <v>21.559999999999491</v>
      </c>
      <c r="W43" s="324"/>
      <c r="X43" s="324">
        <v>21.664999999995416</v>
      </c>
      <c r="Y43" s="324"/>
      <c r="Z43" s="324">
        <v>21.455000000003565</v>
      </c>
      <c r="AA43" s="324"/>
      <c r="AB43" s="324">
        <v>21.630000000001019</v>
      </c>
      <c r="AC43" s="324"/>
      <c r="AD43" s="324">
        <v>21.489999999997963</v>
      </c>
      <c r="AE43" s="324"/>
      <c r="AF43" s="324">
        <v>21.594999999993888</v>
      </c>
      <c r="AG43" s="324"/>
      <c r="AH43" s="326">
        <v>21.244999999998981</v>
      </c>
      <c r="AI43" s="326"/>
      <c r="AJ43" s="326">
        <v>21.665000000008149</v>
      </c>
      <c r="AK43" s="326"/>
      <c r="AL43" s="324">
        <v>19.77499999999236</v>
      </c>
      <c r="AM43" s="324"/>
      <c r="AN43" s="324">
        <v>19.110000000009677</v>
      </c>
      <c r="AO43" s="324"/>
      <c r="AP43" s="324">
        <v>21.104999999995925</v>
      </c>
      <c r="AQ43" s="324"/>
      <c r="AR43" s="324">
        <v>21.174999999997453</v>
      </c>
      <c r="AS43" s="324"/>
      <c r="AT43" s="324">
        <v>19.635000000002037</v>
      </c>
      <c r="AU43" s="324"/>
      <c r="AV43" s="324">
        <v>18.619999999998981</v>
      </c>
      <c r="AW43" s="324"/>
      <c r="AX43" s="324">
        <v>19.705000000003565</v>
      </c>
      <c r="AY43" s="324"/>
      <c r="AZ43" s="324">
        <v>20.369999999998981</v>
      </c>
      <c r="BA43" s="324"/>
      <c r="BB43" s="324">
        <v>20.08999999999287</v>
      </c>
      <c r="BC43" s="324"/>
      <c r="BD43" s="324">
        <v>22.22500000000764</v>
      </c>
      <c r="BE43" s="324"/>
      <c r="BF43" s="324">
        <v>21.419999999996435</v>
      </c>
      <c r="BG43" s="324"/>
      <c r="BH43" s="324">
        <v>20.825000000002547</v>
      </c>
      <c r="BI43" s="324"/>
      <c r="BJ43" s="324">
        <v>20.64999999999236</v>
      </c>
      <c r="BK43" s="324"/>
      <c r="BL43" s="324">
        <v>20.965000000005602</v>
      </c>
      <c r="BM43" s="324"/>
    </row>
    <row r="44" spans="1:121" x14ac:dyDescent="0.25">
      <c r="C44" s="78" t="s">
        <v>21</v>
      </c>
      <c r="D44" s="324">
        <v>17532.256000000001</v>
      </c>
      <c r="E44" s="324"/>
      <c r="F44" s="324">
        <v>17537.14</v>
      </c>
      <c r="G44" s="324"/>
      <c r="H44" s="324">
        <v>17542.177</v>
      </c>
      <c r="I44" s="324"/>
      <c r="J44" s="324">
        <v>17547.238000000001</v>
      </c>
      <c r="K44" s="324"/>
      <c r="L44" s="324">
        <v>17552.277999999998</v>
      </c>
      <c r="M44" s="324"/>
      <c r="N44" s="324">
        <v>17557.273000000001</v>
      </c>
      <c r="O44" s="324"/>
      <c r="P44" s="324">
        <v>17562.194</v>
      </c>
      <c r="Q44" s="324"/>
      <c r="R44" s="324">
        <v>17567.358</v>
      </c>
      <c r="S44" s="324"/>
      <c r="T44" s="324">
        <v>17572.420999999998</v>
      </c>
      <c r="U44" s="324"/>
      <c r="V44" s="324">
        <v>17577.484</v>
      </c>
      <c r="W44" s="324"/>
      <c r="X44" s="324">
        <v>17582.63</v>
      </c>
      <c r="Y44" s="324"/>
      <c r="Z44" s="324">
        <v>17587.803</v>
      </c>
      <c r="AA44" s="324"/>
      <c r="AB44" s="324">
        <v>17592.794999999998</v>
      </c>
      <c r="AC44" s="324"/>
      <c r="AD44" s="324">
        <v>17597.697</v>
      </c>
      <c r="AE44" s="324"/>
      <c r="AF44" s="324">
        <v>17603.028999999999</v>
      </c>
      <c r="AG44" s="324"/>
      <c r="AH44" s="326">
        <v>17608.344000000001</v>
      </c>
      <c r="AI44" s="326"/>
      <c r="AJ44" s="326">
        <v>17613.713</v>
      </c>
      <c r="AK44" s="326"/>
      <c r="AL44" s="324">
        <v>17619.144</v>
      </c>
      <c r="AM44" s="324"/>
      <c r="AN44" s="324">
        <v>17624.499</v>
      </c>
      <c r="AO44" s="324"/>
      <c r="AP44" s="324">
        <v>17629.696</v>
      </c>
      <c r="AQ44" s="324"/>
      <c r="AR44" s="324">
        <v>17634.966</v>
      </c>
      <c r="AS44" s="324"/>
      <c r="AT44" s="324">
        <v>17640.456999999999</v>
      </c>
      <c r="AU44" s="324"/>
      <c r="AV44" s="324">
        <v>17645.835999999999</v>
      </c>
      <c r="AW44" s="324"/>
      <c r="AX44" s="324">
        <v>17651.156999999999</v>
      </c>
      <c r="AY44" s="324"/>
      <c r="AZ44" s="324">
        <v>17656.370999999999</v>
      </c>
      <c r="BA44" s="324"/>
      <c r="BB44" s="324">
        <v>17661.715</v>
      </c>
      <c r="BC44" s="324"/>
      <c r="BD44" s="324">
        <v>17666.855</v>
      </c>
      <c r="BE44" s="324"/>
      <c r="BF44" s="324">
        <v>17672.041000000001</v>
      </c>
      <c r="BG44" s="324"/>
      <c r="BH44" s="324">
        <v>17677.440999999999</v>
      </c>
      <c r="BI44" s="324"/>
      <c r="BJ44" s="324">
        <v>17682.776000000002</v>
      </c>
      <c r="BK44" s="324"/>
      <c r="BL44" s="324">
        <v>17688.133999999998</v>
      </c>
      <c r="BM44" s="324"/>
    </row>
    <row r="45" spans="1:121" x14ac:dyDescent="0.25">
      <c r="C45" s="78" t="s">
        <v>22</v>
      </c>
      <c r="D45" s="324">
        <v>16.05</v>
      </c>
      <c r="E45" s="324"/>
      <c r="F45" s="324">
        <v>16.059999999999999</v>
      </c>
      <c r="G45" s="324"/>
      <c r="H45" s="324">
        <v>16.059999999999999</v>
      </c>
      <c r="I45" s="324"/>
      <c r="J45" s="324">
        <v>16.059999999999999</v>
      </c>
      <c r="K45" s="324"/>
      <c r="L45" s="324">
        <v>16.059999999999999</v>
      </c>
      <c r="M45" s="324"/>
      <c r="N45" s="324">
        <v>16.059999999999999</v>
      </c>
      <c r="O45" s="324"/>
      <c r="P45" s="324">
        <v>16.07</v>
      </c>
      <c r="Q45" s="324"/>
      <c r="R45" s="324">
        <v>16.07</v>
      </c>
      <c r="S45" s="324"/>
      <c r="T45" s="324">
        <v>16.07</v>
      </c>
      <c r="U45" s="324"/>
      <c r="V45" s="324">
        <v>16.079999999999998</v>
      </c>
      <c r="W45" s="324"/>
      <c r="X45" s="324">
        <v>16.079999999999998</v>
      </c>
      <c r="Y45" s="324"/>
      <c r="Z45" s="324">
        <v>16.079999999999998</v>
      </c>
      <c r="AA45" s="324"/>
      <c r="AB45" s="324">
        <v>16.079999999999998</v>
      </c>
      <c r="AC45" s="324"/>
      <c r="AD45" s="324">
        <v>16.079999999999998</v>
      </c>
      <c r="AE45" s="324"/>
      <c r="AF45" s="324">
        <v>16.09</v>
      </c>
      <c r="AG45" s="324"/>
      <c r="AH45" s="326">
        <v>16.09</v>
      </c>
      <c r="AI45" s="326"/>
      <c r="AJ45" s="326">
        <v>16.100000000000001</v>
      </c>
      <c r="AK45" s="326"/>
      <c r="AL45" s="324">
        <v>16.100000000000001</v>
      </c>
      <c r="AM45" s="324"/>
      <c r="AN45" s="324">
        <v>16.100000000000001</v>
      </c>
      <c r="AO45" s="324"/>
      <c r="AP45" s="324">
        <v>16.100000000000001</v>
      </c>
      <c r="AQ45" s="324"/>
      <c r="AR45" s="324">
        <v>16.11</v>
      </c>
      <c r="AS45" s="324"/>
      <c r="AT45" s="324">
        <v>16.11</v>
      </c>
      <c r="AU45" s="324"/>
      <c r="AV45" s="324">
        <v>16.11</v>
      </c>
      <c r="AW45" s="324"/>
      <c r="AX45" s="324">
        <v>16.12</v>
      </c>
      <c r="AY45" s="324"/>
      <c r="AZ45" s="324">
        <v>16.12</v>
      </c>
      <c r="BA45" s="324"/>
      <c r="BB45" s="324">
        <v>16.12</v>
      </c>
      <c r="BC45" s="324"/>
      <c r="BD45" s="324">
        <v>16.12</v>
      </c>
      <c r="BE45" s="324"/>
      <c r="BF45" s="324">
        <v>16.13</v>
      </c>
      <c r="BG45" s="324"/>
      <c r="BH45" s="324">
        <v>16.13</v>
      </c>
      <c r="BI45" s="324"/>
      <c r="BJ45" s="324">
        <v>16.13</v>
      </c>
      <c r="BK45" s="324"/>
      <c r="BL45" s="324">
        <v>16.13</v>
      </c>
      <c r="BM45" s="324"/>
    </row>
    <row r="46" spans="1:121" s="159" customFormat="1" x14ac:dyDescent="0.25">
      <c r="A46" s="1"/>
      <c r="B46" s="1"/>
      <c r="C46" s="78" t="s">
        <v>23</v>
      </c>
      <c r="D46" s="324">
        <v>83.45</v>
      </c>
      <c r="E46" s="324"/>
      <c r="F46" s="324">
        <v>83.45</v>
      </c>
      <c r="G46" s="324"/>
      <c r="H46" s="324">
        <v>83.45</v>
      </c>
      <c r="I46" s="324"/>
      <c r="J46" s="324">
        <v>83.45</v>
      </c>
      <c r="K46" s="324"/>
      <c r="L46" s="324">
        <v>83.45</v>
      </c>
      <c r="M46" s="324"/>
      <c r="N46" s="324">
        <v>83.45</v>
      </c>
      <c r="O46" s="324"/>
      <c r="P46" s="324">
        <v>83.45</v>
      </c>
      <c r="Q46" s="324"/>
      <c r="R46" s="324">
        <v>83.45</v>
      </c>
      <c r="S46" s="324"/>
      <c r="T46" s="324">
        <v>83.45</v>
      </c>
      <c r="U46" s="324"/>
      <c r="V46" s="324">
        <v>83.45</v>
      </c>
      <c r="W46" s="324"/>
      <c r="X46" s="324">
        <v>83.45</v>
      </c>
      <c r="Y46" s="324"/>
      <c r="Z46" s="324">
        <v>83.45</v>
      </c>
      <c r="AA46" s="324"/>
      <c r="AB46" s="324">
        <v>83.45</v>
      </c>
      <c r="AC46" s="324"/>
      <c r="AD46" s="324">
        <v>83.45</v>
      </c>
      <c r="AE46" s="324"/>
      <c r="AF46" s="324">
        <v>83.45</v>
      </c>
      <c r="AG46" s="324"/>
      <c r="AH46" s="326">
        <v>83.45</v>
      </c>
      <c r="AI46" s="326"/>
      <c r="AJ46" s="326">
        <v>83.45</v>
      </c>
      <c r="AK46" s="326"/>
      <c r="AL46" s="324">
        <v>83.45</v>
      </c>
      <c r="AM46" s="324"/>
      <c r="AN46" s="324">
        <v>83.45</v>
      </c>
      <c r="AO46" s="324"/>
      <c r="AP46" s="324">
        <v>83.45</v>
      </c>
      <c r="AQ46" s="324"/>
      <c r="AR46" s="324">
        <v>83.45</v>
      </c>
      <c r="AS46" s="324"/>
      <c r="AT46" s="324">
        <v>83.45</v>
      </c>
      <c r="AU46" s="324"/>
      <c r="AV46" s="324">
        <v>83.45</v>
      </c>
      <c r="AW46" s="324"/>
      <c r="AX46" s="324">
        <v>83.45</v>
      </c>
      <c r="AY46" s="324"/>
      <c r="AZ46" s="324">
        <v>83.45</v>
      </c>
      <c r="BA46" s="324"/>
      <c r="BB46" s="324">
        <v>83.45</v>
      </c>
      <c r="BC46" s="324"/>
      <c r="BD46" s="324">
        <v>83.45</v>
      </c>
      <c r="BE46" s="324"/>
      <c r="BF46" s="324">
        <v>83.45</v>
      </c>
      <c r="BG46" s="324"/>
      <c r="BH46" s="324">
        <v>83.45</v>
      </c>
      <c r="BI46" s="324"/>
      <c r="BJ46" s="324">
        <v>83.45</v>
      </c>
      <c r="BK46" s="324"/>
      <c r="BL46" s="324">
        <v>83.45</v>
      </c>
      <c r="BM46" s="324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</row>
    <row r="47" spans="1:121" s="159" customFormat="1" x14ac:dyDescent="0.25">
      <c r="A47" s="1"/>
      <c r="B47" s="1"/>
      <c r="C47" s="78" t="s">
        <v>24</v>
      </c>
      <c r="D47" s="324">
        <v>564.46</v>
      </c>
      <c r="E47" s="324"/>
      <c r="F47" s="324">
        <v>564.39099999999996</v>
      </c>
      <c r="G47" s="324"/>
      <c r="H47" s="324">
        <v>563.90899999999999</v>
      </c>
      <c r="I47" s="324"/>
      <c r="J47" s="324">
        <v>564.78499999999997</v>
      </c>
      <c r="K47" s="324"/>
      <c r="L47" s="324">
        <v>564.78399999999999</v>
      </c>
      <c r="M47" s="324"/>
      <c r="N47" s="324">
        <v>573.60299999999995</v>
      </c>
      <c r="O47" s="324"/>
      <c r="P47" s="324">
        <v>576.74199999999996</v>
      </c>
      <c r="Q47" s="324"/>
      <c r="R47" s="324">
        <v>576.60699999999997</v>
      </c>
      <c r="S47" s="324"/>
      <c r="T47" s="324">
        <v>576.35299999999995</v>
      </c>
      <c r="U47" s="324"/>
      <c r="V47" s="324">
        <v>576.226</v>
      </c>
      <c r="W47" s="324"/>
      <c r="X47" s="324">
        <v>575.54899999999998</v>
      </c>
      <c r="Y47" s="324"/>
      <c r="Z47" s="324">
        <v>577</v>
      </c>
      <c r="AA47" s="324"/>
      <c r="AB47" s="324">
        <v>573.59299999999996</v>
      </c>
      <c r="AC47" s="324"/>
      <c r="AD47" s="324">
        <v>568.53499999999997</v>
      </c>
      <c r="AE47" s="324"/>
      <c r="AF47" s="324">
        <v>576.58399999999995</v>
      </c>
      <c r="AG47" s="324"/>
      <c r="AH47" s="326">
        <v>575.47400000000005</v>
      </c>
      <c r="AI47" s="326"/>
      <c r="AJ47" s="326">
        <v>573.30799999999999</v>
      </c>
      <c r="AK47" s="326"/>
      <c r="AL47" s="324">
        <v>571.60599999999999</v>
      </c>
      <c r="AM47" s="324"/>
      <c r="AN47" s="324">
        <v>572.04899999999998</v>
      </c>
      <c r="AO47" s="324"/>
      <c r="AP47" s="324">
        <v>571.07500000000005</v>
      </c>
      <c r="AQ47" s="324"/>
      <c r="AR47" s="324">
        <v>546.01700000000005</v>
      </c>
      <c r="AS47" s="324"/>
      <c r="AT47" s="324">
        <v>568.471</v>
      </c>
      <c r="AU47" s="324"/>
      <c r="AV47" s="324">
        <v>576.68499999999995</v>
      </c>
      <c r="AW47" s="324"/>
      <c r="AX47" s="324">
        <v>576.71799999999996</v>
      </c>
      <c r="AY47" s="324"/>
      <c r="AZ47" s="324">
        <v>575.85</v>
      </c>
      <c r="BA47" s="324"/>
      <c r="BB47" s="324">
        <v>575.89200000000005</v>
      </c>
      <c r="BC47" s="324"/>
      <c r="BD47" s="324">
        <v>577.02800000000002</v>
      </c>
      <c r="BE47" s="324"/>
      <c r="BF47" s="324">
        <v>564.00099999999998</v>
      </c>
      <c r="BG47" s="324"/>
      <c r="BH47" s="324">
        <v>565.08799999999997</v>
      </c>
      <c r="BI47" s="324"/>
      <c r="BJ47" s="324">
        <v>564.59</v>
      </c>
      <c r="BK47" s="324"/>
      <c r="BL47" s="324">
        <v>564.12800000000004</v>
      </c>
      <c r="BM47" s="324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</row>
    <row r="48" spans="1:121" s="159" customFormat="1" x14ac:dyDescent="0.25">
      <c r="A48" s="1"/>
      <c r="B48" s="1"/>
      <c r="C48" s="78" t="s">
        <v>25</v>
      </c>
      <c r="D48" s="324">
        <v>89.831000000000003</v>
      </c>
      <c r="E48" s="324"/>
      <c r="F48" s="324">
        <v>90.486999999999995</v>
      </c>
      <c r="G48" s="324"/>
      <c r="H48" s="324">
        <v>90.2</v>
      </c>
      <c r="I48" s="324"/>
      <c r="J48" s="324">
        <v>91.025999999999996</v>
      </c>
      <c r="K48" s="324"/>
      <c r="L48" s="324">
        <v>90.337000000000003</v>
      </c>
      <c r="M48" s="324"/>
      <c r="N48" s="324">
        <v>89.97</v>
      </c>
      <c r="O48" s="324"/>
      <c r="P48" s="324">
        <v>90.103999999999999</v>
      </c>
      <c r="Q48" s="324"/>
      <c r="R48" s="324">
        <v>90.263999999999996</v>
      </c>
      <c r="S48" s="324"/>
      <c r="T48" s="324">
        <v>90.256</v>
      </c>
      <c r="U48" s="324"/>
      <c r="V48" s="324">
        <v>89.611000000000004</v>
      </c>
      <c r="W48" s="324"/>
      <c r="X48" s="324">
        <v>89.462999999999994</v>
      </c>
      <c r="Y48" s="324"/>
      <c r="Z48" s="324">
        <v>90.465000000000003</v>
      </c>
      <c r="AA48" s="324"/>
      <c r="AB48" s="324">
        <v>89.436999999999998</v>
      </c>
      <c r="AC48" s="324"/>
      <c r="AD48" s="324">
        <v>90.620999999999995</v>
      </c>
      <c r="AE48" s="324"/>
      <c r="AF48" s="324">
        <v>91.965999999999994</v>
      </c>
      <c r="AG48" s="324"/>
      <c r="AH48" s="326">
        <v>91.545000000000002</v>
      </c>
      <c r="AI48" s="326"/>
      <c r="AJ48" s="326">
        <v>91.42</v>
      </c>
      <c r="AK48" s="326"/>
      <c r="AL48" s="324">
        <v>92.132999999999996</v>
      </c>
      <c r="AM48" s="324"/>
      <c r="AN48" s="324">
        <v>95.037999999999997</v>
      </c>
      <c r="AO48" s="324"/>
      <c r="AP48" s="324">
        <v>97.421000000000006</v>
      </c>
      <c r="AQ48" s="324"/>
      <c r="AR48" s="324">
        <v>94.456999999999994</v>
      </c>
      <c r="AS48" s="324"/>
      <c r="AT48" s="324">
        <v>96.557000000000002</v>
      </c>
      <c r="AU48" s="324"/>
      <c r="AV48" s="324">
        <v>97.665000000000006</v>
      </c>
      <c r="AW48" s="324"/>
      <c r="AX48" s="324">
        <v>96.037999999999997</v>
      </c>
      <c r="AY48" s="324"/>
      <c r="AZ48" s="324">
        <v>94.736000000000004</v>
      </c>
      <c r="BA48" s="324"/>
      <c r="BB48" s="324">
        <v>94.408000000000001</v>
      </c>
      <c r="BC48" s="324"/>
      <c r="BD48" s="324">
        <v>90.406999999999996</v>
      </c>
      <c r="BE48" s="324"/>
      <c r="BF48" s="324">
        <v>90.134</v>
      </c>
      <c r="BG48" s="324"/>
      <c r="BH48" s="324">
        <v>91.804000000000002</v>
      </c>
      <c r="BI48" s="324"/>
      <c r="BJ48" s="324">
        <v>93.064999999999998</v>
      </c>
      <c r="BK48" s="324"/>
      <c r="BL48" s="324">
        <v>91.751000000000005</v>
      </c>
      <c r="BM48" s="324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</row>
    <row r="49" spans="1:121" s="159" customFormat="1" x14ac:dyDescent="0.25">
      <c r="A49" s="1"/>
      <c r="B49" s="1"/>
      <c r="C49" s="78" t="s">
        <v>26</v>
      </c>
      <c r="D49" s="324">
        <v>371.18399999998655</v>
      </c>
      <c r="E49" s="324"/>
      <c r="F49" s="324">
        <v>393.75600000002305</v>
      </c>
      <c r="G49" s="324"/>
      <c r="H49" s="324">
        <v>419.69400000002497</v>
      </c>
      <c r="I49" s="324"/>
      <c r="J49" s="324">
        <v>436.4579999999587</v>
      </c>
      <c r="K49" s="324"/>
      <c r="L49" s="324">
        <v>423.98400000005859</v>
      </c>
      <c r="M49" s="324"/>
      <c r="N49" s="324">
        <v>416.65799999988667</v>
      </c>
      <c r="O49" s="324"/>
      <c r="P49" s="324">
        <v>415.4700000000048</v>
      </c>
      <c r="Q49" s="324"/>
      <c r="R49" s="324">
        <v>427.08600000009028</v>
      </c>
      <c r="S49" s="324"/>
      <c r="T49" s="324">
        <v>428.27399999997215</v>
      </c>
      <c r="U49" s="324"/>
      <c r="V49" s="324">
        <v>420.61799999997311</v>
      </c>
      <c r="W49" s="324"/>
      <c r="X49" s="324">
        <v>422.39999999997599</v>
      </c>
      <c r="Y49" s="324"/>
      <c r="Z49" s="324">
        <v>423.25800000003073</v>
      </c>
      <c r="AA49" s="324"/>
      <c r="AB49" s="324">
        <v>418.24199999996927</v>
      </c>
      <c r="AC49" s="324"/>
      <c r="AD49" s="324">
        <v>414.15000000009604</v>
      </c>
      <c r="AE49" s="324"/>
      <c r="AF49" s="324">
        <v>589.84199999999328</v>
      </c>
      <c r="AG49" s="324"/>
      <c r="AH49" s="326">
        <v>377.45399999994333</v>
      </c>
      <c r="AI49" s="326"/>
      <c r="AJ49" s="326">
        <v>254.56199999999808</v>
      </c>
      <c r="AK49" s="326"/>
      <c r="AL49" s="324">
        <v>453.35400000003938</v>
      </c>
      <c r="AM49" s="324"/>
      <c r="AN49" s="324">
        <v>448.13999999993757</v>
      </c>
      <c r="AO49" s="324"/>
      <c r="AP49" s="324">
        <v>491.36999999998079</v>
      </c>
      <c r="AQ49" s="324"/>
      <c r="AR49" s="324">
        <v>369.00600000002305</v>
      </c>
      <c r="AS49" s="324"/>
      <c r="AT49" s="324">
        <v>221.36400000007779</v>
      </c>
      <c r="AU49" s="324"/>
      <c r="AV49" s="324">
        <v>425.10599999992701</v>
      </c>
      <c r="AW49" s="324"/>
      <c r="AX49" s="324">
        <v>645.94200000001729</v>
      </c>
      <c r="AY49" s="324"/>
      <c r="AZ49" s="324">
        <v>645.08399999996254</v>
      </c>
      <c r="BA49" s="324"/>
      <c r="BB49" s="324">
        <v>559.81199999999808</v>
      </c>
      <c r="BC49" s="324"/>
      <c r="BD49" s="324">
        <v>429.13200000002689</v>
      </c>
      <c r="BE49" s="324"/>
      <c r="BF49" s="324">
        <v>429.33000000006723</v>
      </c>
      <c r="BG49" s="324"/>
      <c r="BH49" s="324">
        <v>456.91799999992509</v>
      </c>
      <c r="BI49" s="324"/>
      <c r="BJ49" s="324">
        <v>453.94800000004034</v>
      </c>
      <c r="BK49" s="324"/>
      <c r="BL49" s="324">
        <v>449.65800000000672</v>
      </c>
      <c r="BM49" s="324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</row>
    <row r="50" spans="1:121" s="159" customFormat="1" x14ac:dyDescent="0.25">
      <c r="A50" s="1"/>
      <c r="B50" s="1"/>
      <c r="C50" s="78" t="s">
        <v>28</v>
      </c>
      <c r="D50" s="324">
        <v>593.74899999997251</v>
      </c>
      <c r="E50" s="324"/>
      <c r="F50" s="324">
        <v>348.42399999999998</v>
      </c>
      <c r="G50" s="324"/>
      <c r="H50" s="324">
        <v>531.96</v>
      </c>
      <c r="I50" s="324"/>
      <c r="J50" s="324">
        <v>531.96</v>
      </c>
      <c r="K50" s="324"/>
      <c r="L50" s="324">
        <v>329.75900000000001</v>
      </c>
      <c r="M50" s="324"/>
      <c r="N50" s="324">
        <v>338.61100000000329</v>
      </c>
      <c r="O50" s="324"/>
      <c r="P50" s="324">
        <v>335.19400000000002</v>
      </c>
      <c r="Q50" s="324"/>
      <c r="R50" s="324">
        <v>338.61100000000329</v>
      </c>
      <c r="S50" s="324"/>
      <c r="T50" s="324">
        <v>335.95899999997465</v>
      </c>
      <c r="U50" s="324"/>
      <c r="V50" s="324">
        <v>326.74</v>
      </c>
      <c r="W50" s="324"/>
      <c r="X50" s="324">
        <v>499.40899999999999</v>
      </c>
      <c r="Y50" s="324"/>
      <c r="Z50" s="324">
        <v>898.56300000001124</v>
      </c>
      <c r="AA50" s="324"/>
      <c r="AB50" s="324">
        <v>1142.2440000000154</v>
      </c>
      <c r="AC50" s="324"/>
      <c r="AD50" s="324">
        <v>823.33799999999997</v>
      </c>
      <c r="AE50" s="324"/>
      <c r="AF50" s="324">
        <v>470.80399999999997</v>
      </c>
      <c r="AG50" s="324"/>
      <c r="AH50" s="326">
        <v>304.86700000003185</v>
      </c>
      <c r="AI50" s="326"/>
      <c r="AJ50" s="326">
        <v>530.19699999995873</v>
      </c>
      <c r="AK50" s="326"/>
      <c r="AL50" s="337">
        <v>826.78200000000004</v>
      </c>
      <c r="AM50" s="337"/>
      <c r="AN50" s="324">
        <v>1484.8237999999674</v>
      </c>
      <c r="AO50" s="324"/>
      <c r="AP50" s="324">
        <v>1514.8800000000058</v>
      </c>
      <c r="AQ50" s="324"/>
      <c r="AR50" s="324">
        <v>1514.8800000000058</v>
      </c>
      <c r="AS50" s="324"/>
      <c r="AT50" s="324">
        <v>253.298</v>
      </c>
      <c r="AU50" s="324"/>
      <c r="AV50" s="324">
        <v>319.92</v>
      </c>
      <c r="AW50" s="324"/>
      <c r="AX50" s="324">
        <v>547.5900000000504</v>
      </c>
      <c r="AY50" s="324"/>
      <c r="AZ50" s="324">
        <v>547.5900000000504</v>
      </c>
      <c r="BA50" s="324"/>
      <c r="BB50" s="324">
        <v>1157.645</v>
      </c>
      <c r="BC50" s="324"/>
      <c r="BD50" s="324">
        <v>1173.2453999999998</v>
      </c>
      <c r="BE50" s="324"/>
      <c r="BF50" s="324">
        <v>1132.985999999984</v>
      </c>
      <c r="BG50" s="324"/>
      <c r="BH50" s="324">
        <v>954.58500000000004</v>
      </c>
      <c r="BI50" s="324"/>
      <c r="BJ50" s="324">
        <v>1123.4010000000001</v>
      </c>
      <c r="BK50" s="324"/>
      <c r="BL50" s="324">
        <v>1081.3679999999999</v>
      </c>
      <c r="BM50" s="324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</row>
    <row r="51" spans="1:121" s="159" customFormat="1" x14ac:dyDescent="0.25">
      <c r="A51" s="1"/>
      <c r="B51" s="1"/>
      <c r="C51" s="78" t="s">
        <v>27</v>
      </c>
      <c r="D51" s="324">
        <v>16.729999999995925</v>
      </c>
      <c r="E51" s="324"/>
      <c r="F51" s="324">
        <v>16.170000000009168</v>
      </c>
      <c r="G51" s="324"/>
      <c r="H51" s="324">
        <v>15.819999999988795</v>
      </c>
      <c r="I51" s="324"/>
      <c r="J51" s="324">
        <v>14.665000000008149</v>
      </c>
      <c r="K51" s="324"/>
      <c r="L51" s="324">
        <v>14.83999999999287</v>
      </c>
      <c r="M51" s="324"/>
      <c r="N51" s="324">
        <v>16.170000000009168</v>
      </c>
      <c r="O51" s="324"/>
      <c r="P51" s="324">
        <v>16.029999999993379</v>
      </c>
      <c r="Q51" s="324"/>
      <c r="R51" s="324">
        <v>15.190000000000509</v>
      </c>
      <c r="S51" s="324"/>
      <c r="T51" s="324">
        <v>15.820000000001528</v>
      </c>
      <c r="U51" s="324"/>
      <c r="V51" s="324">
        <v>15.085000000004584</v>
      </c>
      <c r="W51" s="324"/>
      <c r="X51" s="324">
        <v>15.084999999991851</v>
      </c>
      <c r="Y51" s="324"/>
      <c r="Z51" s="324">
        <v>15.505000000001019</v>
      </c>
      <c r="AA51" s="324"/>
      <c r="AB51" s="324">
        <v>14.210000000004584</v>
      </c>
      <c r="AC51" s="324"/>
      <c r="AD51" s="324">
        <v>15.469999999993888</v>
      </c>
      <c r="AE51" s="324"/>
      <c r="AF51" s="324">
        <v>14.489999999997963</v>
      </c>
      <c r="AG51" s="324"/>
      <c r="AH51" s="326">
        <v>14.980000000008658</v>
      </c>
      <c r="AI51" s="326"/>
      <c r="AJ51" s="326">
        <v>14.630000000001019</v>
      </c>
      <c r="AK51" s="326"/>
      <c r="AL51" s="324">
        <v>13.719999999993888</v>
      </c>
      <c r="AM51" s="324"/>
      <c r="AN51" s="324">
        <v>10.570000000001528</v>
      </c>
      <c r="AO51" s="324"/>
      <c r="AP51" s="324">
        <v>12.775000000005093</v>
      </c>
      <c r="AQ51" s="324"/>
      <c r="AR51" s="324">
        <v>13.929999999998472</v>
      </c>
      <c r="AS51" s="324"/>
      <c r="AT51" s="324">
        <v>13.054999999998472</v>
      </c>
      <c r="AU51" s="324"/>
      <c r="AV51" s="324">
        <v>11.619999999998981</v>
      </c>
      <c r="AW51" s="324"/>
      <c r="AX51" s="324">
        <v>13.159999999994398</v>
      </c>
      <c r="AY51" s="324"/>
      <c r="AZ51" s="324">
        <v>13.580000000003565</v>
      </c>
      <c r="BA51" s="324"/>
      <c r="BB51" s="324">
        <v>12.950000000002547</v>
      </c>
      <c r="BC51" s="324"/>
      <c r="BD51" s="324">
        <v>12.529999999993379</v>
      </c>
      <c r="BE51" s="324"/>
      <c r="BF51" s="324">
        <v>13.685000000012224</v>
      </c>
      <c r="BG51" s="324"/>
      <c r="BH51" s="324">
        <v>13.824999999989814</v>
      </c>
      <c r="BI51" s="324"/>
      <c r="BJ51" s="324">
        <v>13.47500000000764</v>
      </c>
      <c r="BK51" s="324"/>
      <c r="BL51" s="324">
        <v>14.279999999993379</v>
      </c>
      <c r="BM51" s="324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</row>
    <row r="52" spans="1:121" x14ac:dyDescent="0.25">
      <c r="C52" s="1" t="s">
        <v>77</v>
      </c>
      <c r="AJ52" s="326">
        <v>527.64400000000001</v>
      </c>
      <c r="AK52" s="326"/>
      <c r="AL52" s="337">
        <v>826.78200000000004</v>
      </c>
      <c r="AM52" s="337"/>
      <c r="AN52" s="324">
        <v>1484.8237999999674</v>
      </c>
      <c r="AO52" s="324"/>
      <c r="AP52" s="324">
        <v>1514.8800000000058</v>
      </c>
      <c r="AQ52" s="324"/>
      <c r="AR52" s="324">
        <v>522.39499999999998</v>
      </c>
      <c r="AS52" s="324"/>
      <c r="AT52" s="324">
        <v>253.298</v>
      </c>
      <c r="AU52" s="324"/>
      <c r="AV52" s="324">
        <v>319.92</v>
      </c>
      <c r="AW52" s="324"/>
      <c r="AX52" s="324">
        <v>547.5900000000504</v>
      </c>
      <c r="AY52" s="324"/>
      <c r="AZ52" s="324">
        <v>651.14799999997103</v>
      </c>
      <c r="BA52" s="324"/>
      <c r="BB52" s="324">
        <v>1157.645</v>
      </c>
      <c r="BC52" s="324"/>
      <c r="BD52" s="324">
        <v>1173.2453999999998</v>
      </c>
      <c r="BE52" s="324"/>
      <c r="BF52" s="324">
        <v>846.59500000000003</v>
      </c>
      <c r="BG52" s="324"/>
      <c r="BH52" s="324">
        <v>665.96600000000001</v>
      </c>
      <c r="BI52" s="324"/>
      <c r="BJ52" s="324">
        <v>1123.4010000000001</v>
      </c>
      <c r="BK52" s="324"/>
      <c r="BL52" s="324">
        <v>1081.3679999999999</v>
      </c>
      <c r="BM52" s="324"/>
    </row>
    <row r="53" spans="1:121" x14ac:dyDescent="0.25">
      <c r="C53" s="1" t="s">
        <v>78</v>
      </c>
      <c r="AJ53" s="326">
        <v>243.93600000000001</v>
      </c>
      <c r="AK53" s="326"/>
      <c r="AL53" s="324">
        <v>583.58500000000004</v>
      </c>
      <c r="AM53" s="324"/>
      <c r="AN53" s="324">
        <v>1219.7328</v>
      </c>
      <c r="AO53" s="324"/>
      <c r="AP53" s="324">
        <v>1218.98</v>
      </c>
      <c r="AQ53" s="324"/>
      <c r="AR53" s="324">
        <v>235.83099999999999</v>
      </c>
      <c r="AS53" s="324"/>
      <c r="AT53" s="324">
        <v>0</v>
      </c>
      <c r="AU53" s="324"/>
      <c r="AV53" s="324">
        <v>52.972000000000001</v>
      </c>
      <c r="AW53" s="324"/>
      <c r="AX53" s="324">
        <v>284.11700000000002</v>
      </c>
      <c r="AY53" s="324"/>
      <c r="AZ53" s="324">
        <v>373.55599999999998</v>
      </c>
      <c r="BA53" s="324"/>
      <c r="BB53" s="324">
        <v>876.44</v>
      </c>
      <c r="BC53" s="324"/>
      <c r="BD53" s="324">
        <v>864.42840000000001</v>
      </c>
      <c r="BE53" s="324"/>
      <c r="BF53" s="324">
        <v>1132.985999999984</v>
      </c>
      <c r="BG53" s="324"/>
      <c r="BH53" s="324">
        <v>954.58500000000004</v>
      </c>
      <c r="BI53" s="324"/>
      <c r="BJ53" s="324">
        <v>838.39800000000002</v>
      </c>
      <c r="BK53" s="324"/>
      <c r="BL53" s="324">
        <v>795.74879999999996</v>
      </c>
      <c r="BM53" s="324"/>
    </row>
  </sheetData>
  <mergeCells count="716"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R3:S3"/>
    <mergeCell ref="BJ3:BK3"/>
    <mergeCell ref="BL3:BM3"/>
    <mergeCell ref="BD3:BE3"/>
    <mergeCell ref="BF3:BG3"/>
    <mergeCell ref="BH3:BI3"/>
    <mergeCell ref="AR3:AS3"/>
    <mergeCell ref="AT3:AU3"/>
    <mergeCell ref="AV3:AW3"/>
    <mergeCell ref="AX3:AY3"/>
    <mergeCell ref="A6:C6"/>
    <mergeCell ref="A7:C7"/>
    <mergeCell ref="A8:C8"/>
    <mergeCell ref="A9:C9"/>
    <mergeCell ref="A10:C10"/>
    <mergeCell ref="A11:C11"/>
    <mergeCell ref="AZ3:BA3"/>
    <mergeCell ref="BB3:BC3"/>
    <mergeCell ref="AF3:AG3"/>
    <mergeCell ref="AH3:AI3"/>
    <mergeCell ref="AJ3:AK3"/>
    <mergeCell ref="AL3:AM3"/>
    <mergeCell ref="AN3:AO3"/>
    <mergeCell ref="AP3:AQ3"/>
    <mergeCell ref="T3:U3"/>
    <mergeCell ref="V3:W3"/>
    <mergeCell ref="X3:Y3"/>
    <mergeCell ref="Z3:AA3"/>
    <mergeCell ref="AB3:AC3"/>
    <mergeCell ref="AD3:AE3"/>
    <mergeCell ref="A5:C5"/>
    <mergeCell ref="A21:C21"/>
    <mergeCell ref="A22:C22"/>
    <mergeCell ref="A23:C23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30:C30"/>
    <mergeCell ref="A31:C31"/>
    <mergeCell ref="D31:E31"/>
    <mergeCell ref="F31:G31"/>
    <mergeCell ref="H31:I31"/>
    <mergeCell ref="J31:K31"/>
    <mergeCell ref="A24:C24"/>
    <mergeCell ref="A25:C25"/>
    <mergeCell ref="A26:C26"/>
    <mergeCell ref="A27:C27"/>
    <mergeCell ref="A28:C28"/>
    <mergeCell ref="A29:C29"/>
    <mergeCell ref="AB31:AC31"/>
    <mergeCell ref="AD31:AE31"/>
    <mergeCell ref="AF31:AG31"/>
    <mergeCell ref="AH31:AI31"/>
    <mergeCell ref="L31:M31"/>
    <mergeCell ref="N31:O31"/>
    <mergeCell ref="P31:Q31"/>
    <mergeCell ref="R31:S31"/>
    <mergeCell ref="T31:U31"/>
    <mergeCell ref="V31:W31"/>
    <mergeCell ref="BH31:BI31"/>
    <mergeCell ref="BJ31:BK31"/>
    <mergeCell ref="BL31:BM31"/>
    <mergeCell ref="A32:C32"/>
    <mergeCell ref="D32:E32"/>
    <mergeCell ref="F32:G32"/>
    <mergeCell ref="H32:I32"/>
    <mergeCell ref="J32:K32"/>
    <mergeCell ref="L32:M32"/>
    <mergeCell ref="N32:O32"/>
    <mergeCell ref="AV31:AW31"/>
    <mergeCell ref="AX31:AY31"/>
    <mergeCell ref="AZ31:BA31"/>
    <mergeCell ref="BB31:BC31"/>
    <mergeCell ref="BD31:BE31"/>
    <mergeCell ref="BF31:BG31"/>
    <mergeCell ref="AJ31:AK31"/>
    <mergeCell ref="AL31:AM31"/>
    <mergeCell ref="AN31:AO31"/>
    <mergeCell ref="AP31:AQ31"/>
    <mergeCell ref="AR31:AS31"/>
    <mergeCell ref="AT31:AU31"/>
    <mergeCell ref="X31:Y31"/>
    <mergeCell ref="Z31:AA31"/>
    <mergeCell ref="AV32:AW32"/>
    <mergeCell ref="AX32:AY32"/>
    <mergeCell ref="AB32:AC32"/>
    <mergeCell ref="AD32:AE32"/>
    <mergeCell ref="AF32:AG32"/>
    <mergeCell ref="AH32:AI32"/>
    <mergeCell ref="AJ32:AK32"/>
    <mergeCell ref="AL32:AM32"/>
    <mergeCell ref="P32:Q32"/>
    <mergeCell ref="R32:S32"/>
    <mergeCell ref="T32:U32"/>
    <mergeCell ref="V32:W32"/>
    <mergeCell ref="X32:Y32"/>
    <mergeCell ref="Z32:AA32"/>
    <mergeCell ref="X33:Y33"/>
    <mergeCell ref="Z33:AA33"/>
    <mergeCell ref="AB33:AC33"/>
    <mergeCell ref="AD33:AE33"/>
    <mergeCell ref="BL32:BM32"/>
    <mergeCell ref="A33:C33"/>
    <mergeCell ref="D33:E33"/>
    <mergeCell ref="F33:G33"/>
    <mergeCell ref="H33:I33"/>
    <mergeCell ref="J33:K33"/>
    <mergeCell ref="L33:M33"/>
    <mergeCell ref="N33:O33"/>
    <mergeCell ref="P33:Q33"/>
    <mergeCell ref="R33:S33"/>
    <mergeCell ref="AZ32:BA32"/>
    <mergeCell ref="BB32:BC32"/>
    <mergeCell ref="BD32:BE32"/>
    <mergeCell ref="BF32:BG32"/>
    <mergeCell ref="BH32:BI32"/>
    <mergeCell ref="BJ32:BK32"/>
    <mergeCell ref="AN32:AO32"/>
    <mergeCell ref="AP32:AQ32"/>
    <mergeCell ref="AR32:AS32"/>
    <mergeCell ref="AT32:AU32"/>
    <mergeCell ref="BD33:BE33"/>
    <mergeCell ref="BF33:BG33"/>
    <mergeCell ref="BH33:BI33"/>
    <mergeCell ref="BJ33:BK33"/>
    <mergeCell ref="BL33:BM33"/>
    <mergeCell ref="A34:C34"/>
    <mergeCell ref="D34:E34"/>
    <mergeCell ref="F34:G34"/>
    <mergeCell ref="H34:I34"/>
    <mergeCell ref="J34:K34"/>
    <mergeCell ref="AR33:AS33"/>
    <mergeCell ref="AT33:AU33"/>
    <mergeCell ref="AV33:AW33"/>
    <mergeCell ref="AX33:AY33"/>
    <mergeCell ref="AZ33:BA33"/>
    <mergeCell ref="BB33:BC33"/>
    <mergeCell ref="AF33:AG33"/>
    <mergeCell ref="AH33:AI33"/>
    <mergeCell ref="AJ33:AK33"/>
    <mergeCell ref="AL33:AM33"/>
    <mergeCell ref="AN33:AO33"/>
    <mergeCell ref="AP33:AQ33"/>
    <mergeCell ref="T33:U33"/>
    <mergeCell ref="V33:W33"/>
    <mergeCell ref="AB34:AC34"/>
    <mergeCell ref="AD34:AE34"/>
    <mergeCell ref="AF34:AG34"/>
    <mergeCell ref="AH34:AI34"/>
    <mergeCell ref="L34:M34"/>
    <mergeCell ref="N34:O34"/>
    <mergeCell ref="P34:Q34"/>
    <mergeCell ref="R34:S34"/>
    <mergeCell ref="T34:U34"/>
    <mergeCell ref="V34:W34"/>
    <mergeCell ref="BH34:BI34"/>
    <mergeCell ref="BJ34:BK34"/>
    <mergeCell ref="BL34:BM34"/>
    <mergeCell ref="A35:C35"/>
    <mergeCell ref="D35:E35"/>
    <mergeCell ref="F35:G35"/>
    <mergeCell ref="H35:I35"/>
    <mergeCell ref="J35:K35"/>
    <mergeCell ref="L35:M35"/>
    <mergeCell ref="N35:O35"/>
    <mergeCell ref="AV34:AW34"/>
    <mergeCell ref="AX34:AY34"/>
    <mergeCell ref="AZ34:BA34"/>
    <mergeCell ref="BB34:BC34"/>
    <mergeCell ref="BD34:BE34"/>
    <mergeCell ref="BF34:BG34"/>
    <mergeCell ref="AJ34:AK34"/>
    <mergeCell ref="AL34:AM34"/>
    <mergeCell ref="AN34:AO34"/>
    <mergeCell ref="AP34:AQ34"/>
    <mergeCell ref="AR34:AS34"/>
    <mergeCell ref="AT34:AU34"/>
    <mergeCell ref="X34:Y34"/>
    <mergeCell ref="Z34:AA34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BL35:BM35"/>
    <mergeCell ref="A36:C36"/>
    <mergeCell ref="D36:E36"/>
    <mergeCell ref="F36:G36"/>
    <mergeCell ref="H36:I36"/>
    <mergeCell ref="J36:K36"/>
    <mergeCell ref="L36:M36"/>
    <mergeCell ref="N36:O36"/>
    <mergeCell ref="P36:Q36"/>
    <mergeCell ref="R36:S36"/>
    <mergeCell ref="AZ35:BA35"/>
    <mergeCell ref="BB35:BC35"/>
    <mergeCell ref="BD35:BE35"/>
    <mergeCell ref="BF35:BG35"/>
    <mergeCell ref="BH35:BI35"/>
    <mergeCell ref="BJ35:BK35"/>
    <mergeCell ref="AN35:AO35"/>
    <mergeCell ref="AP35:AQ35"/>
    <mergeCell ref="AR35:AS35"/>
    <mergeCell ref="AT35:AU35"/>
    <mergeCell ref="AV35:AW35"/>
    <mergeCell ref="AX35:AY35"/>
    <mergeCell ref="AB35:AC35"/>
    <mergeCell ref="AD35:AE35"/>
    <mergeCell ref="BJ36:BK36"/>
    <mergeCell ref="BL36:BM36"/>
    <mergeCell ref="A37:C37"/>
    <mergeCell ref="AR36:AS36"/>
    <mergeCell ref="AT36:AU36"/>
    <mergeCell ref="AV36:AW36"/>
    <mergeCell ref="AX36:AY36"/>
    <mergeCell ref="AZ36:BA36"/>
    <mergeCell ref="BB36:BC36"/>
    <mergeCell ref="AF36:AG36"/>
    <mergeCell ref="AH36:AI36"/>
    <mergeCell ref="AJ36:AK36"/>
    <mergeCell ref="AL36:AM36"/>
    <mergeCell ref="AN36:AO36"/>
    <mergeCell ref="AP36:AQ36"/>
    <mergeCell ref="T36:U36"/>
    <mergeCell ref="V36:W36"/>
    <mergeCell ref="X36:Y36"/>
    <mergeCell ref="Z36:AA36"/>
    <mergeCell ref="AB36:AC36"/>
    <mergeCell ref="AD36:AE36"/>
    <mergeCell ref="D38:E38"/>
    <mergeCell ref="F38:G38"/>
    <mergeCell ref="H38:I38"/>
    <mergeCell ref="J38:K38"/>
    <mergeCell ref="L38:M38"/>
    <mergeCell ref="N38:O38"/>
    <mergeCell ref="BD36:BE36"/>
    <mergeCell ref="BF36:BG36"/>
    <mergeCell ref="BH36:BI36"/>
    <mergeCell ref="AV38:AW38"/>
    <mergeCell ref="AX38:AY38"/>
    <mergeCell ref="AB38:AC38"/>
    <mergeCell ref="AD38:AE38"/>
    <mergeCell ref="AF38:AG38"/>
    <mergeCell ref="AH38:AI38"/>
    <mergeCell ref="AJ38:AK38"/>
    <mergeCell ref="AL38:AM38"/>
    <mergeCell ref="P38:Q38"/>
    <mergeCell ref="R38:S38"/>
    <mergeCell ref="T38:U38"/>
    <mergeCell ref="V38:W38"/>
    <mergeCell ref="X38:Y38"/>
    <mergeCell ref="Z38:AA38"/>
    <mergeCell ref="Z39:AA39"/>
    <mergeCell ref="AB39:AC39"/>
    <mergeCell ref="AD39:AE39"/>
    <mergeCell ref="AF39:AG39"/>
    <mergeCell ref="BL38:BM38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AZ38:BA38"/>
    <mergeCell ref="BB38:BC38"/>
    <mergeCell ref="BD38:BE38"/>
    <mergeCell ref="BF38:BG38"/>
    <mergeCell ref="BH38:BI38"/>
    <mergeCell ref="BJ38:BK38"/>
    <mergeCell ref="AN38:AO38"/>
    <mergeCell ref="AP38:AQ38"/>
    <mergeCell ref="AR38:AS38"/>
    <mergeCell ref="AT38:AU38"/>
    <mergeCell ref="BF39:BG39"/>
    <mergeCell ref="BH39:BI39"/>
    <mergeCell ref="BJ39:BK39"/>
    <mergeCell ref="BL39:BM39"/>
    <mergeCell ref="D40:E40"/>
    <mergeCell ref="F40:G40"/>
    <mergeCell ref="H40:I40"/>
    <mergeCell ref="J40:K40"/>
    <mergeCell ref="L40:M40"/>
    <mergeCell ref="N40:O40"/>
    <mergeCell ref="AT39:AU39"/>
    <mergeCell ref="AV39:AW39"/>
    <mergeCell ref="AX39:AY39"/>
    <mergeCell ref="AZ39:BA39"/>
    <mergeCell ref="BB39:BC39"/>
    <mergeCell ref="BD39:BE39"/>
    <mergeCell ref="AH39:AI39"/>
    <mergeCell ref="AJ39:AK39"/>
    <mergeCell ref="AL39:AM39"/>
    <mergeCell ref="AN39:AO39"/>
    <mergeCell ref="AP39:AQ39"/>
    <mergeCell ref="AR39:AS39"/>
    <mergeCell ref="V39:W39"/>
    <mergeCell ref="X39:Y39"/>
    <mergeCell ref="AV40:AW40"/>
    <mergeCell ref="AX40:AY40"/>
    <mergeCell ref="AB40:AC40"/>
    <mergeCell ref="AD40:AE40"/>
    <mergeCell ref="AF40:AG40"/>
    <mergeCell ref="AH40:AI40"/>
    <mergeCell ref="AJ40:AK40"/>
    <mergeCell ref="AL40:AM40"/>
    <mergeCell ref="P40:Q40"/>
    <mergeCell ref="R40:S40"/>
    <mergeCell ref="T40:U40"/>
    <mergeCell ref="V40:W40"/>
    <mergeCell ref="X40:Y40"/>
    <mergeCell ref="Z40:AA40"/>
    <mergeCell ref="Z41:AA41"/>
    <mergeCell ref="AB41:AC41"/>
    <mergeCell ref="AD41:AE41"/>
    <mergeCell ref="AF41:AG41"/>
    <mergeCell ref="BL40:BM40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AZ40:BA40"/>
    <mergeCell ref="BB40:BC40"/>
    <mergeCell ref="BD40:BE40"/>
    <mergeCell ref="BF40:BG40"/>
    <mergeCell ref="BH40:BI40"/>
    <mergeCell ref="BJ40:BK40"/>
    <mergeCell ref="AN40:AO40"/>
    <mergeCell ref="AP40:AQ40"/>
    <mergeCell ref="AR40:AS40"/>
    <mergeCell ref="AT40:AU40"/>
    <mergeCell ref="BF41:BG41"/>
    <mergeCell ref="BH41:BI41"/>
    <mergeCell ref="BJ41:BK41"/>
    <mergeCell ref="BL41:BM41"/>
    <mergeCell ref="D42:E42"/>
    <mergeCell ref="F42:G42"/>
    <mergeCell ref="H42:I42"/>
    <mergeCell ref="J42:K42"/>
    <mergeCell ref="L42:M42"/>
    <mergeCell ref="N42:O42"/>
    <mergeCell ref="AT41:AU41"/>
    <mergeCell ref="AV41:AW41"/>
    <mergeCell ref="AX41:AY41"/>
    <mergeCell ref="AZ41:BA41"/>
    <mergeCell ref="BB41:BC41"/>
    <mergeCell ref="BD41:BE41"/>
    <mergeCell ref="AH41:AI41"/>
    <mergeCell ref="AJ41:AK41"/>
    <mergeCell ref="AL41:AM41"/>
    <mergeCell ref="AN41:AO41"/>
    <mergeCell ref="AP41:AQ41"/>
    <mergeCell ref="AR41:AS41"/>
    <mergeCell ref="V41:W41"/>
    <mergeCell ref="X41:Y41"/>
    <mergeCell ref="AV42:AW42"/>
    <mergeCell ref="AX42:AY42"/>
    <mergeCell ref="AB42:AC42"/>
    <mergeCell ref="AD42:AE42"/>
    <mergeCell ref="AF42:AG42"/>
    <mergeCell ref="AH42:AI42"/>
    <mergeCell ref="AJ42:AK42"/>
    <mergeCell ref="AL42:AM42"/>
    <mergeCell ref="P42:Q42"/>
    <mergeCell ref="R42:S42"/>
    <mergeCell ref="T42:U42"/>
    <mergeCell ref="V42:W42"/>
    <mergeCell ref="X42:Y42"/>
    <mergeCell ref="Z42:AA42"/>
    <mergeCell ref="Z43:AA43"/>
    <mergeCell ref="AB43:AC43"/>
    <mergeCell ref="AD43:AE43"/>
    <mergeCell ref="AF43:AG43"/>
    <mergeCell ref="BL42:BM42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AZ42:BA42"/>
    <mergeCell ref="BB42:BC42"/>
    <mergeCell ref="BD42:BE42"/>
    <mergeCell ref="BF42:BG42"/>
    <mergeCell ref="BH42:BI42"/>
    <mergeCell ref="BJ42:BK42"/>
    <mergeCell ref="AN42:AO42"/>
    <mergeCell ref="AP42:AQ42"/>
    <mergeCell ref="AR42:AS42"/>
    <mergeCell ref="AT42:AU42"/>
    <mergeCell ref="BF43:BG43"/>
    <mergeCell ref="BH43:BI43"/>
    <mergeCell ref="BJ43:BK43"/>
    <mergeCell ref="BL43:BM43"/>
    <mergeCell ref="D44:E44"/>
    <mergeCell ref="F44:G44"/>
    <mergeCell ref="H44:I44"/>
    <mergeCell ref="J44:K44"/>
    <mergeCell ref="L44:M44"/>
    <mergeCell ref="N44:O44"/>
    <mergeCell ref="AT43:AU43"/>
    <mergeCell ref="AV43:AW43"/>
    <mergeCell ref="AX43:AY43"/>
    <mergeCell ref="AZ43:BA43"/>
    <mergeCell ref="BB43:BC43"/>
    <mergeCell ref="BD43:BE43"/>
    <mergeCell ref="AH43:AI43"/>
    <mergeCell ref="AJ43:AK43"/>
    <mergeCell ref="AL43:AM43"/>
    <mergeCell ref="AN43:AO43"/>
    <mergeCell ref="AP43:AQ43"/>
    <mergeCell ref="AR43:AS43"/>
    <mergeCell ref="V43:W43"/>
    <mergeCell ref="X43:Y43"/>
    <mergeCell ref="AV44:AW44"/>
    <mergeCell ref="AX44:AY44"/>
    <mergeCell ref="AB44:AC44"/>
    <mergeCell ref="AD44:AE44"/>
    <mergeCell ref="AF44:AG44"/>
    <mergeCell ref="AH44:AI44"/>
    <mergeCell ref="AJ44:AK44"/>
    <mergeCell ref="AL44:AM44"/>
    <mergeCell ref="P44:Q44"/>
    <mergeCell ref="R44:S44"/>
    <mergeCell ref="T44:U44"/>
    <mergeCell ref="V44:W44"/>
    <mergeCell ref="X44:Y44"/>
    <mergeCell ref="Z44:AA44"/>
    <mergeCell ref="Z45:AA45"/>
    <mergeCell ref="AB45:AC45"/>
    <mergeCell ref="AD45:AE45"/>
    <mergeCell ref="AF45:AG45"/>
    <mergeCell ref="BL44:BM44"/>
    <mergeCell ref="D45:E45"/>
    <mergeCell ref="F45:G45"/>
    <mergeCell ref="H45:I45"/>
    <mergeCell ref="J45:K45"/>
    <mergeCell ref="L45:M45"/>
    <mergeCell ref="N45:O45"/>
    <mergeCell ref="P45:Q45"/>
    <mergeCell ref="R45:S45"/>
    <mergeCell ref="T45:U45"/>
    <mergeCell ref="AZ44:BA44"/>
    <mergeCell ref="BB44:BC44"/>
    <mergeCell ref="BD44:BE44"/>
    <mergeCell ref="BF44:BG44"/>
    <mergeCell ref="BH44:BI44"/>
    <mergeCell ref="BJ44:BK44"/>
    <mergeCell ref="AN44:AO44"/>
    <mergeCell ref="AP44:AQ44"/>
    <mergeCell ref="AR44:AS44"/>
    <mergeCell ref="AT44:AU44"/>
    <mergeCell ref="BF45:BG45"/>
    <mergeCell ref="BH45:BI45"/>
    <mergeCell ref="BJ45:BK45"/>
    <mergeCell ref="BL45:BM45"/>
    <mergeCell ref="D46:E46"/>
    <mergeCell ref="F46:G46"/>
    <mergeCell ref="H46:I46"/>
    <mergeCell ref="J46:K46"/>
    <mergeCell ref="L46:M46"/>
    <mergeCell ref="N46:O46"/>
    <mergeCell ref="AT45:AU45"/>
    <mergeCell ref="AV45:AW45"/>
    <mergeCell ref="AX45:AY45"/>
    <mergeCell ref="AZ45:BA45"/>
    <mergeCell ref="BB45:BC45"/>
    <mergeCell ref="BD45:BE45"/>
    <mergeCell ref="AH45:AI45"/>
    <mergeCell ref="AJ45:AK45"/>
    <mergeCell ref="AL45:AM45"/>
    <mergeCell ref="AN45:AO45"/>
    <mergeCell ref="AP45:AQ45"/>
    <mergeCell ref="AR45:AS45"/>
    <mergeCell ref="V45:W45"/>
    <mergeCell ref="X45:Y45"/>
    <mergeCell ref="AV46:AW46"/>
    <mergeCell ref="AX46:AY46"/>
    <mergeCell ref="AB46:AC46"/>
    <mergeCell ref="AD46:AE46"/>
    <mergeCell ref="AF46:AG46"/>
    <mergeCell ref="AH46:AI46"/>
    <mergeCell ref="AJ46:AK46"/>
    <mergeCell ref="AL46:AM46"/>
    <mergeCell ref="P46:Q46"/>
    <mergeCell ref="R46:S46"/>
    <mergeCell ref="T46:U46"/>
    <mergeCell ref="V46:W46"/>
    <mergeCell ref="X46:Y46"/>
    <mergeCell ref="Z46:AA46"/>
    <mergeCell ref="Z47:AA47"/>
    <mergeCell ref="AB47:AC47"/>
    <mergeCell ref="AD47:AE47"/>
    <mergeCell ref="AF47:AG47"/>
    <mergeCell ref="BL46:BM46"/>
    <mergeCell ref="D47:E47"/>
    <mergeCell ref="F47:G47"/>
    <mergeCell ref="H47:I47"/>
    <mergeCell ref="J47:K47"/>
    <mergeCell ref="L47:M47"/>
    <mergeCell ref="N47:O47"/>
    <mergeCell ref="P47:Q47"/>
    <mergeCell ref="R47:S47"/>
    <mergeCell ref="T47:U47"/>
    <mergeCell ref="AZ46:BA46"/>
    <mergeCell ref="BB46:BC46"/>
    <mergeCell ref="BD46:BE46"/>
    <mergeCell ref="BF46:BG46"/>
    <mergeCell ref="BH46:BI46"/>
    <mergeCell ref="BJ46:BK46"/>
    <mergeCell ref="AN46:AO46"/>
    <mergeCell ref="AP46:AQ46"/>
    <mergeCell ref="AR46:AS46"/>
    <mergeCell ref="AT46:AU46"/>
    <mergeCell ref="BF47:BG47"/>
    <mergeCell ref="BH47:BI47"/>
    <mergeCell ref="BJ47:BK47"/>
    <mergeCell ref="BL47:BM47"/>
    <mergeCell ref="D48:E48"/>
    <mergeCell ref="F48:G48"/>
    <mergeCell ref="H48:I48"/>
    <mergeCell ref="J48:K48"/>
    <mergeCell ref="L48:M48"/>
    <mergeCell ref="N48:O48"/>
    <mergeCell ref="AT47:AU47"/>
    <mergeCell ref="AV47:AW47"/>
    <mergeCell ref="AX47:AY47"/>
    <mergeCell ref="AZ47:BA47"/>
    <mergeCell ref="BB47:BC47"/>
    <mergeCell ref="BD47:BE47"/>
    <mergeCell ref="AH47:AI47"/>
    <mergeCell ref="AJ47:AK47"/>
    <mergeCell ref="AL47:AM47"/>
    <mergeCell ref="AN47:AO47"/>
    <mergeCell ref="AP47:AQ47"/>
    <mergeCell ref="AR47:AS47"/>
    <mergeCell ref="V47:W47"/>
    <mergeCell ref="X47:Y47"/>
    <mergeCell ref="AV48:AW48"/>
    <mergeCell ref="AX48:AY48"/>
    <mergeCell ref="AB48:AC48"/>
    <mergeCell ref="AD48:AE48"/>
    <mergeCell ref="AF48:AG48"/>
    <mergeCell ref="AH48:AI48"/>
    <mergeCell ref="AJ48:AK48"/>
    <mergeCell ref="AL48:AM48"/>
    <mergeCell ref="P48:Q48"/>
    <mergeCell ref="R48:S48"/>
    <mergeCell ref="T48:U48"/>
    <mergeCell ref="V48:W48"/>
    <mergeCell ref="X48:Y48"/>
    <mergeCell ref="Z48:AA48"/>
    <mergeCell ref="Z49:AA49"/>
    <mergeCell ref="AB49:AC49"/>
    <mergeCell ref="AD49:AE49"/>
    <mergeCell ref="AF49:AG49"/>
    <mergeCell ref="BL48:BM48"/>
    <mergeCell ref="D49:E49"/>
    <mergeCell ref="F49:G49"/>
    <mergeCell ref="H49:I49"/>
    <mergeCell ref="J49:K49"/>
    <mergeCell ref="L49:M49"/>
    <mergeCell ref="N49:O49"/>
    <mergeCell ref="P49:Q49"/>
    <mergeCell ref="R49:S49"/>
    <mergeCell ref="T49:U49"/>
    <mergeCell ref="AZ48:BA48"/>
    <mergeCell ref="BB48:BC48"/>
    <mergeCell ref="BD48:BE48"/>
    <mergeCell ref="BF48:BG48"/>
    <mergeCell ref="BH48:BI48"/>
    <mergeCell ref="BJ48:BK48"/>
    <mergeCell ref="AN48:AO48"/>
    <mergeCell ref="AP48:AQ48"/>
    <mergeCell ref="AR48:AS48"/>
    <mergeCell ref="AT48:AU48"/>
    <mergeCell ref="BF49:BG49"/>
    <mergeCell ref="BH49:BI49"/>
    <mergeCell ref="BJ49:BK49"/>
    <mergeCell ref="BL49:BM49"/>
    <mergeCell ref="D50:E50"/>
    <mergeCell ref="F50:G50"/>
    <mergeCell ref="H50:I50"/>
    <mergeCell ref="J50:K50"/>
    <mergeCell ref="L50:M50"/>
    <mergeCell ref="N50:O50"/>
    <mergeCell ref="AT49:AU49"/>
    <mergeCell ref="AV49:AW49"/>
    <mergeCell ref="AX49:AY49"/>
    <mergeCell ref="AZ49:BA49"/>
    <mergeCell ref="BB49:BC49"/>
    <mergeCell ref="BD49:BE49"/>
    <mergeCell ref="AH49:AI49"/>
    <mergeCell ref="AJ49:AK49"/>
    <mergeCell ref="AL49:AM49"/>
    <mergeCell ref="AN49:AO49"/>
    <mergeCell ref="AP49:AQ49"/>
    <mergeCell ref="AR49:AS49"/>
    <mergeCell ref="V49:W49"/>
    <mergeCell ref="X49:Y49"/>
    <mergeCell ref="AH50:AI50"/>
    <mergeCell ref="AJ50:AK50"/>
    <mergeCell ref="AL50:AM50"/>
    <mergeCell ref="P50:Q50"/>
    <mergeCell ref="R50:S50"/>
    <mergeCell ref="T50:U50"/>
    <mergeCell ref="V50:W50"/>
    <mergeCell ref="X50:Y50"/>
    <mergeCell ref="Z50:AA50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V51:W51"/>
    <mergeCell ref="X51:Y51"/>
    <mergeCell ref="Z51:AA51"/>
    <mergeCell ref="AB51:AC51"/>
    <mergeCell ref="AD51:AE51"/>
    <mergeCell ref="AF51:AG51"/>
    <mergeCell ref="AJ52:AK52"/>
    <mergeCell ref="AJ53:AK53"/>
    <mergeCell ref="BL50:BM50"/>
    <mergeCell ref="AZ50:BA50"/>
    <mergeCell ref="BB50:BC50"/>
    <mergeCell ref="BD50:BE50"/>
    <mergeCell ref="BF50:BG50"/>
    <mergeCell ref="BH50:BI50"/>
    <mergeCell ref="BJ50:BK50"/>
    <mergeCell ref="AN50:AO50"/>
    <mergeCell ref="AP50:AQ50"/>
    <mergeCell ref="AR50:AS50"/>
    <mergeCell ref="AT50:AU50"/>
    <mergeCell ref="AV50:AW50"/>
    <mergeCell ref="AX50:AY50"/>
    <mergeCell ref="AB50:AC50"/>
    <mergeCell ref="AD50:AE50"/>
    <mergeCell ref="AF50:AG50"/>
    <mergeCell ref="BB52:BC52"/>
    <mergeCell ref="BB53:BC53"/>
    <mergeCell ref="BD52:BE52"/>
    <mergeCell ref="BD53:BE53"/>
    <mergeCell ref="BH52:BI52"/>
    <mergeCell ref="AH51:AI51"/>
    <mergeCell ref="AJ51:AK51"/>
    <mergeCell ref="AL51:AM51"/>
    <mergeCell ref="AN51:AO51"/>
    <mergeCell ref="AP51:AQ51"/>
    <mergeCell ref="AR51:AS51"/>
    <mergeCell ref="AP52:AQ52"/>
    <mergeCell ref="AR52:AS52"/>
    <mergeCell ref="AR53:AS53"/>
    <mergeCell ref="AT52:AU52"/>
    <mergeCell ref="AT53:AU53"/>
    <mergeCell ref="AV52:AW52"/>
    <mergeCell ref="AV53:AW53"/>
    <mergeCell ref="AX53:AY53"/>
    <mergeCell ref="AX52:AY52"/>
    <mergeCell ref="BL52:BM52"/>
    <mergeCell ref="BL53:BM53"/>
    <mergeCell ref="BF52:BG52"/>
    <mergeCell ref="BF53:BG53"/>
    <mergeCell ref="AZ53:BA53"/>
    <mergeCell ref="AZ52:BA52"/>
    <mergeCell ref="AL52:AM52"/>
    <mergeCell ref="AL53:AM53"/>
    <mergeCell ref="BF51:BG51"/>
    <mergeCell ref="BH51:BI51"/>
    <mergeCell ref="BJ51:BK51"/>
    <mergeCell ref="BH53:BI53"/>
    <mergeCell ref="BJ52:BK52"/>
    <mergeCell ref="BJ53:BK53"/>
    <mergeCell ref="BL51:BM51"/>
    <mergeCell ref="AT51:AU51"/>
    <mergeCell ref="AV51:AW51"/>
    <mergeCell ref="AX51:AY51"/>
    <mergeCell ref="AZ51:BA51"/>
    <mergeCell ref="BB51:BC51"/>
    <mergeCell ref="BD51:BE51"/>
    <mergeCell ref="AN52:AO52"/>
    <mergeCell ref="AN53:AO53"/>
    <mergeCell ref="AP53:AQ53"/>
  </mergeCells>
  <pageMargins left="0.7" right="0.7" top="0.75" bottom="0.75" header="0.3" footer="0.3"/>
  <pageSetup paperSize="9" scale="13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Q52"/>
  <sheetViews>
    <sheetView view="pageBreakPreview" zoomScaleNormal="110" zoomScaleSheetLayoutView="100" workbookViewId="0">
      <pane xSplit="3" ySplit="1" topLeftCell="BB2" activePane="bottomRight" state="frozen"/>
      <selection pane="topRight" activeCell="C1" sqref="C1"/>
      <selection pane="bottomLeft" activeCell="A3" sqref="A3"/>
      <selection pane="bottomRight" activeCell="BL31" sqref="BL31:BM31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250"/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50"/>
      <c r="AI1" s="250"/>
      <c r="AJ1" s="250"/>
      <c r="AK1" s="250"/>
      <c r="AL1" s="250"/>
      <c r="AM1" s="250"/>
      <c r="AN1" s="250"/>
      <c r="AO1" s="250"/>
      <c r="AP1" s="250"/>
      <c r="AQ1" s="250"/>
      <c r="AR1" s="250"/>
      <c r="AS1" s="250"/>
      <c r="AT1" s="250"/>
      <c r="AU1" s="250"/>
      <c r="AV1" s="250"/>
      <c r="AW1" s="250"/>
      <c r="AX1" s="250"/>
      <c r="AY1" s="250"/>
      <c r="AZ1" s="250"/>
      <c r="BA1" s="250"/>
      <c r="BB1" s="250"/>
      <c r="BC1" s="250"/>
      <c r="BD1" s="250"/>
      <c r="BE1" s="250"/>
      <c r="BF1" s="250"/>
      <c r="BG1" s="250"/>
      <c r="BH1" s="250"/>
      <c r="BI1" s="250"/>
      <c r="BJ1" s="250"/>
      <c r="BK1" s="250"/>
      <c r="BL1" s="250"/>
      <c r="BM1" s="250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251" t="s">
        <v>1</v>
      </c>
      <c r="B3" s="252"/>
      <c r="C3" s="252"/>
      <c r="D3" s="248">
        <v>45261</v>
      </c>
      <c r="E3" s="249"/>
      <c r="F3" s="248">
        <v>45262</v>
      </c>
      <c r="G3" s="249"/>
      <c r="H3" s="248">
        <v>45263</v>
      </c>
      <c r="I3" s="249"/>
      <c r="J3" s="248">
        <v>45264</v>
      </c>
      <c r="K3" s="249"/>
      <c r="L3" s="248">
        <v>45265</v>
      </c>
      <c r="M3" s="249"/>
      <c r="N3" s="248">
        <v>45266</v>
      </c>
      <c r="O3" s="249"/>
      <c r="P3" s="248">
        <v>45267</v>
      </c>
      <c r="Q3" s="249"/>
      <c r="R3" s="248">
        <v>45268</v>
      </c>
      <c r="S3" s="249"/>
      <c r="T3" s="248">
        <v>45269</v>
      </c>
      <c r="U3" s="249"/>
      <c r="V3" s="248">
        <v>45270</v>
      </c>
      <c r="W3" s="249"/>
      <c r="X3" s="248">
        <v>45271</v>
      </c>
      <c r="Y3" s="249"/>
      <c r="Z3" s="248">
        <v>45272</v>
      </c>
      <c r="AA3" s="249"/>
      <c r="AB3" s="248">
        <v>45273</v>
      </c>
      <c r="AC3" s="249"/>
      <c r="AD3" s="248">
        <v>45274</v>
      </c>
      <c r="AE3" s="249"/>
      <c r="AF3" s="248">
        <v>45275</v>
      </c>
      <c r="AG3" s="249"/>
      <c r="AH3" s="248">
        <v>45276</v>
      </c>
      <c r="AI3" s="249"/>
      <c r="AJ3" s="248">
        <v>45277</v>
      </c>
      <c r="AK3" s="249"/>
      <c r="AL3" s="248">
        <v>45278</v>
      </c>
      <c r="AM3" s="249"/>
      <c r="AN3" s="248">
        <v>45279</v>
      </c>
      <c r="AO3" s="249"/>
      <c r="AP3" s="248">
        <v>45280</v>
      </c>
      <c r="AQ3" s="249"/>
      <c r="AR3" s="248">
        <v>45281</v>
      </c>
      <c r="AS3" s="249"/>
      <c r="AT3" s="248">
        <v>45282</v>
      </c>
      <c r="AU3" s="249"/>
      <c r="AV3" s="248">
        <v>45283</v>
      </c>
      <c r="AW3" s="249"/>
      <c r="AX3" s="248">
        <v>45284</v>
      </c>
      <c r="AY3" s="249"/>
      <c r="AZ3" s="248">
        <v>45285</v>
      </c>
      <c r="BA3" s="249"/>
      <c r="BB3" s="248">
        <v>45286</v>
      </c>
      <c r="BC3" s="249"/>
      <c r="BD3" s="248">
        <v>45287</v>
      </c>
      <c r="BE3" s="249"/>
      <c r="BF3" s="248">
        <v>45288</v>
      </c>
      <c r="BG3" s="249"/>
      <c r="BH3" s="248">
        <v>45289</v>
      </c>
      <c r="BI3" s="249"/>
      <c r="BJ3" s="248">
        <v>45290</v>
      </c>
      <c r="BK3" s="249"/>
      <c r="BL3" s="248">
        <v>45291</v>
      </c>
      <c r="BM3" s="249"/>
      <c r="BN3" s="137"/>
      <c r="BO3" s="137"/>
      <c r="BP3" s="138"/>
    </row>
    <row r="4" spans="1:68" ht="15" customHeight="1" thickBot="1" x14ac:dyDescent="0.3">
      <c r="A4" s="253"/>
      <c r="B4" s="254"/>
      <c r="C4" s="254"/>
      <c r="D4" s="189" t="s">
        <v>2</v>
      </c>
      <c r="E4" s="7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7" t="s">
        <v>3</v>
      </c>
      <c r="L4" s="190" t="s">
        <v>2</v>
      </c>
      <c r="M4" s="7" t="s">
        <v>3</v>
      </c>
      <c r="N4" s="189" t="s">
        <v>2</v>
      </c>
      <c r="O4" s="7" t="s">
        <v>3</v>
      </c>
      <c r="P4" s="161" t="s">
        <v>2</v>
      </c>
      <c r="Q4" s="7" t="s">
        <v>3</v>
      </c>
      <c r="R4" s="161" t="s">
        <v>2</v>
      </c>
      <c r="S4" s="7" t="s">
        <v>3</v>
      </c>
      <c r="T4" s="161" t="s">
        <v>2</v>
      </c>
      <c r="U4" s="7" t="s">
        <v>3</v>
      </c>
      <c r="V4" s="189" t="s">
        <v>2</v>
      </c>
      <c r="W4" s="7" t="s">
        <v>3</v>
      </c>
      <c r="X4" s="189" t="s">
        <v>2</v>
      </c>
      <c r="Y4" s="7" t="s">
        <v>3</v>
      </c>
      <c r="Z4" s="189" t="s">
        <v>2</v>
      </c>
      <c r="AA4" s="7" t="s">
        <v>3</v>
      </c>
      <c r="AB4" s="189" t="s">
        <v>2</v>
      </c>
      <c r="AC4" s="7" t="s">
        <v>3</v>
      </c>
      <c r="AD4" s="189" t="s">
        <v>2</v>
      </c>
      <c r="AE4" s="7" t="s">
        <v>3</v>
      </c>
      <c r="AF4" s="189" t="s">
        <v>2</v>
      </c>
      <c r="AG4" s="7" t="s">
        <v>3</v>
      </c>
      <c r="AH4" s="189" t="s">
        <v>2</v>
      </c>
      <c r="AI4" s="7" t="s">
        <v>3</v>
      </c>
      <c r="AJ4" s="189" t="s">
        <v>2</v>
      </c>
      <c r="AK4" s="7" t="s">
        <v>3</v>
      </c>
      <c r="AL4" s="189" t="s">
        <v>2</v>
      </c>
      <c r="AM4" s="7" t="s">
        <v>3</v>
      </c>
      <c r="AN4" s="189" t="s">
        <v>2</v>
      </c>
      <c r="AO4" s="7" t="s">
        <v>3</v>
      </c>
      <c r="AP4" s="189" t="s">
        <v>2</v>
      </c>
      <c r="AQ4" s="7" t="s">
        <v>3</v>
      </c>
      <c r="AR4" s="189" t="s">
        <v>2</v>
      </c>
      <c r="AS4" s="7" t="s">
        <v>3</v>
      </c>
      <c r="AT4" s="189" t="s">
        <v>2</v>
      </c>
      <c r="AU4" s="7" t="s">
        <v>3</v>
      </c>
      <c r="AV4" s="189" t="s">
        <v>2</v>
      </c>
      <c r="AW4" s="7" t="s">
        <v>3</v>
      </c>
      <c r="AX4" s="189" t="s">
        <v>2</v>
      </c>
      <c r="AY4" s="7" t="s">
        <v>3</v>
      </c>
      <c r="AZ4" s="189" t="s">
        <v>2</v>
      </c>
      <c r="BA4" s="7" t="s">
        <v>3</v>
      </c>
      <c r="BB4" s="189" t="s">
        <v>2</v>
      </c>
      <c r="BC4" s="7" t="s">
        <v>3</v>
      </c>
      <c r="BD4" s="189" t="s">
        <v>2</v>
      </c>
      <c r="BE4" s="7" t="s">
        <v>3</v>
      </c>
      <c r="BF4" s="189" t="s">
        <v>2</v>
      </c>
      <c r="BG4" s="7" t="s">
        <v>3</v>
      </c>
      <c r="BH4" s="189" t="s">
        <v>2</v>
      </c>
      <c r="BI4" s="7" t="s">
        <v>3</v>
      </c>
      <c r="BJ4" s="189" t="s">
        <v>2</v>
      </c>
      <c r="BK4" s="7" t="s">
        <v>3</v>
      </c>
      <c r="BL4" s="189" t="s">
        <v>2</v>
      </c>
      <c r="BM4" s="7" t="s">
        <v>3</v>
      </c>
      <c r="BN4" s="11" t="s">
        <v>4</v>
      </c>
      <c r="BO4" s="12" t="s">
        <v>5</v>
      </c>
      <c r="BP4" s="135" t="s">
        <v>6</v>
      </c>
    </row>
    <row r="5" spans="1:68" s="159" customFormat="1" ht="15" customHeight="1" x14ac:dyDescent="0.25">
      <c r="A5" s="354" t="s">
        <v>30</v>
      </c>
      <c r="B5" s="355"/>
      <c r="C5" s="356"/>
      <c r="D5" s="168">
        <v>13.997999999999999</v>
      </c>
      <c r="E5" s="21">
        <v>11.634000000000469</v>
      </c>
      <c r="F5" s="93">
        <v>14.2</v>
      </c>
      <c r="G5" s="110">
        <v>11.597999999999956</v>
      </c>
      <c r="H5" s="14">
        <v>14.500999999999999</v>
      </c>
      <c r="I5" s="15">
        <v>11.565000000001419</v>
      </c>
      <c r="J5" s="14">
        <v>14.298999999999999</v>
      </c>
      <c r="K5" s="16">
        <v>11.577999999999065</v>
      </c>
      <c r="L5" s="17">
        <v>14.6</v>
      </c>
      <c r="M5" s="16">
        <v>11.574000000000524</v>
      </c>
      <c r="N5" s="166">
        <v>13.997999999999999</v>
      </c>
      <c r="O5" s="16">
        <v>11.576999999999771</v>
      </c>
      <c r="P5" s="30">
        <v>14.298</v>
      </c>
      <c r="Q5" s="16">
        <v>11.576999999998861</v>
      </c>
      <c r="R5" s="14">
        <v>15.000999999999999</v>
      </c>
      <c r="S5" s="16">
        <v>11.607000000001335</v>
      </c>
      <c r="T5" s="14">
        <v>14.999000000000001</v>
      </c>
      <c r="U5" s="18">
        <v>11.639999999999873</v>
      </c>
      <c r="V5" s="131">
        <v>14.502000000000001</v>
      </c>
      <c r="W5" s="110">
        <v>11.622000000000753</v>
      </c>
      <c r="X5" s="131">
        <v>15.503</v>
      </c>
      <c r="Y5" s="110">
        <v>11.606999999998607</v>
      </c>
      <c r="Z5" s="131">
        <v>15.901</v>
      </c>
      <c r="AA5" s="110">
        <v>11.58100000000104</v>
      </c>
      <c r="AB5" s="131">
        <v>15.997999999999999</v>
      </c>
      <c r="AC5" s="110">
        <v>11.61699999999928</v>
      </c>
      <c r="AD5" s="131">
        <v>16.001000000000001</v>
      </c>
      <c r="AE5" s="110">
        <v>11.611000000000786</v>
      </c>
      <c r="AF5" s="131">
        <v>14.986000000000001</v>
      </c>
      <c r="AG5" s="110">
        <v>11.614999999998417</v>
      </c>
      <c r="AH5" s="131">
        <v>12.003</v>
      </c>
      <c r="AI5" s="110">
        <v>11.60799999999972</v>
      </c>
      <c r="AJ5" s="131">
        <v>9.9809999999999999</v>
      </c>
      <c r="AK5" s="110">
        <v>11.602000000000771</v>
      </c>
      <c r="AL5" s="131">
        <v>9.0009999999999994</v>
      </c>
      <c r="AM5" s="110">
        <v>11.659999999999854</v>
      </c>
      <c r="AN5" s="131">
        <v>9.2029999999999994</v>
      </c>
      <c r="AO5" s="110">
        <v>11.63700000000108</v>
      </c>
      <c r="AP5" s="131">
        <v>9.3019999999999996</v>
      </c>
      <c r="AQ5" s="110">
        <v>11.71599999999944</v>
      </c>
      <c r="AR5" s="131">
        <v>9.0990000000000002</v>
      </c>
      <c r="AS5" s="110">
        <v>11.76299999999901</v>
      </c>
      <c r="AT5" s="131">
        <v>9.1</v>
      </c>
      <c r="AU5" s="110">
        <v>11.766000000001441</v>
      </c>
      <c r="AV5" s="131">
        <v>8.9990000000000006</v>
      </c>
      <c r="AW5" s="110">
        <v>11.666999999999462</v>
      </c>
      <c r="AX5" s="131">
        <v>9.1020000000000003</v>
      </c>
      <c r="AY5" s="110">
        <v>11.667999999999665</v>
      </c>
      <c r="AZ5" s="131">
        <v>9.0009999999999994</v>
      </c>
      <c r="BA5" s="110">
        <v>11.7450000000008</v>
      </c>
      <c r="BB5" s="131">
        <v>9.1020000000000003</v>
      </c>
      <c r="BC5" s="110">
        <v>11.696999999999662</v>
      </c>
      <c r="BD5" s="131">
        <v>9.1010000000000009</v>
      </c>
      <c r="BE5" s="110">
        <v>11.674000000000888</v>
      </c>
      <c r="BF5" s="131">
        <v>9.0020000000000007</v>
      </c>
      <c r="BG5" s="110">
        <v>11.683999999998377</v>
      </c>
      <c r="BH5" s="131">
        <v>8.9990000000000006</v>
      </c>
      <c r="BI5" s="110">
        <v>11.67299999999932</v>
      </c>
      <c r="BJ5" s="131">
        <v>9.0020000000000007</v>
      </c>
      <c r="BK5" s="110">
        <v>11.688000000000557</v>
      </c>
      <c r="BL5" s="131">
        <v>9.1</v>
      </c>
      <c r="BM5" s="110">
        <v>11.674000000000888</v>
      </c>
      <c r="BN5" s="23">
        <f>SUM(L5,N5,P5,R5,T5,V5,X5,Z5,AB5,AD5,AH5,AJ5,AL5,AN5,AP5,AR5,AT5,AV5,AX5,AZ5,BB5,BD5,BF5,BH5,BJ5,BL5,)</f>
        <v>299.89800000000002</v>
      </c>
      <c r="BO5" s="24">
        <f>SUM(AE5,AC5,AA5,Y5,W5,U5,S5,Q5,O5,M5,AI5,AK5,AM5,AO5,AQ5,AS5,AU5,AW5,AY5,BA5,BC5,BE5,BG5,BI5,BK5,BM5,)</f>
        <v>302.93500000000176</v>
      </c>
      <c r="BP5" s="127">
        <f t="shared" ref="BP5:BP10" si="0">BO5-BN5</f>
        <v>3.0370000000017399</v>
      </c>
    </row>
    <row r="6" spans="1:68" ht="15" customHeight="1" x14ac:dyDescent="0.25">
      <c r="A6" s="262" t="s">
        <v>31</v>
      </c>
      <c r="B6" s="263"/>
      <c r="C6" s="264"/>
      <c r="D6" s="26">
        <v>8.8729999999999993</v>
      </c>
      <c r="E6" s="28">
        <v>30.30754999999894</v>
      </c>
      <c r="F6" s="201">
        <f>8.757+0.359</f>
        <v>9.1159999999999997</v>
      </c>
      <c r="G6" s="21">
        <v>23.295650000000261</v>
      </c>
      <c r="H6" s="30">
        <v>9.2419999999999991</v>
      </c>
      <c r="I6" s="27">
        <v>22.802849999999797</v>
      </c>
      <c r="J6" s="26">
        <v>8.89</v>
      </c>
      <c r="K6" s="28">
        <v>26.719350000001423</v>
      </c>
      <c r="L6" s="31">
        <v>9.5289999999999999</v>
      </c>
      <c r="M6" s="28">
        <v>29.004150000001161</v>
      </c>
      <c r="N6" s="30">
        <v>9.6859999999999999</v>
      </c>
      <c r="O6" s="21">
        <v>22.469649999996541</v>
      </c>
      <c r="P6" s="168">
        <v>9.4919999999999991</v>
      </c>
      <c r="Q6" s="21">
        <v>24.859450000001388</v>
      </c>
      <c r="R6" s="168">
        <v>9.6230000000000011</v>
      </c>
      <c r="S6" s="21">
        <v>30.941049999999752</v>
      </c>
      <c r="T6" s="26">
        <v>11.543000000000001</v>
      </c>
      <c r="U6" s="28">
        <v>29.598800000000853</v>
      </c>
      <c r="V6" s="30">
        <v>10.744</v>
      </c>
      <c r="W6" s="21">
        <v>42.274049999999463</v>
      </c>
      <c r="X6" s="30">
        <v>10.316000000000001</v>
      </c>
      <c r="Y6" s="21">
        <v>28.055649999999577</v>
      </c>
      <c r="Z6" s="30">
        <v>13.668000000000001</v>
      </c>
      <c r="AA6" s="21">
        <v>32.776100000000127</v>
      </c>
      <c r="AB6" s="30">
        <v>12.279</v>
      </c>
      <c r="AC6" s="21">
        <v>66.626000000000005</v>
      </c>
      <c r="AD6" s="30">
        <v>11.052</v>
      </c>
      <c r="AE6" s="21">
        <v>81.541599999998979</v>
      </c>
      <c r="AF6" s="30">
        <v>14.016999999999999</v>
      </c>
      <c r="AG6" s="21">
        <v>66.602550000001173</v>
      </c>
      <c r="AH6" s="30">
        <v>13.053000000000001</v>
      </c>
      <c r="AI6" s="21">
        <v>91.209300000000994</v>
      </c>
      <c r="AJ6" s="30">
        <v>10.120999999999999</v>
      </c>
      <c r="AK6" s="21">
        <v>67.819499999999735</v>
      </c>
      <c r="AL6" s="30">
        <v>6.7480000000000002</v>
      </c>
      <c r="AM6" s="21">
        <v>90.027349999998364</v>
      </c>
      <c r="AN6" s="30">
        <v>6.6809999999999992</v>
      </c>
      <c r="AO6" s="21">
        <v>86.14270000000171</v>
      </c>
      <c r="AP6" s="30">
        <v>5.6639999999999997</v>
      </c>
      <c r="AQ6" s="21">
        <v>87.600800000000476</v>
      </c>
      <c r="AR6" s="30">
        <v>7.9420000000000002</v>
      </c>
      <c r="AS6" s="21">
        <v>77.285249999999195</v>
      </c>
      <c r="AT6" s="30">
        <v>6.9749999999999996</v>
      </c>
      <c r="AU6" s="21">
        <v>79.400649999999843</v>
      </c>
      <c r="AV6" s="30">
        <v>6.48</v>
      </c>
      <c r="AW6" s="21">
        <v>52.514699999998534</v>
      </c>
      <c r="AX6" s="30">
        <v>11.405000000000001</v>
      </c>
      <c r="AY6" s="21">
        <v>93.298800000000767</v>
      </c>
      <c r="AZ6" s="30">
        <v>11.506</v>
      </c>
      <c r="BA6" s="21">
        <v>63.126700000001627</v>
      </c>
      <c r="BB6" s="30">
        <v>11.468</v>
      </c>
      <c r="BC6" s="21">
        <v>66.581199999998873</v>
      </c>
      <c r="BD6" s="30">
        <v>10.06</v>
      </c>
      <c r="BE6" s="21">
        <v>76.150549999999029</v>
      </c>
      <c r="BF6" s="30">
        <v>7.867</v>
      </c>
      <c r="BG6" s="21">
        <v>58.064299999999456</v>
      </c>
      <c r="BH6" s="30">
        <v>8.5030000000000001</v>
      </c>
      <c r="BI6" s="21">
        <v>53.273500000000475</v>
      </c>
      <c r="BJ6" s="30">
        <v>6.194</v>
      </c>
      <c r="BK6" s="21">
        <v>61.432700000000509</v>
      </c>
      <c r="BL6" s="30">
        <v>6.1949999999999994</v>
      </c>
      <c r="BM6" s="21">
        <v>46.725350000001285</v>
      </c>
      <c r="BN6" s="23">
        <f t="shared" ref="BN6:BN29" si="1">SUM(L6,N6,P6,R6,T6,V6,X6,Z6,AB6,AD6,AH6,AJ6,AL6,AN6,AP6,AR6,AT6,AV6,AX6,AZ6,BB6,BD6,BF6,BH6,BJ6,BL6,)</f>
        <v>244.79399999999995</v>
      </c>
      <c r="BO6" s="24">
        <f t="shared" ref="BO6:BO29" si="2">SUM(AE6,AC6,AA6,Y6,W6,U6,S6,Q6,O6,M6,AI6,AK6,AM6,AO6,AQ6,AS6,AU6,AW6,AY6,BA6,BC6,BE6,BG6,BI6,BK6,BM6,)</f>
        <v>1538.799849999999</v>
      </c>
      <c r="BP6" s="128">
        <f t="shared" si="0"/>
        <v>1294.0058499999991</v>
      </c>
    </row>
    <row r="7" spans="1:68" ht="15" customHeight="1" x14ac:dyDescent="0.25">
      <c r="A7" s="259" t="s">
        <v>61</v>
      </c>
      <c r="B7" s="260"/>
      <c r="C7" s="261"/>
      <c r="D7" s="26">
        <v>78.349999999999994</v>
      </c>
      <c r="E7" s="28">
        <v>22.698</v>
      </c>
      <c r="F7" s="201">
        <f>22.52+55.83</f>
        <v>78.349999999999994</v>
      </c>
      <c r="G7" s="21">
        <v>22.695</v>
      </c>
      <c r="H7" s="30">
        <v>78.349999999999994</v>
      </c>
      <c r="I7" s="27">
        <v>19.452999999999999</v>
      </c>
      <c r="J7" s="26">
        <v>78.349999999999994</v>
      </c>
      <c r="K7" s="28">
        <v>22.683</v>
      </c>
      <c r="L7" s="31">
        <v>78.349999999999994</v>
      </c>
      <c r="M7" s="28">
        <v>22.542999999999999</v>
      </c>
      <c r="N7" s="30">
        <v>78.349999999999994</v>
      </c>
      <c r="O7" s="21">
        <v>22.541</v>
      </c>
      <c r="P7" s="168">
        <v>78.349999999999994</v>
      </c>
      <c r="Q7" s="21">
        <v>22.186</v>
      </c>
      <c r="R7" s="168">
        <v>78.349999999999994</v>
      </c>
      <c r="S7" s="21">
        <v>22.713000000000001</v>
      </c>
      <c r="T7" s="26">
        <v>78.349999999999994</v>
      </c>
      <c r="U7" s="28">
        <v>22.887999999999998</v>
      </c>
      <c r="V7" s="30">
        <v>78.349999999999994</v>
      </c>
      <c r="W7" s="21">
        <v>22.89</v>
      </c>
      <c r="X7" s="30">
        <v>77.449999999999989</v>
      </c>
      <c r="Y7" s="21">
        <v>22.689</v>
      </c>
      <c r="Z7" s="30">
        <v>77.449999999999989</v>
      </c>
      <c r="AA7" s="21">
        <v>22.907</v>
      </c>
      <c r="AB7" s="30">
        <v>77.449999999999989</v>
      </c>
      <c r="AC7" s="21">
        <v>93.329000000000008</v>
      </c>
      <c r="AD7" s="30">
        <v>77.449999999999989</v>
      </c>
      <c r="AE7" s="21">
        <v>93.326999999999998</v>
      </c>
      <c r="AF7" s="30">
        <v>77.405000000000001</v>
      </c>
      <c r="AG7" s="21">
        <v>93.491</v>
      </c>
      <c r="AH7" s="30">
        <v>77.449999999999989</v>
      </c>
      <c r="AI7" s="21">
        <v>93.619</v>
      </c>
      <c r="AJ7" s="30">
        <v>77.449999999999989</v>
      </c>
      <c r="AK7" s="21">
        <v>93.501999999999995</v>
      </c>
      <c r="AL7" s="30">
        <v>77.449999999999989</v>
      </c>
      <c r="AM7" s="21">
        <v>93.501000000000005</v>
      </c>
      <c r="AN7" s="30">
        <v>78.349999999999994</v>
      </c>
      <c r="AO7" s="21">
        <v>93.144999999999996</v>
      </c>
      <c r="AP7" s="30">
        <v>78.349999999999994</v>
      </c>
      <c r="AQ7" s="21">
        <v>93.260999999999996</v>
      </c>
      <c r="AR7" s="30">
        <v>78.349999999999994</v>
      </c>
      <c r="AS7" s="21">
        <v>93.26</v>
      </c>
      <c r="AT7" s="30">
        <v>78.349999999999994</v>
      </c>
      <c r="AU7" s="21">
        <v>93.257000000000005</v>
      </c>
      <c r="AV7" s="30">
        <v>78.349999999999994</v>
      </c>
      <c r="AW7" s="21">
        <v>93.135999999999996</v>
      </c>
      <c r="AX7" s="30">
        <v>78.349999999999994</v>
      </c>
      <c r="AY7" s="21">
        <v>93.432000000000002</v>
      </c>
      <c r="AZ7" s="30">
        <v>78.349999999999994</v>
      </c>
      <c r="BA7" s="21">
        <v>92.703999999999994</v>
      </c>
      <c r="BB7" s="30">
        <v>78.349999999999994</v>
      </c>
      <c r="BC7" s="21">
        <v>92.700999999999993</v>
      </c>
      <c r="BD7" s="30">
        <v>78.349999999999994</v>
      </c>
      <c r="BE7" s="21">
        <v>92.867999999999995</v>
      </c>
      <c r="BF7" s="30">
        <v>78.349999999999994</v>
      </c>
      <c r="BG7" s="21">
        <v>92.656999999999996</v>
      </c>
      <c r="BH7" s="30">
        <v>78.349999999999994</v>
      </c>
      <c r="BI7" s="21">
        <v>92.966999999999999</v>
      </c>
      <c r="BJ7" s="30">
        <v>78.349999999999994</v>
      </c>
      <c r="BK7" s="21">
        <v>92.968000000000004</v>
      </c>
      <c r="BL7" s="30">
        <v>78.349999999999994</v>
      </c>
      <c r="BM7" s="21">
        <v>94.024000000000001</v>
      </c>
      <c r="BN7" s="23">
        <f t="shared" si="1"/>
        <v>2030.799999999999</v>
      </c>
      <c r="BO7" s="24">
        <f t="shared" si="2"/>
        <v>1859.0149999999999</v>
      </c>
      <c r="BP7" s="128">
        <f t="shared" si="0"/>
        <v>-171.78499999999917</v>
      </c>
    </row>
    <row r="8" spans="1:68" ht="15" customHeight="1" x14ac:dyDescent="0.25">
      <c r="A8" s="262" t="s">
        <v>7</v>
      </c>
      <c r="B8" s="263"/>
      <c r="C8" s="264"/>
      <c r="D8" s="26">
        <v>202.82599999999999</v>
      </c>
      <c r="E8" s="28">
        <v>216.38119999997022</v>
      </c>
      <c r="F8" s="201">
        <v>202.82599999999999</v>
      </c>
      <c r="G8" s="21">
        <v>212.22179999999423</v>
      </c>
      <c r="H8" s="30">
        <v>202.82599999999999</v>
      </c>
      <c r="I8" s="27">
        <v>216.23560000001777</v>
      </c>
      <c r="J8" s="26">
        <v>202.82599999999999</v>
      </c>
      <c r="K8" s="28">
        <v>212.28340000000952</v>
      </c>
      <c r="L8" s="31">
        <v>202.82599999999999</v>
      </c>
      <c r="M8" s="28">
        <v>210.30239999997326</v>
      </c>
      <c r="N8" s="30">
        <v>204</v>
      </c>
      <c r="O8" s="28">
        <v>214.29100000000486</v>
      </c>
      <c r="P8" s="26">
        <v>204</v>
      </c>
      <c r="Q8" s="28">
        <v>217.04480000002982</v>
      </c>
      <c r="R8" s="168">
        <v>222.72800000000001</v>
      </c>
      <c r="S8" s="21">
        <v>227.23679999999251</v>
      </c>
      <c r="T8" s="26">
        <v>222.72800000000001</v>
      </c>
      <c r="U8" s="28">
        <v>233.96519999999595</v>
      </c>
      <c r="V8" s="30">
        <v>222.72800000000001</v>
      </c>
      <c r="W8" s="21">
        <v>235.44919999997072</v>
      </c>
      <c r="X8" s="30">
        <v>222.72800000000001</v>
      </c>
      <c r="Y8" s="21">
        <v>240.72020000005188</v>
      </c>
      <c r="Z8" s="30">
        <v>222.72800000000001</v>
      </c>
      <c r="AA8" s="21">
        <v>244.01299999998133</v>
      </c>
      <c r="AB8" s="30">
        <v>266.85700000000003</v>
      </c>
      <c r="AC8" s="21">
        <v>259.55859999998677</v>
      </c>
      <c r="AD8" s="30">
        <v>232.85</v>
      </c>
      <c r="AE8" s="21">
        <v>256.56259999999941</v>
      </c>
      <c r="AF8" s="30">
        <v>232.67599999999999</v>
      </c>
      <c r="AG8" s="21">
        <v>262.60080000002688</v>
      </c>
      <c r="AH8" s="30">
        <v>232.85</v>
      </c>
      <c r="AI8" s="21">
        <v>254.56060000000232</v>
      </c>
      <c r="AJ8" s="30">
        <v>236.19800000000001</v>
      </c>
      <c r="AK8" s="21">
        <v>264.38439999996865</v>
      </c>
      <c r="AL8" s="30">
        <v>235.19800000000001</v>
      </c>
      <c r="AM8" s="21">
        <v>258.49039999999405</v>
      </c>
      <c r="AN8" s="30">
        <v>235.19800000000001</v>
      </c>
      <c r="AO8" s="21">
        <v>248.34039999999868</v>
      </c>
      <c r="AP8" s="30">
        <v>235.19800000000001</v>
      </c>
      <c r="AQ8" s="21">
        <v>249.55000000002372</v>
      </c>
      <c r="AR8" s="30">
        <v>237.61</v>
      </c>
      <c r="AS8" s="21">
        <v>244.04519999999849</v>
      </c>
      <c r="AT8" s="30">
        <v>235.19800000000001</v>
      </c>
      <c r="AU8" s="21">
        <v>240.188199999971</v>
      </c>
      <c r="AV8" s="30">
        <v>235.19800000000001</v>
      </c>
      <c r="AW8" s="21">
        <v>242.19860000004158</v>
      </c>
      <c r="AX8" s="30">
        <v>235.19800000000001</v>
      </c>
      <c r="AY8" s="21">
        <v>233.76920000000678</v>
      </c>
      <c r="AZ8" s="30">
        <v>235.19800000000001</v>
      </c>
      <c r="BA8" s="21">
        <v>235.2406000000027</v>
      </c>
      <c r="BB8" s="30">
        <v>235.19800000000001</v>
      </c>
      <c r="BC8" s="21">
        <v>239.99499999996971</v>
      </c>
      <c r="BD8" s="30">
        <v>235.19800000000001</v>
      </c>
      <c r="BE8" s="21">
        <v>242.88320000000931</v>
      </c>
      <c r="BF8" s="30">
        <v>235.19800000000001</v>
      </c>
      <c r="BG8" s="21">
        <v>245.14139999997863</v>
      </c>
      <c r="BH8" s="30">
        <v>228</v>
      </c>
      <c r="BI8" s="21">
        <v>229.45720000003905</v>
      </c>
      <c r="BJ8" s="30">
        <v>228</v>
      </c>
      <c r="BK8" s="21">
        <v>240.19799999996059</v>
      </c>
      <c r="BL8" s="30">
        <v>228</v>
      </c>
      <c r="BM8" s="21">
        <v>236.2108000000143</v>
      </c>
      <c r="BN8" s="23">
        <f t="shared" si="1"/>
        <v>5966.8110000000015</v>
      </c>
      <c r="BO8" s="24">
        <f t="shared" si="2"/>
        <v>6243.7969999999668</v>
      </c>
      <c r="BP8" s="128">
        <f t="shared" si="0"/>
        <v>276.98599999996532</v>
      </c>
    </row>
    <row r="9" spans="1:68" ht="15" customHeight="1" x14ac:dyDescent="0.25">
      <c r="A9" s="262" t="s">
        <v>32</v>
      </c>
      <c r="B9" s="263"/>
      <c r="C9" s="264"/>
      <c r="D9" s="26">
        <v>203.84</v>
      </c>
      <c r="E9" s="28">
        <v>271.65300000011098</v>
      </c>
      <c r="F9" s="201">
        <v>165.74</v>
      </c>
      <c r="G9" s="21">
        <v>223.3959999999918</v>
      </c>
      <c r="H9" s="30">
        <v>163.09</v>
      </c>
      <c r="I9" s="27">
        <v>201.18399999996089</v>
      </c>
      <c r="J9" s="26">
        <v>226.29</v>
      </c>
      <c r="K9" s="28">
        <v>245.89999999999591</v>
      </c>
      <c r="L9" s="31">
        <v>234.83</v>
      </c>
      <c r="M9" s="28">
        <v>268.84299999997802</v>
      </c>
      <c r="N9" s="30">
        <v>227.98</v>
      </c>
      <c r="O9" s="28">
        <v>259.99700000005248</v>
      </c>
      <c r="P9" s="26">
        <v>202.25</v>
      </c>
      <c r="Q9" s="28">
        <v>272.12299999995355</v>
      </c>
      <c r="R9" s="168">
        <v>193.79</v>
      </c>
      <c r="S9" s="21">
        <v>251.0250000000207</v>
      </c>
      <c r="T9" s="26">
        <v>148.15</v>
      </c>
      <c r="U9" s="28">
        <v>206.86199999995145</v>
      </c>
      <c r="V9" s="30">
        <v>147.68</v>
      </c>
      <c r="W9" s="21">
        <v>190.14200000003606</v>
      </c>
      <c r="X9" s="30">
        <v>179.35</v>
      </c>
      <c r="Y9" s="21">
        <v>234.70299999998181</v>
      </c>
      <c r="Z9" s="30">
        <v>186.42</v>
      </c>
      <c r="AA9" s="21">
        <v>247.04199999996709</v>
      </c>
      <c r="AB9" s="30">
        <v>194.76</v>
      </c>
      <c r="AC9" s="21">
        <v>228.43700000000604</v>
      </c>
      <c r="AD9" s="30">
        <v>194.99</v>
      </c>
      <c r="AE9" s="21">
        <v>234.77499999999685</v>
      </c>
      <c r="AF9" s="30">
        <v>168.87100000000001</v>
      </c>
      <c r="AG9" s="21">
        <v>255.81499999995185</v>
      </c>
      <c r="AH9" s="30">
        <v>158.63</v>
      </c>
      <c r="AI9" s="21">
        <v>199.88800000005506</v>
      </c>
      <c r="AJ9" s="30">
        <v>152.25</v>
      </c>
      <c r="AK9" s="21">
        <v>204.28299999995801</v>
      </c>
      <c r="AL9" s="30">
        <v>136.15</v>
      </c>
      <c r="AM9" s="21">
        <v>241.13399999997375</v>
      </c>
      <c r="AN9" s="30">
        <v>188.54</v>
      </c>
      <c r="AO9" s="21">
        <v>161.30799999996822</v>
      </c>
      <c r="AP9" s="30">
        <v>185.16</v>
      </c>
      <c r="AQ9" s="21">
        <v>137.35200000008729</v>
      </c>
      <c r="AR9" s="30">
        <v>204.81</v>
      </c>
      <c r="AS9" s="21">
        <v>154.36800000002609</v>
      </c>
      <c r="AT9" s="30">
        <v>200.78</v>
      </c>
      <c r="AU9" s="21">
        <v>133.08999999997974</v>
      </c>
      <c r="AV9" s="30">
        <v>160.97999999999999</v>
      </c>
      <c r="AW9" s="21">
        <v>91.834999999990984</v>
      </c>
      <c r="AX9" s="30">
        <v>157.22999999999999</v>
      </c>
      <c r="AY9" s="21">
        <v>102.61399999993596</v>
      </c>
      <c r="AZ9" s="30">
        <v>201.36</v>
      </c>
      <c r="BA9" s="21">
        <v>117.89999999998237</v>
      </c>
      <c r="BB9" s="30">
        <v>211.83</v>
      </c>
      <c r="BC9" s="21">
        <v>223.25600000006713</v>
      </c>
      <c r="BD9" s="30">
        <v>206.87</v>
      </c>
      <c r="BE9" s="21">
        <v>208.81200000015031</v>
      </c>
      <c r="BF9" s="30">
        <v>222.07</v>
      </c>
      <c r="BG9" s="21">
        <v>173.85199999987381</v>
      </c>
      <c r="BH9" s="30">
        <v>188.95</v>
      </c>
      <c r="BI9" s="21">
        <v>104.82500000003216</v>
      </c>
      <c r="BJ9" s="30">
        <v>157.66999999999999</v>
      </c>
      <c r="BK9" s="21">
        <v>178.47899999990457</v>
      </c>
      <c r="BL9" s="30">
        <v>151.66</v>
      </c>
      <c r="BM9" s="21">
        <v>144.70700000000397</v>
      </c>
      <c r="BN9" s="23">
        <f t="shared" si="1"/>
        <v>4795.1399999999994</v>
      </c>
      <c r="BO9" s="24">
        <f t="shared" si="2"/>
        <v>4971.6519999999327</v>
      </c>
      <c r="BP9" s="128">
        <f t="shared" si="0"/>
        <v>176.51199999993332</v>
      </c>
    </row>
    <row r="10" spans="1:68" ht="15" customHeight="1" x14ac:dyDescent="0.25">
      <c r="A10" s="262" t="s">
        <v>33</v>
      </c>
      <c r="B10" s="263"/>
      <c r="C10" s="264"/>
      <c r="D10" s="26">
        <v>0</v>
      </c>
      <c r="E10" s="28">
        <v>0</v>
      </c>
      <c r="F10" s="201">
        <v>0</v>
      </c>
      <c r="G10" s="28">
        <v>0</v>
      </c>
      <c r="H10" s="30">
        <v>0</v>
      </c>
      <c r="I10" s="27">
        <v>0</v>
      </c>
      <c r="J10" s="26">
        <v>0</v>
      </c>
      <c r="K10" s="28">
        <v>0</v>
      </c>
      <c r="L10" s="31">
        <v>0</v>
      </c>
      <c r="M10" s="28">
        <v>0</v>
      </c>
      <c r="N10" s="30">
        <v>0</v>
      </c>
      <c r="O10" s="28">
        <v>0</v>
      </c>
      <c r="P10" s="26">
        <v>0</v>
      </c>
      <c r="Q10" s="28">
        <v>0</v>
      </c>
      <c r="R10" s="26">
        <v>0</v>
      </c>
      <c r="S10" s="28">
        <v>0</v>
      </c>
      <c r="T10" s="26">
        <v>0</v>
      </c>
      <c r="U10" s="28">
        <v>0</v>
      </c>
      <c r="V10" s="30">
        <v>0</v>
      </c>
      <c r="W10" s="28">
        <v>0</v>
      </c>
      <c r="X10" s="30">
        <v>0</v>
      </c>
      <c r="Y10" s="28">
        <v>0</v>
      </c>
      <c r="Z10" s="30">
        <v>0</v>
      </c>
      <c r="AA10" s="28">
        <v>0</v>
      </c>
      <c r="AB10" s="30">
        <v>0</v>
      </c>
      <c r="AC10" s="28">
        <v>0</v>
      </c>
      <c r="AD10" s="30">
        <v>0</v>
      </c>
      <c r="AE10" s="28">
        <v>0</v>
      </c>
      <c r="AF10" s="30">
        <v>0</v>
      </c>
      <c r="AG10" s="28">
        <v>0</v>
      </c>
      <c r="AH10" s="30">
        <v>0</v>
      </c>
      <c r="AI10" s="28">
        <v>0</v>
      </c>
      <c r="AJ10" s="30">
        <v>0</v>
      </c>
      <c r="AK10" s="28">
        <v>0</v>
      </c>
      <c r="AL10" s="30">
        <v>0</v>
      </c>
      <c r="AM10" s="28">
        <v>0</v>
      </c>
      <c r="AN10" s="30">
        <v>0</v>
      </c>
      <c r="AO10" s="28">
        <v>0</v>
      </c>
      <c r="AP10" s="30">
        <v>0</v>
      </c>
      <c r="AQ10" s="28">
        <v>0</v>
      </c>
      <c r="AR10" s="30">
        <v>0</v>
      </c>
      <c r="AS10" s="28">
        <v>0</v>
      </c>
      <c r="AT10" s="30">
        <v>0</v>
      </c>
      <c r="AU10" s="28">
        <v>0</v>
      </c>
      <c r="AV10" s="30">
        <v>0</v>
      </c>
      <c r="AW10" s="28">
        <v>0</v>
      </c>
      <c r="AX10" s="30">
        <v>0</v>
      </c>
      <c r="AY10" s="28">
        <v>0</v>
      </c>
      <c r="AZ10" s="30">
        <v>0</v>
      </c>
      <c r="BA10" s="28">
        <v>0</v>
      </c>
      <c r="BB10" s="30">
        <v>0</v>
      </c>
      <c r="BC10" s="28">
        <v>0</v>
      </c>
      <c r="BD10" s="30">
        <v>0</v>
      </c>
      <c r="BE10" s="28">
        <v>0</v>
      </c>
      <c r="BF10" s="30">
        <v>0</v>
      </c>
      <c r="BG10" s="28">
        <v>0</v>
      </c>
      <c r="BH10" s="30">
        <v>0</v>
      </c>
      <c r="BI10" s="28">
        <v>0</v>
      </c>
      <c r="BJ10" s="30">
        <v>0</v>
      </c>
      <c r="BK10" s="28">
        <v>0</v>
      </c>
      <c r="BL10" s="30">
        <v>0</v>
      </c>
      <c r="BM10" s="28">
        <v>0</v>
      </c>
      <c r="BN10" s="23">
        <f t="shared" si="1"/>
        <v>0</v>
      </c>
      <c r="BO10" s="24">
        <f t="shared" si="2"/>
        <v>0</v>
      </c>
      <c r="BP10" s="128">
        <f t="shared" si="0"/>
        <v>0</v>
      </c>
    </row>
    <row r="11" spans="1:68" ht="15" customHeight="1" x14ac:dyDescent="0.25">
      <c r="A11" s="262" t="s">
        <v>34</v>
      </c>
      <c r="B11" s="263"/>
      <c r="C11" s="264"/>
      <c r="D11" s="26">
        <v>0.70199999999999996</v>
      </c>
      <c r="E11" s="28">
        <v>0.70199999999999996</v>
      </c>
      <c r="F11" s="201">
        <v>0.75</v>
      </c>
      <c r="G11" s="28">
        <v>0.75</v>
      </c>
      <c r="H11" s="30">
        <v>0.60299999999999998</v>
      </c>
      <c r="I11" s="27">
        <v>0.60299999999999998</v>
      </c>
      <c r="J11" s="26">
        <v>0.872</v>
      </c>
      <c r="K11" s="28">
        <v>0.872</v>
      </c>
      <c r="L11" s="31">
        <v>0.85399999999999998</v>
      </c>
      <c r="M11" s="28">
        <v>0.85399999999999998</v>
      </c>
      <c r="N11" s="30">
        <v>0.75</v>
      </c>
      <c r="O11" s="28">
        <v>0.75</v>
      </c>
      <c r="P11" s="26">
        <v>0.60299999999999998</v>
      </c>
      <c r="Q11" s="28">
        <v>0.60299999999999998</v>
      </c>
      <c r="R11" s="26">
        <v>0.75</v>
      </c>
      <c r="S11" s="28">
        <v>0.75</v>
      </c>
      <c r="T11" s="26">
        <v>0.77900000000000003</v>
      </c>
      <c r="U11" s="28">
        <v>0.77900000000000003</v>
      </c>
      <c r="V11" s="30">
        <v>0.60299999999999998</v>
      </c>
      <c r="W11" s="28">
        <v>0.60299999999999998</v>
      </c>
      <c r="X11" s="30">
        <v>0.77900000000000003</v>
      </c>
      <c r="Y11" s="28">
        <v>0.77900000000000003</v>
      </c>
      <c r="Z11" s="30">
        <v>0.60299999999999998</v>
      </c>
      <c r="AA11" s="28">
        <v>0.60299999999999998</v>
      </c>
      <c r="AB11" s="30">
        <v>0.68300000000000005</v>
      </c>
      <c r="AC11" s="28">
        <v>0.68300000000000005</v>
      </c>
      <c r="AD11" s="30">
        <v>0.60299999999999998</v>
      </c>
      <c r="AE11" s="28">
        <v>0.60299999999999998</v>
      </c>
      <c r="AF11" s="30">
        <v>0.65200000000000002</v>
      </c>
      <c r="AG11" s="28">
        <v>0.65200000000000002</v>
      </c>
      <c r="AH11" s="30">
        <v>0.72499999999999998</v>
      </c>
      <c r="AI11" s="28">
        <v>0.72499999999999998</v>
      </c>
      <c r="AJ11" s="30">
        <v>0.73399999999999999</v>
      </c>
      <c r="AK11" s="28">
        <v>0.73399999999999999</v>
      </c>
      <c r="AL11" s="30">
        <v>0.74399999999999999</v>
      </c>
      <c r="AM11" s="28">
        <v>0.74399999999999999</v>
      </c>
      <c r="AN11" s="30">
        <v>0.73899999999999999</v>
      </c>
      <c r="AO11" s="28">
        <v>0.73899999999999999</v>
      </c>
      <c r="AP11" s="30">
        <v>0.747</v>
      </c>
      <c r="AQ11" s="28">
        <v>0.747</v>
      </c>
      <c r="AR11" s="30">
        <v>0.77900000000000003</v>
      </c>
      <c r="AS11" s="28">
        <v>0.77900000000000003</v>
      </c>
      <c r="AT11" s="30">
        <v>0.747</v>
      </c>
      <c r="AU11" s="28">
        <v>0.747</v>
      </c>
      <c r="AV11" s="30">
        <v>0.77900000000000003</v>
      </c>
      <c r="AW11" s="28">
        <v>0.77900000000000003</v>
      </c>
      <c r="AX11" s="30">
        <v>0.747</v>
      </c>
      <c r="AY11" s="28">
        <v>0.747</v>
      </c>
      <c r="AZ11" s="30">
        <v>0.77900000000000003</v>
      </c>
      <c r="BA11" s="28">
        <v>0.77900000000000003</v>
      </c>
      <c r="BB11" s="30">
        <v>0.70499999999999996</v>
      </c>
      <c r="BC11" s="28">
        <v>0.70499999999999996</v>
      </c>
      <c r="BD11" s="30">
        <v>0.74399999999999999</v>
      </c>
      <c r="BE11" s="28">
        <v>0.74399999999999999</v>
      </c>
      <c r="BF11" s="30">
        <v>0.77900000000000003</v>
      </c>
      <c r="BG11" s="28">
        <v>0.77900000000000003</v>
      </c>
      <c r="BH11" s="30">
        <v>0.747</v>
      </c>
      <c r="BI11" s="28">
        <v>0.747</v>
      </c>
      <c r="BJ11" s="30">
        <v>0.77900000000000003</v>
      </c>
      <c r="BK11" s="28">
        <v>0.77900000000000003</v>
      </c>
      <c r="BL11" s="30">
        <v>0.83799999999999997</v>
      </c>
      <c r="BM11" s="28">
        <v>0.83799999999999997</v>
      </c>
      <c r="BN11" s="23">
        <f t="shared" si="1"/>
        <v>19.119</v>
      </c>
      <c r="BO11" s="24">
        <f t="shared" si="2"/>
        <v>19.119</v>
      </c>
      <c r="BP11" s="128">
        <f t="shared" ref="BP11:BP29" si="3">BO11-BN11</f>
        <v>0</v>
      </c>
    </row>
    <row r="12" spans="1:68" ht="15" customHeight="1" x14ac:dyDescent="0.25">
      <c r="A12" s="262" t="s">
        <v>35</v>
      </c>
      <c r="B12" s="263"/>
      <c r="C12" s="264"/>
      <c r="D12" s="26">
        <v>187.2</v>
      </c>
      <c r="E12" s="28">
        <v>183.38999999998668</v>
      </c>
      <c r="F12" s="201">
        <v>175.92</v>
      </c>
      <c r="G12" s="28">
        <v>164.68200000000616</v>
      </c>
      <c r="H12" s="30">
        <v>156.72</v>
      </c>
      <c r="I12" s="27">
        <v>182.74800000001414</v>
      </c>
      <c r="J12" s="26">
        <v>175.92</v>
      </c>
      <c r="K12" s="28">
        <v>194.4239999999827</v>
      </c>
      <c r="L12" s="31">
        <v>180.72</v>
      </c>
      <c r="M12" s="28">
        <v>206.39000000001215</v>
      </c>
      <c r="N12" s="30">
        <v>187.92</v>
      </c>
      <c r="O12" s="28">
        <v>146.32800000000134</v>
      </c>
      <c r="P12" s="26">
        <v>163.92</v>
      </c>
      <c r="Q12" s="28">
        <v>130.63000000002285</v>
      </c>
      <c r="R12" s="26">
        <v>163.92</v>
      </c>
      <c r="S12" s="28">
        <v>126.23799999997937</v>
      </c>
      <c r="T12" s="26">
        <v>151.91999999999999</v>
      </c>
      <c r="U12" s="28">
        <v>127.95599999998194</v>
      </c>
      <c r="V12" s="30">
        <v>127.92</v>
      </c>
      <c r="W12" s="28">
        <v>116.1620000000039</v>
      </c>
      <c r="X12" s="30">
        <v>127.92</v>
      </c>
      <c r="Y12" s="28">
        <v>128.25600000000668</v>
      </c>
      <c r="Z12" s="30">
        <v>137.12</v>
      </c>
      <c r="AA12" s="28">
        <v>133.34600000001228</v>
      </c>
      <c r="AB12" s="30">
        <v>127.92</v>
      </c>
      <c r="AC12" s="28">
        <v>188.57999999998719</v>
      </c>
      <c r="AD12" s="30">
        <v>163.92</v>
      </c>
      <c r="AE12" s="28">
        <v>202.15000000002146</v>
      </c>
      <c r="AF12" s="30">
        <v>163.79900000000001</v>
      </c>
      <c r="AG12" s="28">
        <v>186.40599999996812</v>
      </c>
      <c r="AH12" s="30">
        <v>127.92</v>
      </c>
      <c r="AI12" s="28">
        <v>154.9559999999874</v>
      </c>
      <c r="AJ12" s="30">
        <v>163.92</v>
      </c>
      <c r="AK12" s="28">
        <v>138.09800000001269</v>
      </c>
      <c r="AL12" s="30">
        <v>195.12</v>
      </c>
      <c r="AM12" s="28">
        <v>218.83600000000479</v>
      </c>
      <c r="AN12" s="30">
        <v>195.12</v>
      </c>
      <c r="AO12" s="28">
        <v>232.51600000002509</v>
      </c>
      <c r="AP12" s="30">
        <v>195.12</v>
      </c>
      <c r="AQ12" s="28">
        <v>231.58999999998377</v>
      </c>
      <c r="AR12" s="30">
        <v>195.12</v>
      </c>
      <c r="AS12" s="28">
        <v>225.03799999998955</v>
      </c>
      <c r="AT12" s="30">
        <v>199.92</v>
      </c>
      <c r="AU12" s="28">
        <v>225.60799999999836</v>
      </c>
      <c r="AV12" s="30">
        <v>204.72</v>
      </c>
      <c r="AW12" s="28">
        <v>222.6660000000029</v>
      </c>
      <c r="AX12" s="30">
        <v>175.92</v>
      </c>
      <c r="AY12" s="28">
        <v>185.12199999999211</v>
      </c>
      <c r="AZ12" s="30">
        <v>204.72</v>
      </c>
      <c r="BA12" s="28">
        <v>161.2000000000171</v>
      </c>
      <c r="BB12" s="30">
        <v>204.72</v>
      </c>
      <c r="BC12" s="28">
        <v>163.59800000000723</v>
      </c>
      <c r="BD12" s="30">
        <v>151.91999999999999</v>
      </c>
      <c r="BE12" s="28">
        <v>170.85399999998663</v>
      </c>
      <c r="BF12" s="30">
        <v>183.12</v>
      </c>
      <c r="BG12" s="28">
        <v>154.66400000000795</v>
      </c>
      <c r="BH12" s="30">
        <v>183.12</v>
      </c>
      <c r="BI12" s="28">
        <v>148.89399999999841</v>
      </c>
      <c r="BJ12" s="30">
        <v>115.92</v>
      </c>
      <c r="BK12" s="28">
        <v>144.64600000001155</v>
      </c>
      <c r="BL12" s="30">
        <v>91.92</v>
      </c>
      <c r="BM12" s="28">
        <v>97.61599999997452</v>
      </c>
      <c r="BN12" s="23">
        <f t="shared" si="1"/>
        <v>4321.5199999999995</v>
      </c>
      <c r="BO12" s="24">
        <f t="shared" si="2"/>
        <v>4381.9380000000292</v>
      </c>
      <c r="BP12" s="129">
        <f t="shared" si="3"/>
        <v>60.418000000029679</v>
      </c>
    </row>
    <row r="13" spans="1:68" ht="15" customHeight="1" x14ac:dyDescent="0.25">
      <c r="A13" s="262" t="s">
        <v>36</v>
      </c>
      <c r="B13" s="263"/>
      <c r="C13" s="264"/>
      <c r="D13" s="26">
        <v>34.799999999999997</v>
      </c>
      <c r="E13" s="28">
        <v>36.920400000000335</v>
      </c>
      <c r="F13" s="201">
        <v>34.799999999999997</v>
      </c>
      <c r="G13" s="28">
        <v>37.196499999996561</v>
      </c>
      <c r="H13" s="30">
        <v>33.6</v>
      </c>
      <c r="I13" s="27">
        <v>34.982200000001647</v>
      </c>
      <c r="J13" s="26">
        <v>34.799999999999997</v>
      </c>
      <c r="K13" s="28">
        <v>36.273600000002624</v>
      </c>
      <c r="L13" s="31">
        <v>34.799999999999997</v>
      </c>
      <c r="M13" s="28">
        <v>37.446200000001411</v>
      </c>
      <c r="N13" s="30">
        <v>34.799999999999997</v>
      </c>
      <c r="O13" s="28">
        <v>37.9730999999937</v>
      </c>
      <c r="P13" s="26">
        <v>34.799999999999997</v>
      </c>
      <c r="Q13" s="28">
        <v>37.600199999998765</v>
      </c>
      <c r="R13" s="26">
        <v>33.6</v>
      </c>
      <c r="S13" s="28">
        <v>34.185799999999475</v>
      </c>
      <c r="T13" s="26">
        <v>33.6</v>
      </c>
      <c r="U13" s="28">
        <v>34.673100000002705</v>
      </c>
      <c r="V13" s="30">
        <v>33.6</v>
      </c>
      <c r="W13" s="28">
        <v>35.241799999998513</v>
      </c>
      <c r="X13" s="30">
        <v>32.880000000000003</v>
      </c>
      <c r="Y13" s="28">
        <v>34.712699999998769</v>
      </c>
      <c r="Z13" s="30">
        <v>32.880000000000003</v>
      </c>
      <c r="AA13" s="28">
        <v>34.793000000005122</v>
      </c>
      <c r="AB13" s="30">
        <v>33.6</v>
      </c>
      <c r="AC13" s="28">
        <v>35.444199999997728</v>
      </c>
      <c r="AD13" s="30">
        <v>33.6</v>
      </c>
      <c r="AE13" s="28">
        <v>34.974499999998081</v>
      </c>
      <c r="AF13" s="30">
        <v>33.576000000000001</v>
      </c>
      <c r="AG13" s="28">
        <v>35.86219999999885</v>
      </c>
      <c r="AH13" s="30">
        <v>34.08</v>
      </c>
      <c r="AI13" s="28">
        <v>34.597200000005252</v>
      </c>
      <c r="AJ13" s="30">
        <v>0</v>
      </c>
      <c r="AK13" s="28">
        <v>34.698399999999857</v>
      </c>
      <c r="AL13" s="30">
        <v>34.08</v>
      </c>
      <c r="AM13" s="28">
        <v>35.286899999996692</v>
      </c>
      <c r="AN13" s="30">
        <v>34.08</v>
      </c>
      <c r="AO13" s="28">
        <v>33.929499999997276</v>
      </c>
      <c r="AP13" s="30">
        <v>34.08</v>
      </c>
      <c r="AQ13" s="28">
        <v>33.73700000000008</v>
      </c>
      <c r="AR13" s="30">
        <v>34.08</v>
      </c>
      <c r="AS13" s="28">
        <v>34.051600000002146</v>
      </c>
      <c r="AT13" s="30">
        <v>34.08</v>
      </c>
      <c r="AU13" s="28">
        <v>33.599500000000077</v>
      </c>
      <c r="AV13" s="30">
        <v>33.6</v>
      </c>
      <c r="AW13" s="28">
        <v>34.447600000000783</v>
      </c>
      <c r="AX13" s="30">
        <v>33.6</v>
      </c>
      <c r="AY13" s="28">
        <v>34.077999999997516</v>
      </c>
      <c r="AZ13" s="30">
        <v>33.6</v>
      </c>
      <c r="BA13" s="28">
        <v>32.737100000008468</v>
      </c>
      <c r="BB13" s="30">
        <v>33.6</v>
      </c>
      <c r="BC13" s="28">
        <v>33.226599999998143</v>
      </c>
      <c r="BD13" s="30">
        <v>33.6</v>
      </c>
      <c r="BE13" s="28">
        <v>33.5224999999934</v>
      </c>
      <c r="BF13" s="30">
        <v>33.6</v>
      </c>
      <c r="BG13" s="28">
        <v>33.466400000000974</v>
      </c>
      <c r="BH13" s="30">
        <v>33.6</v>
      </c>
      <c r="BI13" s="28">
        <v>33.325600000000307</v>
      </c>
      <c r="BJ13" s="30">
        <v>33.6</v>
      </c>
      <c r="BK13" s="28">
        <v>33.64570000000149</v>
      </c>
      <c r="BL13" s="30">
        <v>33.6</v>
      </c>
      <c r="BM13" s="28">
        <v>33.987799999999154</v>
      </c>
      <c r="BN13" s="23">
        <f t="shared" si="1"/>
        <v>845.04000000000019</v>
      </c>
      <c r="BO13" s="24">
        <f t="shared" si="2"/>
        <v>899.38199999999597</v>
      </c>
      <c r="BP13" s="128">
        <f t="shared" si="3"/>
        <v>54.341999999995778</v>
      </c>
    </row>
    <row r="14" spans="1:68" ht="15" customHeight="1" x14ac:dyDescent="0.25">
      <c r="A14" s="262" t="s">
        <v>49</v>
      </c>
      <c r="B14" s="263"/>
      <c r="C14" s="264"/>
      <c r="D14" s="26">
        <v>21</v>
      </c>
      <c r="E14" s="28">
        <v>38.549999999999997</v>
      </c>
      <c r="F14" s="201">
        <v>21</v>
      </c>
      <c r="G14" s="28">
        <v>38.1</v>
      </c>
      <c r="H14" s="30">
        <v>21</v>
      </c>
      <c r="I14" s="27">
        <v>32.520000000000003</v>
      </c>
      <c r="J14" s="26">
        <v>21</v>
      </c>
      <c r="K14" s="28">
        <v>48.41</v>
      </c>
      <c r="L14" s="31">
        <v>21</v>
      </c>
      <c r="M14" s="28">
        <v>37.03</v>
      </c>
      <c r="N14" s="30">
        <v>21</v>
      </c>
      <c r="O14" s="28">
        <v>48.41</v>
      </c>
      <c r="P14" s="26">
        <v>21</v>
      </c>
      <c r="Q14" s="28">
        <v>46.59</v>
      </c>
      <c r="R14" s="26">
        <v>21</v>
      </c>
      <c r="S14" s="28">
        <v>46.42</v>
      </c>
      <c r="T14" s="26">
        <v>21</v>
      </c>
      <c r="U14" s="28">
        <v>39.880000000000003</v>
      </c>
      <c r="V14" s="30">
        <v>21</v>
      </c>
      <c r="W14" s="28">
        <v>64.45</v>
      </c>
      <c r="X14" s="30">
        <v>24</v>
      </c>
      <c r="Y14" s="28">
        <v>54.82</v>
      </c>
      <c r="Z14" s="30">
        <v>24</v>
      </c>
      <c r="AA14" s="28">
        <v>49.26</v>
      </c>
      <c r="AB14" s="30">
        <v>38.421999999999997</v>
      </c>
      <c r="AC14" s="28">
        <v>58.55</v>
      </c>
      <c r="AD14" s="30">
        <v>38.421999999999997</v>
      </c>
      <c r="AE14" s="28">
        <v>64</v>
      </c>
      <c r="AF14" s="30">
        <v>38.39</v>
      </c>
      <c r="AG14" s="28">
        <v>49.59</v>
      </c>
      <c r="AH14" s="30">
        <v>38.421999999999997</v>
      </c>
      <c r="AI14" s="28">
        <v>55.86</v>
      </c>
      <c r="AJ14" s="30">
        <v>38.421999999999997</v>
      </c>
      <c r="AK14" s="28">
        <v>39.06</v>
      </c>
      <c r="AL14" s="30">
        <v>38.421999999999997</v>
      </c>
      <c r="AM14" s="28">
        <v>40.9</v>
      </c>
      <c r="AN14" s="30">
        <v>38.421999999999997</v>
      </c>
      <c r="AO14" s="28">
        <v>43.42</v>
      </c>
      <c r="AP14" s="30">
        <v>38.421999999999997</v>
      </c>
      <c r="AQ14" s="28">
        <v>35.85</v>
      </c>
      <c r="AR14" s="30">
        <v>38.421999999999997</v>
      </c>
      <c r="AS14" s="28">
        <v>42.89</v>
      </c>
      <c r="AT14" s="30">
        <v>38.421999999999997</v>
      </c>
      <c r="AU14" s="28">
        <v>48.93</v>
      </c>
      <c r="AV14" s="30">
        <v>38.421999999999997</v>
      </c>
      <c r="AW14" s="28">
        <v>48.75</v>
      </c>
      <c r="AX14" s="30">
        <v>38.421999999999997</v>
      </c>
      <c r="AY14" s="28">
        <v>43.78</v>
      </c>
      <c r="AZ14" s="30">
        <v>38.421999999999997</v>
      </c>
      <c r="BA14" s="28">
        <v>36.08</v>
      </c>
      <c r="BB14" s="30">
        <v>38.421999999999997</v>
      </c>
      <c r="BC14" s="28">
        <v>43.62</v>
      </c>
      <c r="BD14" s="30">
        <v>38.421999999999997</v>
      </c>
      <c r="BE14" s="28">
        <v>37.31</v>
      </c>
      <c r="BF14" s="30">
        <v>34.631999999999998</v>
      </c>
      <c r="BG14" s="28">
        <v>30.75</v>
      </c>
      <c r="BH14" s="30">
        <v>38.421999999999997</v>
      </c>
      <c r="BI14" s="28">
        <v>28.05</v>
      </c>
      <c r="BJ14" s="30">
        <v>38.421999999999997</v>
      </c>
      <c r="BK14" s="28">
        <v>25.84</v>
      </c>
      <c r="BL14" s="30">
        <v>38.421999999999997</v>
      </c>
      <c r="BM14" s="28">
        <v>20.82</v>
      </c>
      <c r="BN14" s="23">
        <f t="shared" si="1"/>
        <v>861.80600000000027</v>
      </c>
      <c r="BO14" s="24">
        <f t="shared" si="2"/>
        <v>1131.3199999999997</v>
      </c>
      <c r="BP14" s="128">
        <f t="shared" si="3"/>
        <v>269.51399999999944</v>
      </c>
    </row>
    <row r="15" spans="1:68" ht="15" customHeight="1" x14ac:dyDescent="0.25">
      <c r="A15" s="351" t="s">
        <v>37</v>
      </c>
      <c r="B15" s="352"/>
      <c r="C15" s="353"/>
      <c r="D15" s="26">
        <v>6.3120000000000003</v>
      </c>
      <c r="E15" s="28">
        <v>6.5</v>
      </c>
      <c r="F15" s="201">
        <v>6.3120000000000003</v>
      </c>
      <c r="G15" s="28">
        <v>6.5</v>
      </c>
      <c r="H15" s="30">
        <v>6.3120000000000003</v>
      </c>
      <c r="I15" s="27">
        <v>6.5</v>
      </c>
      <c r="J15" s="26">
        <v>6.3120000000000003</v>
      </c>
      <c r="K15" s="28">
        <v>6.5</v>
      </c>
      <c r="L15" s="31">
        <v>6.3120000000000003</v>
      </c>
      <c r="M15" s="28">
        <v>6.5</v>
      </c>
      <c r="N15" s="30">
        <v>6.3120000000000003</v>
      </c>
      <c r="O15" s="28">
        <v>6.5</v>
      </c>
      <c r="P15" s="26">
        <v>6.3120000000000003</v>
      </c>
      <c r="Q15" s="28">
        <v>6.5</v>
      </c>
      <c r="R15" s="26">
        <v>10.632</v>
      </c>
      <c r="S15" s="28">
        <v>6.5</v>
      </c>
      <c r="T15" s="26">
        <v>10.632</v>
      </c>
      <c r="U15" s="28">
        <v>6.5</v>
      </c>
      <c r="V15" s="30">
        <v>10.632</v>
      </c>
      <c r="W15" s="28">
        <v>6.5</v>
      </c>
      <c r="X15" s="30">
        <v>10.632</v>
      </c>
      <c r="Y15" s="28">
        <v>6.5</v>
      </c>
      <c r="Z15" s="30">
        <v>10.632</v>
      </c>
      <c r="AA15" s="28">
        <v>6.5</v>
      </c>
      <c r="AB15" s="30">
        <v>10.632</v>
      </c>
      <c r="AC15" s="28">
        <v>6.5</v>
      </c>
      <c r="AD15" s="30">
        <v>10.632</v>
      </c>
      <c r="AE15" s="28">
        <v>6.5</v>
      </c>
      <c r="AF15" s="30">
        <v>10.624000000000001</v>
      </c>
      <c r="AG15" s="28">
        <v>6.5</v>
      </c>
      <c r="AH15" s="30">
        <v>10.632</v>
      </c>
      <c r="AI15" s="28">
        <v>6.5</v>
      </c>
      <c r="AJ15" s="30">
        <v>10.632</v>
      </c>
      <c r="AK15" s="28">
        <v>6.5</v>
      </c>
      <c r="AL15" s="30">
        <v>10.632</v>
      </c>
      <c r="AM15" s="28">
        <v>6.5</v>
      </c>
      <c r="AN15" s="30">
        <v>10.632</v>
      </c>
      <c r="AO15" s="28">
        <v>6.5</v>
      </c>
      <c r="AP15" s="30">
        <v>10.632</v>
      </c>
      <c r="AQ15" s="28">
        <v>6.5</v>
      </c>
      <c r="AR15" s="30">
        <v>10.632</v>
      </c>
      <c r="AS15" s="28">
        <v>6.5</v>
      </c>
      <c r="AT15" s="30">
        <v>10.632</v>
      </c>
      <c r="AU15" s="28">
        <v>6.5</v>
      </c>
      <c r="AV15" s="30">
        <v>10.632</v>
      </c>
      <c r="AW15" s="28">
        <v>6.5</v>
      </c>
      <c r="AX15" s="30">
        <v>10.632</v>
      </c>
      <c r="AY15" s="28">
        <v>6.5</v>
      </c>
      <c r="AZ15" s="30">
        <v>10.632</v>
      </c>
      <c r="BA15" s="28">
        <v>6.5</v>
      </c>
      <c r="BB15" s="30">
        <v>10.632</v>
      </c>
      <c r="BC15" s="28">
        <v>6.5</v>
      </c>
      <c r="BD15" s="30">
        <v>10.632</v>
      </c>
      <c r="BE15" s="28">
        <v>6.5</v>
      </c>
      <c r="BF15" s="30">
        <v>10.632</v>
      </c>
      <c r="BG15" s="28">
        <v>6.5</v>
      </c>
      <c r="BH15" s="30">
        <v>10.632</v>
      </c>
      <c r="BI15" s="28">
        <v>6.5</v>
      </c>
      <c r="BJ15" s="30">
        <v>10.632</v>
      </c>
      <c r="BK15" s="28">
        <v>6.5</v>
      </c>
      <c r="BL15" s="30">
        <v>10.632</v>
      </c>
      <c r="BM15" s="28">
        <v>6.5</v>
      </c>
      <c r="BN15" s="23">
        <f t="shared" si="1"/>
        <v>263.47200000000004</v>
      </c>
      <c r="BO15" s="24">
        <f t="shared" si="2"/>
        <v>169</v>
      </c>
      <c r="BP15" s="128">
        <f t="shared" si="3"/>
        <v>-94.472000000000037</v>
      </c>
    </row>
    <row r="16" spans="1:68" ht="15" customHeight="1" x14ac:dyDescent="0.25">
      <c r="A16" s="265" t="s">
        <v>38</v>
      </c>
      <c r="B16" s="266"/>
      <c r="C16" s="267"/>
      <c r="D16" s="26">
        <v>38.6</v>
      </c>
      <c r="E16" s="28">
        <v>34.627999999875144</v>
      </c>
      <c r="F16" s="201">
        <v>36.6</v>
      </c>
      <c r="G16" s="28">
        <v>54.528000000017286</v>
      </c>
      <c r="H16" s="30">
        <v>35</v>
      </c>
      <c r="I16" s="27">
        <v>44.035999999994239</v>
      </c>
      <c r="J16" s="26">
        <v>38</v>
      </c>
      <c r="K16" s="28">
        <v>47.658000000055708</v>
      </c>
      <c r="L16" s="31">
        <v>38.5</v>
      </c>
      <c r="M16" s="28">
        <v>49.039000000026888</v>
      </c>
      <c r="N16" s="30">
        <v>40.5</v>
      </c>
      <c r="O16" s="28">
        <v>49.479999999949101</v>
      </c>
      <c r="P16" s="26">
        <v>40.299999999999997</v>
      </c>
      <c r="Q16" s="28">
        <v>49.371000000024011</v>
      </c>
      <c r="R16" s="26">
        <v>40.5</v>
      </c>
      <c r="S16" s="28">
        <v>46.056999999896277</v>
      </c>
      <c r="T16" s="26">
        <v>40</v>
      </c>
      <c r="U16" s="28">
        <v>61.627000000120056</v>
      </c>
      <c r="V16" s="30">
        <v>42.1</v>
      </c>
      <c r="W16" s="28">
        <v>9.2810000000000006</v>
      </c>
      <c r="X16" s="30">
        <v>44.8</v>
      </c>
      <c r="Y16" s="28">
        <v>63.189000000064347</v>
      </c>
      <c r="Z16" s="30">
        <v>46.8</v>
      </c>
      <c r="AA16" s="28">
        <v>38.373000000019211</v>
      </c>
      <c r="AB16" s="30">
        <v>56.5</v>
      </c>
      <c r="AC16" s="28">
        <v>78.124000000000052</v>
      </c>
      <c r="AD16" s="30">
        <v>56.5</v>
      </c>
      <c r="AE16" s="28">
        <v>63.451999999999991</v>
      </c>
      <c r="AF16" s="30">
        <v>57.857999999999997</v>
      </c>
      <c r="AG16" s="28">
        <v>59.883999999999943</v>
      </c>
      <c r="AH16" s="30">
        <v>56</v>
      </c>
      <c r="AI16" s="28">
        <v>57.971000000000053</v>
      </c>
      <c r="AJ16" s="30">
        <v>52.2</v>
      </c>
      <c r="AK16" s="28">
        <v>56.797999999999952</v>
      </c>
      <c r="AL16" s="30">
        <v>51.9</v>
      </c>
      <c r="AM16" s="28">
        <v>57.566000000000095</v>
      </c>
      <c r="AN16" s="30">
        <v>51.3</v>
      </c>
      <c r="AO16" s="28">
        <v>58.085000000021139</v>
      </c>
      <c r="AP16" s="30">
        <v>46.1</v>
      </c>
      <c r="AQ16" s="28">
        <v>65.983999999888596</v>
      </c>
      <c r="AR16" s="30">
        <v>60.4</v>
      </c>
      <c r="AS16" s="28">
        <v>67.423999999985597</v>
      </c>
      <c r="AT16" s="30">
        <v>59.6</v>
      </c>
      <c r="AU16" s="28">
        <v>65.227000000044185</v>
      </c>
      <c r="AV16" s="30">
        <v>57.4</v>
      </c>
      <c r="AW16" s="28">
        <v>53.639000000066268</v>
      </c>
      <c r="AX16" s="30">
        <v>60.3</v>
      </c>
      <c r="AY16" s="28">
        <v>57.431999999996158</v>
      </c>
      <c r="AZ16" s="30">
        <v>56.4</v>
      </c>
      <c r="BA16" s="28">
        <v>53.980000000056663</v>
      </c>
      <c r="BB16" s="30">
        <v>56.2</v>
      </c>
      <c r="BC16" s="28">
        <v>57.394999999908762</v>
      </c>
      <c r="BD16" s="30">
        <v>58.7</v>
      </c>
      <c r="BE16" s="28">
        <v>57.692999999925085</v>
      </c>
      <c r="BF16" s="30">
        <v>59.4</v>
      </c>
      <c r="BG16" s="28">
        <v>56.52700000011717</v>
      </c>
      <c r="BH16" s="30">
        <v>55.3</v>
      </c>
      <c r="BI16" s="28">
        <v>63.037999999899156</v>
      </c>
      <c r="BJ16" s="30">
        <v>54.2</v>
      </c>
      <c r="BK16" s="28">
        <v>61.640000000092201</v>
      </c>
      <c r="BL16" s="30">
        <v>54</v>
      </c>
      <c r="BM16" s="28">
        <v>49.525999999979831</v>
      </c>
      <c r="BN16" s="23">
        <f t="shared" si="1"/>
        <v>1335.9</v>
      </c>
      <c r="BO16" s="24">
        <f t="shared" si="2"/>
        <v>1447.9180000000811</v>
      </c>
      <c r="BP16" s="128">
        <f t="shared" si="3"/>
        <v>112.01800000008097</v>
      </c>
    </row>
    <row r="17" spans="1:68" ht="15" customHeight="1" x14ac:dyDescent="0.25">
      <c r="A17" s="265" t="s">
        <v>39</v>
      </c>
      <c r="B17" s="266"/>
      <c r="C17" s="267"/>
      <c r="D17" s="26">
        <v>29.7</v>
      </c>
      <c r="E17" s="28">
        <v>20.152000000000001</v>
      </c>
      <c r="F17" s="201">
        <v>28.7</v>
      </c>
      <c r="G17" s="28">
        <v>22.164000000000001</v>
      </c>
      <c r="H17" s="30">
        <v>36</v>
      </c>
      <c r="I17" s="27">
        <v>10.15</v>
      </c>
      <c r="J17" s="26">
        <v>36</v>
      </c>
      <c r="K17" s="28">
        <v>19.794</v>
      </c>
      <c r="L17" s="31">
        <v>0</v>
      </c>
      <c r="M17" s="28">
        <v>17.093</v>
      </c>
      <c r="N17" s="30">
        <v>33.6</v>
      </c>
      <c r="O17" s="28">
        <v>18.038</v>
      </c>
      <c r="P17" s="26">
        <v>33.6</v>
      </c>
      <c r="Q17" s="28">
        <v>23.228999999999999</v>
      </c>
      <c r="R17" s="26">
        <v>38.4</v>
      </c>
      <c r="S17" s="28">
        <v>46.540999999999997</v>
      </c>
      <c r="T17" s="26">
        <v>38.4</v>
      </c>
      <c r="U17" s="28">
        <v>12.622999999999999</v>
      </c>
      <c r="V17" s="30">
        <v>36</v>
      </c>
      <c r="W17" s="28">
        <v>18.038</v>
      </c>
      <c r="X17" s="30">
        <v>38.4</v>
      </c>
      <c r="Y17" s="28">
        <v>26.109000000000002</v>
      </c>
      <c r="Z17" s="30">
        <v>38.4</v>
      </c>
      <c r="AA17" s="28">
        <v>14.757</v>
      </c>
      <c r="AB17" s="30">
        <v>41.1</v>
      </c>
      <c r="AC17" s="28">
        <v>16.123999999999999</v>
      </c>
      <c r="AD17" s="30">
        <v>43.2</v>
      </c>
      <c r="AE17" s="28">
        <v>10.6</v>
      </c>
      <c r="AF17" s="30">
        <v>43.17</v>
      </c>
      <c r="AG17" s="28">
        <v>12.98</v>
      </c>
      <c r="AH17" s="30">
        <v>45.6</v>
      </c>
      <c r="AI17" s="28">
        <v>9.4149999999999991</v>
      </c>
      <c r="AJ17" s="30">
        <v>43.2</v>
      </c>
      <c r="AK17" s="28">
        <v>10.125999999999999</v>
      </c>
      <c r="AL17" s="30">
        <v>43.2</v>
      </c>
      <c r="AM17" s="28">
        <v>13.12</v>
      </c>
      <c r="AN17" s="30">
        <v>43.2</v>
      </c>
      <c r="AO17" s="28">
        <v>8.9049999999999994</v>
      </c>
      <c r="AP17" s="30">
        <v>42.7</v>
      </c>
      <c r="AQ17" s="28">
        <v>21.861999999999998</v>
      </c>
      <c r="AR17" s="30">
        <v>48</v>
      </c>
      <c r="AS17" s="28">
        <v>22.666</v>
      </c>
      <c r="AT17" s="30">
        <v>0</v>
      </c>
      <c r="AU17" s="28">
        <v>11.597</v>
      </c>
      <c r="AV17" s="30">
        <v>21.6</v>
      </c>
      <c r="AW17" s="28">
        <v>28.597000000000001</v>
      </c>
      <c r="AX17" s="30">
        <v>24</v>
      </c>
      <c r="AY17" s="28">
        <v>22.692</v>
      </c>
      <c r="AZ17" s="30">
        <v>26.4</v>
      </c>
      <c r="BA17" s="28">
        <v>22.315999999999999</v>
      </c>
      <c r="BB17" s="30">
        <v>21.5</v>
      </c>
      <c r="BC17" s="28">
        <v>42.924999999999997</v>
      </c>
      <c r="BD17" s="30">
        <v>19.2</v>
      </c>
      <c r="BE17" s="28">
        <v>19.725000000000001</v>
      </c>
      <c r="BF17" s="30">
        <v>20.5</v>
      </c>
      <c r="BG17" s="28">
        <v>24.190999999999999</v>
      </c>
      <c r="BH17" s="30">
        <v>26.4</v>
      </c>
      <c r="BI17" s="28">
        <v>14.842000000000001</v>
      </c>
      <c r="BJ17" s="30">
        <v>19.2</v>
      </c>
      <c r="BK17" s="28">
        <v>20.134</v>
      </c>
      <c r="BL17" s="30">
        <v>18.2</v>
      </c>
      <c r="BM17" s="28">
        <v>28.75</v>
      </c>
      <c r="BN17" s="23">
        <f t="shared" si="1"/>
        <v>804.00000000000023</v>
      </c>
      <c r="BO17" s="24">
        <f t="shared" si="2"/>
        <v>525.01499999999999</v>
      </c>
      <c r="BP17" s="128">
        <f t="shared" si="3"/>
        <v>-278.98500000000024</v>
      </c>
    </row>
    <row r="18" spans="1:68" ht="15" customHeight="1" x14ac:dyDescent="0.25">
      <c r="A18" s="265" t="s">
        <v>40</v>
      </c>
      <c r="B18" s="266"/>
      <c r="C18" s="267"/>
      <c r="D18" s="26">
        <v>6.9779999999999998</v>
      </c>
      <c r="E18" s="28">
        <v>8.5</v>
      </c>
      <c r="F18" s="201">
        <v>6.9889999999999999</v>
      </c>
      <c r="G18" s="28">
        <v>8.5</v>
      </c>
      <c r="H18" s="30">
        <v>7.0359999999999996</v>
      </c>
      <c r="I18" s="27">
        <v>8.5</v>
      </c>
      <c r="J18" s="26">
        <v>7.0339999999999998</v>
      </c>
      <c r="K18" s="28">
        <v>8.5</v>
      </c>
      <c r="L18" s="31">
        <v>7.0339999999999998</v>
      </c>
      <c r="M18" s="28">
        <v>8.5</v>
      </c>
      <c r="N18" s="30">
        <v>7.1079999999999997</v>
      </c>
      <c r="O18" s="28">
        <v>8.5</v>
      </c>
      <c r="P18" s="26">
        <v>7.07</v>
      </c>
      <c r="Q18" s="28">
        <v>8.5</v>
      </c>
      <c r="R18" s="26">
        <v>7.0519999999999996</v>
      </c>
      <c r="S18" s="28">
        <v>8.5</v>
      </c>
      <c r="T18" s="26">
        <v>6.8280000000000003</v>
      </c>
      <c r="U18" s="28">
        <v>8.5</v>
      </c>
      <c r="V18" s="30">
        <v>6.984</v>
      </c>
      <c r="W18" s="28">
        <v>8.5</v>
      </c>
      <c r="X18" s="30">
        <v>7.173</v>
      </c>
      <c r="Y18" s="28">
        <v>8.5</v>
      </c>
      <c r="Z18" s="30">
        <v>7.1269999999999998</v>
      </c>
      <c r="AA18" s="28">
        <v>8.5</v>
      </c>
      <c r="AB18" s="30">
        <v>7.0119999999999996</v>
      </c>
      <c r="AC18" s="28">
        <v>8.5</v>
      </c>
      <c r="AD18" s="30">
        <v>6.968</v>
      </c>
      <c r="AE18" s="28">
        <v>8.5</v>
      </c>
      <c r="AF18" s="30">
        <v>6.6630000000000003</v>
      </c>
      <c r="AG18" s="28">
        <v>8.5</v>
      </c>
      <c r="AH18" s="30">
        <v>6.7450000000000001</v>
      </c>
      <c r="AI18" s="28">
        <v>8.5</v>
      </c>
      <c r="AJ18" s="30">
        <v>6.5629999999999997</v>
      </c>
      <c r="AK18" s="28">
        <v>8.5</v>
      </c>
      <c r="AL18" s="30">
        <v>6.8650000000000002</v>
      </c>
      <c r="AM18" s="28">
        <v>8.5</v>
      </c>
      <c r="AN18" s="30">
        <v>6.9589999999999996</v>
      </c>
      <c r="AO18" s="28">
        <v>8.5</v>
      </c>
      <c r="AP18" s="30">
        <v>6.89</v>
      </c>
      <c r="AQ18" s="28">
        <v>8.5</v>
      </c>
      <c r="AR18" s="30">
        <v>7.2229999999999999</v>
      </c>
      <c r="AS18" s="28">
        <v>8.5</v>
      </c>
      <c r="AT18" s="30">
        <v>7.01</v>
      </c>
      <c r="AU18" s="28">
        <v>8.5</v>
      </c>
      <c r="AV18" s="30">
        <v>7.0129999999999999</v>
      </c>
      <c r="AW18" s="28">
        <v>8.5</v>
      </c>
      <c r="AX18" s="30">
        <v>7.0739999999999998</v>
      </c>
      <c r="AY18" s="28">
        <v>8.5</v>
      </c>
      <c r="AZ18" s="30">
        <v>7.1859999999999999</v>
      </c>
      <c r="BA18" s="28">
        <v>8.5</v>
      </c>
      <c r="BB18" s="30">
        <v>7.2450000000000001</v>
      </c>
      <c r="BC18" s="28">
        <v>8.5</v>
      </c>
      <c r="BD18" s="30">
        <v>7.1909999999999998</v>
      </c>
      <c r="BE18" s="28">
        <v>8.5</v>
      </c>
      <c r="BF18" s="30">
        <v>7.1260000000000003</v>
      </c>
      <c r="BG18" s="28">
        <v>8.5</v>
      </c>
      <c r="BH18" s="30">
        <v>7.173</v>
      </c>
      <c r="BI18" s="28">
        <v>8.5</v>
      </c>
      <c r="BJ18" s="30">
        <v>7.1950000000000003</v>
      </c>
      <c r="BK18" s="28">
        <v>8.5</v>
      </c>
      <c r="BL18" s="30">
        <v>5.6219999999999999</v>
      </c>
      <c r="BM18" s="28">
        <v>8.5</v>
      </c>
      <c r="BN18" s="23">
        <f t="shared" si="1"/>
        <v>181.43600000000004</v>
      </c>
      <c r="BO18" s="24">
        <f t="shared" si="2"/>
        <v>221</v>
      </c>
      <c r="BP18" s="128">
        <f t="shared" si="3"/>
        <v>39.563999999999965</v>
      </c>
    </row>
    <row r="19" spans="1:68" ht="15" customHeight="1" x14ac:dyDescent="0.25">
      <c r="A19" s="265" t="s">
        <v>41</v>
      </c>
      <c r="B19" s="266"/>
      <c r="C19" s="267"/>
      <c r="D19" s="26">
        <v>0.12</v>
      </c>
      <c r="E19" s="28">
        <v>0.12</v>
      </c>
      <c r="F19" s="202">
        <v>0.12</v>
      </c>
      <c r="G19" s="28">
        <v>0.12</v>
      </c>
      <c r="H19" s="30">
        <v>0.12</v>
      </c>
      <c r="I19" s="27">
        <v>0.12</v>
      </c>
      <c r="J19" s="26">
        <v>0.12</v>
      </c>
      <c r="K19" s="33">
        <v>0.12</v>
      </c>
      <c r="L19" s="31">
        <v>12</v>
      </c>
      <c r="M19" s="28">
        <v>12</v>
      </c>
      <c r="N19" s="76">
        <v>0.12</v>
      </c>
      <c r="O19" s="28">
        <v>0.12</v>
      </c>
      <c r="P19" s="26">
        <v>0.12</v>
      </c>
      <c r="Q19" s="28">
        <v>0.12</v>
      </c>
      <c r="R19" s="26">
        <v>0.12</v>
      </c>
      <c r="S19" s="28">
        <v>0.12</v>
      </c>
      <c r="T19" s="26">
        <v>0.12</v>
      </c>
      <c r="U19" s="33">
        <v>0.12</v>
      </c>
      <c r="V19" s="49">
        <v>0.12</v>
      </c>
      <c r="W19" s="28">
        <v>0.12</v>
      </c>
      <c r="X19" s="49">
        <v>0.12</v>
      </c>
      <c r="Y19" s="28">
        <v>0.12</v>
      </c>
      <c r="Z19" s="49">
        <v>0.12</v>
      </c>
      <c r="AA19" s="28">
        <v>0.12</v>
      </c>
      <c r="AB19" s="49">
        <v>0.12</v>
      </c>
      <c r="AC19" s="28">
        <v>0.12</v>
      </c>
      <c r="AD19" s="49">
        <v>0.12</v>
      </c>
      <c r="AE19" s="28">
        <v>0.12</v>
      </c>
      <c r="AF19" s="49">
        <v>0.12</v>
      </c>
      <c r="AG19" s="28">
        <v>0.12</v>
      </c>
      <c r="AH19" s="49">
        <v>0.12</v>
      </c>
      <c r="AI19" s="28">
        <v>0.12</v>
      </c>
      <c r="AJ19" s="49">
        <v>0.12</v>
      </c>
      <c r="AK19" s="28">
        <v>0.12</v>
      </c>
      <c r="AL19" s="49">
        <v>0.12</v>
      </c>
      <c r="AM19" s="28">
        <v>0.12</v>
      </c>
      <c r="AN19" s="49">
        <v>0.12</v>
      </c>
      <c r="AO19" s="28">
        <v>0.12</v>
      </c>
      <c r="AP19" s="49">
        <v>0.12</v>
      </c>
      <c r="AQ19" s="28">
        <v>0.12</v>
      </c>
      <c r="AR19" s="49">
        <v>0</v>
      </c>
      <c r="AS19" s="28">
        <v>0</v>
      </c>
      <c r="AT19" s="49">
        <v>0.12</v>
      </c>
      <c r="AU19" s="28">
        <v>0.12</v>
      </c>
      <c r="AV19" s="49">
        <v>0.12</v>
      </c>
      <c r="AW19" s="28">
        <v>0.12</v>
      </c>
      <c r="AX19" s="49">
        <v>0.12</v>
      </c>
      <c r="AY19" s="28">
        <v>0.12</v>
      </c>
      <c r="AZ19" s="49">
        <v>0.12</v>
      </c>
      <c r="BA19" s="28">
        <v>0.12</v>
      </c>
      <c r="BB19" s="49">
        <v>0.12</v>
      </c>
      <c r="BC19" s="28">
        <v>0.12</v>
      </c>
      <c r="BD19" s="49">
        <v>0.12</v>
      </c>
      <c r="BE19" s="28">
        <v>0.12</v>
      </c>
      <c r="BF19" s="49">
        <v>0.12</v>
      </c>
      <c r="BG19" s="28">
        <v>0.12</v>
      </c>
      <c r="BH19" s="49">
        <v>0.12</v>
      </c>
      <c r="BI19" s="28">
        <v>0.12</v>
      </c>
      <c r="BJ19" s="49">
        <v>0.12</v>
      </c>
      <c r="BK19" s="28">
        <v>0.12</v>
      </c>
      <c r="BL19" s="49">
        <v>0.12</v>
      </c>
      <c r="BM19" s="28">
        <v>0.12</v>
      </c>
      <c r="BN19" s="23">
        <f t="shared" si="1"/>
        <v>14.879999999999981</v>
      </c>
      <c r="BO19" s="24">
        <f t="shared" si="2"/>
        <v>14.879999999999988</v>
      </c>
      <c r="BP19" s="128">
        <f t="shared" si="3"/>
        <v>0</v>
      </c>
    </row>
    <row r="20" spans="1:68" ht="15" customHeight="1" x14ac:dyDescent="0.25">
      <c r="A20" s="265" t="s">
        <v>42</v>
      </c>
      <c r="B20" s="266"/>
      <c r="C20" s="267"/>
      <c r="D20" s="26">
        <v>463.2</v>
      </c>
      <c r="E20" s="28">
        <v>263.00999999999715</v>
      </c>
      <c r="F20" s="202">
        <v>227</v>
      </c>
      <c r="G20" s="28">
        <v>256.47600000000159</v>
      </c>
      <c r="H20" s="19">
        <v>350.6</v>
      </c>
      <c r="I20" s="27">
        <v>344.45399999999961</v>
      </c>
      <c r="J20" s="72">
        <v>355</v>
      </c>
      <c r="K20" s="35">
        <v>349.80000000000075</v>
      </c>
      <c r="L20" s="31">
        <v>350.1</v>
      </c>
      <c r="M20" s="38">
        <v>319.04400000000021</v>
      </c>
      <c r="N20" s="30">
        <v>240</v>
      </c>
      <c r="O20" s="28">
        <v>249.74399999999946</v>
      </c>
      <c r="P20" s="26">
        <v>0</v>
      </c>
      <c r="Q20" s="28">
        <v>339.63600000000099</v>
      </c>
      <c r="R20" s="26">
        <v>347</v>
      </c>
      <c r="S20" s="28">
        <v>344.78399999999931</v>
      </c>
      <c r="T20" s="39">
        <v>338</v>
      </c>
      <c r="U20" s="36">
        <v>346.56599999999844</v>
      </c>
      <c r="V20" s="49">
        <v>277.8</v>
      </c>
      <c r="W20" s="28">
        <v>247.89600000000189</v>
      </c>
      <c r="X20" s="49">
        <v>240</v>
      </c>
      <c r="Y20" s="28">
        <v>221.69399999999871</v>
      </c>
      <c r="Z20" s="49">
        <v>240</v>
      </c>
      <c r="AA20" s="28">
        <v>224.59800000000132</v>
      </c>
      <c r="AB20" s="49">
        <v>234</v>
      </c>
      <c r="AC20" s="28">
        <v>216.28199999999913</v>
      </c>
      <c r="AD20" s="49">
        <v>229.5</v>
      </c>
      <c r="AE20" s="28">
        <v>222.81599999999844</v>
      </c>
      <c r="AF20" s="49">
        <v>233.83199999999999</v>
      </c>
      <c r="AG20" s="28">
        <v>234.82800000000327</v>
      </c>
      <c r="AH20" s="49">
        <v>228</v>
      </c>
      <c r="AI20" s="28">
        <v>241.69199999999853</v>
      </c>
      <c r="AJ20" s="49">
        <v>232.8</v>
      </c>
      <c r="AK20" s="28">
        <v>240.50400000000036</v>
      </c>
      <c r="AL20" s="49">
        <v>233</v>
      </c>
      <c r="AM20" s="28">
        <v>236.27999999999895</v>
      </c>
      <c r="AN20" s="49">
        <v>303.60000000000002</v>
      </c>
      <c r="AO20" s="28">
        <v>308.88000000000045</v>
      </c>
      <c r="AP20" s="49">
        <v>346.9</v>
      </c>
      <c r="AQ20" s="28">
        <v>335.41199999999958</v>
      </c>
      <c r="AR20" s="49">
        <v>347</v>
      </c>
      <c r="AS20" s="28">
        <v>313.89600000000189</v>
      </c>
      <c r="AT20" s="49">
        <v>240</v>
      </c>
      <c r="AU20" s="28">
        <v>160.51199999999733</v>
      </c>
      <c r="AV20" s="49">
        <v>347</v>
      </c>
      <c r="AW20" s="28">
        <v>339.50400000000036</v>
      </c>
      <c r="AX20" s="49">
        <v>226.29</v>
      </c>
      <c r="AY20" s="28">
        <v>252.38400000000081</v>
      </c>
      <c r="AZ20" s="49">
        <v>191.45</v>
      </c>
      <c r="BA20" s="28">
        <v>254.62800000000027</v>
      </c>
      <c r="BB20" s="49">
        <v>222.8</v>
      </c>
      <c r="BC20" s="28">
        <v>344.58600000000024</v>
      </c>
      <c r="BD20" s="49">
        <v>347.4</v>
      </c>
      <c r="BE20" s="28">
        <v>336.26999999999805</v>
      </c>
      <c r="BF20" s="49">
        <v>347.2</v>
      </c>
      <c r="BG20" s="28">
        <v>319.30800000000147</v>
      </c>
      <c r="BH20" s="49">
        <v>0</v>
      </c>
      <c r="BI20" s="28">
        <v>173.84400000000096</v>
      </c>
      <c r="BJ20" s="49">
        <v>245.4</v>
      </c>
      <c r="BK20" s="28">
        <v>291.85199999999793</v>
      </c>
      <c r="BL20" s="49">
        <v>305</v>
      </c>
      <c r="BM20" s="28">
        <v>298.71600000000069</v>
      </c>
      <c r="BN20" s="23">
        <f t="shared" si="1"/>
        <v>6660.2399999999989</v>
      </c>
      <c r="BO20" s="24">
        <f t="shared" si="2"/>
        <v>7181.327999999995</v>
      </c>
      <c r="BP20" s="130">
        <f t="shared" si="3"/>
        <v>521.0879999999961</v>
      </c>
    </row>
    <row r="21" spans="1:68" s="65" customFormat="1" ht="15" customHeight="1" x14ac:dyDescent="0.25">
      <c r="A21" s="265" t="s">
        <v>43</v>
      </c>
      <c r="B21" s="266"/>
      <c r="C21" s="267"/>
      <c r="D21" s="26">
        <v>99.998999999999995</v>
      </c>
      <c r="E21" s="28">
        <v>50</v>
      </c>
      <c r="F21" s="201">
        <v>99.998999999999995</v>
      </c>
      <c r="G21" s="28">
        <v>50</v>
      </c>
      <c r="H21" s="19">
        <v>96.772999999999996</v>
      </c>
      <c r="I21" s="27">
        <v>50</v>
      </c>
      <c r="J21" s="72">
        <v>96.772999999999996</v>
      </c>
      <c r="K21" s="35">
        <v>50</v>
      </c>
      <c r="L21" s="31">
        <v>96.772999999999996</v>
      </c>
      <c r="M21" s="38">
        <v>50</v>
      </c>
      <c r="N21" s="30">
        <v>91.933999999999997</v>
      </c>
      <c r="O21" s="33">
        <v>50</v>
      </c>
      <c r="P21" s="26">
        <v>95.165000000000006</v>
      </c>
      <c r="Q21" s="33">
        <v>50</v>
      </c>
      <c r="R21" s="26">
        <v>95.165000000000006</v>
      </c>
      <c r="S21" s="28">
        <v>50</v>
      </c>
      <c r="T21" s="39">
        <v>95.165000000000006</v>
      </c>
      <c r="U21" s="36">
        <v>50</v>
      </c>
      <c r="V21" s="30">
        <v>83.165000000000006</v>
      </c>
      <c r="W21" s="28">
        <v>50</v>
      </c>
      <c r="X21" s="30">
        <v>83.165000000000006</v>
      </c>
      <c r="Y21" s="28">
        <v>50</v>
      </c>
      <c r="Z21" s="30">
        <v>83.165000000000006</v>
      </c>
      <c r="AA21" s="28">
        <v>50</v>
      </c>
      <c r="AB21" s="30">
        <v>83.165000000000006</v>
      </c>
      <c r="AC21" s="28">
        <v>50</v>
      </c>
      <c r="AD21" s="30">
        <v>83.165000000000006</v>
      </c>
      <c r="AE21" s="28">
        <v>50</v>
      </c>
      <c r="AF21" s="30">
        <v>83.076999999999998</v>
      </c>
      <c r="AG21" s="28">
        <v>88.5</v>
      </c>
      <c r="AH21" s="30">
        <v>83.162000000000006</v>
      </c>
      <c r="AI21" s="28">
        <v>50</v>
      </c>
      <c r="AJ21" s="30">
        <v>83.162000000000006</v>
      </c>
      <c r="AK21" s="28">
        <v>88.5</v>
      </c>
      <c r="AL21" s="30">
        <v>83.162000000000006</v>
      </c>
      <c r="AM21" s="28">
        <v>88.5</v>
      </c>
      <c r="AN21" s="30">
        <v>83.162000000000006</v>
      </c>
      <c r="AO21" s="28">
        <v>50</v>
      </c>
      <c r="AP21" s="30">
        <v>83.162000000000006</v>
      </c>
      <c r="AQ21" s="28">
        <v>50</v>
      </c>
      <c r="AR21" s="30">
        <v>83.162000000000006</v>
      </c>
      <c r="AS21" s="28">
        <v>50</v>
      </c>
      <c r="AT21" s="30">
        <v>83.162000000000006</v>
      </c>
      <c r="AU21" s="28">
        <v>50</v>
      </c>
      <c r="AV21" s="30">
        <v>83.162000000000006</v>
      </c>
      <c r="AW21" s="28">
        <v>50</v>
      </c>
      <c r="AX21" s="30">
        <v>83.162000000000006</v>
      </c>
      <c r="AY21" s="28">
        <v>50</v>
      </c>
      <c r="AZ21" s="30">
        <v>83.162000000000006</v>
      </c>
      <c r="BA21" s="28">
        <v>50</v>
      </c>
      <c r="BB21" s="30">
        <v>83.162000000000006</v>
      </c>
      <c r="BC21" s="28">
        <v>50</v>
      </c>
      <c r="BD21" s="30">
        <v>83.162000000000006</v>
      </c>
      <c r="BE21" s="28">
        <v>50</v>
      </c>
      <c r="BF21" s="30">
        <v>83.162000000000006</v>
      </c>
      <c r="BG21" s="28">
        <v>50</v>
      </c>
      <c r="BH21" s="30">
        <v>83.162000000000006</v>
      </c>
      <c r="BI21" s="28">
        <v>50</v>
      </c>
      <c r="BJ21" s="30">
        <v>83.162000000000006</v>
      </c>
      <c r="BK21" s="28">
        <v>50</v>
      </c>
      <c r="BL21" s="30">
        <v>83.162000000000006</v>
      </c>
      <c r="BM21" s="28">
        <v>50</v>
      </c>
      <c r="BN21" s="23">
        <f t="shared" si="1"/>
        <v>2220.6189999999997</v>
      </c>
      <c r="BO21" s="24">
        <f t="shared" si="2"/>
        <v>1377</v>
      </c>
      <c r="BP21" s="128">
        <f t="shared" si="3"/>
        <v>-843.61899999999969</v>
      </c>
    </row>
    <row r="22" spans="1:68" ht="15" customHeight="1" x14ac:dyDescent="0.25">
      <c r="A22" s="348" t="s">
        <v>44</v>
      </c>
      <c r="B22" s="349"/>
      <c r="C22" s="350"/>
      <c r="D22" s="112">
        <v>31.271999999978107</v>
      </c>
      <c r="E22" s="33">
        <v>31.271999999978107</v>
      </c>
      <c r="F22" s="206">
        <f>H22</f>
        <v>33.332000000272274</v>
      </c>
      <c r="G22" s="33">
        <v>31.308000000066386</v>
      </c>
      <c r="H22" s="113">
        <v>33.332000000272274</v>
      </c>
      <c r="I22" s="32">
        <v>33.332000000272274</v>
      </c>
      <c r="J22" s="191">
        <v>26.100000000054024</v>
      </c>
      <c r="K22" s="119">
        <v>26.100000000054024</v>
      </c>
      <c r="L22" s="115">
        <v>-18.58400000052643</v>
      </c>
      <c r="M22" s="40">
        <v>-18.58400000052643</v>
      </c>
      <c r="N22" s="69">
        <v>16.756000000214954</v>
      </c>
      <c r="O22" s="114">
        <v>16.756000000214954</v>
      </c>
      <c r="P22" s="116">
        <v>37.568000000125721</v>
      </c>
      <c r="Q22" s="114">
        <v>37.568000000125721</v>
      </c>
      <c r="R22" s="112">
        <v>21.65999999999076</v>
      </c>
      <c r="S22" s="33">
        <v>21.65999999999076</v>
      </c>
      <c r="T22" s="117">
        <v>15.80399999965266</v>
      </c>
      <c r="U22" s="114">
        <v>15.80399999965266</v>
      </c>
      <c r="V22" s="69">
        <v>17.236000000415515</v>
      </c>
      <c r="W22" s="33">
        <v>17.236000000415515</v>
      </c>
      <c r="X22" s="69">
        <v>72.407999999933963</v>
      </c>
      <c r="Y22" s="33">
        <v>72.407999999933963</v>
      </c>
      <c r="Z22" s="69">
        <v>32.035999999984597</v>
      </c>
      <c r="AA22" s="33">
        <v>32.035999999984597</v>
      </c>
      <c r="AB22" s="69">
        <v>17.351999999924374</v>
      </c>
      <c r="AC22" s="33">
        <v>17.351999999924374</v>
      </c>
      <c r="AD22" s="69">
        <v>-2.639999999983047</v>
      </c>
      <c r="AE22" s="33">
        <v>-2.639999999983047</v>
      </c>
      <c r="AF22" s="69">
        <v>37.455999999923733</v>
      </c>
      <c r="AG22" s="33">
        <v>37.455999999923733</v>
      </c>
      <c r="AH22" s="69">
        <v>12.868000000320535</v>
      </c>
      <c r="AI22" s="33">
        <v>12.868000000320535</v>
      </c>
      <c r="AJ22" s="69">
        <v>14.8</v>
      </c>
      <c r="AK22" s="33">
        <v>14.8</v>
      </c>
      <c r="AL22" s="69">
        <v>21.488000000004831</v>
      </c>
      <c r="AM22" s="33">
        <v>21.488000000004831</v>
      </c>
      <c r="AN22" s="69">
        <v>25.688000000029206</v>
      </c>
      <c r="AO22" s="33">
        <v>25.688000000029206</v>
      </c>
      <c r="AP22" s="69">
        <v>65.61200000016197</v>
      </c>
      <c r="AQ22" s="33">
        <v>65.61200000016197</v>
      </c>
      <c r="AR22" s="69">
        <v>7.1680000000415003</v>
      </c>
      <c r="AS22" s="33">
        <v>7.1680000000415003</v>
      </c>
      <c r="AT22" s="69">
        <v>6.2479999999031861</v>
      </c>
      <c r="AU22" s="33">
        <v>6.2479999999031861</v>
      </c>
      <c r="AV22" s="69">
        <v>19.272000000078151</v>
      </c>
      <c r="AW22" s="33">
        <v>19.272000000078151</v>
      </c>
      <c r="AX22" s="69">
        <v>21.607999999894673</v>
      </c>
      <c r="AY22" s="33">
        <v>21.607999999894673</v>
      </c>
      <c r="AZ22" s="69">
        <v>31.368000000341453</v>
      </c>
      <c r="BA22" s="33">
        <v>31.368000000341453</v>
      </c>
      <c r="BB22" s="69">
        <v>6.6160000000572836</v>
      </c>
      <c r="BC22" s="33">
        <v>6.6160000000572836</v>
      </c>
      <c r="BD22" s="69">
        <v>23.527999999611893</v>
      </c>
      <c r="BE22" s="33">
        <v>23.527999999611893</v>
      </c>
      <c r="BF22" s="69">
        <v>9.832000000124026</v>
      </c>
      <c r="BG22" s="33">
        <v>9.832000000124026</v>
      </c>
      <c r="BH22" s="69">
        <v>23.843999999936386</v>
      </c>
      <c r="BI22" s="33">
        <v>23.843999999936386</v>
      </c>
      <c r="BJ22" s="69">
        <v>51.343999999997322</v>
      </c>
      <c r="BK22" s="33">
        <v>51.343999999997322</v>
      </c>
      <c r="BL22" s="69">
        <v>-0.51600000018879655</v>
      </c>
      <c r="BM22" s="33">
        <v>-0.51600000018879655</v>
      </c>
      <c r="BN22" s="23">
        <f>SUM(L22,N22,P22,R22,T22,V22,X22,Z22,AB22,AD22,AH22,AJ22,AL22,AN22,AP22,AR22,AT22,AV22,AX22,AZ22,BB22,BD22,BF22,BH22,BJ22,BL22,)</f>
        <v>550.36400000004664</v>
      </c>
      <c r="BO22" s="24">
        <f t="shared" si="2"/>
        <v>550.36400000004664</v>
      </c>
      <c r="BP22" s="128">
        <f t="shared" si="3"/>
        <v>0</v>
      </c>
    </row>
    <row r="23" spans="1:68" ht="15" customHeight="1" x14ac:dyDescent="0.25">
      <c r="A23" s="265" t="s">
        <v>45</v>
      </c>
      <c r="B23" s="266"/>
      <c r="C23" s="267"/>
      <c r="D23" s="109">
        <v>22.646000000000001</v>
      </c>
      <c r="E23" s="35">
        <v>60.013180000070179</v>
      </c>
      <c r="F23" s="202">
        <v>22.427</v>
      </c>
      <c r="G23" s="28">
        <v>61.846039999936849</v>
      </c>
      <c r="H23" s="165">
        <v>22.427</v>
      </c>
      <c r="I23" s="27">
        <v>60.340900000020994</v>
      </c>
      <c r="J23" s="26">
        <v>23.398</v>
      </c>
      <c r="K23" s="28">
        <v>65.055599999999885</v>
      </c>
      <c r="L23" s="49">
        <v>23.398</v>
      </c>
      <c r="M23" s="28">
        <v>57.309239999971616</v>
      </c>
      <c r="N23" s="75">
        <v>26.966999999999999</v>
      </c>
      <c r="O23" s="28">
        <v>70.070579999993043</v>
      </c>
      <c r="P23" s="75">
        <v>20.36</v>
      </c>
      <c r="Q23" s="28">
        <v>76.975240000113033</v>
      </c>
      <c r="R23" s="69">
        <v>20.98</v>
      </c>
      <c r="S23" s="36">
        <v>63.93397999999889</v>
      </c>
      <c r="T23" s="26">
        <v>23.74</v>
      </c>
      <c r="U23" s="28">
        <v>46.921999999999819</v>
      </c>
      <c r="V23" s="49">
        <v>23.359000000000002</v>
      </c>
      <c r="W23" s="28">
        <v>84.734220000004385</v>
      </c>
      <c r="X23" s="49">
        <v>20.832000000000001</v>
      </c>
      <c r="Y23" s="28">
        <v>75.700480000080319</v>
      </c>
      <c r="Z23" s="49">
        <v>20.832000000000001</v>
      </c>
      <c r="AA23" s="28">
        <v>74.643260000000481</v>
      </c>
      <c r="AB23" s="49">
        <v>20.117999999999999</v>
      </c>
      <c r="AC23" s="28">
        <v>118.01360000004888</v>
      </c>
      <c r="AD23" s="49">
        <v>21.391999999999999</v>
      </c>
      <c r="AE23" s="28">
        <v>88.338619999991451</v>
      </c>
      <c r="AF23" s="49">
        <v>21.664000000000001</v>
      </c>
      <c r="AG23" s="28">
        <v>102.35573999999987</v>
      </c>
      <c r="AH23" s="49">
        <v>21.936</v>
      </c>
      <c r="AI23" s="28">
        <v>46.663679999969766</v>
      </c>
      <c r="AJ23" s="49">
        <v>21.995000000000001</v>
      </c>
      <c r="AK23" s="28">
        <v>52.109360000041761</v>
      </c>
      <c r="AL23" s="49">
        <v>21.995000000000001</v>
      </c>
      <c r="AM23" s="28">
        <v>48.962520000000055</v>
      </c>
      <c r="AN23" s="49">
        <v>20.765000000000001</v>
      </c>
      <c r="AO23" s="28">
        <v>25.425540000057769</v>
      </c>
      <c r="AP23" s="49">
        <v>21.093</v>
      </c>
      <c r="AQ23" s="28">
        <v>26.49260000000065</v>
      </c>
      <c r="AR23" s="49">
        <v>21.274999999999999</v>
      </c>
      <c r="AS23" s="28">
        <v>53.170479999998967</v>
      </c>
      <c r="AT23" s="49">
        <v>22.067</v>
      </c>
      <c r="AU23" s="28">
        <v>35.047599999950926</v>
      </c>
      <c r="AV23" s="49">
        <v>22.177</v>
      </c>
      <c r="AW23" s="28">
        <v>40.000500000064491</v>
      </c>
      <c r="AX23" s="49">
        <v>22.026</v>
      </c>
      <c r="AY23" s="28">
        <v>37.704099999999357</v>
      </c>
      <c r="AZ23" s="49">
        <v>22.026</v>
      </c>
      <c r="BA23" s="28">
        <v>23.636340000073218</v>
      </c>
      <c r="BB23" s="49">
        <v>22.026</v>
      </c>
      <c r="BC23" s="28">
        <v>46.541179999990817</v>
      </c>
      <c r="BD23" s="49">
        <v>19.989000000000001</v>
      </c>
      <c r="BE23" s="28">
        <v>46.890499999982204</v>
      </c>
      <c r="BF23" s="49">
        <v>19.998000000000001</v>
      </c>
      <c r="BG23" s="28">
        <v>36.61853999999942</v>
      </c>
      <c r="BH23" s="49">
        <v>21.103000000000002</v>
      </c>
      <c r="BI23" s="28">
        <v>28.000740000049063</v>
      </c>
      <c r="BJ23" s="49">
        <v>19.536999999999999</v>
      </c>
      <c r="BK23" s="28">
        <v>28.103120000022006</v>
      </c>
      <c r="BL23" s="49">
        <v>20.064</v>
      </c>
      <c r="BM23" s="28">
        <v>27.561739999917148</v>
      </c>
      <c r="BN23" s="23">
        <f t="shared" si="1"/>
        <v>562.04999999999995</v>
      </c>
      <c r="BO23" s="24">
        <f t="shared" si="2"/>
        <v>1359.5697600003195</v>
      </c>
      <c r="BP23" s="128">
        <f t="shared" si="3"/>
        <v>797.51976000031959</v>
      </c>
    </row>
    <row r="24" spans="1:68" ht="15" customHeight="1" x14ac:dyDescent="0.25">
      <c r="A24" s="341" t="s">
        <v>46</v>
      </c>
      <c r="B24" s="342"/>
      <c r="C24" s="343"/>
      <c r="D24" s="30">
        <v>6.71</v>
      </c>
      <c r="E24" s="28">
        <v>6.71</v>
      </c>
      <c r="F24" s="203">
        <v>6.41</v>
      </c>
      <c r="G24" s="28">
        <v>6.41</v>
      </c>
      <c r="H24" s="30">
        <v>7.71</v>
      </c>
      <c r="I24" s="27">
        <v>7.71</v>
      </c>
      <c r="J24" s="48">
        <v>8.3800000000000008</v>
      </c>
      <c r="K24" s="28">
        <v>8.3800000000000008</v>
      </c>
      <c r="L24" s="68">
        <v>7.8</v>
      </c>
      <c r="M24" s="28">
        <v>7.8</v>
      </c>
      <c r="N24" s="49">
        <v>7.9</v>
      </c>
      <c r="O24" s="28">
        <v>7.9</v>
      </c>
      <c r="P24" s="48">
        <v>7.87</v>
      </c>
      <c r="Q24" s="28">
        <v>7.87</v>
      </c>
      <c r="R24" s="48">
        <v>7.93</v>
      </c>
      <c r="S24" s="28">
        <v>7.93</v>
      </c>
      <c r="T24" s="48">
        <v>7.08</v>
      </c>
      <c r="U24" s="28">
        <v>7.08</v>
      </c>
      <c r="V24" s="68">
        <v>7.34</v>
      </c>
      <c r="W24" s="28">
        <v>7.34</v>
      </c>
      <c r="X24" s="68">
        <v>7.82</v>
      </c>
      <c r="Y24" s="28">
        <v>7.82</v>
      </c>
      <c r="Z24" s="68">
        <v>7.78</v>
      </c>
      <c r="AA24" s="28">
        <v>7.78</v>
      </c>
      <c r="AB24" s="68">
        <v>7.75</v>
      </c>
      <c r="AC24" s="28">
        <v>7.75</v>
      </c>
      <c r="AD24" s="68">
        <v>7.86</v>
      </c>
      <c r="AE24" s="28">
        <v>7.86</v>
      </c>
      <c r="AF24" s="68">
        <v>8.2829999999999995</v>
      </c>
      <c r="AG24" s="28">
        <v>8.2829999999999995</v>
      </c>
      <c r="AH24" s="68">
        <v>0.81</v>
      </c>
      <c r="AI24" s="28">
        <v>0.81</v>
      </c>
      <c r="AJ24" s="68">
        <v>0.84</v>
      </c>
      <c r="AK24" s="28">
        <v>0.84</v>
      </c>
      <c r="AL24" s="68">
        <v>0.86</v>
      </c>
      <c r="AM24" s="28">
        <v>0.86</v>
      </c>
      <c r="AN24" s="68">
        <v>0.86</v>
      </c>
      <c r="AO24" s="28">
        <v>0.86</v>
      </c>
      <c r="AP24" s="68">
        <v>7.94</v>
      </c>
      <c r="AQ24" s="28">
        <v>7.94</v>
      </c>
      <c r="AR24" s="68">
        <v>8.0399999999999991</v>
      </c>
      <c r="AS24" s="28">
        <v>8.0399999999999991</v>
      </c>
      <c r="AT24" s="68">
        <v>8.67</v>
      </c>
      <c r="AU24" s="28">
        <v>8.67</v>
      </c>
      <c r="AV24" s="68">
        <v>8.66</v>
      </c>
      <c r="AW24" s="28">
        <v>8.66</v>
      </c>
      <c r="AX24" s="68">
        <v>8.35</v>
      </c>
      <c r="AY24" s="28">
        <v>8.35</v>
      </c>
      <c r="AZ24" s="68">
        <v>8.4700000000000006</v>
      </c>
      <c r="BA24" s="28">
        <v>8.4700000000000006</v>
      </c>
      <c r="BB24" s="68">
        <v>8.43</v>
      </c>
      <c r="BC24" s="28">
        <v>8.43</v>
      </c>
      <c r="BD24" s="68">
        <v>8.73</v>
      </c>
      <c r="BE24" s="28">
        <v>8.73</v>
      </c>
      <c r="BF24" s="68">
        <v>8.16</v>
      </c>
      <c r="BG24" s="28">
        <v>8.16</v>
      </c>
      <c r="BH24" s="68">
        <v>8.4700000000000006</v>
      </c>
      <c r="BI24" s="28">
        <v>8.4700000000000006</v>
      </c>
      <c r="BJ24" s="68">
        <v>7.77</v>
      </c>
      <c r="BK24" s="28">
        <v>7.77</v>
      </c>
      <c r="BL24" s="68">
        <v>7.67</v>
      </c>
      <c r="BM24" s="28">
        <v>7.67</v>
      </c>
      <c r="BN24" s="23">
        <f t="shared" si="1"/>
        <v>179.86</v>
      </c>
      <c r="BO24" s="24">
        <f t="shared" si="2"/>
        <v>179.85999999999999</v>
      </c>
      <c r="BP24" s="122">
        <f t="shared" si="3"/>
        <v>0</v>
      </c>
    </row>
    <row r="25" spans="1:68" ht="15" customHeight="1" x14ac:dyDescent="0.25">
      <c r="A25" s="282" t="s">
        <v>76</v>
      </c>
      <c r="B25" s="283"/>
      <c r="C25" s="284"/>
      <c r="D25" s="30">
        <v>0</v>
      </c>
      <c r="E25" s="111">
        <v>0.71999999999979991</v>
      </c>
      <c r="F25" s="201">
        <v>0</v>
      </c>
      <c r="G25" s="111">
        <v>0.72000000000025466</v>
      </c>
      <c r="H25" s="30">
        <v>0</v>
      </c>
      <c r="I25" s="146">
        <v>0.55999999999994543</v>
      </c>
      <c r="J25" s="48">
        <v>1.32</v>
      </c>
      <c r="K25" s="111">
        <v>0.71999999999979991</v>
      </c>
      <c r="L25" s="30">
        <v>1.32</v>
      </c>
      <c r="M25" s="111">
        <v>0.8000000000001819</v>
      </c>
      <c r="N25" s="49">
        <v>1.32</v>
      </c>
      <c r="O25" s="111">
        <v>0.79999999999972715</v>
      </c>
      <c r="P25" s="48">
        <v>1.32</v>
      </c>
      <c r="Q25" s="111">
        <v>0.72000000000025466</v>
      </c>
      <c r="R25" s="48">
        <v>1.32</v>
      </c>
      <c r="S25" s="111">
        <v>0.79999999999972715</v>
      </c>
      <c r="T25" s="48">
        <v>1.32</v>
      </c>
      <c r="U25" s="28">
        <v>0.72000000000025466</v>
      </c>
      <c r="V25" s="30">
        <v>1.32</v>
      </c>
      <c r="W25" s="111">
        <v>0.63999999999987267</v>
      </c>
      <c r="X25" s="30">
        <v>1.32</v>
      </c>
      <c r="Y25" s="111">
        <v>0.96000000000003638</v>
      </c>
      <c r="Z25" s="30">
        <v>1.32</v>
      </c>
      <c r="AA25" s="111">
        <v>0.96000000000003638</v>
      </c>
      <c r="AB25" s="30">
        <v>1.32</v>
      </c>
      <c r="AC25" s="111">
        <v>1.1199999999998909</v>
      </c>
      <c r="AD25" s="30">
        <v>1.32</v>
      </c>
      <c r="AE25" s="111">
        <v>1.0399999999999636</v>
      </c>
      <c r="AF25" s="30">
        <v>1.319</v>
      </c>
      <c r="AG25" s="111">
        <v>0.88000000000010914</v>
      </c>
      <c r="AH25" s="30">
        <v>1.32</v>
      </c>
      <c r="AI25" s="111">
        <v>0.72000000000025466</v>
      </c>
      <c r="AJ25" s="30">
        <v>1.319</v>
      </c>
      <c r="AK25" s="111">
        <v>0.71999999999979991</v>
      </c>
      <c r="AL25" s="30">
        <v>1.32</v>
      </c>
      <c r="AM25" s="111">
        <v>0.88000000000010914</v>
      </c>
      <c r="AN25" s="30">
        <v>0</v>
      </c>
      <c r="AO25" s="111">
        <v>0.55999999999994543</v>
      </c>
      <c r="AP25" s="30">
        <v>1.488</v>
      </c>
      <c r="AQ25" s="111">
        <v>0.79999999999972715</v>
      </c>
      <c r="AR25" s="30">
        <v>1.488</v>
      </c>
      <c r="AS25" s="111">
        <v>0.72000000000025466</v>
      </c>
      <c r="AT25" s="30">
        <v>1.488</v>
      </c>
      <c r="AU25" s="111">
        <v>0.88000000000010914</v>
      </c>
      <c r="AV25" s="30">
        <v>1.488</v>
      </c>
      <c r="AW25" s="111">
        <v>0.63999999999987267</v>
      </c>
      <c r="AX25" s="30">
        <v>1.488</v>
      </c>
      <c r="AY25" s="111">
        <v>0.63999999999987267</v>
      </c>
      <c r="AZ25" s="30">
        <v>1.488</v>
      </c>
      <c r="BA25" s="111">
        <v>0.8000000000001819</v>
      </c>
      <c r="BB25" s="30">
        <v>1.488</v>
      </c>
      <c r="BC25" s="111">
        <v>0.88000000000010914</v>
      </c>
      <c r="BD25" s="30">
        <v>1.488</v>
      </c>
      <c r="BE25" s="111">
        <v>0.71999999999979991</v>
      </c>
      <c r="BF25" s="30">
        <v>1.488</v>
      </c>
      <c r="BG25" s="111">
        <v>0.71999999999979991</v>
      </c>
      <c r="BH25" s="30">
        <v>1.488</v>
      </c>
      <c r="BI25" s="111">
        <v>0.72000000000025466</v>
      </c>
      <c r="BJ25" s="30">
        <v>1.488</v>
      </c>
      <c r="BK25" s="111">
        <v>0.63999999999987267</v>
      </c>
      <c r="BL25" s="30">
        <v>1.488</v>
      </c>
      <c r="BM25" s="111">
        <v>0.63999999999987267</v>
      </c>
      <c r="BN25" s="23">
        <f t="shared" si="1"/>
        <v>35.015000000000001</v>
      </c>
      <c r="BO25" s="24">
        <f t="shared" si="2"/>
        <v>20.239999999999782</v>
      </c>
      <c r="BP25" s="122">
        <f t="shared" si="3"/>
        <v>-14.775000000000219</v>
      </c>
    </row>
    <row r="26" spans="1:68" s="65" customFormat="1" ht="15" customHeight="1" x14ac:dyDescent="0.2">
      <c r="A26" s="282" t="s">
        <v>48</v>
      </c>
      <c r="B26" s="283"/>
      <c r="C26" s="284"/>
      <c r="D26" s="166">
        <v>8.06</v>
      </c>
      <c r="E26" s="194">
        <v>7.1</v>
      </c>
      <c r="F26" s="201">
        <v>8.06</v>
      </c>
      <c r="G26" s="194">
        <v>7.1</v>
      </c>
      <c r="H26" s="166">
        <v>8.06</v>
      </c>
      <c r="I26" s="142">
        <v>7.1</v>
      </c>
      <c r="J26" s="195">
        <v>8.06</v>
      </c>
      <c r="K26" s="194">
        <v>7.1</v>
      </c>
      <c r="L26" s="166">
        <v>8.06</v>
      </c>
      <c r="M26" s="194">
        <v>7.1</v>
      </c>
      <c r="N26" s="196">
        <v>8.06</v>
      </c>
      <c r="O26" s="194">
        <v>7.1</v>
      </c>
      <c r="P26" s="196">
        <v>8.06</v>
      </c>
      <c r="Q26" s="194">
        <v>7.1</v>
      </c>
      <c r="R26" s="195">
        <v>8.06</v>
      </c>
      <c r="S26" s="142">
        <v>7.1</v>
      </c>
      <c r="T26" s="195">
        <v>8.06</v>
      </c>
      <c r="U26" s="194">
        <v>7.1</v>
      </c>
      <c r="V26" s="166">
        <v>8.06</v>
      </c>
      <c r="W26" s="194">
        <v>7.1</v>
      </c>
      <c r="X26" s="166">
        <v>8.06</v>
      </c>
      <c r="Y26" s="194">
        <v>7.1</v>
      </c>
      <c r="Z26" s="166">
        <v>8.06</v>
      </c>
      <c r="AA26" s="194">
        <v>7.1</v>
      </c>
      <c r="AB26" s="30">
        <v>8.06</v>
      </c>
      <c r="AC26" s="194">
        <v>7.5</v>
      </c>
      <c r="AD26" s="166">
        <v>8.06</v>
      </c>
      <c r="AE26" s="194">
        <v>7.5</v>
      </c>
      <c r="AF26" s="166">
        <v>8.06</v>
      </c>
      <c r="AG26" s="194">
        <v>7.5</v>
      </c>
      <c r="AH26" s="166">
        <v>8.06</v>
      </c>
      <c r="AI26" s="194">
        <v>7.5</v>
      </c>
      <c r="AJ26" s="166">
        <v>8.31</v>
      </c>
      <c r="AK26" s="194">
        <v>7.5</v>
      </c>
      <c r="AL26" s="166">
        <v>8.31</v>
      </c>
      <c r="AM26" s="194">
        <v>7.5</v>
      </c>
      <c r="AN26" s="166">
        <v>8.31</v>
      </c>
      <c r="AO26" s="194">
        <v>7.7</v>
      </c>
      <c r="AP26" s="166">
        <v>8.31</v>
      </c>
      <c r="AQ26" s="194">
        <v>8</v>
      </c>
      <c r="AR26" s="166">
        <v>8.31</v>
      </c>
      <c r="AS26" s="194">
        <v>8</v>
      </c>
      <c r="AT26" s="166">
        <v>8.5500000000000007</v>
      </c>
      <c r="AU26" s="194">
        <v>8.1999999999999993</v>
      </c>
      <c r="AV26" s="166">
        <v>8.5500000000000007</v>
      </c>
      <c r="AW26" s="194">
        <v>8.1999999999999993</v>
      </c>
      <c r="AX26" s="166">
        <v>9.1999999999999993</v>
      </c>
      <c r="AY26" s="194">
        <v>8.1999999999999993</v>
      </c>
      <c r="AZ26" s="166">
        <v>9.1999999999999993</v>
      </c>
      <c r="BA26" s="194">
        <v>8.1999999999999993</v>
      </c>
      <c r="BB26" s="166">
        <v>9.1999999999999993</v>
      </c>
      <c r="BC26" s="194">
        <v>8.1999999999999993</v>
      </c>
      <c r="BD26" s="166">
        <v>9.1999999999999993</v>
      </c>
      <c r="BE26" s="194">
        <v>8.4</v>
      </c>
      <c r="BF26" s="166">
        <v>9.1999999999999993</v>
      </c>
      <c r="BG26" s="194">
        <v>8.4</v>
      </c>
      <c r="BH26" s="166">
        <v>9.1999999999999993</v>
      </c>
      <c r="BI26" s="194">
        <v>8.4</v>
      </c>
      <c r="BJ26" s="166">
        <v>9.1999999999999993</v>
      </c>
      <c r="BK26" s="194">
        <v>8.4</v>
      </c>
      <c r="BL26" s="166">
        <v>9.1999999999999993</v>
      </c>
      <c r="BM26" s="194">
        <v>8.4</v>
      </c>
      <c r="BN26" s="23">
        <f t="shared" si="1"/>
        <v>220.90999999999994</v>
      </c>
      <c r="BO26" s="24">
        <f t="shared" si="2"/>
        <v>201</v>
      </c>
      <c r="BP26" s="122">
        <f t="shared" si="3"/>
        <v>-19.90999999999994</v>
      </c>
    </row>
    <row r="27" spans="1:68" s="205" customFormat="1" ht="15" customHeight="1" x14ac:dyDescent="0.2">
      <c r="A27" s="344" t="s">
        <v>62</v>
      </c>
      <c r="B27" s="345"/>
      <c r="C27" s="346"/>
      <c r="D27" s="166">
        <v>79.16</v>
      </c>
      <c r="E27" s="194">
        <v>84.708000000013271</v>
      </c>
      <c r="F27" s="207">
        <v>79.63</v>
      </c>
      <c r="G27" s="194">
        <v>81.923999999991793</v>
      </c>
      <c r="H27" s="166">
        <v>79.8</v>
      </c>
      <c r="I27" s="142">
        <v>84.792000000008557</v>
      </c>
      <c r="J27" s="195">
        <v>79.8</v>
      </c>
      <c r="K27" s="194">
        <v>83.291999999986729</v>
      </c>
      <c r="L27" s="166">
        <v>79.8</v>
      </c>
      <c r="M27" s="194">
        <v>77.688000000023749</v>
      </c>
      <c r="N27" s="196">
        <v>3.11</v>
      </c>
      <c r="O27" s="194">
        <v>4.1519999999945867</v>
      </c>
      <c r="P27" s="196">
        <v>79.53</v>
      </c>
      <c r="Q27" s="194">
        <v>84.575999999986379</v>
      </c>
      <c r="R27" s="195">
        <v>77.94</v>
      </c>
      <c r="S27" s="142">
        <v>83.459999999999127</v>
      </c>
      <c r="T27" s="195">
        <v>77.94</v>
      </c>
      <c r="U27" s="194">
        <v>81.563999999983935</v>
      </c>
      <c r="V27" s="166">
        <v>77.95</v>
      </c>
      <c r="W27" s="194">
        <v>86.460000000020955</v>
      </c>
      <c r="X27" s="166">
        <v>77.95</v>
      </c>
      <c r="Y27" s="194">
        <v>81.444000000003143</v>
      </c>
      <c r="Z27" s="166">
        <v>77.95</v>
      </c>
      <c r="AA27" s="194">
        <v>79.188000000001921</v>
      </c>
      <c r="AB27" s="165">
        <v>77.95</v>
      </c>
      <c r="AC27" s="194">
        <v>7.8240000000005239</v>
      </c>
      <c r="AD27" s="166">
        <v>77.95</v>
      </c>
      <c r="AE27" s="194">
        <v>12.347999999983585</v>
      </c>
      <c r="AF27" s="166">
        <v>10.01</v>
      </c>
      <c r="AG27" s="194">
        <v>15.420000000020082</v>
      </c>
      <c r="AH27" s="166">
        <v>10.02</v>
      </c>
      <c r="AI27" s="194">
        <v>14.927999999985332</v>
      </c>
      <c r="AJ27" s="166">
        <v>7.64</v>
      </c>
      <c r="AK27" s="194">
        <v>15.348000000005413</v>
      </c>
      <c r="AL27" s="166">
        <v>7.64</v>
      </c>
      <c r="AM27" s="194">
        <v>14.388000000006286</v>
      </c>
      <c r="AN27" s="166">
        <v>7.64</v>
      </c>
      <c r="AO27" s="194">
        <v>14.867999999994936</v>
      </c>
      <c r="AP27" s="166">
        <v>7.64</v>
      </c>
      <c r="AQ27" s="194">
        <v>14.231999999974505</v>
      </c>
      <c r="AR27" s="166">
        <v>11.38</v>
      </c>
      <c r="AS27" s="194">
        <v>13.272000000019034</v>
      </c>
      <c r="AT27" s="166">
        <v>11.38</v>
      </c>
      <c r="AU27" s="194">
        <v>9.6000000000130967</v>
      </c>
      <c r="AV27" s="166">
        <v>13.84</v>
      </c>
      <c r="AW27" s="194">
        <v>14.063999999983935</v>
      </c>
      <c r="AX27" s="166">
        <v>13.84</v>
      </c>
      <c r="AY27" s="194">
        <v>13.380000000019209</v>
      </c>
      <c r="AZ27" s="166">
        <v>13.84</v>
      </c>
      <c r="BA27" s="194">
        <v>11.951999999990221</v>
      </c>
      <c r="BB27" s="166">
        <v>13.84</v>
      </c>
      <c r="BC27" s="194">
        <v>12.563999999983935</v>
      </c>
      <c r="BD27" s="166">
        <v>12.21</v>
      </c>
      <c r="BE27" s="194">
        <v>11.376000000003842</v>
      </c>
      <c r="BF27" s="166">
        <v>3.11</v>
      </c>
      <c r="BG27" s="194">
        <v>4.2120000000068103</v>
      </c>
      <c r="BH27" s="166">
        <v>3.11</v>
      </c>
      <c r="BI27" s="194">
        <v>4.4279999999853317</v>
      </c>
      <c r="BJ27" s="166">
        <v>3.11</v>
      </c>
      <c r="BK27" s="194">
        <v>4.224000000009255</v>
      </c>
      <c r="BL27" s="166">
        <v>3.11</v>
      </c>
      <c r="BM27" s="194">
        <v>4.1160000000090804</v>
      </c>
      <c r="BN27" s="23">
        <f t="shared" si="1"/>
        <v>851.42000000000019</v>
      </c>
      <c r="BO27" s="24">
        <f t="shared" si="2"/>
        <v>775.65599999998813</v>
      </c>
      <c r="BP27" s="193">
        <f t="shared" si="3"/>
        <v>-75.764000000012061</v>
      </c>
    </row>
    <row r="28" spans="1:68" s="65" customFormat="1" ht="15" customHeight="1" x14ac:dyDescent="0.2">
      <c r="A28" s="283" t="s">
        <v>74</v>
      </c>
      <c r="B28" s="283"/>
      <c r="C28" s="284"/>
      <c r="D28" s="30">
        <v>0</v>
      </c>
      <c r="E28" s="111">
        <v>320.41799999995783</v>
      </c>
      <c r="F28" s="147">
        <v>0</v>
      </c>
      <c r="G28" s="111">
        <v>316.65900000003239</v>
      </c>
      <c r="H28" s="30">
        <v>0</v>
      </c>
      <c r="I28" s="146">
        <v>318.212999999967</v>
      </c>
      <c r="J28" s="48">
        <v>0</v>
      </c>
      <c r="K28" s="111">
        <v>312.858000000022</v>
      </c>
      <c r="L28" s="30">
        <v>0</v>
      </c>
      <c r="M28" s="111">
        <v>317.31000000001222</v>
      </c>
      <c r="N28" s="49">
        <v>0</v>
      </c>
      <c r="O28" s="111">
        <v>317.22599999999511</v>
      </c>
      <c r="P28" s="49">
        <v>0</v>
      </c>
      <c r="Q28" s="111">
        <v>313.27799999995477</v>
      </c>
      <c r="R28" s="48">
        <v>0</v>
      </c>
      <c r="S28" s="146">
        <v>317.8140000000385</v>
      </c>
      <c r="T28" s="48">
        <v>0</v>
      </c>
      <c r="U28" s="111">
        <v>318.06600000001345</v>
      </c>
      <c r="V28" s="30">
        <v>0</v>
      </c>
      <c r="W28" s="111">
        <v>317.93999999998778</v>
      </c>
      <c r="X28" s="30">
        <v>0</v>
      </c>
      <c r="Y28" s="111">
        <v>297.90599999995538</v>
      </c>
      <c r="Z28" s="30">
        <v>0</v>
      </c>
      <c r="AA28" s="111">
        <v>287.07000000003973</v>
      </c>
      <c r="AB28" s="19">
        <v>0</v>
      </c>
      <c r="AC28" s="111">
        <v>299.27100000000428</v>
      </c>
      <c r="AD28" s="30">
        <v>0</v>
      </c>
      <c r="AE28" s="111">
        <v>301.14000000000306</v>
      </c>
      <c r="AF28" s="30">
        <v>0</v>
      </c>
      <c r="AG28" s="111">
        <v>244.92300000000978</v>
      </c>
      <c r="AH28" s="30">
        <v>0</v>
      </c>
      <c r="AI28" s="111">
        <v>319.179000000011</v>
      </c>
      <c r="AJ28" s="30">
        <v>0</v>
      </c>
      <c r="AK28" s="111">
        <v>316.13400000000183</v>
      </c>
      <c r="AL28" s="30">
        <v>0</v>
      </c>
      <c r="AM28" s="111">
        <v>322.03499999998166</v>
      </c>
      <c r="AN28" s="30">
        <v>0</v>
      </c>
      <c r="AO28" s="111">
        <v>321.92999999996027</v>
      </c>
      <c r="AP28" s="30">
        <v>0</v>
      </c>
      <c r="AQ28" s="111">
        <v>334.86599999999817</v>
      </c>
      <c r="AR28" s="30">
        <v>0</v>
      </c>
      <c r="AS28" s="111">
        <v>333.20700000004217</v>
      </c>
      <c r="AT28" s="30">
        <v>0</v>
      </c>
      <c r="AU28" s="111">
        <v>348.76800000000367</v>
      </c>
      <c r="AV28" s="30">
        <v>0</v>
      </c>
      <c r="AW28" s="111">
        <v>349.37699999997494</v>
      </c>
      <c r="AX28" s="30">
        <v>0</v>
      </c>
      <c r="AY28" s="111">
        <v>350.30100000001039</v>
      </c>
      <c r="AZ28" s="30">
        <v>0</v>
      </c>
      <c r="BA28" s="111">
        <v>353.09399999996822</v>
      </c>
      <c r="BB28" s="30">
        <v>0</v>
      </c>
      <c r="BC28" s="111">
        <v>349.608000000022</v>
      </c>
      <c r="BD28" s="30">
        <v>0</v>
      </c>
      <c r="BE28" s="111">
        <v>351.01500000000306</v>
      </c>
      <c r="BF28" s="30">
        <v>0</v>
      </c>
      <c r="BG28" s="111">
        <v>353.07300000004034</v>
      </c>
      <c r="BH28" s="30">
        <v>0</v>
      </c>
      <c r="BI28" s="111">
        <v>349.98599999994622</v>
      </c>
      <c r="BJ28" s="30">
        <v>0</v>
      </c>
      <c r="BK28" s="111">
        <v>346.89900000000489</v>
      </c>
      <c r="BL28" s="30">
        <v>0</v>
      </c>
      <c r="BM28" s="111">
        <v>349.62900000002628</v>
      </c>
      <c r="BN28" s="41">
        <f t="shared" si="1"/>
        <v>0</v>
      </c>
      <c r="BO28" s="121"/>
      <c r="BP28" s="122"/>
    </row>
    <row r="29" spans="1:68" s="65" customFormat="1" ht="15" customHeight="1" thickBot="1" x14ac:dyDescent="0.25">
      <c r="A29" s="333" t="s">
        <v>75</v>
      </c>
      <c r="B29" s="333"/>
      <c r="C29" s="347"/>
      <c r="D29" s="47">
        <v>0.219</v>
      </c>
      <c r="E29" s="100">
        <v>0.219</v>
      </c>
      <c r="F29" s="207">
        <v>0.214</v>
      </c>
      <c r="G29" s="100">
        <v>0.214</v>
      </c>
      <c r="H29" s="47">
        <v>0.215</v>
      </c>
      <c r="I29" s="103">
        <v>0.215</v>
      </c>
      <c r="J29" s="99">
        <v>0.219</v>
      </c>
      <c r="K29" s="100">
        <v>0.219</v>
      </c>
      <c r="L29" s="47">
        <v>0.219</v>
      </c>
      <c r="M29" s="100">
        <v>0.219</v>
      </c>
      <c r="N29" s="68">
        <v>0.224</v>
      </c>
      <c r="O29" s="100">
        <v>0.224</v>
      </c>
      <c r="P29" s="68">
        <v>0.22500000000000001</v>
      </c>
      <c r="Q29" s="100">
        <v>0.22500000000000001</v>
      </c>
      <c r="R29" s="96">
        <v>0.223</v>
      </c>
      <c r="S29" s="96">
        <v>0.223</v>
      </c>
      <c r="T29" s="99">
        <v>0.223</v>
      </c>
      <c r="U29" s="100">
        <v>0.223</v>
      </c>
      <c r="V29" s="94">
        <v>0.215</v>
      </c>
      <c r="W29" s="95">
        <v>0.215</v>
      </c>
      <c r="X29" s="94">
        <v>0.23200000000000001</v>
      </c>
      <c r="Y29" s="95">
        <v>0.23200000000000001</v>
      </c>
      <c r="Z29" s="94">
        <v>0.223</v>
      </c>
      <c r="AA29" s="95">
        <v>0.223</v>
      </c>
      <c r="AB29" s="165">
        <v>0</v>
      </c>
      <c r="AC29" s="95">
        <v>0</v>
      </c>
      <c r="AD29" s="94">
        <v>0.224</v>
      </c>
      <c r="AE29" s="95">
        <v>0.224</v>
      </c>
      <c r="AF29" s="94">
        <v>0.22700000000000001</v>
      </c>
      <c r="AG29" s="95">
        <v>0.22700000000000001</v>
      </c>
      <c r="AH29" s="94">
        <v>0.216</v>
      </c>
      <c r="AI29" s="95">
        <v>0.216</v>
      </c>
      <c r="AJ29" s="94">
        <v>0.21</v>
      </c>
      <c r="AK29" s="95">
        <v>0.21</v>
      </c>
      <c r="AL29" s="94">
        <v>0.224</v>
      </c>
      <c r="AM29" s="95">
        <v>0.224</v>
      </c>
      <c r="AN29" s="94">
        <v>0.223</v>
      </c>
      <c r="AO29" s="95">
        <v>0.223</v>
      </c>
      <c r="AP29" s="94">
        <v>0.22900000000000001</v>
      </c>
      <c r="AQ29" s="95">
        <v>0.22900000000000001</v>
      </c>
      <c r="AR29" s="94">
        <v>0.22600000000000001</v>
      </c>
      <c r="AS29" s="95">
        <v>0.22600000000000001</v>
      </c>
      <c r="AT29" s="94">
        <v>0.23400000000000001</v>
      </c>
      <c r="AU29" s="95">
        <v>0.23400000000000001</v>
      </c>
      <c r="AV29" s="94">
        <v>0.224</v>
      </c>
      <c r="AW29" s="95">
        <v>0.224</v>
      </c>
      <c r="AX29" s="94">
        <v>0.218</v>
      </c>
      <c r="AY29" s="95">
        <v>0.218</v>
      </c>
      <c r="AZ29" s="94">
        <v>0.23200000000000001</v>
      </c>
      <c r="BA29" s="95">
        <v>0.23200000000000001</v>
      </c>
      <c r="BB29" s="94">
        <v>0.23300000000000001</v>
      </c>
      <c r="BC29" s="95">
        <v>0.23300000000000001</v>
      </c>
      <c r="BD29" s="94">
        <v>0.23400000000000001</v>
      </c>
      <c r="BE29" s="95">
        <v>0.23400000000000001</v>
      </c>
      <c r="BF29" s="94">
        <v>0.23400000000000001</v>
      </c>
      <c r="BG29" s="95">
        <v>0.23400000000000001</v>
      </c>
      <c r="BH29" s="94">
        <v>0.23300000000000001</v>
      </c>
      <c r="BI29" s="95">
        <v>0.23300000000000001</v>
      </c>
      <c r="BJ29" s="94">
        <v>0.223</v>
      </c>
      <c r="BK29" s="95">
        <v>0.223</v>
      </c>
      <c r="BL29" s="94">
        <v>0.22600000000000001</v>
      </c>
      <c r="BM29" s="95">
        <v>0.22600000000000001</v>
      </c>
      <c r="BN29" s="23">
        <f t="shared" si="1"/>
        <v>5.6270000000000007</v>
      </c>
      <c r="BO29" s="24">
        <f t="shared" si="2"/>
        <v>5.6269999999999998</v>
      </c>
      <c r="BP29" s="193">
        <f t="shared" si="3"/>
        <v>0</v>
      </c>
    </row>
    <row r="30" spans="1:68" ht="14.25" customHeight="1" thickBot="1" x14ac:dyDescent="0.3">
      <c r="A30" s="271" t="s">
        <v>8</v>
      </c>
      <c r="B30" s="272"/>
      <c r="C30" s="272"/>
      <c r="D30" s="61">
        <f>SUM(D5:D29)</f>
        <v>1544.5649999999782</v>
      </c>
      <c r="E30" s="61">
        <f t="shared" ref="E30:BM30" si="4">SUM(E5:E29)</f>
        <v>1706.3063299999592</v>
      </c>
      <c r="F30" s="61">
        <f t="shared" si="4"/>
        <v>1258.4950000002723</v>
      </c>
      <c r="G30" s="61">
        <f t="shared" si="4"/>
        <v>1638.4039900000357</v>
      </c>
      <c r="H30" s="61">
        <f t="shared" si="4"/>
        <v>1363.3170000002719</v>
      </c>
      <c r="I30" s="61">
        <f t="shared" si="4"/>
        <v>1698.1165500002583</v>
      </c>
      <c r="J30" s="61">
        <f t="shared" si="4"/>
        <v>1449.7630000000536</v>
      </c>
      <c r="K30" s="61">
        <f t="shared" si="4"/>
        <v>1785.2399500001102</v>
      </c>
      <c r="L30" s="61">
        <f t="shared" si="4"/>
        <v>1390.2409999994732</v>
      </c>
      <c r="M30" s="61">
        <f t="shared" si="4"/>
        <v>1735.8049899994749</v>
      </c>
      <c r="N30" s="61">
        <f t="shared" si="4"/>
        <v>1262.3950000002146</v>
      </c>
      <c r="O30" s="61">
        <f t="shared" si="4"/>
        <v>1570.9473300001946</v>
      </c>
      <c r="P30" s="61">
        <f t="shared" si="4"/>
        <v>1066.2130000001257</v>
      </c>
      <c r="Q30" s="200">
        <f t="shared" si="4"/>
        <v>1768.88169000021</v>
      </c>
      <c r="R30" s="61">
        <f t="shared" si="4"/>
        <v>1415.7439999999906</v>
      </c>
      <c r="S30" s="61">
        <f t="shared" si="4"/>
        <v>1756.5396299999156</v>
      </c>
      <c r="T30" s="61">
        <f t="shared" si="4"/>
        <v>1346.3809999996524</v>
      </c>
      <c r="U30" s="61">
        <f t="shared" si="4"/>
        <v>1671.6570999997011</v>
      </c>
      <c r="V30" s="61">
        <f t="shared" si="4"/>
        <v>1249.4080000004153</v>
      </c>
      <c r="W30" s="61">
        <f t="shared" si="4"/>
        <v>1580.8342700004396</v>
      </c>
      <c r="X30" s="61">
        <f t="shared" si="4"/>
        <v>1303.8379999999338</v>
      </c>
      <c r="Y30" s="61">
        <f t="shared" si="4"/>
        <v>1676.025030000073</v>
      </c>
      <c r="Z30" s="61">
        <f t="shared" si="4"/>
        <v>1285.2149999999842</v>
      </c>
      <c r="AA30" s="61">
        <f t="shared" si="4"/>
        <v>1608.169360000014</v>
      </c>
      <c r="AB30" s="61">
        <f t="shared" si="4"/>
        <v>1333.0479999999243</v>
      </c>
      <c r="AC30" s="61">
        <f t="shared" si="4"/>
        <v>1777.3053999999543</v>
      </c>
      <c r="AD30" s="61">
        <f t="shared" si="4"/>
        <v>1313.1390000000167</v>
      </c>
      <c r="AE30" s="61">
        <f t="shared" si="4"/>
        <v>1757.3433200000086</v>
      </c>
      <c r="AF30" s="61">
        <f t="shared" si="4"/>
        <v>1266.7349999999237</v>
      </c>
      <c r="AG30" s="61">
        <f t="shared" si="4"/>
        <v>1790.9912899999024</v>
      </c>
      <c r="AH30" s="61">
        <f t="shared" si="4"/>
        <v>1180.6220000003202</v>
      </c>
      <c r="AI30" s="61">
        <f t="shared" si="4"/>
        <v>1674.1057800003362</v>
      </c>
      <c r="AJ30" s="61">
        <f t="shared" si="4"/>
        <v>1172.867</v>
      </c>
      <c r="AK30" s="61">
        <f t="shared" si="4"/>
        <v>1672.8906599999887</v>
      </c>
      <c r="AL30" s="61">
        <f t="shared" si="4"/>
        <v>1223.6290000000047</v>
      </c>
      <c r="AM30" s="61">
        <f t="shared" si="4"/>
        <v>1817.503169999959</v>
      </c>
      <c r="AN30" s="61">
        <f t="shared" si="4"/>
        <v>1348.7920000000292</v>
      </c>
      <c r="AO30" s="61">
        <f t="shared" si="4"/>
        <v>1749.4221400000554</v>
      </c>
      <c r="AP30" s="61">
        <f t="shared" si="4"/>
        <v>1430.8590000001623</v>
      </c>
      <c r="AQ30" s="61">
        <f t="shared" si="4"/>
        <v>1827.9534000001181</v>
      </c>
      <c r="AR30" s="61">
        <f t="shared" si="4"/>
        <v>1420.5160000000417</v>
      </c>
      <c r="AS30" s="61">
        <f t="shared" si="4"/>
        <v>1776.2695300001039</v>
      </c>
      <c r="AT30" s="61">
        <f t="shared" si="4"/>
        <v>1262.7329999999033</v>
      </c>
      <c r="AU30" s="61">
        <f t="shared" si="4"/>
        <v>1586.6899499998628</v>
      </c>
      <c r="AV30" s="61">
        <f t="shared" si="4"/>
        <v>1368.6660000000782</v>
      </c>
      <c r="AW30" s="61">
        <f t="shared" si="4"/>
        <v>1725.2914000002022</v>
      </c>
      <c r="AX30" s="61">
        <f t="shared" si="4"/>
        <v>1228.2819999998947</v>
      </c>
      <c r="AY30" s="61">
        <f t="shared" si="4"/>
        <v>1636.5380999998533</v>
      </c>
      <c r="AZ30" s="61">
        <f t="shared" si="4"/>
        <v>1274.9100000003416</v>
      </c>
      <c r="BA30" s="61">
        <f t="shared" si="4"/>
        <v>1585.3087400004433</v>
      </c>
      <c r="BB30" s="61">
        <f t="shared" si="4"/>
        <v>1286.8870000000575</v>
      </c>
      <c r="BC30" s="61">
        <f t="shared" si="4"/>
        <v>1818.477980000004</v>
      </c>
      <c r="BD30" s="61">
        <f t="shared" si="4"/>
        <v>1366.0489999996121</v>
      </c>
      <c r="BE30" s="61">
        <f t="shared" si="4"/>
        <v>1804.5197499996636</v>
      </c>
      <c r="BF30" s="61">
        <f t="shared" si="4"/>
        <v>1384.7800000001241</v>
      </c>
      <c r="BG30" s="61">
        <f t="shared" si="4"/>
        <v>1687.4536400001482</v>
      </c>
      <c r="BH30" s="61">
        <f t="shared" si="4"/>
        <v>1018.9259999999363</v>
      </c>
      <c r="BI30" s="61">
        <f t="shared" si="4"/>
        <v>1444.138039999887</v>
      </c>
      <c r="BJ30" s="61">
        <f t="shared" si="4"/>
        <v>1180.5179999999973</v>
      </c>
      <c r="BK30" s="61">
        <f t="shared" si="4"/>
        <v>1676.0255200000029</v>
      </c>
      <c r="BL30" s="61">
        <f t="shared" si="4"/>
        <v>1156.0629999998116</v>
      </c>
      <c r="BM30" s="61">
        <f t="shared" si="4"/>
        <v>1526.4416899997384</v>
      </c>
      <c r="BN30" s="170">
        <f>SUM(BN5:BN29)</f>
        <v>33270.721000000049</v>
      </c>
      <c r="BO30" s="63">
        <f>SUM(BO5:BO29)</f>
        <v>35376.415610000353</v>
      </c>
      <c r="BP30" s="64">
        <f>BO30-BN30</f>
        <v>2105.6946100003042</v>
      </c>
    </row>
    <row r="31" spans="1:68" ht="14.25" customHeight="1" thickBot="1" x14ac:dyDescent="0.3">
      <c r="A31" s="274" t="s">
        <v>9</v>
      </c>
      <c r="B31" s="275"/>
      <c r="C31" s="276"/>
      <c r="D31" s="277">
        <v>4368.2839999999997</v>
      </c>
      <c r="E31" s="278"/>
      <c r="F31" s="277">
        <v>4251.0128999999934</v>
      </c>
      <c r="G31" s="278"/>
      <c r="H31" s="277">
        <v>4233.78730000005</v>
      </c>
      <c r="I31" s="278"/>
      <c r="J31" s="277">
        <v>4400.8554999998805</v>
      </c>
      <c r="K31" s="278"/>
      <c r="L31" s="316">
        <v>4550.2380000000003</v>
      </c>
      <c r="M31" s="338"/>
      <c r="N31" s="277">
        <v>4247.5259999999998</v>
      </c>
      <c r="O31" s="278"/>
      <c r="P31" s="277">
        <v>4487.6568999999345</v>
      </c>
      <c r="Q31" s="278"/>
      <c r="R31" s="339">
        <v>4478.5317999999015</v>
      </c>
      <c r="S31" s="340"/>
      <c r="T31" s="277">
        <v>4478.7778000003418</v>
      </c>
      <c r="U31" s="278"/>
      <c r="V31" s="277">
        <v>4379.3193999996247</v>
      </c>
      <c r="W31" s="278"/>
      <c r="X31" s="277">
        <v>4539.2733000000189</v>
      </c>
      <c r="Y31" s="278"/>
      <c r="Z31" s="277">
        <v>4764.2641000000776</v>
      </c>
      <c r="AA31" s="278"/>
      <c r="AB31" s="339">
        <v>4862.3819999999996</v>
      </c>
      <c r="AC31" s="340"/>
      <c r="AD31" s="277">
        <v>4889.1782000000439</v>
      </c>
      <c r="AE31" s="278"/>
      <c r="AF31" s="277">
        <v>4814.2921000001734</v>
      </c>
      <c r="AG31" s="278"/>
      <c r="AH31" s="277">
        <v>4717.43</v>
      </c>
      <c r="AI31" s="278"/>
      <c r="AJ31" s="277">
        <v>4619.0098000000271</v>
      </c>
      <c r="AK31" s="278"/>
      <c r="AL31" s="277">
        <v>4820.9995000000026</v>
      </c>
      <c r="AM31" s="278"/>
      <c r="AN31" s="277">
        <v>4987.643</v>
      </c>
      <c r="AO31" s="278"/>
      <c r="AP31" s="316">
        <v>5118.560499999664</v>
      </c>
      <c r="AQ31" s="338"/>
      <c r="AR31" s="339">
        <v>4863.4592000001867</v>
      </c>
      <c r="AS31" s="340"/>
      <c r="AT31" s="277">
        <v>4683.9290000000001</v>
      </c>
      <c r="AU31" s="278"/>
      <c r="AV31" s="277">
        <v>4649.6596999999128</v>
      </c>
      <c r="AW31" s="278"/>
      <c r="AX31" s="277">
        <v>3361.5365000000538</v>
      </c>
      <c r="AY31" s="278"/>
      <c r="AZ31" s="277">
        <v>4474.3939999998029</v>
      </c>
      <c r="BA31" s="278"/>
      <c r="BB31" s="277">
        <v>4689.6418999999069</v>
      </c>
      <c r="BC31" s="278"/>
      <c r="BD31" s="339">
        <v>4683.2975000003153</v>
      </c>
      <c r="BE31" s="340"/>
      <c r="BF31" s="277">
        <v>4556.8076999998393</v>
      </c>
      <c r="BG31" s="278"/>
      <c r="BH31" s="277">
        <v>4347.776000000149</v>
      </c>
      <c r="BI31" s="278"/>
      <c r="BJ31" s="277">
        <v>4945.2108000000617</v>
      </c>
      <c r="BK31" s="278"/>
      <c r="BL31" s="316">
        <v>4407.9109000001008</v>
      </c>
      <c r="BM31" s="338"/>
      <c r="BN31" s="171"/>
      <c r="BO31" s="1"/>
    </row>
    <row r="32" spans="1:68" ht="14.25" customHeight="1" thickBot="1" x14ac:dyDescent="0.3">
      <c r="A32" s="297" t="s">
        <v>10</v>
      </c>
      <c r="B32" s="298"/>
      <c r="C32" s="299"/>
      <c r="D32" s="300">
        <v>2280</v>
      </c>
      <c r="E32" s="301"/>
      <c r="F32" s="302">
        <v>2280</v>
      </c>
      <c r="G32" s="303">
        <v>2280</v>
      </c>
      <c r="H32" s="300">
        <v>2280</v>
      </c>
      <c r="I32" s="301"/>
      <c r="J32" s="300">
        <v>2352</v>
      </c>
      <c r="K32" s="301"/>
      <c r="L32" s="300">
        <v>2412</v>
      </c>
      <c r="M32" s="301"/>
      <c r="N32" s="300">
        <v>2280</v>
      </c>
      <c r="O32" s="301"/>
      <c r="P32" s="300">
        <v>2304</v>
      </c>
      <c r="Q32" s="301"/>
      <c r="R32" s="300">
        <v>2304</v>
      </c>
      <c r="S32" s="301"/>
      <c r="T32" s="300">
        <v>2304</v>
      </c>
      <c r="U32" s="301"/>
      <c r="V32" s="302">
        <v>2376</v>
      </c>
      <c r="W32" s="303">
        <v>2376</v>
      </c>
      <c r="X32" s="302">
        <v>2496</v>
      </c>
      <c r="Y32" s="303">
        <v>2496</v>
      </c>
      <c r="Z32" s="300">
        <v>2520</v>
      </c>
      <c r="AA32" s="301"/>
      <c r="AB32" s="300">
        <v>2544</v>
      </c>
      <c r="AC32" s="301"/>
      <c r="AD32" s="300">
        <v>2544</v>
      </c>
      <c r="AE32" s="301"/>
      <c r="AF32" s="300">
        <v>2541.6909999999998</v>
      </c>
      <c r="AG32" s="301"/>
      <c r="AH32" s="300">
        <v>2472</v>
      </c>
      <c r="AI32" s="301"/>
      <c r="AJ32" s="300">
        <v>2448</v>
      </c>
      <c r="AK32" s="301"/>
      <c r="AL32" s="300">
        <v>2400</v>
      </c>
      <c r="AM32" s="301"/>
      <c r="AN32" s="300">
        <v>2352</v>
      </c>
      <c r="AO32" s="301"/>
      <c r="AP32" s="302">
        <v>2352</v>
      </c>
      <c r="AQ32" s="303">
        <v>2352</v>
      </c>
      <c r="AR32" s="300">
        <v>2328</v>
      </c>
      <c r="AS32" s="301"/>
      <c r="AT32" s="300">
        <v>2352</v>
      </c>
      <c r="AU32" s="301"/>
      <c r="AV32" s="302">
        <v>2328</v>
      </c>
      <c r="AW32" s="303">
        <v>2328</v>
      </c>
      <c r="AX32" s="300">
        <v>2328</v>
      </c>
      <c r="AY32" s="301"/>
      <c r="AZ32" s="300">
        <v>2328</v>
      </c>
      <c r="BA32" s="301"/>
      <c r="BB32" s="300">
        <v>2528</v>
      </c>
      <c r="BC32" s="301"/>
      <c r="BD32" s="300">
        <v>2528</v>
      </c>
      <c r="BE32" s="301"/>
      <c r="BF32" s="300">
        <v>2352</v>
      </c>
      <c r="BG32" s="301"/>
      <c r="BH32" s="300">
        <v>2352</v>
      </c>
      <c r="BI32" s="301"/>
      <c r="BJ32" s="300">
        <v>2280</v>
      </c>
      <c r="BK32" s="301"/>
      <c r="BL32" s="300">
        <v>2352</v>
      </c>
      <c r="BM32" s="301"/>
      <c r="BN32" s="171"/>
      <c r="BO32" s="1"/>
    </row>
    <row r="33" spans="1:121" ht="14.25" customHeight="1" thickBot="1" x14ac:dyDescent="0.3">
      <c r="A33" s="304" t="s">
        <v>11</v>
      </c>
      <c r="B33" s="305"/>
      <c r="C33" s="306"/>
      <c r="D33" s="307">
        <v>442</v>
      </c>
      <c r="E33" s="308"/>
      <c r="F33" s="307">
        <v>440</v>
      </c>
      <c r="G33" s="308"/>
      <c r="H33" s="307">
        <v>432.2</v>
      </c>
      <c r="I33" s="308"/>
      <c r="J33" s="307">
        <v>432.2</v>
      </c>
      <c r="K33" s="308"/>
      <c r="L33" s="307">
        <v>432.2</v>
      </c>
      <c r="M33" s="308"/>
      <c r="N33" s="307">
        <v>440.9</v>
      </c>
      <c r="O33" s="308"/>
      <c r="P33" s="307">
        <v>456.7</v>
      </c>
      <c r="Q33" s="308"/>
      <c r="R33" s="307">
        <v>442.3</v>
      </c>
      <c r="S33" s="308"/>
      <c r="T33" s="307">
        <v>439</v>
      </c>
      <c r="U33" s="308"/>
      <c r="V33" s="307">
        <v>444.90000000000003</v>
      </c>
      <c r="W33" s="308"/>
      <c r="X33" s="307">
        <v>444.9</v>
      </c>
      <c r="Y33" s="308"/>
      <c r="Z33" s="307">
        <v>444.9</v>
      </c>
      <c r="AA33" s="308"/>
      <c r="AB33" s="307">
        <v>440.1</v>
      </c>
      <c r="AC33" s="308"/>
      <c r="AD33" s="307">
        <v>440</v>
      </c>
      <c r="AE33" s="308"/>
      <c r="AF33" s="307">
        <v>459.536</v>
      </c>
      <c r="AG33" s="308"/>
      <c r="AH33" s="307">
        <v>440.1</v>
      </c>
      <c r="AI33" s="308"/>
      <c r="AJ33" s="307">
        <v>450.7</v>
      </c>
      <c r="AK33" s="308"/>
      <c r="AL33" s="307">
        <v>450.7</v>
      </c>
      <c r="AM33" s="308"/>
      <c r="AN33" s="307">
        <v>450.7</v>
      </c>
      <c r="AO33" s="308"/>
      <c r="AP33" s="307">
        <v>450.7</v>
      </c>
      <c r="AQ33" s="308"/>
      <c r="AR33" s="307">
        <v>440.20000000000005</v>
      </c>
      <c r="AS33" s="308"/>
      <c r="AT33" s="307">
        <v>443.8</v>
      </c>
      <c r="AU33" s="308"/>
      <c r="AV33" s="307">
        <v>460.2</v>
      </c>
      <c r="AW33" s="308"/>
      <c r="AX33" s="307">
        <v>460.2</v>
      </c>
      <c r="AY33" s="308"/>
      <c r="AZ33" s="307">
        <v>460.2</v>
      </c>
      <c r="BA33" s="308"/>
      <c r="BB33" s="307">
        <v>460.2</v>
      </c>
      <c r="BC33" s="308"/>
      <c r="BD33" s="307">
        <v>460.2</v>
      </c>
      <c r="BE33" s="308"/>
      <c r="BF33" s="307">
        <v>463.15</v>
      </c>
      <c r="BG33" s="308"/>
      <c r="BH33" s="307">
        <v>460.05</v>
      </c>
      <c r="BI33" s="308"/>
      <c r="BJ33" s="307">
        <v>460.05</v>
      </c>
      <c r="BK33" s="308"/>
      <c r="BL33" s="307">
        <v>460.05</v>
      </c>
      <c r="BM33" s="308"/>
      <c r="BN33" s="171"/>
      <c r="BO33" s="1"/>
    </row>
    <row r="34" spans="1:121" ht="14.25" customHeight="1" thickBot="1" x14ac:dyDescent="0.3">
      <c r="A34" s="304" t="s">
        <v>12</v>
      </c>
      <c r="B34" s="305"/>
      <c r="C34" s="306"/>
      <c r="D34" s="309">
        <f>D30+D32+D33</f>
        <v>4266.5649999999787</v>
      </c>
      <c r="E34" s="310"/>
      <c r="F34" s="309">
        <f t="shared" ref="F34:T34" si="5">F30+F32+F33</f>
        <v>3978.4950000002723</v>
      </c>
      <c r="G34" s="310"/>
      <c r="H34" s="309">
        <f t="shared" si="5"/>
        <v>4075.5170000002718</v>
      </c>
      <c r="I34" s="310"/>
      <c r="J34" s="309">
        <f t="shared" si="5"/>
        <v>4233.9630000000534</v>
      </c>
      <c r="K34" s="310"/>
      <c r="L34" s="309">
        <f t="shared" si="5"/>
        <v>4234.4409999994732</v>
      </c>
      <c r="M34" s="310"/>
      <c r="N34" s="309">
        <f t="shared" si="5"/>
        <v>3983.2950000002147</v>
      </c>
      <c r="O34" s="310"/>
      <c r="P34" s="309">
        <f t="shared" si="5"/>
        <v>3826.9130000001255</v>
      </c>
      <c r="Q34" s="310"/>
      <c r="R34" s="309">
        <f t="shared" si="5"/>
        <v>4162.0439999999908</v>
      </c>
      <c r="S34" s="310"/>
      <c r="T34" s="309">
        <f t="shared" si="5"/>
        <v>4089.3809999996524</v>
      </c>
      <c r="U34" s="310"/>
      <c r="V34" s="309">
        <f>V30+V32+V33</f>
        <v>4070.3080000004152</v>
      </c>
      <c r="W34" s="310"/>
      <c r="X34" s="309">
        <f>X30+X32+X33</f>
        <v>4244.7379999999339</v>
      </c>
      <c r="Y34" s="310"/>
      <c r="Z34" s="309">
        <f>Z30+Z32+Z33</f>
        <v>4250.1149999999843</v>
      </c>
      <c r="AA34" s="310"/>
      <c r="AB34" s="309">
        <f>AB30+AB32+AB33</f>
        <v>4317.1479999999247</v>
      </c>
      <c r="AC34" s="310"/>
      <c r="AD34" s="309">
        <f>AD30+AD32+AD33</f>
        <v>4297.1390000000165</v>
      </c>
      <c r="AE34" s="310"/>
      <c r="AF34" s="309">
        <f>AF30+AF32+AF33</f>
        <v>4267.9619999999231</v>
      </c>
      <c r="AG34" s="310"/>
      <c r="AH34" s="309">
        <f>AH30+AH32+AH33</f>
        <v>4092.7220000003203</v>
      </c>
      <c r="AI34" s="310"/>
      <c r="AJ34" s="309">
        <f>AJ30+AJ32+AJ33</f>
        <v>4071.567</v>
      </c>
      <c r="AK34" s="310"/>
      <c r="AL34" s="309">
        <f>AL30+AL32+AL33</f>
        <v>4074.3290000000043</v>
      </c>
      <c r="AM34" s="310"/>
      <c r="AN34" s="309">
        <f>AN30+AN32+AN33</f>
        <v>4151.4920000000293</v>
      </c>
      <c r="AO34" s="310"/>
      <c r="AP34" s="309">
        <f>AP30+AP32+AP33</f>
        <v>4233.5590000001621</v>
      </c>
      <c r="AQ34" s="310"/>
      <c r="AR34" s="309">
        <f>AR30+AR32+AR33</f>
        <v>4188.7160000000413</v>
      </c>
      <c r="AS34" s="310"/>
      <c r="AT34" s="309">
        <f>AT30+AT32+AT33</f>
        <v>4058.5329999999035</v>
      </c>
      <c r="AU34" s="310"/>
      <c r="AV34" s="309">
        <f>AV30+AV32+AV33</f>
        <v>4156.8660000000782</v>
      </c>
      <c r="AW34" s="310"/>
      <c r="AX34" s="309">
        <f>AX30+AX32+AX33</f>
        <v>4016.4819999998945</v>
      </c>
      <c r="AY34" s="310"/>
      <c r="AZ34" s="309">
        <f>AZ30+AZ32+AZ33</f>
        <v>4063.1100000003416</v>
      </c>
      <c r="BA34" s="310"/>
      <c r="BB34" s="309">
        <f>BB30+BB32+BB33</f>
        <v>4275.0870000000577</v>
      </c>
      <c r="BC34" s="310"/>
      <c r="BD34" s="309">
        <f>BD30+BD32+BD33</f>
        <v>4354.2489999996124</v>
      </c>
      <c r="BE34" s="310"/>
      <c r="BF34" s="309">
        <f>BF30+BF32+BF33</f>
        <v>4199.930000000124</v>
      </c>
      <c r="BG34" s="310"/>
      <c r="BH34" s="309">
        <f>BH30+BH32+BH33</f>
        <v>3830.9759999999364</v>
      </c>
      <c r="BI34" s="310"/>
      <c r="BJ34" s="309">
        <f>BJ30+BJ32+BJ33</f>
        <v>3920.5679999999975</v>
      </c>
      <c r="BK34" s="310"/>
      <c r="BL34" s="309">
        <f>BL30+BL32+BL33</f>
        <v>3968.112999999812</v>
      </c>
      <c r="BM34" s="310"/>
      <c r="BN34" s="171"/>
      <c r="BO34" s="1"/>
    </row>
    <row r="35" spans="1:121" ht="14.25" customHeight="1" thickBot="1" x14ac:dyDescent="0.3">
      <c r="A35" s="313" t="s">
        <v>13</v>
      </c>
      <c r="B35" s="314"/>
      <c r="C35" s="315"/>
      <c r="D35" s="311">
        <f>D31-D34</f>
        <v>101.71900000002097</v>
      </c>
      <c r="E35" s="312"/>
      <c r="F35" s="311">
        <f>F31-F34</f>
        <v>272.51789999972107</v>
      </c>
      <c r="G35" s="312"/>
      <c r="H35" s="311">
        <f>H31-H34</f>
        <v>158.27029999977822</v>
      </c>
      <c r="I35" s="312"/>
      <c r="J35" s="311">
        <f>J31-J34</f>
        <v>166.89249999982712</v>
      </c>
      <c r="K35" s="312"/>
      <c r="L35" s="311">
        <f>L31-L34</f>
        <v>315.79700000052708</v>
      </c>
      <c r="M35" s="312"/>
      <c r="N35" s="311">
        <f>N31-N34</f>
        <v>264.23099999978513</v>
      </c>
      <c r="O35" s="312"/>
      <c r="P35" s="311">
        <f>P31-P34</f>
        <v>660.74389999980895</v>
      </c>
      <c r="Q35" s="312"/>
      <c r="R35" s="311">
        <f>R31-R34</f>
        <v>316.48779999991075</v>
      </c>
      <c r="S35" s="312"/>
      <c r="T35" s="311">
        <f>T31-T34</f>
        <v>389.39680000068938</v>
      </c>
      <c r="U35" s="312"/>
      <c r="V35" s="311">
        <f>V31-V34</f>
        <v>309.01139999920952</v>
      </c>
      <c r="W35" s="312"/>
      <c r="X35" s="311">
        <f>X31-X34</f>
        <v>294.53530000008504</v>
      </c>
      <c r="Y35" s="312"/>
      <c r="Z35" s="311">
        <f>Z31-Z34</f>
        <v>514.14910000009331</v>
      </c>
      <c r="AA35" s="312"/>
      <c r="AB35" s="311">
        <f>AB31-AB34</f>
        <v>545.23400000007496</v>
      </c>
      <c r="AC35" s="312"/>
      <c r="AD35" s="311">
        <f>AD31-AD34</f>
        <v>592.03920000002745</v>
      </c>
      <c r="AE35" s="312"/>
      <c r="AF35" s="311">
        <f>AF31-AF34</f>
        <v>546.33010000025024</v>
      </c>
      <c r="AG35" s="312"/>
      <c r="AH35" s="311">
        <f>AH31-AH34</f>
        <v>624.70799999967994</v>
      </c>
      <c r="AI35" s="312"/>
      <c r="AJ35" s="311">
        <f>AJ31-AJ34</f>
        <v>547.44280000002709</v>
      </c>
      <c r="AK35" s="312"/>
      <c r="AL35" s="311">
        <f>AL31-AL34</f>
        <v>746.67049999999836</v>
      </c>
      <c r="AM35" s="312"/>
      <c r="AN35" s="311">
        <f>AN31-AN34</f>
        <v>836.15099999997074</v>
      </c>
      <c r="AO35" s="312"/>
      <c r="AP35" s="311">
        <f>AP31-AP34</f>
        <v>885.0014999995019</v>
      </c>
      <c r="AQ35" s="312"/>
      <c r="AR35" s="311">
        <f>AR31-AR34</f>
        <v>674.74320000014541</v>
      </c>
      <c r="AS35" s="312"/>
      <c r="AT35" s="311">
        <f>AT31-AT34</f>
        <v>625.39600000009659</v>
      </c>
      <c r="AU35" s="312"/>
      <c r="AV35" s="311">
        <f>AV31-AV34</f>
        <v>492.79369999983464</v>
      </c>
      <c r="AW35" s="312"/>
      <c r="AX35" s="311">
        <f>AX31-AX34</f>
        <v>-654.94549999984065</v>
      </c>
      <c r="AY35" s="312"/>
      <c r="AZ35" s="311">
        <f>AZ31-AZ34</f>
        <v>411.28399999946123</v>
      </c>
      <c r="BA35" s="312"/>
      <c r="BB35" s="311">
        <f>BB31-BB34</f>
        <v>414.55489999984911</v>
      </c>
      <c r="BC35" s="312"/>
      <c r="BD35" s="311">
        <f>BD31-BD34</f>
        <v>329.04850000070292</v>
      </c>
      <c r="BE35" s="312"/>
      <c r="BF35" s="311">
        <f>BF31-BF34</f>
        <v>356.87769999971533</v>
      </c>
      <c r="BG35" s="312"/>
      <c r="BH35" s="311">
        <f>BH31-BH34</f>
        <v>516.80000000021255</v>
      </c>
      <c r="BI35" s="312"/>
      <c r="BJ35" s="311">
        <f>BJ31-BJ34</f>
        <v>1024.6428000000642</v>
      </c>
      <c r="BK35" s="312"/>
      <c r="BL35" s="311">
        <f>BL31-BL34</f>
        <v>439.79790000028879</v>
      </c>
      <c r="BM35" s="312"/>
      <c r="BN35" s="171"/>
      <c r="BO35" s="1"/>
    </row>
    <row r="36" spans="1:121" ht="15" hidden="1" customHeight="1" x14ac:dyDescent="0.25">
      <c r="A36" s="317" t="s">
        <v>14</v>
      </c>
      <c r="B36" s="318"/>
      <c r="C36" s="319"/>
      <c r="D36" s="316">
        <f>D31-E30-D32-D33</f>
        <v>-60.022329999959766</v>
      </c>
      <c r="E36" s="278"/>
      <c r="F36" s="316">
        <f>F31-G30-F32-F33</f>
        <v>-107.39109000004237</v>
      </c>
      <c r="G36" s="278"/>
      <c r="H36" s="316">
        <f>H31-I30-H32-H33</f>
        <v>-176.52925000020804</v>
      </c>
      <c r="I36" s="278"/>
      <c r="J36" s="316">
        <f>J31-K30-J32-J33</f>
        <v>-168.58445000022965</v>
      </c>
      <c r="K36" s="278"/>
      <c r="L36" s="316">
        <f>L31-M30-L32-L33</f>
        <v>-29.766989999474561</v>
      </c>
      <c r="M36" s="278"/>
      <c r="N36" s="316">
        <f>N31-O30-N32-N33</f>
        <v>-44.321330000194735</v>
      </c>
      <c r="O36" s="278"/>
      <c r="P36" s="316">
        <f>P31-Q30-P32-P33</f>
        <v>-41.924790000275777</v>
      </c>
      <c r="Q36" s="278"/>
      <c r="R36" s="316">
        <f>R31-S30-R32-R33</f>
        <v>-24.307830000014121</v>
      </c>
      <c r="S36" s="278"/>
      <c r="T36" s="316">
        <f>T31-U30-T32-T33</f>
        <v>64.120700000640682</v>
      </c>
      <c r="U36" s="278"/>
      <c r="V36" s="316">
        <f>V31-W30-V32-V33</f>
        <v>-22.414870000814915</v>
      </c>
      <c r="W36" s="278"/>
      <c r="X36" s="316">
        <f>X31-Y30-X32-X33</f>
        <v>-77.651730000054044</v>
      </c>
      <c r="Y36" s="278"/>
      <c r="Z36" s="316">
        <f>Z31-AA30-Z32-Z33</f>
        <v>191.19474000006369</v>
      </c>
      <c r="AA36" s="278"/>
      <c r="AB36" s="316">
        <f>AB31-AC30-AB32-AB33</f>
        <v>100.97660000004532</v>
      </c>
      <c r="AC36" s="278"/>
      <c r="AD36" s="316">
        <f>AD31-AE30-AD32-AD33</f>
        <v>147.83488000003535</v>
      </c>
      <c r="AE36" s="278"/>
      <c r="AF36" s="316">
        <f>AF31-AG30-AF32-AF33</f>
        <v>22.073810000270953</v>
      </c>
      <c r="AG36" s="278"/>
      <c r="AH36" s="316">
        <f>AH31-AI30-AH32-AH33</f>
        <v>131.22421999966389</v>
      </c>
      <c r="AI36" s="278"/>
      <c r="AJ36" s="316">
        <f>AJ31-AK30-AJ32-AJ33</f>
        <v>47.419140000038453</v>
      </c>
      <c r="AK36" s="278"/>
      <c r="AL36" s="316">
        <f>AL31-AM30-AL32-AL33</f>
        <v>152.79633000004361</v>
      </c>
      <c r="AM36" s="278"/>
      <c r="AN36" s="316">
        <f>AN31-AO30-AN32-AN33</f>
        <v>435.52085999994489</v>
      </c>
      <c r="AO36" s="278"/>
      <c r="AP36" s="316">
        <f>AP31-AQ30-AP32-AP33</f>
        <v>487.90709999954589</v>
      </c>
      <c r="AQ36" s="278"/>
      <c r="AR36" s="316">
        <f>AR31-AS30-AR32-AR33</f>
        <v>318.98967000008247</v>
      </c>
      <c r="AS36" s="278"/>
      <c r="AT36" s="316">
        <f>AT31-AU30-AT32-AT33</f>
        <v>301.43905000013746</v>
      </c>
      <c r="AU36" s="278"/>
      <c r="AV36" s="316">
        <f>AV31-AW30-AV32-AV33</f>
        <v>136.16829999971088</v>
      </c>
      <c r="AW36" s="278"/>
      <c r="AX36" s="316">
        <f>AX31-AY30-AX32-AX33</f>
        <v>-1063.2015999997996</v>
      </c>
      <c r="AY36" s="278"/>
      <c r="AZ36" s="316">
        <f>AZ31-BA30-AZ32-AZ33</f>
        <v>100.88525999935956</v>
      </c>
      <c r="BA36" s="278"/>
      <c r="BB36" s="316">
        <f>BB31-BC30-BB32-BB33</f>
        <v>-117.03608000009734</v>
      </c>
      <c r="BC36" s="278"/>
      <c r="BD36" s="316">
        <f>BD31-BE30-BD32-BD33</f>
        <v>-109.42224999934859</v>
      </c>
      <c r="BE36" s="278"/>
      <c r="BF36" s="316">
        <f>BF31-BG30-BF32-BF33</f>
        <v>54.204059999691367</v>
      </c>
      <c r="BG36" s="278"/>
      <c r="BH36" s="316">
        <f>BH31-BI30-BH32-BH33</f>
        <v>91.587960000261944</v>
      </c>
      <c r="BI36" s="278"/>
      <c r="BJ36" s="316">
        <f>BJ31-BK30-BJ32-BJ33</f>
        <v>529.13528000005886</v>
      </c>
      <c r="BK36" s="278"/>
      <c r="BL36" s="316">
        <f>BL31-BM30-BL32-BL33</f>
        <v>69.41921000036217</v>
      </c>
      <c r="BM36" s="278"/>
      <c r="BN36" s="1"/>
      <c r="BO36" s="126">
        <f>BN31-BO30-BN33-BN32</f>
        <v>-35376.415610000353</v>
      </c>
    </row>
    <row r="37" spans="1:121" ht="15" customHeight="1" x14ac:dyDescent="0.25">
      <c r="A37" s="320"/>
      <c r="B37" s="320"/>
      <c r="C37" s="320"/>
      <c r="BO37" s="67"/>
    </row>
    <row r="38" spans="1:121" x14ac:dyDescent="0.25">
      <c r="D38" s="321">
        <v>45261</v>
      </c>
      <c r="E38" s="322"/>
      <c r="F38" s="321">
        <v>45262</v>
      </c>
      <c r="G38" s="322"/>
      <c r="H38" s="321">
        <v>45263</v>
      </c>
      <c r="I38" s="322"/>
      <c r="J38" s="321">
        <v>45264</v>
      </c>
      <c r="K38" s="322"/>
      <c r="L38" s="321">
        <v>45265</v>
      </c>
      <c r="M38" s="322"/>
      <c r="N38" s="321">
        <v>45266</v>
      </c>
      <c r="O38" s="322"/>
      <c r="P38" s="321">
        <v>45267</v>
      </c>
      <c r="Q38" s="322"/>
      <c r="R38" s="321">
        <v>45268</v>
      </c>
      <c r="S38" s="322"/>
      <c r="T38" s="321">
        <v>45269</v>
      </c>
      <c r="U38" s="322"/>
      <c r="V38" s="321">
        <v>45270</v>
      </c>
      <c r="W38" s="322"/>
      <c r="X38" s="321">
        <v>45271</v>
      </c>
      <c r="Y38" s="322"/>
      <c r="Z38" s="321">
        <v>45272</v>
      </c>
      <c r="AA38" s="322"/>
      <c r="AB38" s="321">
        <v>45273</v>
      </c>
      <c r="AC38" s="322"/>
      <c r="AD38" s="321">
        <v>45274</v>
      </c>
      <c r="AE38" s="322"/>
      <c r="AF38" s="321">
        <v>45275</v>
      </c>
      <c r="AG38" s="322"/>
      <c r="AH38" s="321">
        <v>45276</v>
      </c>
      <c r="AI38" s="322"/>
      <c r="AJ38" s="321">
        <v>45277</v>
      </c>
      <c r="AK38" s="322"/>
      <c r="AL38" s="321">
        <v>45278</v>
      </c>
      <c r="AM38" s="322"/>
      <c r="AN38" s="321">
        <v>45279</v>
      </c>
      <c r="AO38" s="322"/>
      <c r="AP38" s="321">
        <v>45280</v>
      </c>
      <c r="AQ38" s="322"/>
      <c r="AR38" s="321">
        <v>45281</v>
      </c>
      <c r="AS38" s="322"/>
      <c r="AT38" s="321">
        <v>45282</v>
      </c>
      <c r="AU38" s="322"/>
      <c r="AV38" s="321">
        <v>45283</v>
      </c>
      <c r="AW38" s="322"/>
      <c r="AX38" s="321">
        <v>45284</v>
      </c>
      <c r="AY38" s="322"/>
      <c r="AZ38" s="321">
        <v>45285</v>
      </c>
      <c r="BA38" s="322"/>
      <c r="BB38" s="321">
        <v>45286</v>
      </c>
      <c r="BC38" s="322"/>
      <c r="BD38" s="321">
        <v>45287</v>
      </c>
      <c r="BE38" s="322"/>
      <c r="BF38" s="321">
        <v>45288</v>
      </c>
      <c r="BG38" s="322"/>
      <c r="BH38" s="321">
        <v>45289</v>
      </c>
      <c r="BI38" s="322"/>
      <c r="BJ38" s="321">
        <v>45290</v>
      </c>
      <c r="BK38" s="322"/>
      <c r="BL38" s="321">
        <v>45291</v>
      </c>
      <c r="BM38" s="322"/>
    </row>
    <row r="39" spans="1:121" x14ac:dyDescent="0.25">
      <c r="C39" s="78" t="s">
        <v>16</v>
      </c>
      <c r="D39" s="324">
        <v>15792.683999999999</v>
      </c>
      <c r="E39" s="324"/>
      <c r="F39" s="324">
        <v>15792.683999999999</v>
      </c>
      <c r="G39" s="324"/>
      <c r="H39" s="324">
        <v>15792.683999999999</v>
      </c>
      <c r="I39" s="324"/>
      <c r="J39" s="324">
        <v>15792.683999999999</v>
      </c>
      <c r="K39" s="324"/>
      <c r="L39" s="324">
        <v>15792.683999999999</v>
      </c>
      <c r="M39" s="324"/>
      <c r="N39" s="324">
        <v>15792.683999999999</v>
      </c>
      <c r="O39" s="324"/>
      <c r="P39" s="324">
        <v>15792.683999999999</v>
      </c>
      <c r="Q39" s="324"/>
      <c r="R39" s="324">
        <v>15792.683999999999</v>
      </c>
      <c r="S39" s="324"/>
      <c r="T39" s="324">
        <v>15792.683999999999</v>
      </c>
      <c r="U39" s="324"/>
      <c r="V39" s="324">
        <v>15792.683999999999</v>
      </c>
      <c r="W39" s="324"/>
      <c r="X39" s="324">
        <v>15792.683999999999</v>
      </c>
      <c r="Y39" s="324"/>
      <c r="Z39" s="324">
        <v>15792.683999999999</v>
      </c>
      <c r="AA39" s="324"/>
      <c r="AB39" s="324">
        <v>15792.683999999999</v>
      </c>
      <c r="AC39" s="324"/>
      <c r="AD39" s="324">
        <v>15792.683999999999</v>
      </c>
      <c r="AE39" s="324"/>
      <c r="AF39" s="324">
        <v>15792.839</v>
      </c>
      <c r="AG39" s="324"/>
      <c r="AH39" s="326">
        <v>15792.839</v>
      </c>
      <c r="AI39" s="326"/>
      <c r="AJ39" s="326">
        <v>15792.839</v>
      </c>
      <c r="AK39" s="326"/>
      <c r="AL39" s="324">
        <v>15792.839</v>
      </c>
      <c r="AM39" s="324"/>
      <c r="AN39" s="324">
        <v>15792.839</v>
      </c>
      <c r="AO39" s="324"/>
      <c r="AP39" s="324">
        <v>15792.839</v>
      </c>
      <c r="AQ39" s="324"/>
      <c r="AR39" s="324">
        <v>15792.839</v>
      </c>
      <c r="AS39" s="324"/>
      <c r="AT39" s="324">
        <v>15792.839</v>
      </c>
      <c r="AU39" s="324"/>
      <c r="AV39" s="324">
        <v>15792.839</v>
      </c>
      <c r="AW39" s="324"/>
      <c r="AX39" s="324">
        <v>15792.839</v>
      </c>
      <c r="AY39" s="324"/>
      <c r="AZ39" s="324">
        <v>15792.839</v>
      </c>
      <c r="BA39" s="324"/>
      <c r="BB39" s="324">
        <v>15792.839</v>
      </c>
      <c r="BC39" s="324"/>
      <c r="BD39" s="324">
        <v>15792.839</v>
      </c>
      <c r="BE39" s="324"/>
      <c r="BF39" s="324">
        <v>15792.839</v>
      </c>
      <c r="BG39" s="324"/>
      <c r="BH39" s="324">
        <v>15792.839</v>
      </c>
      <c r="BI39" s="324"/>
      <c r="BJ39" s="324">
        <v>15792.839</v>
      </c>
      <c r="BK39" s="324"/>
      <c r="BL39" s="324">
        <v>15792.839</v>
      </c>
      <c r="BM39" s="324"/>
    </row>
    <row r="40" spans="1:121" x14ac:dyDescent="0.25">
      <c r="C40" s="78" t="s">
        <v>17</v>
      </c>
      <c r="D40" s="324">
        <v>819.87699999999995</v>
      </c>
      <c r="E40" s="324"/>
      <c r="F40" s="324">
        <v>821.101</v>
      </c>
      <c r="G40" s="324"/>
      <c r="H40" s="324">
        <v>822.42700000000002</v>
      </c>
      <c r="I40" s="324"/>
      <c r="J40" s="324">
        <v>823.65800000000002</v>
      </c>
      <c r="K40" s="324"/>
      <c r="L40" s="324">
        <v>824.96600000000001</v>
      </c>
      <c r="M40" s="324"/>
      <c r="N40" s="324">
        <v>826.30700000000002</v>
      </c>
      <c r="O40" s="324"/>
      <c r="P40" s="324">
        <v>827.697</v>
      </c>
      <c r="Q40" s="324"/>
      <c r="R40" s="324">
        <v>829.25</v>
      </c>
      <c r="S40" s="324"/>
      <c r="T40" s="324">
        <v>830.54499999999996</v>
      </c>
      <c r="U40" s="324"/>
      <c r="V40" s="324">
        <v>832.36099999999999</v>
      </c>
      <c r="W40" s="324"/>
      <c r="X40" s="324">
        <v>833.89099999999996</v>
      </c>
      <c r="Y40" s="324"/>
      <c r="Z40" s="324">
        <v>835.78700000000003</v>
      </c>
      <c r="AA40" s="324"/>
      <c r="AB40" s="324">
        <v>838.18399999999997</v>
      </c>
      <c r="AC40" s="324"/>
      <c r="AD40" s="324">
        <v>840.60599999999999</v>
      </c>
      <c r="AE40" s="324"/>
      <c r="AF40" s="324">
        <v>842.13199999999995</v>
      </c>
      <c r="AG40" s="324"/>
      <c r="AH40" s="326">
        <v>844.02800000000002</v>
      </c>
      <c r="AI40" s="326"/>
      <c r="AJ40" s="326">
        <v>845.88499999999999</v>
      </c>
      <c r="AK40" s="326"/>
      <c r="AL40" s="324">
        <v>847.87099999999998</v>
      </c>
      <c r="AM40" s="324"/>
      <c r="AN40" s="324">
        <v>849.63599999999997</v>
      </c>
      <c r="AO40" s="324"/>
      <c r="AP40" s="324">
        <v>851.21900000000005</v>
      </c>
      <c r="AQ40" s="324"/>
      <c r="AR40" s="324">
        <v>853.20100000000002</v>
      </c>
      <c r="AS40" s="324"/>
      <c r="AT40" s="324">
        <v>855.18799999999999</v>
      </c>
      <c r="AU40" s="324"/>
      <c r="AV40" s="324">
        <v>857.19799999999998</v>
      </c>
      <c r="AW40" s="324"/>
      <c r="AX40" s="324">
        <v>859.26199999999994</v>
      </c>
      <c r="AY40" s="324"/>
      <c r="AZ40" s="324">
        <v>861.34699999999998</v>
      </c>
      <c r="BA40" s="324"/>
      <c r="BB40" s="324">
        <v>863.54700000000003</v>
      </c>
      <c r="BC40" s="324"/>
      <c r="BD40" s="324">
        <v>865.452</v>
      </c>
      <c r="BE40" s="324"/>
      <c r="BF40" s="324">
        <v>867.54200000000003</v>
      </c>
      <c r="BG40" s="324"/>
      <c r="BH40" s="324">
        <v>869.553</v>
      </c>
      <c r="BI40" s="324"/>
      <c r="BJ40" s="324">
        <v>871.54300000000001</v>
      </c>
      <c r="BK40" s="324"/>
      <c r="BL40" s="324">
        <v>873.66499999999996</v>
      </c>
      <c r="BM40" s="324"/>
    </row>
    <row r="41" spans="1:121" x14ac:dyDescent="0.25">
      <c r="C41" s="78" t="s">
        <v>18</v>
      </c>
      <c r="D41" s="324">
        <v>17.599999999999454</v>
      </c>
      <c r="E41" s="324"/>
      <c r="F41" s="324">
        <v>18.720000000000255</v>
      </c>
      <c r="G41" s="324"/>
      <c r="H41" s="324">
        <v>18.279999999999745</v>
      </c>
      <c r="I41" s="324"/>
      <c r="J41" s="324">
        <v>18.840000000000146</v>
      </c>
      <c r="K41" s="324"/>
      <c r="L41" s="324">
        <v>18.280000000000655</v>
      </c>
      <c r="M41" s="324"/>
      <c r="N41" s="324">
        <v>18.359999999999673</v>
      </c>
      <c r="O41" s="324"/>
      <c r="P41" s="324">
        <v>19.039999999999964</v>
      </c>
      <c r="Q41" s="324"/>
      <c r="R41" s="324">
        <v>18.840000000000146</v>
      </c>
      <c r="S41" s="324"/>
      <c r="T41" s="324">
        <v>19</v>
      </c>
      <c r="U41" s="324"/>
      <c r="V41" s="324">
        <v>18.239999999999782</v>
      </c>
      <c r="W41" s="324"/>
      <c r="X41" s="324">
        <v>20.5600000000004</v>
      </c>
      <c r="Y41" s="324"/>
      <c r="Z41" s="324">
        <v>19.719999999999345</v>
      </c>
      <c r="AA41" s="324"/>
      <c r="AB41" s="324">
        <v>20.840000000000146</v>
      </c>
      <c r="AC41" s="324"/>
      <c r="AD41" s="324">
        <v>21.960000000000036</v>
      </c>
      <c r="AE41" s="324"/>
      <c r="AF41" s="324">
        <v>21.199999999999818</v>
      </c>
      <c r="AG41" s="324"/>
      <c r="AH41" s="326">
        <v>20.600000000000364</v>
      </c>
      <c r="AI41" s="326"/>
      <c r="AJ41" s="326">
        <v>21.359999999999673</v>
      </c>
      <c r="AK41" s="326"/>
      <c r="AL41" s="324">
        <v>21.079999999999927</v>
      </c>
      <c r="AM41" s="324"/>
      <c r="AN41" s="324">
        <v>20.640000000000327</v>
      </c>
      <c r="AO41" s="324"/>
      <c r="AP41" s="324">
        <v>20.600000000000364</v>
      </c>
      <c r="AQ41" s="324"/>
      <c r="AR41" s="324">
        <v>19.599999999999454</v>
      </c>
      <c r="AS41" s="324"/>
      <c r="AT41" s="324">
        <v>20.079999999999927</v>
      </c>
      <c r="AU41" s="324"/>
      <c r="AV41" s="324">
        <v>19.680000000000291</v>
      </c>
      <c r="AW41" s="324"/>
      <c r="AX41" s="324">
        <v>18.760000000000218</v>
      </c>
      <c r="AY41" s="324"/>
      <c r="AZ41" s="324">
        <v>19.840000000000146</v>
      </c>
      <c r="BA41" s="324"/>
      <c r="BB41" s="324">
        <v>22.239999999999782</v>
      </c>
      <c r="BC41" s="324"/>
      <c r="BD41" s="324">
        <v>28.119999999999891</v>
      </c>
      <c r="BE41" s="324"/>
      <c r="BF41" s="324">
        <v>25.720000000000255</v>
      </c>
      <c r="BG41" s="324"/>
      <c r="BH41" s="324">
        <v>19.880000000000109</v>
      </c>
      <c r="BI41" s="324"/>
      <c r="BJ41" s="324">
        <v>20.039999999999964</v>
      </c>
      <c r="BK41" s="324"/>
      <c r="BL41" s="324">
        <v>21.319999999999709</v>
      </c>
      <c r="BM41" s="324"/>
    </row>
    <row r="42" spans="1:121" x14ac:dyDescent="0.25">
      <c r="C42" s="78" t="s">
        <v>19</v>
      </c>
      <c r="D42" s="324">
        <v>193.76000000000204</v>
      </c>
      <c r="E42" s="324"/>
      <c r="F42" s="324">
        <v>189.97999999999593</v>
      </c>
      <c r="G42" s="324"/>
      <c r="H42" s="324">
        <v>180.32000000001426</v>
      </c>
      <c r="I42" s="324"/>
      <c r="J42" s="324">
        <v>193.05999999996129</v>
      </c>
      <c r="K42" s="324"/>
      <c r="L42" s="324">
        <v>181.86000000002241</v>
      </c>
      <c r="M42" s="324"/>
      <c r="N42" s="324">
        <v>190.54000000000815</v>
      </c>
      <c r="O42" s="324"/>
      <c r="P42" s="324">
        <v>192.21999999999389</v>
      </c>
      <c r="Q42" s="324"/>
      <c r="R42" s="324">
        <v>198.93999999998778</v>
      </c>
      <c r="S42" s="324"/>
      <c r="T42" s="324">
        <v>197.40000000003056</v>
      </c>
      <c r="U42" s="324"/>
      <c r="V42" s="324">
        <v>190.53999999995722</v>
      </c>
      <c r="W42" s="324"/>
      <c r="X42" s="324">
        <v>209.72000000004482</v>
      </c>
      <c r="Y42" s="324"/>
      <c r="Z42" s="324">
        <v>202.15999999998166</v>
      </c>
      <c r="AA42" s="324"/>
      <c r="AB42" s="324">
        <v>208.73999999999796</v>
      </c>
      <c r="AC42" s="324"/>
      <c r="AD42" s="324">
        <v>215.17999999998574</v>
      </c>
      <c r="AE42" s="324"/>
      <c r="AF42" s="324">
        <v>213.64000000002852</v>
      </c>
      <c r="AG42" s="324"/>
      <c r="AH42" s="326">
        <v>199.78000000000611</v>
      </c>
      <c r="AI42" s="326"/>
      <c r="AJ42" s="326">
        <v>203.8399999999674</v>
      </c>
      <c r="AK42" s="326"/>
      <c r="AL42" s="324">
        <v>203</v>
      </c>
      <c r="AM42" s="324"/>
      <c r="AN42" s="324">
        <v>216.71999999999389</v>
      </c>
      <c r="AO42" s="324"/>
      <c r="AP42" s="324">
        <v>207.06000000001222</v>
      </c>
      <c r="AQ42" s="324"/>
      <c r="AR42" s="324">
        <v>206.64000000002852</v>
      </c>
      <c r="AS42" s="324"/>
      <c r="AT42" s="324">
        <v>209.57999999996537</v>
      </c>
      <c r="AU42" s="324"/>
      <c r="AV42" s="324">
        <v>198.23999999999796</v>
      </c>
      <c r="AW42" s="324"/>
      <c r="AX42" s="324">
        <v>193.19999999998981</v>
      </c>
      <c r="AY42" s="324"/>
      <c r="AZ42" s="324">
        <v>204.54000000000815</v>
      </c>
      <c r="BA42" s="324"/>
      <c r="BB42" s="324">
        <v>209.30000000001019</v>
      </c>
      <c r="BC42" s="324"/>
      <c r="BD42" s="324">
        <v>203.28000000000611</v>
      </c>
      <c r="BE42" s="324"/>
      <c r="BF42" s="324">
        <v>200.19999999998981</v>
      </c>
      <c r="BG42" s="324"/>
      <c r="BH42" s="324">
        <v>212.38000000002648</v>
      </c>
      <c r="BI42" s="324"/>
      <c r="BJ42" s="324">
        <v>204.54000000000815</v>
      </c>
      <c r="BK42" s="324"/>
      <c r="BL42" s="324">
        <v>208.87999999997555</v>
      </c>
      <c r="BM42" s="324"/>
    </row>
    <row r="43" spans="1:121" x14ac:dyDescent="0.25">
      <c r="C43" s="78" t="s">
        <v>20</v>
      </c>
      <c r="D43" s="324">
        <v>27.789999999995416</v>
      </c>
      <c r="E43" s="324"/>
      <c r="F43" s="324">
        <v>27.299999999997453</v>
      </c>
      <c r="G43" s="324"/>
      <c r="H43" s="324">
        <v>26.460000000004584</v>
      </c>
      <c r="I43" s="324"/>
      <c r="J43" s="324">
        <v>29.085000000004584</v>
      </c>
      <c r="K43" s="324"/>
      <c r="L43" s="324">
        <v>27.789999999995416</v>
      </c>
      <c r="M43" s="324"/>
      <c r="N43" s="324">
        <v>28.210000000004584</v>
      </c>
      <c r="O43" s="324"/>
      <c r="P43" s="324">
        <v>28.209999999991851</v>
      </c>
      <c r="Q43" s="324"/>
      <c r="R43" s="324">
        <v>26.075000000002547</v>
      </c>
      <c r="S43" s="324"/>
      <c r="T43" s="324">
        <v>25.515000000003056</v>
      </c>
      <c r="U43" s="324"/>
      <c r="V43" s="324">
        <v>21.244999999998981</v>
      </c>
      <c r="W43" s="324"/>
      <c r="X43" s="324">
        <v>16.309999999999491</v>
      </c>
      <c r="Y43" s="324"/>
      <c r="Z43" s="324">
        <v>22.575000000002547</v>
      </c>
      <c r="AA43" s="324"/>
      <c r="AB43" s="324">
        <v>12.459999999991851</v>
      </c>
      <c r="AC43" s="324"/>
      <c r="AD43" s="324">
        <v>9.0300000000061118</v>
      </c>
      <c r="AE43" s="324"/>
      <c r="AF43" s="324">
        <v>12.565000000000509</v>
      </c>
      <c r="AG43" s="324"/>
      <c r="AH43" s="326">
        <v>19.005000000001019</v>
      </c>
      <c r="AI43" s="326"/>
      <c r="AJ43" s="326">
        <v>18.829999999990832</v>
      </c>
      <c r="AK43" s="326"/>
      <c r="AL43" s="324">
        <v>18.445000000001528</v>
      </c>
      <c r="AM43" s="324"/>
      <c r="AN43" s="324">
        <v>22.855000000008658</v>
      </c>
      <c r="AO43" s="324"/>
      <c r="AP43" s="324">
        <v>31.184999999999491</v>
      </c>
      <c r="AQ43" s="324"/>
      <c r="AR43" s="324">
        <v>28.104999999995925</v>
      </c>
      <c r="AS43" s="324"/>
      <c r="AT43" s="324">
        <v>26.320000000001528</v>
      </c>
      <c r="AU43" s="324"/>
      <c r="AV43" s="324">
        <v>26.529999999993379</v>
      </c>
      <c r="AW43" s="324"/>
      <c r="AX43" s="324">
        <v>26.565000000000509</v>
      </c>
      <c r="AY43" s="324"/>
      <c r="AZ43" s="324">
        <v>28.070000000001528</v>
      </c>
      <c r="BA43" s="324"/>
      <c r="BB43" s="324">
        <v>28.980000000008658</v>
      </c>
      <c r="BC43" s="324"/>
      <c r="BD43" s="324">
        <v>27.544999999996435</v>
      </c>
      <c r="BE43" s="324"/>
      <c r="BF43" s="324">
        <v>27.125</v>
      </c>
      <c r="BG43" s="324"/>
      <c r="BH43" s="324">
        <v>26.880000000001019</v>
      </c>
      <c r="BI43" s="324"/>
      <c r="BJ43" s="324">
        <v>26.565000000000509</v>
      </c>
      <c r="BK43" s="324"/>
      <c r="BL43" s="324">
        <v>25.864999999997963</v>
      </c>
      <c r="BM43" s="324"/>
    </row>
    <row r="44" spans="1:121" x14ac:dyDescent="0.25">
      <c r="C44" s="78" t="s">
        <v>21</v>
      </c>
      <c r="D44" s="324">
        <v>17371.227999999999</v>
      </c>
      <c r="E44" s="324"/>
      <c r="F44" s="324">
        <v>17375.971000000001</v>
      </c>
      <c r="G44" s="324"/>
      <c r="H44" s="324">
        <v>17380.650000000001</v>
      </c>
      <c r="I44" s="324"/>
      <c r="J44" s="324">
        <v>17385.539000000001</v>
      </c>
      <c r="K44" s="324"/>
      <c r="L44" s="324">
        <v>17390.411</v>
      </c>
      <c r="M44" s="324"/>
      <c r="N44" s="324">
        <v>17395.257000000001</v>
      </c>
      <c r="O44" s="324"/>
      <c r="P44" s="324">
        <v>17400.331999999999</v>
      </c>
      <c r="Q44" s="324"/>
      <c r="R44" s="324">
        <v>17405.401999999998</v>
      </c>
      <c r="S44" s="324"/>
      <c r="T44" s="324">
        <v>17410.319</v>
      </c>
      <c r="U44" s="324"/>
      <c r="V44" s="324">
        <v>17415.409</v>
      </c>
      <c r="W44" s="324"/>
      <c r="X44" s="324">
        <v>17420.725999999999</v>
      </c>
      <c r="Y44" s="324"/>
      <c r="Z44" s="324">
        <v>17426.132000000001</v>
      </c>
      <c r="AA44" s="324"/>
      <c r="AB44" s="324">
        <v>17431.725999999999</v>
      </c>
      <c r="AC44" s="324"/>
      <c r="AD44" s="324">
        <v>17437.46</v>
      </c>
      <c r="AE44" s="324"/>
      <c r="AF44" s="324">
        <v>17443.078000000001</v>
      </c>
      <c r="AG44" s="324"/>
      <c r="AH44" s="326">
        <v>17448.490000000002</v>
      </c>
      <c r="AI44" s="326"/>
      <c r="AJ44" s="326">
        <v>17453.822</v>
      </c>
      <c r="AK44" s="326"/>
      <c r="AL44" s="324">
        <v>17459.245999999999</v>
      </c>
      <c r="AM44" s="324"/>
      <c r="AN44" s="324">
        <v>17465.170999999998</v>
      </c>
      <c r="AO44" s="324"/>
      <c r="AP44" s="324">
        <v>17470.8</v>
      </c>
      <c r="AQ44" s="324"/>
      <c r="AR44" s="324">
        <v>17476.205999999998</v>
      </c>
      <c r="AS44" s="324"/>
      <c r="AT44" s="324">
        <v>17481.574000000001</v>
      </c>
      <c r="AU44" s="324"/>
      <c r="AV44" s="324">
        <v>17486.616999999998</v>
      </c>
      <c r="AW44" s="324"/>
      <c r="AX44" s="324">
        <v>17491.649000000001</v>
      </c>
      <c r="AY44" s="324"/>
      <c r="AZ44" s="324">
        <v>17496.853999999999</v>
      </c>
      <c r="BA44" s="324"/>
      <c r="BB44" s="324">
        <v>17501.675999999999</v>
      </c>
      <c r="BC44" s="324"/>
      <c r="BD44" s="324">
        <v>17506.508000000002</v>
      </c>
      <c r="BE44" s="324"/>
      <c r="BF44" s="324">
        <v>17511.537</v>
      </c>
      <c r="BG44" s="324"/>
      <c r="BH44" s="324">
        <v>17516.681</v>
      </c>
      <c r="BI44" s="324"/>
      <c r="BJ44" s="324">
        <v>17521.907999999999</v>
      </c>
      <c r="BK44" s="324"/>
      <c r="BL44" s="324">
        <v>17527.558000000001</v>
      </c>
      <c r="BM44" s="324"/>
    </row>
    <row r="45" spans="1:121" x14ac:dyDescent="0.25">
      <c r="C45" s="78" t="s">
        <v>22</v>
      </c>
      <c r="D45" s="324">
        <v>15.6</v>
      </c>
      <c r="E45" s="324"/>
      <c r="F45" s="324">
        <v>15.6</v>
      </c>
      <c r="G45" s="324"/>
      <c r="H45" s="324">
        <v>15.6</v>
      </c>
      <c r="I45" s="324"/>
      <c r="J45" s="324">
        <v>15.6</v>
      </c>
      <c r="K45" s="324"/>
      <c r="L45" s="324">
        <v>15.6</v>
      </c>
      <c r="M45" s="324"/>
      <c r="N45" s="324">
        <v>15.6</v>
      </c>
      <c r="O45" s="324"/>
      <c r="P45" s="324">
        <v>15.6</v>
      </c>
      <c r="Q45" s="324"/>
      <c r="R45" s="324">
        <v>15.6</v>
      </c>
      <c r="S45" s="324"/>
      <c r="T45" s="324">
        <v>15.61</v>
      </c>
      <c r="U45" s="324"/>
      <c r="V45" s="324">
        <v>15.61</v>
      </c>
      <c r="W45" s="324"/>
      <c r="X45" s="324">
        <v>15.61</v>
      </c>
      <c r="Y45" s="324"/>
      <c r="Z45" s="324">
        <v>15.61</v>
      </c>
      <c r="AA45" s="324"/>
      <c r="AB45" s="324">
        <v>15.61</v>
      </c>
      <c r="AC45" s="324"/>
      <c r="AD45" s="324">
        <v>15.61</v>
      </c>
      <c r="AE45" s="324"/>
      <c r="AF45" s="324">
        <v>15.61</v>
      </c>
      <c r="AG45" s="324"/>
      <c r="AH45" s="326">
        <v>15.61</v>
      </c>
      <c r="AI45" s="326"/>
      <c r="AJ45" s="326">
        <v>15.61</v>
      </c>
      <c r="AK45" s="326"/>
      <c r="AL45" s="324">
        <v>15.61</v>
      </c>
      <c r="AM45" s="324"/>
      <c r="AN45" s="324">
        <v>15.61</v>
      </c>
      <c r="AO45" s="324"/>
      <c r="AP45" s="324">
        <v>15.61</v>
      </c>
      <c r="AQ45" s="324"/>
      <c r="AR45" s="324">
        <v>15.62</v>
      </c>
      <c r="AS45" s="324"/>
      <c r="AT45" s="324">
        <v>15.62</v>
      </c>
      <c r="AU45" s="324"/>
      <c r="AV45" s="324">
        <v>15.62</v>
      </c>
      <c r="AW45" s="324"/>
      <c r="AX45" s="324">
        <v>15.62</v>
      </c>
      <c r="AY45" s="324"/>
      <c r="AZ45" s="324">
        <v>15.63</v>
      </c>
      <c r="BA45" s="324"/>
      <c r="BB45" s="324">
        <v>16.04</v>
      </c>
      <c r="BC45" s="324"/>
      <c r="BD45" s="324">
        <v>16.04</v>
      </c>
      <c r="BE45" s="324"/>
      <c r="BF45" s="324">
        <v>16.04</v>
      </c>
      <c r="BG45" s="324"/>
      <c r="BH45" s="324">
        <v>16.04</v>
      </c>
      <c r="BI45" s="324"/>
      <c r="BJ45" s="324">
        <v>16.05</v>
      </c>
      <c r="BK45" s="324"/>
      <c r="BL45" s="324">
        <v>16.05</v>
      </c>
      <c r="BM45" s="324"/>
    </row>
    <row r="46" spans="1:121" s="159" customFormat="1" x14ac:dyDescent="0.25">
      <c r="A46" s="1"/>
      <c r="B46" s="1"/>
      <c r="C46" s="78" t="s">
        <v>23</v>
      </c>
      <c r="D46" s="324">
        <v>77.86</v>
      </c>
      <c r="E46" s="324"/>
      <c r="F46" s="324">
        <v>78.94</v>
      </c>
      <c r="G46" s="324"/>
      <c r="H46" s="324">
        <v>79.36</v>
      </c>
      <c r="I46" s="324"/>
      <c r="J46" s="324">
        <v>80.22</v>
      </c>
      <c r="K46" s="324"/>
      <c r="L46" s="324">
        <v>80.989999999999995</v>
      </c>
      <c r="M46" s="324"/>
      <c r="N46" s="324">
        <v>81.819999999999993</v>
      </c>
      <c r="O46" s="324"/>
      <c r="P46" s="324">
        <v>82.63</v>
      </c>
      <c r="Q46" s="324"/>
      <c r="R46" s="324">
        <v>83.41</v>
      </c>
      <c r="S46" s="324"/>
      <c r="T46" s="324">
        <v>83.41</v>
      </c>
      <c r="U46" s="324"/>
      <c r="V46" s="324">
        <v>83.41</v>
      </c>
      <c r="W46" s="324"/>
      <c r="X46" s="324">
        <v>83.41</v>
      </c>
      <c r="Y46" s="324"/>
      <c r="Z46" s="324">
        <v>83.41</v>
      </c>
      <c r="AA46" s="324"/>
      <c r="AB46" s="324">
        <v>83.41</v>
      </c>
      <c r="AC46" s="324"/>
      <c r="AD46" s="324">
        <v>83.41</v>
      </c>
      <c r="AE46" s="324"/>
      <c r="AF46" s="324">
        <v>83.41</v>
      </c>
      <c r="AG46" s="324"/>
      <c r="AH46" s="326">
        <v>83.41</v>
      </c>
      <c r="AI46" s="326"/>
      <c r="AJ46" s="326">
        <v>83.41</v>
      </c>
      <c r="AK46" s="326"/>
      <c r="AL46" s="324">
        <v>83.41</v>
      </c>
      <c r="AM46" s="324"/>
      <c r="AN46" s="324">
        <v>83.43</v>
      </c>
      <c r="AO46" s="324"/>
      <c r="AP46" s="324">
        <v>83.45</v>
      </c>
      <c r="AQ46" s="324"/>
      <c r="AR46" s="324">
        <v>83.45</v>
      </c>
      <c r="AS46" s="324"/>
      <c r="AT46" s="324">
        <v>83.45</v>
      </c>
      <c r="AU46" s="324"/>
      <c r="AV46" s="324">
        <v>83.45</v>
      </c>
      <c r="AW46" s="324"/>
      <c r="AX46" s="324">
        <v>83.45</v>
      </c>
      <c r="AY46" s="324"/>
      <c r="AZ46" s="324">
        <v>83.45</v>
      </c>
      <c r="BA46" s="324"/>
      <c r="BB46" s="324">
        <v>83.45</v>
      </c>
      <c r="BC46" s="324"/>
      <c r="BD46" s="324">
        <v>83.45</v>
      </c>
      <c r="BE46" s="324"/>
      <c r="BF46" s="324">
        <v>83.45</v>
      </c>
      <c r="BG46" s="324"/>
      <c r="BH46" s="324">
        <v>83.45</v>
      </c>
      <c r="BI46" s="324"/>
      <c r="BJ46" s="324">
        <v>83.45</v>
      </c>
      <c r="BK46" s="324"/>
      <c r="BL46" s="324">
        <v>83.45</v>
      </c>
      <c r="BM46" s="324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</row>
    <row r="47" spans="1:121" s="159" customFormat="1" x14ac:dyDescent="0.25">
      <c r="A47" s="1"/>
      <c r="B47" s="1"/>
      <c r="C47" s="78" t="s">
        <v>24</v>
      </c>
      <c r="D47" s="324">
        <v>576.88099999999997</v>
      </c>
      <c r="E47" s="324"/>
      <c r="F47" s="324">
        <v>574.63599999999997</v>
      </c>
      <c r="G47" s="324"/>
      <c r="H47" s="324">
        <v>572.38300000000004</v>
      </c>
      <c r="I47" s="324"/>
      <c r="J47" s="324">
        <v>576.43399999999997</v>
      </c>
      <c r="K47" s="324"/>
      <c r="L47" s="324">
        <v>576.82899999999995</v>
      </c>
      <c r="M47" s="324"/>
      <c r="N47" s="324">
        <v>575.93299999999999</v>
      </c>
      <c r="O47" s="324"/>
      <c r="P47" s="324">
        <v>576.90800000000002</v>
      </c>
      <c r="Q47" s="324"/>
      <c r="R47" s="324">
        <v>576.25099999999998</v>
      </c>
      <c r="S47" s="324"/>
      <c r="T47" s="324">
        <v>577.18200000000002</v>
      </c>
      <c r="U47" s="324"/>
      <c r="V47" s="324">
        <v>576.86199999999997</v>
      </c>
      <c r="W47" s="324"/>
      <c r="X47" s="324">
        <v>555.64700000000005</v>
      </c>
      <c r="Y47" s="324"/>
      <c r="Z47" s="324">
        <v>538.274</v>
      </c>
      <c r="AA47" s="324"/>
      <c r="AB47" s="324">
        <v>538.274</v>
      </c>
      <c r="AC47" s="324"/>
      <c r="AD47" s="324">
        <v>529.26099999999997</v>
      </c>
      <c r="AE47" s="324"/>
      <c r="AF47" s="324">
        <v>551.9</v>
      </c>
      <c r="AG47" s="324"/>
      <c r="AH47" s="326">
        <v>550.60900000000004</v>
      </c>
      <c r="AI47" s="326"/>
      <c r="AJ47" s="326">
        <v>552.17200000000003</v>
      </c>
      <c r="AK47" s="326"/>
      <c r="AL47" s="324">
        <v>553.03599999999994</v>
      </c>
      <c r="AM47" s="324"/>
      <c r="AN47" s="324">
        <v>552.40599999999995</v>
      </c>
      <c r="AO47" s="324"/>
      <c r="AP47" s="324">
        <v>552.40599999999995</v>
      </c>
      <c r="AQ47" s="324"/>
      <c r="AR47" s="324">
        <v>565.01099999999997</v>
      </c>
      <c r="AS47" s="324"/>
      <c r="AT47" s="324">
        <v>564.28099999999995</v>
      </c>
      <c r="AU47" s="324"/>
      <c r="AV47" s="324">
        <v>564.06700000000001</v>
      </c>
      <c r="AW47" s="324"/>
      <c r="AX47" s="324">
        <v>561.327</v>
      </c>
      <c r="AY47" s="324"/>
      <c r="AZ47" s="324">
        <v>564.75</v>
      </c>
      <c r="BA47" s="324"/>
      <c r="BB47" s="324">
        <v>564.08199999999999</v>
      </c>
      <c r="BC47" s="324"/>
      <c r="BD47" s="324">
        <v>564.33399999999995</v>
      </c>
      <c r="BE47" s="324"/>
      <c r="BF47" s="324">
        <v>565.04999999999995</v>
      </c>
      <c r="BG47" s="324"/>
      <c r="BH47" s="324">
        <v>564.80899999999997</v>
      </c>
      <c r="BI47" s="324"/>
      <c r="BJ47" s="324">
        <v>563.50599999999997</v>
      </c>
      <c r="BK47" s="324"/>
      <c r="BL47" s="324">
        <v>564.19899999999996</v>
      </c>
      <c r="BM47" s="324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</row>
    <row r="48" spans="1:121" s="159" customFormat="1" x14ac:dyDescent="0.25">
      <c r="A48" s="1"/>
      <c r="B48" s="1"/>
      <c r="C48" s="78" t="s">
        <v>25</v>
      </c>
      <c r="D48" s="324">
        <v>92.72</v>
      </c>
      <c r="E48" s="324"/>
      <c r="F48" s="324">
        <v>88.228999999999999</v>
      </c>
      <c r="G48" s="324"/>
      <c r="H48" s="324">
        <v>89.924999999999997</v>
      </c>
      <c r="I48" s="324"/>
      <c r="J48" s="324">
        <v>93.117999999999995</v>
      </c>
      <c r="K48" s="324"/>
      <c r="L48" s="324">
        <v>90.7</v>
      </c>
      <c r="M48" s="324"/>
      <c r="N48" s="324">
        <v>90.43</v>
      </c>
      <c r="O48" s="324"/>
      <c r="P48" s="324">
        <v>90.366</v>
      </c>
      <c r="Q48" s="324"/>
      <c r="R48" s="324">
        <v>92.281000000000006</v>
      </c>
      <c r="S48" s="324"/>
      <c r="T48" s="324">
        <v>97.436000000000007</v>
      </c>
      <c r="U48" s="324"/>
      <c r="V48" s="324">
        <v>98.078999999999994</v>
      </c>
      <c r="W48" s="324"/>
      <c r="X48" s="324">
        <v>97.477999999999994</v>
      </c>
      <c r="Y48" s="324"/>
      <c r="Z48" s="324">
        <v>97.74</v>
      </c>
      <c r="AA48" s="324"/>
      <c r="AB48" s="324">
        <v>97.74</v>
      </c>
      <c r="AC48" s="324"/>
      <c r="AD48" s="324">
        <v>95.835999999999999</v>
      </c>
      <c r="AE48" s="324"/>
      <c r="AF48" s="324">
        <v>95.284999999999997</v>
      </c>
      <c r="AG48" s="324"/>
      <c r="AH48" s="326">
        <v>94.522000000000006</v>
      </c>
      <c r="AI48" s="326"/>
      <c r="AJ48" s="326">
        <v>94.174999999999997</v>
      </c>
      <c r="AK48" s="326"/>
      <c r="AL48" s="324">
        <v>93.906999999999996</v>
      </c>
      <c r="AM48" s="324"/>
      <c r="AN48" s="324">
        <v>92.265000000000001</v>
      </c>
      <c r="AO48" s="324"/>
      <c r="AP48" s="324">
        <v>92.265000000000001</v>
      </c>
      <c r="AQ48" s="324"/>
      <c r="AR48" s="324">
        <v>92.192999999999998</v>
      </c>
      <c r="AS48" s="324"/>
      <c r="AT48" s="324">
        <v>90.933000000000007</v>
      </c>
      <c r="AU48" s="324"/>
      <c r="AV48" s="324">
        <v>91.081000000000003</v>
      </c>
      <c r="AW48" s="324"/>
      <c r="AX48" s="324">
        <v>90.308000000000007</v>
      </c>
      <c r="AY48" s="324"/>
      <c r="AZ48" s="324">
        <v>91.025999999999996</v>
      </c>
      <c r="BA48" s="324"/>
      <c r="BB48" s="324">
        <v>89.944999999999993</v>
      </c>
      <c r="BC48" s="324"/>
      <c r="BD48" s="324">
        <v>90.822999999999993</v>
      </c>
      <c r="BE48" s="324"/>
      <c r="BF48" s="324">
        <v>90.037000000000006</v>
      </c>
      <c r="BG48" s="324"/>
      <c r="BH48" s="324">
        <v>90.703000000000003</v>
      </c>
      <c r="BI48" s="324"/>
      <c r="BJ48" s="324">
        <v>90.147999999999996</v>
      </c>
      <c r="BK48" s="324"/>
      <c r="BL48" s="324">
        <v>89.284000000000006</v>
      </c>
      <c r="BM48" s="324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</row>
    <row r="49" spans="1:121" s="159" customFormat="1" x14ac:dyDescent="0.25">
      <c r="A49" s="1"/>
      <c r="B49" s="1"/>
      <c r="C49" s="78" t="s">
        <v>26</v>
      </c>
      <c r="D49" s="324">
        <v>386.2979999999443</v>
      </c>
      <c r="E49" s="324"/>
      <c r="F49" s="324">
        <v>394.61399999995774</v>
      </c>
      <c r="G49" s="324"/>
      <c r="H49" s="324">
        <v>202.68599999999424</v>
      </c>
      <c r="I49" s="324"/>
      <c r="J49" s="324">
        <v>400.15800000000672</v>
      </c>
      <c r="K49" s="324"/>
      <c r="L49" s="324">
        <v>309.0120000000461</v>
      </c>
      <c r="M49" s="324"/>
      <c r="N49" s="324">
        <v>396.98999999996158</v>
      </c>
      <c r="O49" s="324"/>
      <c r="P49" s="324">
        <v>413.22600000002785</v>
      </c>
      <c r="Q49" s="324"/>
      <c r="R49" s="324">
        <v>570.83399999996254</v>
      </c>
      <c r="S49" s="324"/>
      <c r="T49" s="324">
        <v>343.20000000004802</v>
      </c>
      <c r="U49" s="324"/>
      <c r="V49" s="324">
        <v>298.71599999998944</v>
      </c>
      <c r="W49" s="324"/>
      <c r="X49" s="324">
        <v>431.04600000005667</v>
      </c>
      <c r="Y49" s="324"/>
      <c r="Z49" s="324">
        <v>295.74599999998463</v>
      </c>
      <c r="AA49" s="324"/>
      <c r="AB49" s="324">
        <v>0</v>
      </c>
      <c r="AC49" s="324"/>
      <c r="AD49" s="324">
        <v>0</v>
      </c>
      <c r="AE49" s="324"/>
      <c r="AF49" s="324">
        <v>0</v>
      </c>
      <c r="AG49" s="324"/>
      <c r="AH49" s="326">
        <v>0</v>
      </c>
      <c r="AI49" s="326"/>
      <c r="AJ49" s="326">
        <v>0</v>
      </c>
      <c r="AK49" s="326"/>
      <c r="AL49" s="324">
        <v>0</v>
      </c>
      <c r="AM49" s="324"/>
      <c r="AN49" s="324">
        <v>21.318000000021129</v>
      </c>
      <c r="AO49" s="324"/>
      <c r="AP49" s="324">
        <v>404.57999999994718</v>
      </c>
      <c r="AQ49" s="324"/>
      <c r="AR49" s="324">
        <v>468.26999999995678</v>
      </c>
      <c r="AS49" s="324"/>
      <c r="AT49" s="324">
        <v>247.03800000002593</v>
      </c>
      <c r="AU49" s="324"/>
      <c r="AV49" s="324">
        <v>433.81800000002113</v>
      </c>
      <c r="AW49" s="324"/>
      <c r="AX49" s="324">
        <v>422.2020000000557</v>
      </c>
      <c r="AY49" s="324"/>
      <c r="AZ49" s="324">
        <v>400.15800000000672</v>
      </c>
      <c r="BA49" s="324"/>
      <c r="BB49" s="324">
        <v>555.38999999993757</v>
      </c>
      <c r="BC49" s="324"/>
      <c r="BD49" s="324">
        <v>304.39199999994526</v>
      </c>
      <c r="BE49" s="324"/>
      <c r="BF49" s="324">
        <v>395.86800000009316</v>
      </c>
      <c r="BG49" s="324"/>
      <c r="BH49" s="324">
        <v>367.28999999991356</v>
      </c>
      <c r="BI49" s="324"/>
      <c r="BJ49" s="324">
        <v>418.24200000008932</v>
      </c>
      <c r="BK49" s="324"/>
      <c r="BL49" s="324">
        <v>423.52199999996446</v>
      </c>
      <c r="BM49" s="324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</row>
    <row r="50" spans="1:121" s="159" customFormat="1" x14ac:dyDescent="0.25">
      <c r="A50" s="1"/>
      <c r="B50" s="1"/>
      <c r="C50" s="78" t="s">
        <v>28</v>
      </c>
      <c r="D50" s="324">
        <v>783.88900000000001</v>
      </c>
      <c r="E50" s="324"/>
      <c r="F50" s="324">
        <v>1159.039</v>
      </c>
      <c r="G50" s="324"/>
      <c r="H50" s="324">
        <v>983.90300000000911</v>
      </c>
      <c r="I50" s="324"/>
      <c r="J50" s="324">
        <v>983.90300000000911</v>
      </c>
      <c r="K50" s="324"/>
      <c r="L50" s="324">
        <v>1460.2940000000001</v>
      </c>
      <c r="M50" s="324"/>
      <c r="N50" s="324">
        <v>1208.0640000000001</v>
      </c>
      <c r="O50" s="324"/>
      <c r="P50" s="324">
        <v>1208.0640000000001</v>
      </c>
      <c r="Q50" s="324"/>
      <c r="R50" s="324">
        <v>1338.9790000000248</v>
      </c>
      <c r="S50" s="324"/>
      <c r="T50" s="324">
        <v>399.51299999999458</v>
      </c>
      <c r="U50" s="324"/>
      <c r="V50" s="324">
        <v>399.51299999999458</v>
      </c>
      <c r="W50" s="324"/>
      <c r="X50" s="324">
        <v>897.96</v>
      </c>
      <c r="Y50" s="324"/>
      <c r="Z50" s="324">
        <v>715.20399999999995</v>
      </c>
      <c r="AA50" s="324"/>
      <c r="AB50" s="324">
        <v>1227.721</v>
      </c>
      <c r="AC50" s="324"/>
      <c r="AD50" s="324">
        <v>1227.721</v>
      </c>
      <c r="AE50" s="324"/>
      <c r="AF50" s="324">
        <v>1228.6019999999949</v>
      </c>
      <c r="AG50" s="324"/>
      <c r="AH50" s="326">
        <v>1458.29</v>
      </c>
      <c r="AI50" s="326"/>
      <c r="AJ50" s="326">
        <v>1458.29</v>
      </c>
      <c r="AK50" s="326"/>
      <c r="AL50" s="324">
        <v>1077.7650000000001</v>
      </c>
      <c r="AM50" s="324"/>
      <c r="AN50" s="324">
        <v>1462.269</v>
      </c>
      <c r="AO50" s="324"/>
      <c r="AP50" s="324">
        <v>1462.269</v>
      </c>
      <c r="AQ50" s="324"/>
      <c r="AR50" s="324">
        <v>1333.8590000000104</v>
      </c>
      <c r="AS50" s="324"/>
      <c r="AT50" s="324">
        <v>1194.4169999999999</v>
      </c>
      <c r="AU50" s="324"/>
      <c r="AV50" s="324">
        <v>1395.8489999999999</v>
      </c>
      <c r="AW50" s="324"/>
      <c r="AX50" s="324">
        <v>1395.8489999999999</v>
      </c>
      <c r="AY50" s="324"/>
      <c r="AZ50" s="324">
        <v>1204.4369999999999</v>
      </c>
      <c r="BA50" s="324"/>
      <c r="BB50" s="324">
        <v>917.63900000000001</v>
      </c>
      <c r="BC50" s="324"/>
      <c r="BD50" s="324">
        <v>1242.3279999999841</v>
      </c>
      <c r="BE50" s="324"/>
      <c r="BF50" s="324">
        <v>1242.3279999999841</v>
      </c>
      <c r="BG50" s="324"/>
      <c r="BH50" s="324">
        <v>1053.251</v>
      </c>
      <c r="BI50" s="324"/>
      <c r="BJ50" s="324">
        <v>1053.251</v>
      </c>
      <c r="BK50" s="324"/>
      <c r="BL50" s="324">
        <v>593.74899999997251</v>
      </c>
      <c r="BM50" s="324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</row>
    <row r="51" spans="1:121" s="159" customFormat="1" x14ac:dyDescent="0.25">
      <c r="A51" s="1"/>
      <c r="B51" s="1"/>
      <c r="C51" s="78" t="s">
        <v>27</v>
      </c>
      <c r="D51" s="324">
        <v>23.784000000004106</v>
      </c>
      <c r="E51" s="324"/>
      <c r="F51" s="324">
        <v>23.895000000000028</v>
      </c>
      <c r="G51" s="324"/>
      <c r="H51" s="324">
        <v>24.279999999989194</v>
      </c>
      <c r="I51" s="324"/>
      <c r="J51" s="324">
        <v>15.273000000003094</v>
      </c>
      <c r="K51" s="324"/>
      <c r="L51" s="324">
        <v>22.115000000000055</v>
      </c>
      <c r="M51" s="324"/>
      <c r="N51" s="324">
        <v>23.527000000005</v>
      </c>
      <c r="O51" s="324"/>
      <c r="P51" s="324">
        <v>22.436000000000558</v>
      </c>
      <c r="Q51" s="324"/>
      <c r="R51" s="324">
        <v>21.549000000000568</v>
      </c>
      <c r="S51" s="324"/>
      <c r="T51" s="324">
        <v>21.349999999994907</v>
      </c>
      <c r="U51" s="324"/>
      <c r="V51" s="324">
        <v>8.8900000000030559</v>
      </c>
      <c r="W51" s="324"/>
      <c r="X51" s="324">
        <v>25.130000000001019</v>
      </c>
      <c r="Y51" s="324"/>
      <c r="Z51" s="324">
        <v>20.580000000003565</v>
      </c>
      <c r="AA51" s="324"/>
      <c r="AB51" s="324">
        <v>15.75</v>
      </c>
      <c r="AC51" s="324"/>
      <c r="AD51" s="324">
        <v>9.0649999999877764</v>
      </c>
      <c r="AE51" s="324"/>
      <c r="AF51" s="324">
        <v>16.380000000001019</v>
      </c>
      <c r="AG51" s="324"/>
      <c r="AH51" s="326">
        <v>17.220000000006621</v>
      </c>
      <c r="AI51" s="326"/>
      <c r="AJ51" s="326">
        <v>16.450000000002547</v>
      </c>
      <c r="AK51" s="326"/>
      <c r="AL51" s="324">
        <v>16.729999999995925</v>
      </c>
      <c r="AM51" s="324"/>
      <c r="AN51" s="324">
        <v>17.010000000002037</v>
      </c>
      <c r="AO51" s="324"/>
      <c r="AP51" s="324">
        <v>17.46499999999287</v>
      </c>
      <c r="AQ51" s="324"/>
      <c r="AR51" s="324">
        <v>16.97500000000764</v>
      </c>
      <c r="AS51" s="324"/>
      <c r="AT51" s="324">
        <v>17.429999999998472</v>
      </c>
      <c r="AU51" s="324"/>
      <c r="AV51" s="324">
        <v>17.5</v>
      </c>
      <c r="AW51" s="324"/>
      <c r="AX51" s="324">
        <v>17.150000000005093</v>
      </c>
      <c r="AY51" s="324"/>
      <c r="AZ51" s="324">
        <v>16.519999999991342</v>
      </c>
      <c r="BA51" s="324"/>
      <c r="BB51" s="324">
        <v>16.869999999998981</v>
      </c>
      <c r="BC51" s="324"/>
      <c r="BD51" s="324">
        <v>16.765000000003056</v>
      </c>
      <c r="BE51" s="324"/>
      <c r="BF51" s="324">
        <v>17.674999999997453</v>
      </c>
      <c r="BG51" s="324"/>
      <c r="BH51" s="324">
        <v>16.869999999998981</v>
      </c>
      <c r="BI51" s="324"/>
      <c r="BJ51" s="324">
        <v>16.97500000000764</v>
      </c>
      <c r="BK51" s="324"/>
      <c r="BL51" s="324">
        <v>16.484999999996944</v>
      </c>
      <c r="BM51" s="324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</row>
    <row r="52" spans="1:121" x14ac:dyDescent="0.25">
      <c r="AJ52" s="208"/>
      <c r="AK52" s="209"/>
    </row>
  </sheetData>
  <mergeCells count="686"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BH3:BI3"/>
    <mergeCell ref="BJ3:BK3"/>
    <mergeCell ref="BL3:BM3"/>
    <mergeCell ref="AP3:AQ3"/>
    <mergeCell ref="AR3:AS3"/>
    <mergeCell ref="AT3:AU3"/>
    <mergeCell ref="AV3:AW3"/>
    <mergeCell ref="AX3:AY3"/>
    <mergeCell ref="AZ3:BA3"/>
    <mergeCell ref="A5:C5"/>
    <mergeCell ref="A6:C6"/>
    <mergeCell ref="A7:C7"/>
    <mergeCell ref="A8:C8"/>
    <mergeCell ref="A9:C9"/>
    <mergeCell ref="A10:C10"/>
    <mergeCell ref="BB3:BC3"/>
    <mergeCell ref="BD3:BE3"/>
    <mergeCell ref="BF3:BG3"/>
    <mergeCell ref="AD3:AE3"/>
    <mergeCell ref="AF3:AG3"/>
    <mergeCell ref="AH3:AI3"/>
    <mergeCell ref="AJ3:AK3"/>
    <mergeCell ref="AL3:AM3"/>
    <mergeCell ref="AN3:AO3"/>
    <mergeCell ref="R3:S3"/>
    <mergeCell ref="T3:U3"/>
    <mergeCell ref="V3:W3"/>
    <mergeCell ref="X3:Y3"/>
    <mergeCell ref="Z3:AA3"/>
    <mergeCell ref="AB3:AC3"/>
    <mergeCell ref="A17:C17"/>
    <mergeCell ref="A18:C18"/>
    <mergeCell ref="A19:C19"/>
    <mergeCell ref="A20:C20"/>
    <mergeCell ref="A21:C21"/>
    <mergeCell ref="A22:C22"/>
    <mergeCell ref="A11:C11"/>
    <mergeCell ref="A12:C12"/>
    <mergeCell ref="A13:C13"/>
    <mergeCell ref="A14:C14"/>
    <mergeCell ref="A15:C15"/>
    <mergeCell ref="A16:C16"/>
    <mergeCell ref="A29:C29"/>
    <mergeCell ref="A30:C30"/>
    <mergeCell ref="A31:C31"/>
    <mergeCell ref="D31:E31"/>
    <mergeCell ref="F31:G31"/>
    <mergeCell ref="H31:I31"/>
    <mergeCell ref="A23:C23"/>
    <mergeCell ref="A24:C24"/>
    <mergeCell ref="A25:C25"/>
    <mergeCell ref="A26:C26"/>
    <mergeCell ref="A27:C27"/>
    <mergeCell ref="A28:C28"/>
    <mergeCell ref="Z31:AA31"/>
    <mergeCell ref="AB31:AC31"/>
    <mergeCell ref="AD31:AE31"/>
    <mergeCell ref="AF31:AG31"/>
    <mergeCell ref="J31:K31"/>
    <mergeCell ref="L31:M31"/>
    <mergeCell ref="N31:O31"/>
    <mergeCell ref="P31:Q31"/>
    <mergeCell ref="R31:S31"/>
    <mergeCell ref="T31:U31"/>
    <mergeCell ref="BF31:BG31"/>
    <mergeCell ref="BH31:BI31"/>
    <mergeCell ref="BJ31:BK31"/>
    <mergeCell ref="BL31:BM31"/>
    <mergeCell ref="A32:C32"/>
    <mergeCell ref="D32:E32"/>
    <mergeCell ref="F32:G32"/>
    <mergeCell ref="H32:I32"/>
    <mergeCell ref="J32:K32"/>
    <mergeCell ref="L32:M32"/>
    <mergeCell ref="AT31:AU31"/>
    <mergeCell ref="AV31:AW31"/>
    <mergeCell ref="AX31:AY31"/>
    <mergeCell ref="AZ31:BA31"/>
    <mergeCell ref="BB31:BC31"/>
    <mergeCell ref="BD31:BE31"/>
    <mergeCell ref="AH31:AI31"/>
    <mergeCell ref="AJ31:AK31"/>
    <mergeCell ref="AL31:AM31"/>
    <mergeCell ref="AN31:AO31"/>
    <mergeCell ref="AP31:AQ31"/>
    <mergeCell ref="AR31:AS31"/>
    <mergeCell ref="V31:W31"/>
    <mergeCell ref="X31:Y31"/>
    <mergeCell ref="AD32:AE32"/>
    <mergeCell ref="AF32:AG32"/>
    <mergeCell ref="AH32:AI32"/>
    <mergeCell ref="AJ32:AK32"/>
    <mergeCell ref="N32:O32"/>
    <mergeCell ref="P32:Q32"/>
    <mergeCell ref="R32:S32"/>
    <mergeCell ref="T32:U32"/>
    <mergeCell ref="V32:W32"/>
    <mergeCell ref="X32:Y32"/>
    <mergeCell ref="BJ32:BK32"/>
    <mergeCell ref="BL32:BM32"/>
    <mergeCell ref="A33:C33"/>
    <mergeCell ref="D33:E33"/>
    <mergeCell ref="F33:G33"/>
    <mergeCell ref="H33:I33"/>
    <mergeCell ref="J33:K33"/>
    <mergeCell ref="L33:M33"/>
    <mergeCell ref="N33:O33"/>
    <mergeCell ref="P33:Q33"/>
    <mergeCell ref="AX32:AY32"/>
    <mergeCell ref="AZ32:BA32"/>
    <mergeCell ref="BB32:BC32"/>
    <mergeCell ref="BD32:BE32"/>
    <mergeCell ref="BF32:BG32"/>
    <mergeCell ref="BH32:BI32"/>
    <mergeCell ref="AL32:AM32"/>
    <mergeCell ref="AN32:AO32"/>
    <mergeCell ref="AP32:AQ32"/>
    <mergeCell ref="AR32:AS32"/>
    <mergeCell ref="AT32:AU32"/>
    <mergeCell ref="AV32:AW32"/>
    <mergeCell ref="Z32:AA32"/>
    <mergeCell ref="AB32:AC32"/>
    <mergeCell ref="R33:S33"/>
    <mergeCell ref="T33:U33"/>
    <mergeCell ref="V33:W33"/>
    <mergeCell ref="X33:Y33"/>
    <mergeCell ref="Z33:AA33"/>
    <mergeCell ref="AB33:AC33"/>
    <mergeCell ref="AD34:AE34"/>
    <mergeCell ref="AF34:AG34"/>
    <mergeCell ref="AH34:AI34"/>
    <mergeCell ref="AD33:AE33"/>
    <mergeCell ref="AF33:AG33"/>
    <mergeCell ref="AH33:AI33"/>
    <mergeCell ref="AJ33:AK33"/>
    <mergeCell ref="AL33:AM33"/>
    <mergeCell ref="AN33:AO33"/>
    <mergeCell ref="BJ34:BK34"/>
    <mergeCell ref="BL34:BM34"/>
    <mergeCell ref="AZ34:BA34"/>
    <mergeCell ref="BB34:BC34"/>
    <mergeCell ref="BD34:BE34"/>
    <mergeCell ref="BF34:BG34"/>
    <mergeCell ref="BH34:BI34"/>
    <mergeCell ref="BH33:BI33"/>
    <mergeCell ref="BJ33:BK33"/>
    <mergeCell ref="BL33:BM33"/>
    <mergeCell ref="AP33:AQ33"/>
    <mergeCell ref="AR33:AS33"/>
    <mergeCell ref="AT33:AU33"/>
    <mergeCell ref="AV33:AW33"/>
    <mergeCell ref="AX33:AY33"/>
    <mergeCell ref="AZ33:BA33"/>
    <mergeCell ref="BB33:BC33"/>
    <mergeCell ref="BD33:BE33"/>
    <mergeCell ref="BF33:BG33"/>
    <mergeCell ref="AB35:AC35"/>
    <mergeCell ref="A34:C34"/>
    <mergeCell ref="D34:E34"/>
    <mergeCell ref="F34:G34"/>
    <mergeCell ref="H34:I34"/>
    <mergeCell ref="J34:K34"/>
    <mergeCell ref="L34:M34"/>
    <mergeCell ref="A35:C35"/>
    <mergeCell ref="D35:E35"/>
    <mergeCell ref="F35:G35"/>
    <mergeCell ref="H35:I35"/>
    <mergeCell ref="J35:K35"/>
    <mergeCell ref="L35:M35"/>
    <mergeCell ref="BF35:BG35"/>
    <mergeCell ref="N35:O35"/>
    <mergeCell ref="P35:Q35"/>
    <mergeCell ref="AX34:AY34"/>
    <mergeCell ref="AL34:AM34"/>
    <mergeCell ref="AN34:AO34"/>
    <mergeCell ref="AP34:AQ34"/>
    <mergeCell ref="AR34:AS34"/>
    <mergeCell ref="AT34:AU34"/>
    <mergeCell ref="AV34:AW34"/>
    <mergeCell ref="Z34:AA34"/>
    <mergeCell ref="AB34:AC34"/>
    <mergeCell ref="AJ34:AK34"/>
    <mergeCell ref="N34:O34"/>
    <mergeCell ref="P34:Q34"/>
    <mergeCell ref="R34:S34"/>
    <mergeCell ref="T34:U34"/>
    <mergeCell ref="V34:W34"/>
    <mergeCell ref="X34:Y34"/>
    <mergeCell ref="R35:S35"/>
    <mergeCell ref="T35:U35"/>
    <mergeCell ref="V35:W35"/>
    <mergeCell ref="X35:Y35"/>
    <mergeCell ref="Z35:AA35"/>
    <mergeCell ref="AD35:AE35"/>
    <mergeCell ref="AF35:AG35"/>
    <mergeCell ref="AH35:AI35"/>
    <mergeCell ref="AJ35:AK35"/>
    <mergeCell ref="AL35:AM35"/>
    <mergeCell ref="AN35:AO35"/>
    <mergeCell ref="BJ36:BK36"/>
    <mergeCell ref="BL36:BM36"/>
    <mergeCell ref="AZ36:BA36"/>
    <mergeCell ref="BB36:BC36"/>
    <mergeCell ref="BD36:BE36"/>
    <mergeCell ref="BF36:BG36"/>
    <mergeCell ref="BH36:BI36"/>
    <mergeCell ref="BH35:BI35"/>
    <mergeCell ref="BJ35:BK35"/>
    <mergeCell ref="BL35:BM35"/>
    <mergeCell ref="AP35:AQ35"/>
    <mergeCell ref="AR35:AS35"/>
    <mergeCell ref="AT35:AU35"/>
    <mergeCell ref="AV35:AW35"/>
    <mergeCell ref="AX35:AY35"/>
    <mergeCell ref="AZ35:BA35"/>
    <mergeCell ref="BB35:BC35"/>
    <mergeCell ref="BD35:BE35"/>
    <mergeCell ref="A36:C36"/>
    <mergeCell ref="D36:E36"/>
    <mergeCell ref="F36:G36"/>
    <mergeCell ref="H36:I36"/>
    <mergeCell ref="J36:K36"/>
    <mergeCell ref="L36:M36"/>
    <mergeCell ref="AD36:AE36"/>
    <mergeCell ref="AF36:AG36"/>
    <mergeCell ref="AH36:AI36"/>
    <mergeCell ref="A37:C37"/>
    <mergeCell ref="D38:E38"/>
    <mergeCell ref="F38:G38"/>
    <mergeCell ref="H38:I38"/>
    <mergeCell ref="J38:K38"/>
    <mergeCell ref="L38:M38"/>
    <mergeCell ref="N38:O38"/>
    <mergeCell ref="P38:Q38"/>
    <mergeCell ref="AX36:AY36"/>
    <mergeCell ref="AL36:AM36"/>
    <mergeCell ref="AN36:AO36"/>
    <mergeCell ref="AP36:AQ36"/>
    <mergeCell ref="AR36:AS36"/>
    <mergeCell ref="AT36:AU36"/>
    <mergeCell ref="AV36:AW36"/>
    <mergeCell ref="Z36:AA36"/>
    <mergeCell ref="AB36:AC36"/>
    <mergeCell ref="AJ36:AK36"/>
    <mergeCell ref="N36:O36"/>
    <mergeCell ref="P36:Q36"/>
    <mergeCell ref="R36:S36"/>
    <mergeCell ref="T36:U36"/>
    <mergeCell ref="V36:W36"/>
    <mergeCell ref="X36:Y36"/>
    <mergeCell ref="BH38:BI38"/>
    <mergeCell ref="BJ38:BK38"/>
    <mergeCell ref="BL38:BM38"/>
    <mergeCell ref="AP38:AQ38"/>
    <mergeCell ref="AR38:AS38"/>
    <mergeCell ref="AT38:AU38"/>
    <mergeCell ref="AV38:AW38"/>
    <mergeCell ref="AX38:AY38"/>
    <mergeCell ref="AZ38:BA38"/>
    <mergeCell ref="D39:E39"/>
    <mergeCell ref="F39:G39"/>
    <mergeCell ref="H39:I39"/>
    <mergeCell ref="J39:K39"/>
    <mergeCell ref="L39:M39"/>
    <mergeCell ref="N39:O39"/>
    <mergeCell ref="BB38:BC38"/>
    <mergeCell ref="BD38:BE38"/>
    <mergeCell ref="BF38:BG38"/>
    <mergeCell ref="AD38:AE38"/>
    <mergeCell ref="AF38:AG38"/>
    <mergeCell ref="AH38:AI38"/>
    <mergeCell ref="AJ38:AK38"/>
    <mergeCell ref="AL38:AM38"/>
    <mergeCell ref="AN38:AO38"/>
    <mergeCell ref="R38:S38"/>
    <mergeCell ref="T38:U38"/>
    <mergeCell ref="V38:W38"/>
    <mergeCell ref="X38:Y38"/>
    <mergeCell ref="Z38:AA38"/>
    <mergeCell ref="AB38:AC38"/>
    <mergeCell ref="AV39:AW39"/>
    <mergeCell ref="AX39:AY39"/>
    <mergeCell ref="AB39:AC39"/>
    <mergeCell ref="AD39:AE39"/>
    <mergeCell ref="AF39:AG39"/>
    <mergeCell ref="AH39:AI39"/>
    <mergeCell ref="AJ39:AK39"/>
    <mergeCell ref="AL39:AM39"/>
    <mergeCell ref="P39:Q39"/>
    <mergeCell ref="R39:S39"/>
    <mergeCell ref="T39:U39"/>
    <mergeCell ref="V39:W39"/>
    <mergeCell ref="X39:Y39"/>
    <mergeCell ref="Z39:AA39"/>
    <mergeCell ref="Z40:AA40"/>
    <mergeCell ref="AB40:AC40"/>
    <mergeCell ref="AD40:AE40"/>
    <mergeCell ref="AF40:AG40"/>
    <mergeCell ref="BL39:BM39"/>
    <mergeCell ref="D40:E40"/>
    <mergeCell ref="F40:G40"/>
    <mergeCell ref="H40:I40"/>
    <mergeCell ref="J40:K40"/>
    <mergeCell ref="L40:M40"/>
    <mergeCell ref="N40:O40"/>
    <mergeCell ref="P40:Q40"/>
    <mergeCell ref="R40:S40"/>
    <mergeCell ref="T40:U40"/>
    <mergeCell ref="AZ39:BA39"/>
    <mergeCell ref="BB39:BC39"/>
    <mergeCell ref="BD39:BE39"/>
    <mergeCell ref="BF39:BG39"/>
    <mergeCell ref="BH39:BI39"/>
    <mergeCell ref="BJ39:BK39"/>
    <mergeCell ref="AN39:AO39"/>
    <mergeCell ref="AP39:AQ39"/>
    <mergeCell ref="AR39:AS39"/>
    <mergeCell ref="AT39:AU39"/>
    <mergeCell ref="BF40:BG40"/>
    <mergeCell ref="BH40:BI40"/>
    <mergeCell ref="BJ40:BK40"/>
    <mergeCell ref="BL40:BM40"/>
    <mergeCell ref="D41:E41"/>
    <mergeCell ref="F41:G41"/>
    <mergeCell ref="H41:I41"/>
    <mergeCell ref="J41:K41"/>
    <mergeCell ref="L41:M41"/>
    <mergeCell ref="N41:O41"/>
    <mergeCell ref="AT40:AU40"/>
    <mergeCell ref="AV40:AW40"/>
    <mergeCell ref="AX40:AY40"/>
    <mergeCell ref="AZ40:BA40"/>
    <mergeCell ref="BB40:BC40"/>
    <mergeCell ref="BD40:BE40"/>
    <mergeCell ref="AH40:AI40"/>
    <mergeCell ref="AJ40:AK40"/>
    <mergeCell ref="AL40:AM40"/>
    <mergeCell ref="AN40:AO40"/>
    <mergeCell ref="AP40:AQ40"/>
    <mergeCell ref="AR40:AS40"/>
    <mergeCell ref="V40:W40"/>
    <mergeCell ref="X40:Y40"/>
    <mergeCell ref="AV41:AW41"/>
    <mergeCell ref="AX41:AY41"/>
    <mergeCell ref="AB41:AC41"/>
    <mergeCell ref="AD41:AE41"/>
    <mergeCell ref="AF41:AG41"/>
    <mergeCell ref="AH41:AI41"/>
    <mergeCell ref="AJ41:AK41"/>
    <mergeCell ref="AL41:AM41"/>
    <mergeCell ref="P41:Q41"/>
    <mergeCell ref="R41:S41"/>
    <mergeCell ref="T41:U41"/>
    <mergeCell ref="V41:W41"/>
    <mergeCell ref="X41:Y41"/>
    <mergeCell ref="Z41:AA41"/>
    <mergeCell ref="Z42:AA42"/>
    <mergeCell ref="AB42:AC42"/>
    <mergeCell ref="AD42:AE42"/>
    <mergeCell ref="AF42:AG42"/>
    <mergeCell ref="BL41:BM41"/>
    <mergeCell ref="D42:E42"/>
    <mergeCell ref="F42:G42"/>
    <mergeCell ref="H42:I42"/>
    <mergeCell ref="J42:K42"/>
    <mergeCell ref="L42:M42"/>
    <mergeCell ref="N42:O42"/>
    <mergeCell ref="P42:Q42"/>
    <mergeCell ref="R42:S42"/>
    <mergeCell ref="T42:U42"/>
    <mergeCell ref="AZ41:BA41"/>
    <mergeCell ref="BB41:BC41"/>
    <mergeCell ref="BD41:BE41"/>
    <mergeCell ref="BF41:BG41"/>
    <mergeCell ref="BH41:BI41"/>
    <mergeCell ref="BJ41:BK41"/>
    <mergeCell ref="AN41:AO41"/>
    <mergeCell ref="AP41:AQ41"/>
    <mergeCell ref="AR41:AS41"/>
    <mergeCell ref="AT41:AU41"/>
    <mergeCell ref="BF42:BG42"/>
    <mergeCell ref="BH42:BI42"/>
    <mergeCell ref="BJ42:BK42"/>
    <mergeCell ref="BL42:BM42"/>
    <mergeCell ref="D43:E43"/>
    <mergeCell ref="F43:G43"/>
    <mergeCell ref="H43:I43"/>
    <mergeCell ref="J43:K43"/>
    <mergeCell ref="L43:M43"/>
    <mergeCell ref="N43:O43"/>
    <mergeCell ref="AT42:AU42"/>
    <mergeCell ref="AV42:AW42"/>
    <mergeCell ref="AX42:AY42"/>
    <mergeCell ref="AZ42:BA42"/>
    <mergeCell ref="BB42:BC42"/>
    <mergeCell ref="BD42:BE42"/>
    <mergeCell ref="AH42:AI42"/>
    <mergeCell ref="AJ42:AK42"/>
    <mergeCell ref="AL42:AM42"/>
    <mergeCell ref="AN42:AO42"/>
    <mergeCell ref="AP42:AQ42"/>
    <mergeCell ref="AR42:AS42"/>
    <mergeCell ref="V42:W42"/>
    <mergeCell ref="X42:Y42"/>
    <mergeCell ref="AV43:AW43"/>
    <mergeCell ref="AX43:AY43"/>
    <mergeCell ref="AB43:AC43"/>
    <mergeCell ref="AD43:AE43"/>
    <mergeCell ref="AF43:AG43"/>
    <mergeCell ref="AH43:AI43"/>
    <mergeCell ref="AJ43:AK43"/>
    <mergeCell ref="AL43:AM43"/>
    <mergeCell ref="P43:Q43"/>
    <mergeCell ref="R43:S43"/>
    <mergeCell ref="T43:U43"/>
    <mergeCell ref="V43:W43"/>
    <mergeCell ref="X43:Y43"/>
    <mergeCell ref="Z43:AA43"/>
    <mergeCell ref="Z44:AA44"/>
    <mergeCell ref="AB44:AC44"/>
    <mergeCell ref="AD44:AE44"/>
    <mergeCell ref="AF44:AG44"/>
    <mergeCell ref="BL43:BM43"/>
    <mergeCell ref="D44:E44"/>
    <mergeCell ref="F44:G44"/>
    <mergeCell ref="H44:I44"/>
    <mergeCell ref="J44:K44"/>
    <mergeCell ref="L44:M44"/>
    <mergeCell ref="N44:O44"/>
    <mergeCell ref="P44:Q44"/>
    <mergeCell ref="R44:S44"/>
    <mergeCell ref="T44:U44"/>
    <mergeCell ref="AZ43:BA43"/>
    <mergeCell ref="BB43:BC43"/>
    <mergeCell ref="BD43:BE43"/>
    <mergeCell ref="BF43:BG43"/>
    <mergeCell ref="BH43:BI43"/>
    <mergeCell ref="BJ43:BK43"/>
    <mergeCell ref="AN43:AO43"/>
    <mergeCell ref="AP43:AQ43"/>
    <mergeCell ref="AR43:AS43"/>
    <mergeCell ref="AT43:AU43"/>
    <mergeCell ref="BF44:BG44"/>
    <mergeCell ref="BH44:BI44"/>
    <mergeCell ref="BJ44:BK44"/>
    <mergeCell ref="BL44:BM44"/>
    <mergeCell ref="D45:E45"/>
    <mergeCell ref="F45:G45"/>
    <mergeCell ref="H45:I45"/>
    <mergeCell ref="J45:K45"/>
    <mergeCell ref="L45:M45"/>
    <mergeCell ref="N45:O45"/>
    <mergeCell ref="AT44:AU44"/>
    <mergeCell ref="AV44:AW44"/>
    <mergeCell ref="AX44:AY44"/>
    <mergeCell ref="AZ44:BA44"/>
    <mergeCell ref="BB44:BC44"/>
    <mergeCell ref="BD44:BE44"/>
    <mergeCell ref="AH44:AI44"/>
    <mergeCell ref="AJ44:AK44"/>
    <mergeCell ref="AL44:AM44"/>
    <mergeCell ref="AN44:AO44"/>
    <mergeCell ref="AP44:AQ44"/>
    <mergeCell ref="AR44:AS44"/>
    <mergeCell ref="V44:W44"/>
    <mergeCell ref="X44:Y44"/>
    <mergeCell ref="AV45:AW45"/>
    <mergeCell ref="AX45:AY45"/>
    <mergeCell ref="AB45:AC45"/>
    <mergeCell ref="AD45:AE45"/>
    <mergeCell ref="AF45:AG45"/>
    <mergeCell ref="AH45:AI45"/>
    <mergeCell ref="AJ45:AK45"/>
    <mergeCell ref="AL45:AM45"/>
    <mergeCell ref="P45:Q45"/>
    <mergeCell ref="R45:S45"/>
    <mergeCell ref="T45:U45"/>
    <mergeCell ref="V45:W45"/>
    <mergeCell ref="X45:Y45"/>
    <mergeCell ref="Z45:AA45"/>
    <mergeCell ref="Z46:AA46"/>
    <mergeCell ref="AB46:AC46"/>
    <mergeCell ref="AD46:AE46"/>
    <mergeCell ref="AF46:AG46"/>
    <mergeCell ref="BL45:BM45"/>
    <mergeCell ref="D46:E46"/>
    <mergeCell ref="F46:G46"/>
    <mergeCell ref="H46:I46"/>
    <mergeCell ref="J46:K46"/>
    <mergeCell ref="L46:M46"/>
    <mergeCell ref="N46:O46"/>
    <mergeCell ref="P46:Q46"/>
    <mergeCell ref="R46:S46"/>
    <mergeCell ref="T46:U46"/>
    <mergeCell ref="AZ45:BA45"/>
    <mergeCell ref="BB45:BC45"/>
    <mergeCell ref="BD45:BE45"/>
    <mergeCell ref="BF45:BG45"/>
    <mergeCell ref="BH45:BI45"/>
    <mergeCell ref="BJ45:BK45"/>
    <mergeCell ref="AN45:AO45"/>
    <mergeCell ref="AP45:AQ45"/>
    <mergeCell ref="AR45:AS45"/>
    <mergeCell ref="AT45:AU45"/>
    <mergeCell ref="BF46:BG46"/>
    <mergeCell ref="BH46:BI46"/>
    <mergeCell ref="BJ46:BK46"/>
    <mergeCell ref="BL46:BM46"/>
    <mergeCell ref="D47:E47"/>
    <mergeCell ref="F47:G47"/>
    <mergeCell ref="H47:I47"/>
    <mergeCell ref="J47:K47"/>
    <mergeCell ref="L47:M47"/>
    <mergeCell ref="N47:O47"/>
    <mergeCell ref="AT46:AU46"/>
    <mergeCell ref="AV46:AW46"/>
    <mergeCell ref="AX46:AY46"/>
    <mergeCell ref="AZ46:BA46"/>
    <mergeCell ref="BB46:BC46"/>
    <mergeCell ref="BD46:BE46"/>
    <mergeCell ref="AH46:AI46"/>
    <mergeCell ref="AJ46:AK46"/>
    <mergeCell ref="AL46:AM46"/>
    <mergeCell ref="AN46:AO46"/>
    <mergeCell ref="AP46:AQ46"/>
    <mergeCell ref="AR46:AS46"/>
    <mergeCell ref="V46:W46"/>
    <mergeCell ref="X46:Y46"/>
    <mergeCell ref="AV47:AW47"/>
    <mergeCell ref="AX47:AY47"/>
    <mergeCell ref="AB47:AC47"/>
    <mergeCell ref="AD47:AE47"/>
    <mergeCell ref="AF47:AG47"/>
    <mergeCell ref="AH47:AI47"/>
    <mergeCell ref="AJ47:AK47"/>
    <mergeCell ref="AL47:AM47"/>
    <mergeCell ref="P47:Q47"/>
    <mergeCell ref="R47:S47"/>
    <mergeCell ref="T47:U47"/>
    <mergeCell ref="V47:W47"/>
    <mergeCell ref="X47:Y47"/>
    <mergeCell ref="Z47:AA47"/>
    <mergeCell ref="Z48:AA48"/>
    <mergeCell ref="AB48:AC48"/>
    <mergeCell ref="AD48:AE48"/>
    <mergeCell ref="AF48:AG48"/>
    <mergeCell ref="BL47:BM47"/>
    <mergeCell ref="D48:E48"/>
    <mergeCell ref="F48:G48"/>
    <mergeCell ref="H48:I48"/>
    <mergeCell ref="J48:K48"/>
    <mergeCell ref="L48:M48"/>
    <mergeCell ref="N48:O48"/>
    <mergeCell ref="P48:Q48"/>
    <mergeCell ref="R48:S48"/>
    <mergeCell ref="T48:U48"/>
    <mergeCell ref="AZ47:BA47"/>
    <mergeCell ref="BB47:BC47"/>
    <mergeCell ref="BD47:BE47"/>
    <mergeCell ref="BF47:BG47"/>
    <mergeCell ref="BH47:BI47"/>
    <mergeCell ref="BJ47:BK47"/>
    <mergeCell ref="AN47:AO47"/>
    <mergeCell ref="AP47:AQ47"/>
    <mergeCell ref="AR47:AS47"/>
    <mergeCell ref="AT47:AU47"/>
    <mergeCell ref="BF48:BG48"/>
    <mergeCell ref="BH48:BI48"/>
    <mergeCell ref="BJ48:BK48"/>
    <mergeCell ref="BL48:BM48"/>
    <mergeCell ref="D49:E49"/>
    <mergeCell ref="F49:G49"/>
    <mergeCell ref="H49:I49"/>
    <mergeCell ref="J49:K49"/>
    <mergeCell ref="L49:M49"/>
    <mergeCell ref="N49:O49"/>
    <mergeCell ref="AT48:AU48"/>
    <mergeCell ref="AV48:AW48"/>
    <mergeCell ref="AX48:AY48"/>
    <mergeCell ref="AZ48:BA48"/>
    <mergeCell ref="BB48:BC48"/>
    <mergeCell ref="BD48:BE48"/>
    <mergeCell ref="AH48:AI48"/>
    <mergeCell ref="AJ48:AK48"/>
    <mergeCell ref="AL48:AM48"/>
    <mergeCell ref="AN48:AO48"/>
    <mergeCell ref="AP48:AQ48"/>
    <mergeCell ref="AR48:AS48"/>
    <mergeCell ref="V48:W48"/>
    <mergeCell ref="X48:Y48"/>
    <mergeCell ref="AV49:AW49"/>
    <mergeCell ref="AX49:AY49"/>
    <mergeCell ref="AB49:AC49"/>
    <mergeCell ref="AD49:AE49"/>
    <mergeCell ref="AF49:AG49"/>
    <mergeCell ref="AH49:AI49"/>
    <mergeCell ref="AJ49:AK49"/>
    <mergeCell ref="AL49:AM49"/>
    <mergeCell ref="P49:Q49"/>
    <mergeCell ref="R49:S49"/>
    <mergeCell ref="T49:U49"/>
    <mergeCell ref="V49:W49"/>
    <mergeCell ref="X49:Y49"/>
    <mergeCell ref="Z49:AA49"/>
    <mergeCell ref="Z50:AA50"/>
    <mergeCell ref="AB50:AC50"/>
    <mergeCell ref="AD50:AE50"/>
    <mergeCell ref="AF50:AG50"/>
    <mergeCell ref="BL49:BM49"/>
    <mergeCell ref="D50:E50"/>
    <mergeCell ref="F50:G50"/>
    <mergeCell ref="H50:I50"/>
    <mergeCell ref="J50:K50"/>
    <mergeCell ref="L50:M50"/>
    <mergeCell ref="N50:O50"/>
    <mergeCell ref="P50:Q50"/>
    <mergeCell ref="R50:S50"/>
    <mergeCell ref="T50:U50"/>
    <mergeCell ref="AZ49:BA49"/>
    <mergeCell ref="BB49:BC49"/>
    <mergeCell ref="BD49:BE49"/>
    <mergeCell ref="BF49:BG49"/>
    <mergeCell ref="BH49:BI49"/>
    <mergeCell ref="BJ49:BK49"/>
    <mergeCell ref="AN49:AO49"/>
    <mergeCell ref="AP49:AQ49"/>
    <mergeCell ref="AR49:AS49"/>
    <mergeCell ref="AT49:AU49"/>
    <mergeCell ref="BF50:BG50"/>
    <mergeCell ref="BH50:BI50"/>
    <mergeCell ref="BJ50:BK50"/>
    <mergeCell ref="BL50:BM50"/>
    <mergeCell ref="D51:E51"/>
    <mergeCell ref="F51:G51"/>
    <mergeCell ref="H51:I51"/>
    <mergeCell ref="J51:K51"/>
    <mergeCell ref="L51:M51"/>
    <mergeCell ref="N51:O51"/>
    <mergeCell ref="AT50:AU50"/>
    <mergeCell ref="AV50:AW50"/>
    <mergeCell ref="AX50:AY50"/>
    <mergeCell ref="AZ50:BA50"/>
    <mergeCell ref="BB50:BC50"/>
    <mergeCell ref="BD50:BE50"/>
    <mergeCell ref="AH50:AI50"/>
    <mergeCell ref="AJ50:AK50"/>
    <mergeCell ref="AL50:AM50"/>
    <mergeCell ref="AN50:AO50"/>
    <mergeCell ref="AP50:AQ50"/>
    <mergeCell ref="AR50:AS50"/>
    <mergeCell ref="V50:W50"/>
    <mergeCell ref="X50:Y50"/>
    <mergeCell ref="AB51:AC51"/>
    <mergeCell ref="AD51:AE51"/>
    <mergeCell ref="AF51:AG51"/>
    <mergeCell ref="AH51:AI51"/>
    <mergeCell ref="AJ51:AK51"/>
    <mergeCell ref="AL51:AM51"/>
    <mergeCell ref="P51:Q51"/>
    <mergeCell ref="R51:S51"/>
    <mergeCell ref="T51:U51"/>
    <mergeCell ref="V51:W51"/>
    <mergeCell ref="X51:Y51"/>
    <mergeCell ref="Z51:AA51"/>
    <mergeCell ref="BL51:BM51"/>
    <mergeCell ref="AZ51:BA51"/>
    <mergeCell ref="BB51:BC51"/>
    <mergeCell ref="BD51:BE51"/>
    <mergeCell ref="BF51:BG51"/>
    <mergeCell ref="BH51:BI51"/>
    <mergeCell ref="BJ51:BK51"/>
    <mergeCell ref="AN51:AO51"/>
    <mergeCell ref="AP51:AQ51"/>
    <mergeCell ref="AR51:AS51"/>
    <mergeCell ref="AT51:AU51"/>
    <mergeCell ref="AV51:AW51"/>
    <mergeCell ref="AX51:AY51"/>
  </mergeCells>
  <pageMargins left="0.7" right="0.7" top="0.75" bottom="0.75" header="0.3" footer="0.3"/>
  <pageSetup paperSize="9" scale="13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R54"/>
  <sheetViews>
    <sheetView zoomScale="110" zoomScaleNormal="11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DK40" sqref="DK40"/>
    </sheetView>
  </sheetViews>
  <sheetFormatPr defaultRowHeight="15" x14ac:dyDescent="0.25"/>
  <cols>
    <col min="1" max="2" width="10.5703125" style="1" customWidth="1"/>
    <col min="3" max="3" width="29" style="1" customWidth="1"/>
    <col min="4" max="21" width="8.7109375" style="159" customWidth="1"/>
    <col min="22" max="22" width="9" style="159" hidden="1" customWidth="1"/>
    <col min="23" max="23" width="10.140625" style="159" hidden="1" customWidth="1"/>
    <col min="24" max="27" width="9" style="159" hidden="1" customWidth="1"/>
    <col min="28" max="28" width="10.7109375" style="159" hidden="1" customWidth="1"/>
    <col min="29" max="29" width="8.140625" style="159" hidden="1" customWidth="1"/>
    <col min="30" max="30" width="9.5703125" style="159" hidden="1" customWidth="1"/>
    <col min="31" max="31" width="9.28515625" style="159" hidden="1" customWidth="1"/>
    <col min="32" max="32" width="11.28515625" style="159" hidden="1" customWidth="1"/>
    <col min="33" max="33" width="11.7109375" style="159" hidden="1" customWidth="1"/>
    <col min="34" max="34" width="11.28515625" style="159" hidden="1" customWidth="1"/>
    <col min="35" max="35" width="12.42578125" style="159" hidden="1" customWidth="1"/>
    <col min="36" max="36" width="11.140625" style="159" hidden="1" customWidth="1"/>
    <col min="37" max="37" width="11.7109375" style="159" hidden="1" customWidth="1"/>
    <col min="38" max="38" width="10" style="159" hidden="1" customWidth="1"/>
    <col min="39" max="39" width="8.140625" style="159" hidden="1" customWidth="1"/>
    <col min="40" max="40" width="11.42578125" style="159" hidden="1" customWidth="1"/>
    <col min="41" max="41" width="8.140625" style="159" hidden="1" customWidth="1"/>
    <col min="42" max="42" width="10.7109375" style="159" hidden="1" customWidth="1"/>
    <col min="43" max="43" width="8.140625" style="159" hidden="1" customWidth="1"/>
    <col min="44" max="44" width="10.28515625" style="159" hidden="1" customWidth="1"/>
    <col min="45" max="45" width="8.7109375" style="159" hidden="1" customWidth="1"/>
    <col min="46" max="46" width="11.28515625" style="159" hidden="1" customWidth="1"/>
    <col min="47" max="49" width="9" style="159" hidden="1" customWidth="1"/>
    <col min="50" max="50" width="10.5703125" style="159" hidden="1" customWidth="1"/>
    <col min="51" max="51" width="8.140625" style="159" hidden="1" customWidth="1"/>
    <col min="52" max="52" width="10.7109375" style="159" hidden="1" customWidth="1"/>
    <col min="53" max="53" width="8.140625" style="159" hidden="1" customWidth="1"/>
    <col min="54" max="54" width="10.140625" style="159" hidden="1" customWidth="1"/>
    <col min="55" max="55" width="8.42578125" style="159" hidden="1" customWidth="1"/>
    <col min="56" max="56" width="9.85546875" style="159" hidden="1" customWidth="1"/>
    <col min="57" max="63" width="9" style="159" hidden="1" customWidth="1"/>
    <col min="64" max="65" width="10.5703125" style="159" hidden="1" customWidth="1"/>
    <col min="66" max="71" width="9" style="159" hidden="1" customWidth="1"/>
    <col min="72" max="119" width="9" style="159" customWidth="1"/>
    <col min="120" max="120" width="13.85546875" style="159" customWidth="1"/>
    <col min="121" max="121" width="13.140625" style="159" customWidth="1"/>
    <col min="122" max="122" width="9" style="1" customWidth="1"/>
    <col min="123" max="16384" width="9.140625" style="1"/>
  </cols>
  <sheetData>
    <row r="2" spans="1:122" ht="18.75" x14ac:dyDescent="0.3">
      <c r="A2" s="250" t="s">
        <v>0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  <c r="W2" s="250"/>
      <c r="X2" s="250"/>
      <c r="Y2" s="250"/>
      <c r="Z2" s="250"/>
      <c r="AA2" s="250"/>
      <c r="AB2" s="250"/>
      <c r="AC2" s="250"/>
      <c r="AD2" s="250"/>
      <c r="AE2" s="250"/>
      <c r="AF2" s="250"/>
      <c r="AG2" s="250"/>
      <c r="AH2" s="250"/>
      <c r="AI2" s="250"/>
      <c r="AJ2" s="250"/>
      <c r="AK2" s="250"/>
      <c r="AL2" s="250"/>
      <c r="AM2" s="250"/>
      <c r="AN2" s="250"/>
      <c r="AO2" s="250"/>
      <c r="AP2" s="250"/>
      <c r="AQ2" s="250"/>
      <c r="AR2" s="250"/>
      <c r="AS2" s="250"/>
      <c r="AT2" s="250"/>
      <c r="AU2" s="250"/>
      <c r="AV2" s="250"/>
      <c r="AW2" s="250"/>
      <c r="AX2" s="250"/>
      <c r="AY2" s="250"/>
      <c r="AZ2" s="250"/>
      <c r="BA2" s="250"/>
      <c r="BB2" s="250"/>
      <c r="BC2" s="250"/>
      <c r="BD2" s="250"/>
      <c r="BE2" s="250"/>
      <c r="BF2" s="250"/>
      <c r="BG2" s="250"/>
      <c r="BH2" s="250"/>
      <c r="BI2" s="250"/>
      <c r="BJ2" s="250"/>
      <c r="BK2" s="250"/>
      <c r="BL2" s="250"/>
      <c r="BM2" s="250"/>
      <c r="BN2" s="250"/>
      <c r="BO2" s="250"/>
      <c r="BP2" s="250"/>
      <c r="BQ2" s="250"/>
      <c r="BR2" s="250"/>
      <c r="BS2" s="250"/>
      <c r="BT2" s="250"/>
      <c r="BU2" s="250"/>
      <c r="BV2" s="250"/>
      <c r="BW2" s="250"/>
      <c r="BX2" s="250"/>
      <c r="BY2" s="250"/>
      <c r="BZ2" s="250"/>
      <c r="CA2" s="250"/>
      <c r="CB2" s="250"/>
      <c r="CC2" s="250"/>
      <c r="CD2" s="250"/>
      <c r="CE2" s="250"/>
      <c r="CF2" s="250"/>
      <c r="CG2" s="250"/>
      <c r="CH2" s="250"/>
      <c r="CI2" s="250"/>
      <c r="CJ2" s="250"/>
      <c r="CK2" s="250"/>
      <c r="CL2" s="250"/>
      <c r="CM2" s="250"/>
      <c r="CN2" s="250"/>
      <c r="CO2" s="250"/>
      <c r="CP2" s="250"/>
      <c r="CQ2" s="250"/>
      <c r="CR2" s="250"/>
      <c r="CS2" s="250"/>
      <c r="CT2" s="162"/>
      <c r="CU2" s="162"/>
      <c r="CV2" s="162"/>
      <c r="CW2" s="162"/>
      <c r="CX2" s="162"/>
      <c r="CY2" s="162"/>
      <c r="CZ2" s="162"/>
      <c r="DA2" s="162"/>
      <c r="DB2" s="162"/>
      <c r="DC2" s="162"/>
      <c r="DD2" s="162"/>
      <c r="DE2" s="162"/>
      <c r="DF2" s="162"/>
      <c r="DG2" s="162"/>
      <c r="DH2" s="162"/>
      <c r="DI2" s="162"/>
      <c r="DJ2" s="162"/>
      <c r="DK2" s="162"/>
      <c r="DL2" s="162"/>
      <c r="DM2" s="162"/>
      <c r="DN2" s="162"/>
      <c r="DO2" s="162"/>
      <c r="DP2" s="1"/>
      <c r="DQ2" s="1"/>
    </row>
    <row r="3" spans="1:122" ht="18.75" x14ac:dyDescent="0.3">
      <c r="A3" s="250"/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  <c r="X3" s="250"/>
      <c r="Y3" s="250"/>
      <c r="Z3" s="250"/>
      <c r="AA3" s="250"/>
      <c r="AB3" s="250"/>
      <c r="AC3" s="250"/>
      <c r="AD3" s="250"/>
      <c r="AE3" s="250"/>
      <c r="AF3" s="250"/>
      <c r="AG3" s="250"/>
      <c r="AH3" s="250"/>
      <c r="AI3" s="250"/>
      <c r="AJ3" s="250"/>
      <c r="AK3" s="250"/>
      <c r="AL3" s="250"/>
      <c r="AM3" s="250"/>
      <c r="AN3" s="250"/>
      <c r="AO3" s="250"/>
      <c r="AP3" s="250"/>
      <c r="AQ3" s="250"/>
      <c r="AR3" s="250"/>
      <c r="AS3" s="250"/>
      <c r="AT3" s="250"/>
      <c r="AU3" s="250"/>
      <c r="AV3" s="250"/>
      <c r="AW3" s="250"/>
      <c r="AX3" s="250"/>
      <c r="AY3" s="250"/>
      <c r="AZ3" s="250"/>
      <c r="BA3" s="250"/>
      <c r="BB3" s="250"/>
      <c r="BC3" s="250"/>
      <c r="BD3" s="250"/>
      <c r="BE3" s="250"/>
      <c r="BF3" s="250"/>
      <c r="BG3" s="250"/>
      <c r="BH3" s="250"/>
      <c r="BI3" s="250"/>
      <c r="BJ3" s="250"/>
      <c r="BK3" s="250"/>
      <c r="BL3" s="250"/>
      <c r="BM3" s="250"/>
      <c r="BN3" s="250"/>
      <c r="BO3" s="250"/>
      <c r="BP3" s="250"/>
      <c r="BQ3" s="250"/>
      <c r="BR3" s="250"/>
      <c r="BS3" s="250"/>
      <c r="BT3" s="250"/>
      <c r="BU3" s="250"/>
      <c r="BV3" s="250"/>
      <c r="BW3" s="250"/>
      <c r="BX3" s="250"/>
      <c r="BY3" s="250"/>
      <c r="BZ3" s="250"/>
      <c r="CA3" s="250"/>
      <c r="CB3" s="250"/>
      <c r="CC3" s="250"/>
      <c r="CD3" s="250"/>
      <c r="CE3" s="250"/>
      <c r="CF3" s="250"/>
      <c r="CG3" s="250"/>
      <c r="CH3" s="250"/>
      <c r="CI3" s="250"/>
      <c r="CJ3" s="250"/>
      <c r="CK3" s="250"/>
      <c r="CL3" s="250"/>
      <c r="CM3" s="250"/>
      <c r="CN3" s="250"/>
      <c r="CO3" s="250"/>
      <c r="CP3" s="250"/>
      <c r="CQ3" s="250"/>
      <c r="CR3" s="250"/>
      <c r="CS3" s="250"/>
      <c r="CT3" s="162"/>
      <c r="CU3" s="162"/>
      <c r="CV3" s="162"/>
      <c r="CW3" s="162"/>
      <c r="CX3" s="162"/>
      <c r="CY3" s="162"/>
      <c r="CZ3" s="162"/>
      <c r="DA3" s="162"/>
      <c r="DB3" s="162"/>
      <c r="DC3" s="162"/>
      <c r="DD3" s="162"/>
      <c r="DE3" s="162"/>
      <c r="DF3" s="162"/>
      <c r="DG3" s="162"/>
      <c r="DH3" s="162"/>
      <c r="DI3" s="162"/>
      <c r="DJ3" s="162"/>
      <c r="DK3" s="162"/>
      <c r="DL3" s="162"/>
      <c r="DM3" s="162"/>
      <c r="DN3" s="162"/>
      <c r="DO3" s="162"/>
      <c r="DP3" s="1"/>
      <c r="DQ3" s="1"/>
    </row>
    <row r="4" spans="1:122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70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</row>
    <row r="5" spans="1:122" ht="15.75" thickBot="1" x14ac:dyDescent="0.3">
      <c r="A5" s="251" t="s">
        <v>1</v>
      </c>
      <c r="B5" s="252"/>
      <c r="C5" s="252"/>
      <c r="D5" s="248">
        <v>45170</v>
      </c>
      <c r="E5" s="249"/>
      <c r="F5" s="248">
        <v>45171</v>
      </c>
      <c r="G5" s="249"/>
      <c r="H5" s="248">
        <v>45172</v>
      </c>
      <c r="I5" s="249"/>
      <c r="J5" s="248">
        <v>45173</v>
      </c>
      <c r="K5" s="249"/>
      <c r="L5" s="248">
        <v>45174</v>
      </c>
      <c r="M5" s="249"/>
      <c r="N5" s="248">
        <v>45175</v>
      </c>
      <c r="O5" s="249"/>
      <c r="P5" s="248">
        <v>45176</v>
      </c>
      <c r="Q5" s="249"/>
      <c r="R5" s="248">
        <v>45177</v>
      </c>
      <c r="S5" s="249"/>
      <c r="T5" s="248">
        <v>45178</v>
      </c>
      <c r="U5" s="249"/>
      <c r="V5" s="248">
        <v>45179</v>
      </c>
      <c r="W5" s="249"/>
      <c r="X5" s="248">
        <v>45180</v>
      </c>
      <c r="Y5" s="249"/>
      <c r="Z5" s="248">
        <v>45181</v>
      </c>
      <c r="AA5" s="249"/>
      <c r="AB5" s="248">
        <v>45182</v>
      </c>
      <c r="AC5" s="249"/>
      <c r="AD5" s="248">
        <v>45183</v>
      </c>
      <c r="AE5" s="249"/>
      <c r="AF5" s="248">
        <v>45184</v>
      </c>
      <c r="AG5" s="249"/>
      <c r="AH5" s="248">
        <v>45185</v>
      </c>
      <c r="AI5" s="249"/>
      <c r="AJ5" s="248">
        <v>45186</v>
      </c>
      <c r="AK5" s="249"/>
      <c r="AL5" s="248">
        <v>45187</v>
      </c>
      <c r="AM5" s="249"/>
      <c r="AN5" s="248">
        <v>45188</v>
      </c>
      <c r="AO5" s="249"/>
      <c r="AP5" s="248">
        <v>45189</v>
      </c>
      <c r="AQ5" s="249"/>
      <c r="AR5" s="248">
        <v>45190</v>
      </c>
      <c r="AS5" s="249"/>
      <c r="AT5" s="248">
        <v>45191</v>
      </c>
      <c r="AU5" s="249"/>
      <c r="AV5" s="248">
        <v>45192</v>
      </c>
      <c r="AW5" s="249"/>
      <c r="AX5" s="248">
        <v>45193</v>
      </c>
      <c r="AY5" s="249"/>
      <c r="AZ5" s="248">
        <v>45194</v>
      </c>
      <c r="BA5" s="249"/>
      <c r="BB5" s="248">
        <v>45195</v>
      </c>
      <c r="BC5" s="249"/>
      <c r="BD5" s="248">
        <v>45196</v>
      </c>
      <c r="BE5" s="249"/>
      <c r="BF5" s="248">
        <v>45197</v>
      </c>
      <c r="BG5" s="249"/>
      <c r="BH5" s="248">
        <v>45198</v>
      </c>
      <c r="BI5" s="249"/>
      <c r="BJ5" s="248">
        <v>45199</v>
      </c>
      <c r="BK5" s="249"/>
      <c r="BL5" s="248">
        <v>45200</v>
      </c>
      <c r="BM5" s="249"/>
      <c r="BN5" s="248">
        <v>45201</v>
      </c>
      <c r="BO5" s="249"/>
      <c r="BP5" s="248">
        <v>45202</v>
      </c>
      <c r="BQ5" s="249"/>
      <c r="BR5" s="248">
        <v>45203</v>
      </c>
      <c r="BS5" s="249"/>
      <c r="BT5" s="248">
        <v>45179</v>
      </c>
      <c r="BU5" s="249"/>
      <c r="BV5" s="248">
        <v>45180</v>
      </c>
      <c r="BW5" s="249"/>
      <c r="BX5" s="248">
        <v>45181</v>
      </c>
      <c r="BY5" s="249"/>
      <c r="BZ5" s="248">
        <v>45182</v>
      </c>
      <c r="CA5" s="249"/>
      <c r="CB5" s="248">
        <v>45183</v>
      </c>
      <c r="CC5" s="249"/>
      <c r="CD5" s="248">
        <v>45184</v>
      </c>
      <c r="CE5" s="249"/>
      <c r="CF5" s="248">
        <v>45185</v>
      </c>
      <c r="CG5" s="249"/>
      <c r="CH5" s="248">
        <v>45186</v>
      </c>
      <c r="CI5" s="249"/>
      <c r="CJ5" s="248">
        <v>45187</v>
      </c>
      <c r="CK5" s="249"/>
      <c r="CL5" s="357">
        <v>45188</v>
      </c>
      <c r="CM5" s="358"/>
      <c r="CN5" s="248">
        <v>45189</v>
      </c>
      <c r="CO5" s="249"/>
      <c r="CP5" s="248">
        <v>45190</v>
      </c>
      <c r="CQ5" s="249"/>
      <c r="CR5" s="248">
        <v>45191</v>
      </c>
      <c r="CS5" s="249"/>
      <c r="CT5" s="248">
        <v>45192</v>
      </c>
      <c r="CU5" s="249"/>
      <c r="CV5" s="248">
        <v>45193</v>
      </c>
      <c r="CW5" s="249"/>
      <c r="CX5" s="248">
        <v>45194</v>
      </c>
      <c r="CY5" s="249"/>
      <c r="CZ5" s="248">
        <v>45195</v>
      </c>
      <c r="DA5" s="249"/>
      <c r="DB5" s="248">
        <v>45196</v>
      </c>
      <c r="DC5" s="249"/>
      <c r="DD5" s="248">
        <v>45197</v>
      </c>
      <c r="DE5" s="249"/>
      <c r="DF5" s="248">
        <v>45198</v>
      </c>
      <c r="DG5" s="249"/>
      <c r="DH5" s="248">
        <v>45199</v>
      </c>
      <c r="DI5" s="249"/>
      <c r="DJ5" s="248">
        <v>45200</v>
      </c>
      <c r="DK5" s="249"/>
      <c r="DL5" s="248">
        <v>45201</v>
      </c>
      <c r="DM5" s="249"/>
      <c r="DN5" s="248">
        <v>45202</v>
      </c>
      <c r="DO5" s="249"/>
      <c r="DP5" s="137"/>
      <c r="DQ5" s="137"/>
      <c r="DR5" s="138"/>
    </row>
    <row r="6" spans="1:122" ht="15" customHeight="1" thickBot="1" x14ac:dyDescent="0.3">
      <c r="A6" s="253"/>
      <c r="B6" s="254"/>
      <c r="C6" s="254"/>
      <c r="D6" s="189" t="s">
        <v>2</v>
      </c>
      <c r="E6" s="7" t="s">
        <v>3</v>
      </c>
      <c r="F6" s="189" t="s">
        <v>2</v>
      </c>
      <c r="G6" s="7" t="s">
        <v>3</v>
      </c>
      <c r="H6" s="190" t="s">
        <v>2</v>
      </c>
      <c r="I6" s="6" t="s">
        <v>3</v>
      </c>
      <c r="J6" s="189" t="s">
        <v>2</v>
      </c>
      <c r="K6" s="7" t="s">
        <v>3</v>
      </c>
      <c r="L6" s="190" t="s">
        <v>2</v>
      </c>
      <c r="M6" s="7" t="s">
        <v>3</v>
      </c>
      <c r="N6" s="189" t="s">
        <v>2</v>
      </c>
      <c r="O6" s="7" t="s">
        <v>3</v>
      </c>
      <c r="P6" s="161" t="s">
        <v>2</v>
      </c>
      <c r="Q6" s="7" t="s">
        <v>3</v>
      </c>
      <c r="R6" s="161" t="s">
        <v>2</v>
      </c>
      <c r="S6" s="7" t="s">
        <v>3</v>
      </c>
      <c r="T6" s="161" t="s">
        <v>2</v>
      </c>
      <c r="U6" s="7" t="s">
        <v>3</v>
      </c>
      <c r="V6" s="161" t="s">
        <v>2</v>
      </c>
      <c r="W6" s="7" t="s">
        <v>3</v>
      </c>
      <c r="X6" s="160" t="s">
        <v>2</v>
      </c>
      <c r="Y6" s="9" t="s">
        <v>3</v>
      </c>
      <c r="Z6" s="161" t="s">
        <v>2</v>
      </c>
      <c r="AA6" s="6" t="s">
        <v>3</v>
      </c>
      <c r="AB6" s="161" t="s">
        <v>2</v>
      </c>
      <c r="AC6" s="7" t="s">
        <v>3</v>
      </c>
      <c r="AD6" s="8" t="s">
        <v>2</v>
      </c>
      <c r="AE6" s="7" t="s">
        <v>3</v>
      </c>
      <c r="AF6" s="161" t="s">
        <v>2</v>
      </c>
      <c r="AG6" s="7" t="s">
        <v>3</v>
      </c>
      <c r="AH6" s="8" t="s">
        <v>2</v>
      </c>
      <c r="AI6" s="6" t="s">
        <v>3</v>
      </c>
      <c r="AJ6" s="161" t="s">
        <v>2</v>
      </c>
      <c r="AK6" s="7" t="s">
        <v>3</v>
      </c>
      <c r="AL6" s="8" t="s">
        <v>2</v>
      </c>
      <c r="AM6" s="6" t="s">
        <v>3</v>
      </c>
      <c r="AN6" s="161" t="s">
        <v>2</v>
      </c>
      <c r="AO6" s="6" t="s">
        <v>3</v>
      </c>
      <c r="AP6" s="161" t="s">
        <v>2</v>
      </c>
      <c r="AQ6" s="7" t="s">
        <v>3</v>
      </c>
      <c r="AR6" s="8" t="s">
        <v>2</v>
      </c>
      <c r="AS6" s="10" t="s">
        <v>3</v>
      </c>
      <c r="AT6" s="161" t="s">
        <v>2</v>
      </c>
      <c r="AU6" s="7" t="s">
        <v>3</v>
      </c>
      <c r="AV6" s="161" t="s">
        <v>2</v>
      </c>
      <c r="AW6" s="7" t="s">
        <v>3</v>
      </c>
      <c r="AX6" s="8" t="s">
        <v>2</v>
      </c>
      <c r="AY6" s="6" t="s">
        <v>3</v>
      </c>
      <c r="AZ6" s="161" t="s">
        <v>2</v>
      </c>
      <c r="BA6" s="7" t="s">
        <v>3</v>
      </c>
      <c r="BB6" s="161" t="s">
        <v>2</v>
      </c>
      <c r="BC6" s="7" t="s">
        <v>3</v>
      </c>
      <c r="BD6" s="8" t="s">
        <v>2</v>
      </c>
      <c r="BE6" s="6" t="s">
        <v>3</v>
      </c>
      <c r="BF6" s="161" t="s">
        <v>2</v>
      </c>
      <c r="BG6" s="7" t="s">
        <v>3</v>
      </c>
      <c r="BH6" s="8" t="s">
        <v>2</v>
      </c>
      <c r="BI6" s="6" t="s">
        <v>3</v>
      </c>
      <c r="BJ6" s="161" t="s">
        <v>2</v>
      </c>
      <c r="BK6" s="7" t="s">
        <v>3</v>
      </c>
      <c r="BL6" s="161" t="s">
        <v>2</v>
      </c>
      <c r="BM6" s="6" t="s">
        <v>3</v>
      </c>
      <c r="BN6" s="161" t="s">
        <v>2</v>
      </c>
      <c r="BO6" s="7" t="s">
        <v>3</v>
      </c>
      <c r="BP6" s="161" t="s">
        <v>2</v>
      </c>
      <c r="BQ6" s="7" t="s">
        <v>3</v>
      </c>
      <c r="BR6" s="161" t="s">
        <v>2</v>
      </c>
      <c r="BS6" s="7" t="s">
        <v>3</v>
      </c>
      <c r="BT6" s="161" t="s">
        <v>2</v>
      </c>
      <c r="BU6" s="7" t="s">
        <v>3</v>
      </c>
      <c r="BV6" s="161" t="s">
        <v>2</v>
      </c>
      <c r="BW6" s="6" t="s">
        <v>3</v>
      </c>
      <c r="BX6" s="161" t="s">
        <v>2</v>
      </c>
      <c r="BY6" s="7" t="s">
        <v>3</v>
      </c>
      <c r="BZ6" s="161" t="s">
        <v>2</v>
      </c>
      <c r="CA6" s="7" t="s">
        <v>3</v>
      </c>
      <c r="CB6" s="161" t="s">
        <v>2</v>
      </c>
      <c r="CC6" s="7" t="s">
        <v>3</v>
      </c>
      <c r="CD6" s="161" t="s">
        <v>2</v>
      </c>
      <c r="CE6" s="6" t="s">
        <v>3</v>
      </c>
      <c r="CF6" s="161" t="s">
        <v>2</v>
      </c>
      <c r="CG6" s="6" t="s">
        <v>3</v>
      </c>
      <c r="CH6" s="161" t="s">
        <v>2</v>
      </c>
      <c r="CI6" s="6" t="s">
        <v>3</v>
      </c>
      <c r="CJ6" s="161" t="s">
        <v>2</v>
      </c>
      <c r="CK6" s="6" t="s">
        <v>3</v>
      </c>
      <c r="CL6" s="132" t="s">
        <v>2</v>
      </c>
      <c r="CM6" s="133" t="s">
        <v>3</v>
      </c>
      <c r="CN6" s="161" t="s">
        <v>2</v>
      </c>
      <c r="CO6" s="6" t="s">
        <v>3</v>
      </c>
      <c r="CP6" s="161" t="s">
        <v>2</v>
      </c>
      <c r="CQ6" s="6" t="s">
        <v>3</v>
      </c>
      <c r="CR6" s="161" t="s">
        <v>2</v>
      </c>
      <c r="CS6" s="6" t="s">
        <v>3</v>
      </c>
      <c r="CT6" s="161" t="s">
        <v>2</v>
      </c>
      <c r="CU6" s="6" t="s">
        <v>3</v>
      </c>
      <c r="CV6" s="161" t="s">
        <v>2</v>
      </c>
      <c r="CW6" s="6" t="s">
        <v>3</v>
      </c>
      <c r="CX6" s="161" t="s">
        <v>2</v>
      </c>
      <c r="CY6" s="6" t="s">
        <v>3</v>
      </c>
      <c r="CZ6" s="161" t="s">
        <v>2</v>
      </c>
      <c r="DA6" s="6" t="s">
        <v>3</v>
      </c>
      <c r="DB6" s="161" t="s">
        <v>2</v>
      </c>
      <c r="DC6" s="6" t="s">
        <v>3</v>
      </c>
      <c r="DD6" s="161" t="s">
        <v>2</v>
      </c>
      <c r="DE6" s="6" t="s">
        <v>3</v>
      </c>
      <c r="DF6" s="161" t="s">
        <v>2</v>
      </c>
      <c r="DG6" s="7" t="s">
        <v>3</v>
      </c>
      <c r="DH6" s="161" t="s">
        <v>2</v>
      </c>
      <c r="DI6" s="7" t="s">
        <v>3</v>
      </c>
      <c r="DJ6" s="189" t="s">
        <v>2</v>
      </c>
      <c r="DK6" s="7" t="s">
        <v>3</v>
      </c>
      <c r="DL6" s="189" t="s">
        <v>2</v>
      </c>
      <c r="DM6" s="7" t="s">
        <v>3</v>
      </c>
      <c r="DN6" s="189" t="s">
        <v>2</v>
      </c>
      <c r="DO6" s="7" t="s">
        <v>3</v>
      </c>
      <c r="DP6" s="11" t="s">
        <v>4</v>
      </c>
      <c r="DQ6" s="12" t="s">
        <v>5</v>
      </c>
      <c r="DR6" s="135" t="s">
        <v>6</v>
      </c>
    </row>
    <row r="7" spans="1:122" s="159" customFormat="1" ht="15" customHeight="1" x14ac:dyDescent="0.25">
      <c r="A7" s="354" t="s">
        <v>30</v>
      </c>
      <c r="B7" s="355"/>
      <c r="C7" s="356"/>
      <c r="D7" s="168">
        <v>12.39</v>
      </c>
      <c r="E7" s="21">
        <v>11.458000000000538</v>
      </c>
      <c r="F7" s="131">
        <v>12.16</v>
      </c>
      <c r="G7" s="110">
        <v>11.462000000000899</v>
      </c>
      <c r="H7" s="14">
        <v>11.4</v>
      </c>
      <c r="I7" s="15">
        <v>11.45200000000068</v>
      </c>
      <c r="J7" s="14">
        <v>12.38</v>
      </c>
      <c r="K7" s="16">
        <v>11.498999999998887</v>
      </c>
      <c r="L7" s="17">
        <v>11.52</v>
      </c>
      <c r="M7" s="16">
        <v>11.524000000000342</v>
      </c>
      <c r="N7" s="166">
        <v>11.7</v>
      </c>
      <c r="O7" s="16">
        <v>11.494999999998527</v>
      </c>
      <c r="P7" s="30">
        <v>13.37</v>
      </c>
      <c r="Q7" s="16">
        <v>11.468000000001666</v>
      </c>
      <c r="R7" s="14">
        <v>13.54</v>
      </c>
      <c r="S7" s="16">
        <v>11.447000000000116</v>
      </c>
      <c r="T7" s="14">
        <v>13.59</v>
      </c>
      <c r="U7" s="18">
        <v>11.44399999999905</v>
      </c>
      <c r="V7" s="14"/>
      <c r="W7" s="16"/>
      <c r="X7" s="14"/>
      <c r="Y7" s="16"/>
      <c r="Z7" s="14"/>
      <c r="AA7" s="15"/>
      <c r="AB7" s="14"/>
      <c r="AC7" s="16"/>
      <c r="AD7" s="17"/>
      <c r="AE7" s="16"/>
      <c r="AF7" s="20"/>
      <c r="AG7" s="21"/>
      <c r="AH7" s="20"/>
      <c r="AI7" s="15"/>
      <c r="AJ7" s="168"/>
      <c r="AK7" s="21"/>
      <c r="AL7" s="17"/>
      <c r="AM7" s="16"/>
      <c r="AN7" s="17"/>
      <c r="AO7" s="15"/>
      <c r="AP7" s="17"/>
      <c r="AQ7" s="21"/>
      <c r="AR7" s="17"/>
      <c r="AS7" s="15"/>
      <c r="AT7" s="168"/>
      <c r="AU7" s="21"/>
      <c r="AV7" s="168"/>
      <c r="AW7" s="21"/>
      <c r="AX7" s="14"/>
      <c r="AY7" s="16"/>
      <c r="AZ7" s="14"/>
      <c r="BA7" s="16"/>
      <c r="BB7" s="168"/>
      <c r="BC7" s="21"/>
      <c r="BD7" s="17"/>
      <c r="BE7" s="15"/>
      <c r="BF7" s="168"/>
      <c r="BG7" s="21"/>
      <c r="BH7" s="17"/>
      <c r="BI7" s="15"/>
      <c r="BJ7" s="166"/>
      <c r="BK7" s="21"/>
      <c r="BL7" s="168"/>
      <c r="BM7" s="22"/>
      <c r="BN7" s="93"/>
      <c r="BO7" s="21"/>
      <c r="BP7" s="168"/>
      <c r="BQ7" s="21"/>
      <c r="BR7" s="168"/>
      <c r="BS7" s="21"/>
      <c r="BT7" s="131">
        <v>13.75</v>
      </c>
      <c r="BU7" s="18">
        <v>11.462000000001353</v>
      </c>
      <c r="BV7" s="14">
        <v>14.02</v>
      </c>
      <c r="BW7" s="123">
        <v>11.443000000000211</v>
      </c>
      <c r="BX7" s="14">
        <v>14.11</v>
      </c>
      <c r="BY7" s="18">
        <v>12.065999999999349</v>
      </c>
      <c r="BZ7" s="14">
        <v>14.12</v>
      </c>
      <c r="CA7" s="18">
        <v>11.645999999999731</v>
      </c>
      <c r="CB7" s="14">
        <v>14.12</v>
      </c>
      <c r="CC7" s="18">
        <v>11.460999999999331</v>
      </c>
      <c r="CD7" s="14">
        <v>14.4</v>
      </c>
      <c r="CE7" s="18">
        <v>11.288000000001375</v>
      </c>
      <c r="CF7" s="131">
        <v>14.4</v>
      </c>
      <c r="CG7" s="18">
        <v>11</v>
      </c>
      <c r="CH7" s="131">
        <v>14.6</v>
      </c>
      <c r="CI7" s="18">
        <v>11</v>
      </c>
      <c r="CJ7" s="131">
        <v>14.45</v>
      </c>
      <c r="CK7" s="18">
        <v>11</v>
      </c>
      <c r="CL7" s="131">
        <v>14.8</v>
      </c>
      <c r="CM7" s="18">
        <v>11</v>
      </c>
      <c r="CN7" s="131">
        <v>15</v>
      </c>
      <c r="CO7" s="18">
        <v>11</v>
      </c>
      <c r="CP7" s="131">
        <v>15.5</v>
      </c>
      <c r="CQ7" s="18">
        <v>11</v>
      </c>
      <c r="CR7" s="131">
        <v>15.69</v>
      </c>
      <c r="CS7" s="18">
        <v>11</v>
      </c>
      <c r="CT7" s="131">
        <v>15.82</v>
      </c>
      <c r="CU7" s="18">
        <v>11</v>
      </c>
      <c r="CV7" s="131">
        <v>16.21</v>
      </c>
      <c r="CW7" s="141">
        <v>11</v>
      </c>
      <c r="CX7" s="131">
        <v>21.358000000000001</v>
      </c>
      <c r="CY7" s="141">
        <v>11.402999999999338</v>
      </c>
      <c r="CZ7" s="131">
        <v>21.542000000000002</v>
      </c>
      <c r="DA7" s="141">
        <v>11.524999999999181</v>
      </c>
      <c r="DB7" s="131">
        <v>21.655000000000001</v>
      </c>
      <c r="DC7" s="154">
        <v>11.483000000000175</v>
      </c>
      <c r="DD7" s="148">
        <v>22.219000000000001</v>
      </c>
      <c r="DE7" s="154">
        <v>11.481000000000222</v>
      </c>
      <c r="DF7" s="172">
        <v>19.933</v>
      </c>
      <c r="DG7" s="173">
        <v>11.463000000001102</v>
      </c>
      <c r="DH7" s="182">
        <v>21.567</v>
      </c>
      <c r="DI7" s="173">
        <v>11.468000000000302</v>
      </c>
      <c r="DJ7" s="182"/>
      <c r="DK7" s="173"/>
      <c r="DL7" s="172"/>
      <c r="DM7" s="173"/>
      <c r="DN7" s="172"/>
      <c r="DO7" s="173"/>
      <c r="DP7" s="23">
        <f>SUM(L7,N7,P7,R7,T7,V7,X7,Z7,AB7,AD7,AH7,AJ7,AL7,AN7,AP7,AR7,AT7,AV7,AX7,AZ7,BB7,BD7,BF7,BH7,BJ7,BL7,BN7,BP7,BR7,,BR7,BT7)</f>
        <v>77.47</v>
      </c>
      <c r="DQ7" s="24">
        <f t="shared" ref="DQ7:DQ12" si="0">SUM(AE7,AC7,AA7,Y7,W7,U7,S7,Q7,O7,M7,AI7,AK7,AM7,AO7,AQ7,AS7,AU7,AW7,AY7,BA7,BC7,BE7,BG7,BI7,BK7,BM7,BO7,BQ7,BS7,BU7)</f>
        <v>68.840000000001055</v>
      </c>
      <c r="DR7" s="127">
        <f t="shared" ref="DR7:DR12" si="1">DQ7-DP7</f>
        <v>-8.6299999999989438</v>
      </c>
    </row>
    <row r="8" spans="1:122" ht="15" customHeight="1" x14ac:dyDescent="0.25">
      <c r="A8" s="262" t="s">
        <v>31</v>
      </c>
      <c r="B8" s="263"/>
      <c r="C8" s="264"/>
      <c r="D8" s="26">
        <v>7.6899999999999995</v>
      </c>
      <c r="E8" s="28">
        <v>32.633300000001434</v>
      </c>
      <c r="F8" s="30">
        <v>7.7</v>
      </c>
      <c r="G8" s="21">
        <v>29.973650000000401</v>
      </c>
      <c r="H8" s="30">
        <v>8.0500000000000007</v>
      </c>
      <c r="I8" s="27">
        <v>28.980349999999525</v>
      </c>
      <c r="J8" s="26">
        <v>8.06</v>
      </c>
      <c r="K8" s="28">
        <v>31.367349999998197</v>
      </c>
      <c r="L8" s="31">
        <v>7.71</v>
      </c>
      <c r="M8" s="28">
        <v>32.98435000000034</v>
      </c>
      <c r="N8" s="30">
        <v>7.4399999999999995</v>
      </c>
      <c r="O8" s="21">
        <v>32.163250000001895</v>
      </c>
      <c r="P8" s="168">
        <v>7.33</v>
      </c>
      <c r="Q8" s="21">
        <v>33.595449999999509</v>
      </c>
      <c r="R8" s="168">
        <v>7.29</v>
      </c>
      <c r="S8" s="21">
        <v>29.738449999998579</v>
      </c>
      <c r="T8" s="26">
        <v>7.39</v>
      </c>
      <c r="U8" s="28">
        <v>28.145949999998248</v>
      </c>
      <c r="V8" s="168"/>
      <c r="W8" s="21"/>
      <c r="X8" s="26"/>
      <c r="Y8" s="28"/>
      <c r="Z8" s="168"/>
      <c r="AA8" s="21"/>
      <c r="AB8" s="26"/>
      <c r="AC8" s="28"/>
      <c r="AD8" s="168"/>
      <c r="AE8" s="21"/>
      <c r="AF8" s="20"/>
      <c r="AG8" s="21"/>
      <c r="AH8" s="168"/>
      <c r="AI8" s="21"/>
      <c r="AJ8" s="30"/>
      <c r="AK8" s="28"/>
      <c r="AL8" s="168"/>
      <c r="AM8" s="21"/>
      <c r="AN8" s="25"/>
      <c r="AO8" s="22"/>
      <c r="AP8" s="25"/>
      <c r="AQ8" s="22"/>
      <c r="AR8" s="20"/>
      <c r="AS8" s="22"/>
      <c r="AT8" s="26"/>
      <c r="AU8" s="28"/>
      <c r="AV8" s="20"/>
      <c r="AW8" s="22"/>
      <c r="AX8" s="168"/>
      <c r="AY8" s="21"/>
      <c r="AZ8" s="26"/>
      <c r="BA8" s="28"/>
      <c r="BB8" s="26"/>
      <c r="BC8" s="28"/>
      <c r="BD8" s="20"/>
      <c r="BE8" s="22"/>
      <c r="BF8" s="168"/>
      <c r="BG8" s="21"/>
      <c r="BH8" s="31"/>
      <c r="BI8" s="27"/>
      <c r="BJ8" s="26"/>
      <c r="BK8" s="28"/>
      <c r="BL8" s="26"/>
      <c r="BM8" s="27"/>
      <c r="BN8" s="168"/>
      <c r="BO8" s="21"/>
      <c r="BP8" s="168"/>
      <c r="BQ8" s="21"/>
      <c r="BR8" s="168"/>
      <c r="BS8" s="21"/>
      <c r="BT8" s="30">
        <v>7.85</v>
      </c>
      <c r="BU8" s="28">
        <v>31.594150000001417</v>
      </c>
      <c r="BV8" s="26">
        <v>7.17</v>
      </c>
      <c r="BW8" s="27">
        <v>34.178549999999611</v>
      </c>
      <c r="BX8" s="26">
        <v>7.57</v>
      </c>
      <c r="BY8" s="28">
        <v>32.511850000000621</v>
      </c>
      <c r="BZ8" s="26">
        <v>8.42</v>
      </c>
      <c r="CA8" s="28">
        <v>31.630200000000848</v>
      </c>
      <c r="CB8" s="26">
        <v>9.379999999999999</v>
      </c>
      <c r="CC8" s="28">
        <v>33.028099999998986</v>
      </c>
      <c r="CD8" s="26">
        <v>9.69</v>
      </c>
      <c r="CE8" s="28">
        <v>33.649349999999345</v>
      </c>
      <c r="CF8" s="30">
        <v>8.9599999999999991</v>
      </c>
      <c r="CG8" s="28">
        <v>30.667000000000936</v>
      </c>
      <c r="CH8" s="30">
        <v>10.29</v>
      </c>
      <c r="CI8" s="28">
        <v>29.888599999999336</v>
      </c>
      <c r="CJ8" s="30">
        <v>10.48</v>
      </c>
      <c r="CK8" s="28">
        <v>19.785500000003346</v>
      </c>
      <c r="CL8" s="30">
        <v>10.01</v>
      </c>
      <c r="CM8" s="28">
        <v>32.185649999998141</v>
      </c>
      <c r="CN8" s="30">
        <v>8.120000000000001</v>
      </c>
      <c r="CO8" s="28">
        <v>33.00184999999879</v>
      </c>
      <c r="CP8" s="30">
        <v>9.44</v>
      </c>
      <c r="CQ8" s="28">
        <v>31.517150000000871</v>
      </c>
      <c r="CR8" s="30">
        <v>9.44</v>
      </c>
      <c r="CS8" s="28">
        <v>31.982999999997958</v>
      </c>
      <c r="CT8" s="30">
        <v>9.82</v>
      </c>
      <c r="CU8" s="28">
        <v>33.342400000004233</v>
      </c>
      <c r="CV8" s="30">
        <v>10.5</v>
      </c>
      <c r="CW8" s="142">
        <v>33.848499999996569</v>
      </c>
      <c r="CX8" s="30">
        <v>11.442</v>
      </c>
      <c r="CY8" s="142">
        <v>36.457400000000696</v>
      </c>
      <c r="CZ8" s="30">
        <v>9.8469999999999995</v>
      </c>
      <c r="DA8" s="142">
        <v>36.240750000001299</v>
      </c>
      <c r="DB8" s="30">
        <v>10.545</v>
      </c>
      <c r="DC8" s="22">
        <v>35.858550000000378</v>
      </c>
      <c r="DD8" s="148">
        <v>7.9420000000000002</v>
      </c>
      <c r="DE8" s="22">
        <v>35.406349999998795</v>
      </c>
      <c r="DF8" s="172">
        <v>8.7639999999999993</v>
      </c>
      <c r="DG8" s="21">
        <v>34.812399999998064</v>
      </c>
      <c r="DH8" s="183">
        <v>9.4029999999999987</v>
      </c>
      <c r="DI8" s="21">
        <v>35.737800000002643</v>
      </c>
      <c r="DJ8" s="183"/>
      <c r="DK8" s="21"/>
      <c r="DL8" s="172"/>
      <c r="DM8" s="21"/>
      <c r="DN8" s="172"/>
      <c r="DO8" s="21"/>
      <c r="DP8" s="23">
        <f t="shared" ref="DP8:DP30" si="2">SUM(L8,N8,P8,R8,T8,V8,X8,Z8,AB8,AD8,AH8,AJ8,AL8,AN8,AP8,AR8,AT8,AV8,AX8,AZ8,BB8,BD8,BF8,BH8,BJ8,BL8,BN8,BP8,BR8,,BR8,BT8)</f>
        <v>45.01</v>
      </c>
      <c r="DQ8" s="24">
        <f t="shared" si="0"/>
        <v>188.22159999999997</v>
      </c>
      <c r="DR8" s="128">
        <f t="shared" si="1"/>
        <v>143.21159999999998</v>
      </c>
    </row>
    <row r="9" spans="1:122" ht="15" customHeight="1" x14ac:dyDescent="0.25">
      <c r="A9" s="259" t="s">
        <v>61</v>
      </c>
      <c r="B9" s="260"/>
      <c r="C9" s="261"/>
      <c r="D9" s="26">
        <v>45.51</v>
      </c>
      <c r="E9" s="28">
        <v>19.919499999999999</v>
      </c>
      <c r="F9" s="30">
        <v>45.51</v>
      </c>
      <c r="G9" s="21">
        <v>20.588000000000001</v>
      </c>
      <c r="H9" s="30">
        <v>45.51</v>
      </c>
      <c r="I9" s="27">
        <v>20.692</v>
      </c>
      <c r="J9" s="26">
        <v>45.51</v>
      </c>
      <c r="K9" s="28">
        <v>20.686999999999998</v>
      </c>
      <c r="L9" s="31">
        <v>45.51</v>
      </c>
      <c r="M9" s="28">
        <v>20.05</v>
      </c>
      <c r="N9" s="30">
        <v>45.51</v>
      </c>
      <c r="O9" s="21">
        <v>20.352</v>
      </c>
      <c r="P9" s="168">
        <v>44.25</v>
      </c>
      <c r="Q9" s="21">
        <v>20.21</v>
      </c>
      <c r="R9" s="168">
        <v>44.6</v>
      </c>
      <c r="S9" s="21">
        <v>20.210999999999999</v>
      </c>
      <c r="T9" s="26">
        <v>44.81</v>
      </c>
      <c r="U9" s="28">
        <v>20.387999999999998</v>
      </c>
      <c r="V9" s="168"/>
      <c r="W9" s="21"/>
      <c r="X9" s="26"/>
      <c r="Y9" s="28"/>
      <c r="Z9" s="168"/>
      <c r="AA9" s="21"/>
      <c r="AB9" s="26"/>
      <c r="AC9" s="28"/>
      <c r="AD9" s="168"/>
      <c r="AE9" s="21"/>
      <c r="AF9" s="20"/>
      <c r="AG9" s="21"/>
      <c r="AH9" s="168"/>
      <c r="AI9" s="21"/>
      <c r="AJ9" s="30"/>
      <c r="AK9" s="28"/>
      <c r="AL9" s="168"/>
      <c r="AM9" s="21"/>
      <c r="AN9" s="25"/>
      <c r="AO9" s="22"/>
      <c r="AP9" s="25"/>
      <c r="AQ9" s="22"/>
      <c r="AR9" s="20"/>
      <c r="AS9" s="22"/>
      <c r="AT9" s="26"/>
      <c r="AU9" s="28"/>
      <c r="AV9" s="20"/>
      <c r="AW9" s="22"/>
      <c r="AX9" s="168"/>
      <c r="AY9" s="21"/>
      <c r="AZ9" s="26"/>
      <c r="BA9" s="28"/>
      <c r="BB9" s="26"/>
      <c r="BC9" s="28"/>
      <c r="BD9" s="20"/>
      <c r="BE9" s="22"/>
      <c r="BF9" s="168"/>
      <c r="BG9" s="21"/>
      <c r="BH9" s="31"/>
      <c r="BI9" s="27"/>
      <c r="BJ9" s="26"/>
      <c r="BK9" s="28"/>
      <c r="BL9" s="26"/>
      <c r="BM9" s="27"/>
      <c r="BN9" s="168"/>
      <c r="BO9" s="21"/>
      <c r="BP9" s="168"/>
      <c r="BQ9" s="21"/>
      <c r="BR9" s="168"/>
      <c r="BS9" s="21"/>
      <c r="BT9" s="30">
        <v>45.010000000000005</v>
      </c>
      <c r="BU9" s="28">
        <v>20.326000000000001</v>
      </c>
      <c r="BV9" s="26">
        <v>45.29</v>
      </c>
      <c r="BW9" s="27">
        <v>20.189</v>
      </c>
      <c r="BX9" s="26">
        <v>45.29</v>
      </c>
      <c r="BY9" s="28">
        <v>20.186999999999998</v>
      </c>
      <c r="BZ9" s="26">
        <v>45.21</v>
      </c>
      <c r="CA9" s="28">
        <v>20.218</v>
      </c>
      <c r="CB9" s="26">
        <v>45.32</v>
      </c>
      <c r="CC9" s="28">
        <v>20.489000000000001</v>
      </c>
      <c r="CD9" s="26">
        <v>45.51</v>
      </c>
      <c r="CE9" s="28">
        <v>20.405000000000001</v>
      </c>
      <c r="CF9" s="30">
        <v>45.51</v>
      </c>
      <c r="CG9" s="28">
        <v>20.407</v>
      </c>
      <c r="CH9" s="30">
        <v>45.51</v>
      </c>
      <c r="CI9" s="28">
        <v>20.734000000000002</v>
      </c>
      <c r="CJ9" s="30">
        <v>45.379999999999995</v>
      </c>
      <c r="CK9" s="28">
        <v>20.472999999999999</v>
      </c>
      <c r="CL9" s="30">
        <v>45.51</v>
      </c>
      <c r="CM9" s="28">
        <v>20.440000000000001</v>
      </c>
      <c r="CN9" s="30">
        <v>0</v>
      </c>
      <c r="CO9" s="28">
        <v>20.437000000000001</v>
      </c>
      <c r="CP9" s="30">
        <v>45.51</v>
      </c>
      <c r="CQ9" s="28">
        <v>20.86</v>
      </c>
      <c r="CR9" s="30">
        <v>45.269999999999996</v>
      </c>
      <c r="CS9" s="28">
        <v>21.207999999999998</v>
      </c>
      <c r="CT9" s="30">
        <v>44.67</v>
      </c>
      <c r="CU9" s="28">
        <v>20.745000000000001</v>
      </c>
      <c r="CV9" s="30">
        <v>45.089999999999996</v>
      </c>
      <c r="CW9" s="142">
        <v>20.741</v>
      </c>
      <c r="CX9" s="30">
        <v>45.140999999999998</v>
      </c>
      <c r="CY9" s="142">
        <v>20.942</v>
      </c>
      <c r="CZ9" s="30">
        <v>45.108999999999995</v>
      </c>
      <c r="DA9" s="142">
        <v>21.17</v>
      </c>
      <c r="DB9" s="30">
        <v>44.978000000000002</v>
      </c>
      <c r="DC9" s="22">
        <v>21.122</v>
      </c>
      <c r="DD9" s="148">
        <v>44.759</v>
      </c>
      <c r="DE9" s="22">
        <v>21.120999999999999</v>
      </c>
      <c r="DF9" s="172">
        <v>44.580999999999996</v>
      </c>
      <c r="DG9" s="21">
        <v>21.056000000000001</v>
      </c>
      <c r="DH9" s="183">
        <v>44.59</v>
      </c>
      <c r="DI9" s="21">
        <v>21.311</v>
      </c>
      <c r="DJ9" s="183"/>
      <c r="DK9" s="21"/>
      <c r="DL9" s="172"/>
      <c r="DM9" s="21"/>
      <c r="DN9" s="172"/>
      <c r="DO9" s="21"/>
      <c r="DP9" s="23">
        <f t="shared" si="2"/>
        <v>269.69</v>
      </c>
      <c r="DQ9" s="24">
        <f t="shared" si="0"/>
        <v>121.53700000000001</v>
      </c>
      <c r="DR9" s="128">
        <f t="shared" si="1"/>
        <v>-148.15299999999999</v>
      </c>
    </row>
    <row r="10" spans="1:122" ht="15" customHeight="1" x14ac:dyDescent="0.25">
      <c r="A10" s="262" t="s">
        <v>7</v>
      </c>
      <c r="B10" s="263"/>
      <c r="C10" s="264"/>
      <c r="D10" s="26">
        <v>95.27</v>
      </c>
      <c r="E10" s="28">
        <v>92.335500000004231</v>
      </c>
      <c r="F10" s="30">
        <v>95.27</v>
      </c>
      <c r="G10" s="21">
        <v>92.075399999989315</v>
      </c>
      <c r="H10" s="30">
        <v>95.27</v>
      </c>
      <c r="I10" s="27">
        <v>91.691880000017974</v>
      </c>
      <c r="J10" s="26">
        <v>95.27</v>
      </c>
      <c r="K10" s="28">
        <v>93.773699999999366</v>
      </c>
      <c r="L10" s="31">
        <v>95.27</v>
      </c>
      <c r="M10" s="28">
        <v>68.602139999991721</v>
      </c>
      <c r="N10" s="30">
        <v>95.27</v>
      </c>
      <c r="O10" s="28">
        <v>15.31632000001353</v>
      </c>
      <c r="P10" s="26">
        <v>18.329999999999998</v>
      </c>
      <c r="Q10" s="28">
        <v>15.160259999993679</v>
      </c>
      <c r="R10" s="168">
        <v>13.35</v>
      </c>
      <c r="S10" s="21">
        <v>15.829379999983152</v>
      </c>
      <c r="T10" s="26">
        <v>13.82</v>
      </c>
      <c r="U10" s="28">
        <v>14.59722000002891</v>
      </c>
      <c r="V10" s="26"/>
      <c r="W10" s="28"/>
      <c r="X10" s="26"/>
      <c r="Y10" s="28"/>
      <c r="Z10" s="168"/>
      <c r="AA10" s="22"/>
      <c r="AB10" s="26"/>
      <c r="AC10" s="28"/>
      <c r="AD10" s="29"/>
      <c r="AE10" s="28"/>
      <c r="AF10" s="20"/>
      <c r="AG10" s="21"/>
      <c r="AH10" s="20"/>
      <c r="AI10" s="22"/>
      <c r="AJ10" s="30"/>
      <c r="AK10" s="28"/>
      <c r="AL10" s="31"/>
      <c r="AM10" s="28"/>
      <c r="AN10" s="25"/>
      <c r="AO10" s="22"/>
      <c r="AP10" s="26"/>
      <c r="AQ10" s="28"/>
      <c r="AR10" s="31"/>
      <c r="AS10" s="27"/>
      <c r="AT10" s="26"/>
      <c r="AU10" s="28"/>
      <c r="AV10" s="168"/>
      <c r="AW10" s="21"/>
      <c r="AX10" s="168"/>
      <c r="AY10" s="21"/>
      <c r="AZ10" s="26"/>
      <c r="BA10" s="28"/>
      <c r="BB10" s="26"/>
      <c r="BC10" s="28"/>
      <c r="BD10" s="20"/>
      <c r="BE10" s="22"/>
      <c r="BF10" s="168"/>
      <c r="BG10" s="21"/>
      <c r="BH10" s="31"/>
      <c r="BI10" s="27"/>
      <c r="BJ10" s="26"/>
      <c r="BK10" s="28"/>
      <c r="BL10" s="26"/>
      <c r="BM10" s="27"/>
      <c r="BN10" s="26"/>
      <c r="BO10" s="28"/>
      <c r="BP10" s="26"/>
      <c r="BQ10" s="28"/>
      <c r="BR10" s="168"/>
      <c r="BS10" s="21"/>
      <c r="BT10" s="30">
        <v>13.98</v>
      </c>
      <c r="BU10" s="28">
        <v>7.0716599999816712</v>
      </c>
      <c r="BV10" s="26">
        <v>14.14</v>
      </c>
      <c r="BW10" s="27">
        <v>8.8576800000056508</v>
      </c>
      <c r="BX10" s="26">
        <v>14.14</v>
      </c>
      <c r="BY10" s="28">
        <v>9.1494000000025792</v>
      </c>
      <c r="BZ10" s="26">
        <v>14.12</v>
      </c>
      <c r="CA10" s="28">
        <v>9.1473600000035553</v>
      </c>
      <c r="CB10" s="26">
        <v>11.95</v>
      </c>
      <c r="CC10" s="28">
        <v>8.4904799999952001</v>
      </c>
      <c r="CD10" s="26">
        <v>12</v>
      </c>
      <c r="CE10" s="28">
        <v>8.3578800000108195</v>
      </c>
      <c r="CF10" s="30">
        <v>9.5</v>
      </c>
      <c r="CG10" s="28">
        <v>7.69283999998542</v>
      </c>
      <c r="CH10" s="30">
        <v>9.5</v>
      </c>
      <c r="CI10" s="28">
        <v>6.2219999999928337</v>
      </c>
      <c r="CJ10" s="30">
        <v>9.4700000000000006</v>
      </c>
      <c r="CK10" s="28">
        <v>9.7971000000073243</v>
      </c>
      <c r="CL10" s="30">
        <v>9.5</v>
      </c>
      <c r="CM10" s="28">
        <v>20.324519999999929</v>
      </c>
      <c r="CN10" s="30">
        <v>9.5</v>
      </c>
      <c r="CO10" s="28">
        <v>37.58496000001329</v>
      </c>
      <c r="CP10" s="30">
        <v>90.47</v>
      </c>
      <c r="CQ10" s="28">
        <v>49.463879999976257</v>
      </c>
      <c r="CR10" s="30">
        <v>92.16</v>
      </c>
      <c r="CS10" s="28">
        <v>49.001820000023095</v>
      </c>
      <c r="CT10" s="30">
        <v>90.89</v>
      </c>
      <c r="CU10" s="28">
        <v>52.176059999984481</v>
      </c>
      <c r="CV10" s="30">
        <v>91.81</v>
      </c>
      <c r="CW10" s="142">
        <v>79.80174000002107</v>
      </c>
      <c r="CX10" s="30">
        <v>91.888999999999996</v>
      </c>
      <c r="CY10" s="142">
        <v>93.51359999999589</v>
      </c>
      <c r="CZ10" s="30">
        <v>91.831000000000003</v>
      </c>
      <c r="DA10" s="142">
        <v>97.159079999994688</v>
      </c>
      <c r="DB10" s="30">
        <v>92.207999999999998</v>
      </c>
      <c r="DC10" s="22">
        <v>95.146619999997398</v>
      </c>
      <c r="DD10" s="148">
        <v>91.727999999999994</v>
      </c>
      <c r="DE10" s="22">
        <v>97.37021999998656</v>
      </c>
      <c r="DF10" s="172">
        <v>93.778000000000006</v>
      </c>
      <c r="DG10" s="21">
        <v>97.229459999995527</v>
      </c>
      <c r="DH10" s="183">
        <v>93.787999999999997</v>
      </c>
      <c r="DI10" s="21">
        <v>96.813300000000197</v>
      </c>
      <c r="DJ10" s="183"/>
      <c r="DK10" s="21"/>
      <c r="DL10" s="172"/>
      <c r="DM10" s="21"/>
      <c r="DN10" s="172"/>
      <c r="DO10" s="21"/>
      <c r="DP10" s="23">
        <f t="shared" si="2"/>
        <v>250.01999999999998</v>
      </c>
      <c r="DQ10" s="24">
        <f t="shared" si="0"/>
        <v>136.57697999999269</v>
      </c>
      <c r="DR10" s="128">
        <f t="shared" si="1"/>
        <v>-113.44302000000729</v>
      </c>
    </row>
    <row r="11" spans="1:122" ht="15" customHeight="1" x14ac:dyDescent="0.25">
      <c r="A11" s="262" t="s">
        <v>32</v>
      </c>
      <c r="B11" s="263"/>
      <c r="C11" s="264"/>
      <c r="D11" s="26">
        <v>168.24</v>
      </c>
      <c r="E11" s="28">
        <v>170.9189999999594</v>
      </c>
      <c r="F11" s="30">
        <v>116.14</v>
      </c>
      <c r="G11" s="21">
        <v>137.96300000014821</v>
      </c>
      <c r="H11" s="30">
        <v>116.14</v>
      </c>
      <c r="I11" s="27">
        <v>125.39999999985594</v>
      </c>
      <c r="J11" s="26">
        <v>168.81</v>
      </c>
      <c r="K11" s="28">
        <v>176.37000000011403</v>
      </c>
      <c r="L11" s="31">
        <v>176.7</v>
      </c>
      <c r="M11" s="28">
        <v>162.49599999998225</v>
      </c>
      <c r="N11" s="30">
        <v>167.63</v>
      </c>
      <c r="O11" s="28">
        <v>173.13799999990442</v>
      </c>
      <c r="P11" s="26">
        <v>154.99</v>
      </c>
      <c r="Q11" s="28">
        <v>144.92100000012226</v>
      </c>
      <c r="R11" s="168">
        <v>158.51</v>
      </c>
      <c r="S11" s="21">
        <v>156.37199999999078</v>
      </c>
      <c r="T11" s="26">
        <v>158.76</v>
      </c>
      <c r="U11" s="28">
        <v>109.69399999991478</v>
      </c>
      <c r="V11" s="26"/>
      <c r="W11" s="28"/>
      <c r="X11" s="26"/>
      <c r="Y11" s="28"/>
      <c r="Z11" s="168"/>
      <c r="AA11" s="22"/>
      <c r="AB11" s="26"/>
      <c r="AC11" s="28"/>
      <c r="AD11" s="29"/>
      <c r="AE11" s="28"/>
      <c r="AF11" s="20"/>
      <c r="AG11" s="21"/>
      <c r="AH11" s="20"/>
      <c r="AI11" s="22"/>
      <c r="AJ11" s="30"/>
      <c r="AK11" s="28"/>
      <c r="AL11" s="31"/>
      <c r="AM11" s="28"/>
      <c r="AN11" s="25"/>
      <c r="AO11" s="22"/>
      <c r="AP11" s="26"/>
      <c r="AQ11" s="28"/>
      <c r="AR11" s="31"/>
      <c r="AS11" s="27"/>
      <c r="AT11" s="26"/>
      <c r="AU11" s="28"/>
      <c r="AV11" s="168"/>
      <c r="AW11" s="21"/>
      <c r="AX11" s="168"/>
      <c r="AY11" s="21"/>
      <c r="AZ11" s="26"/>
      <c r="BA11" s="28"/>
      <c r="BB11" s="26"/>
      <c r="BC11" s="28"/>
      <c r="BD11" s="20"/>
      <c r="BE11" s="22"/>
      <c r="BF11" s="168"/>
      <c r="BG11" s="21"/>
      <c r="BH11" s="31"/>
      <c r="BI11" s="27"/>
      <c r="BJ11" s="26"/>
      <c r="BK11" s="28"/>
      <c r="BL11" s="26"/>
      <c r="BM11" s="27"/>
      <c r="BN11" s="26"/>
      <c r="BO11" s="28"/>
      <c r="BP11" s="26"/>
      <c r="BQ11" s="28"/>
      <c r="BR11" s="168"/>
      <c r="BS11" s="21"/>
      <c r="BT11" s="30">
        <v>116.66</v>
      </c>
      <c r="BU11" s="28">
        <v>117.02500000003701</v>
      </c>
      <c r="BV11" s="26">
        <v>163.71</v>
      </c>
      <c r="BW11" s="27">
        <v>159.73600000004217</v>
      </c>
      <c r="BX11" s="26">
        <v>161.99</v>
      </c>
      <c r="BY11" s="28">
        <v>219.75500000006681</v>
      </c>
      <c r="BZ11" s="26">
        <v>157.69999999999999</v>
      </c>
      <c r="CA11" s="28">
        <v>175.39199999997294</v>
      </c>
      <c r="CB11" s="26">
        <v>167.69</v>
      </c>
      <c r="CC11" s="28">
        <v>167.09099999992466</v>
      </c>
      <c r="CD11" s="26">
        <v>164.44</v>
      </c>
      <c r="CE11" s="28">
        <v>171.82899999997088</v>
      </c>
      <c r="CF11" s="30">
        <v>110.6</v>
      </c>
      <c r="CG11" s="28">
        <v>111.77800000008705</v>
      </c>
      <c r="CH11" s="30">
        <v>117.73</v>
      </c>
      <c r="CI11" s="28">
        <v>147.94200000003559</v>
      </c>
      <c r="CJ11" s="30">
        <v>163.99</v>
      </c>
      <c r="CK11" s="28">
        <v>160.24099999998111</v>
      </c>
      <c r="CL11" s="30">
        <v>164.44</v>
      </c>
      <c r="CM11" s="28">
        <v>181.63399999998839</v>
      </c>
      <c r="CN11" s="30">
        <v>172.73</v>
      </c>
      <c r="CO11" s="28">
        <v>188.85699999996888</v>
      </c>
      <c r="CP11" s="30">
        <v>160.19</v>
      </c>
      <c r="CQ11" s="28">
        <v>182.82200000000961</v>
      </c>
      <c r="CR11" s="30">
        <v>170.46</v>
      </c>
      <c r="CS11" s="28">
        <v>185.20399999994541</v>
      </c>
      <c r="CT11" s="30">
        <v>117.32</v>
      </c>
      <c r="CU11" s="28">
        <v>120.46300000011487</v>
      </c>
      <c r="CV11" s="30">
        <v>126.19</v>
      </c>
      <c r="CW11" s="142">
        <v>138.78599999988012</v>
      </c>
      <c r="CX11" s="30">
        <v>169.81100000000001</v>
      </c>
      <c r="CY11" s="142">
        <v>49.153000000087786</v>
      </c>
      <c r="CZ11" s="30">
        <v>160.19</v>
      </c>
      <c r="DA11" s="142">
        <v>314.11800000001421</v>
      </c>
      <c r="DB11" s="30">
        <v>182.571</v>
      </c>
      <c r="DC11" s="22">
        <v>193.36200000005104</v>
      </c>
      <c r="DD11" s="148">
        <v>179.12</v>
      </c>
      <c r="DE11" s="22">
        <v>196.29399999981433</v>
      </c>
      <c r="DF11" s="172">
        <v>193.49199999999999</v>
      </c>
      <c r="DG11" s="21">
        <v>181.56700000019333</v>
      </c>
      <c r="DH11" s="183">
        <v>119.108</v>
      </c>
      <c r="DI11" s="21">
        <v>127.42599999980416</v>
      </c>
      <c r="DJ11" s="183"/>
      <c r="DK11" s="21"/>
      <c r="DL11" s="172"/>
      <c r="DM11" s="21"/>
      <c r="DN11" s="172"/>
      <c r="DO11" s="21"/>
      <c r="DP11" s="23">
        <f>SUM(L11,N11,P11,R11,T11,V11,X11,Z11,AB11,AD11,AH11,AJ11,AL11,AN11,AP11,AR11,AT11,AV11,AX11,AZ11,BB11,BD11,BF11,BH11,BJ11,BL11,BN11,BP11,BR11,,BR11,BT11)</f>
        <v>933.24999999999989</v>
      </c>
      <c r="DQ11" s="24">
        <f t="shared" si="0"/>
        <v>863.64599999995153</v>
      </c>
      <c r="DR11" s="128">
        <f t="shared" si="1"/>
        <v>-69.604000000048359</v>
      </c>
    </row>
    <row r="12" spans="1:122" ht="15" customHeight="1" thickBot="1" x14ac:dyDescent="0.3">
      <c r="A12" s="262" t="s">
        <v>33</v>
      </c>
      <c r="B12" s="263"/>
      <c r="C12" s="264"/>
      <c r="D12" s="26">
        <v>2.78</v>
      </c>
      <c r="E12" s="28">
        <v>2.78</v>
      </c>
      <c r="F12" s="30">
        <v>2.78</v>
      </c>
      <c r="G12" s="28">
        <v>2.78</v>
      </c>
      <c r="H12" s="30">
        <v>2.78</v>
      </c>
      <c r="I12" s="27">
        <v>2.78</v>
      </c>
      <c r="J12" s="26">
        <v>2.78</v>
      </c>
      <c r="K12" s="28">
        <v>2.78</v>
      </c>
      <c r="L12" s="31">
        <v>2.78</v>
      </c>
      <c r="M12" s="28">
        <v>2.78</v>
      </c>
      <c r="N12" s="30">
        <v>2.78</v>
      </c>
      <c r="O12" s="28">
        <v>2.78</v>
      </c>
      <c r="P12" s="26">
        <v>2.64</v>
      </c>
      <c r="Q12" s="28">
        <v>2.64</v>
      </c>
      <c r="R12" s="26">
        <v>2.68</v>
      </c>
      <c r="S12" s="28">
        <v>2.68</v>
      </c>
      <c r="T12" s="26">
        <v>2.68</v>
      </c>
      <c r="U12" s="28">
        <v>2.68</v>
      </c>
      <c r="V12" s="26"/>
      <c r="W12" s="28"/>
      <c r="X12" s="26"/>
      <c r="Y12" s="28"/>
      <c r="Z12" s="30"/>
      <c r="AA12" s="27"/>
      <c r="AB12" s="26"/>
      <c r="AC12" s="28"/>
      <c r="AD12" s="29"/>
      <c r="AE12" s="28"/>
      <c r="AF12" s="31"/>
      <c r="AG12" s="28"/>
      <c r="AH12" s="31"/>
      <c r="AI12" s="27"/>
      <c r="AJ12" s="30"/>
      <c r="AK12" s="28"/>
      <c r="AL12" s="31"/>
      <c r="AM12" s="28"/>
      <c r="AN12" s="31"/>
      <c r="AO12" s="27"/>
      <c r="AP12" s="26"/>
      <c r="AQ12" s="28"/>
      <c r="AR12" s="31"/>
      <c r="AS12" s="27"/>
      <c r="AT12" s="26"/>
      <c r="AU12" s="28"/>
      <c r="AV12" s="26"/>
      <c r="AW12" s="28"/>
      <c r="AX12" s="30"/>
      <c r="AY12" s="28"/>
      <c r="AZ12" s="26"/>
      <c r="BA12" s="28"/>
      <c r="BB12" s="26"/>
      <c r="BC12" s="28"/>
      <c r="BD12" s="20"/>
      <c r="BE12" s="22"/>
      <c r="BF12" s="26"/>
      <c r="BG12" s="28"/>
      <c r="BH12" s="31"/>
      <c r="BI12" s="27"/>
      <c r="BJ12" s="26"/>
      <c r="BK12" s="28"/>
      <c r="BL12" s="26"/>
      <c r="BM12" s="27"/>
      <c r="BN12" s="26"/>
      <c r="BO12" s="28"/>
      <c r="BP12" s="26"/>
      <c r="BQ12" s="28"/>
      <c r="BR12" s="26"/>
      <c r="BS12" s="28"/>
      <c r="BT12" s="30">
        <v>2.72</v>
      </c>
      <c r="BU12" s="28">
        <v>2.72</v>
      </c>
      <c r="BV12" s="26">
        <v>2.77</v>
      </c>
      <c r="BW12" s="27">
        <v>2.77</v>
      </c>
      <c r="BX12" s="26">
        <v>2.77</v>
      </c>
      <c r="BY12" s="28">
        <v>2.77</v>
      </c>
      <c r="BZ12" s="26">
        <v>2.76</v>
      </c>
      <c r="CA12" s="28">
        <v>2.76</v>
      </c>
      <c r="CB12" s="26">
        <v>2.77</v>
      </c>
      <c r="CC12" s="28">
        <v>2.77</v>
      </c>
      <c r="CD12" s="26">
        <v>2.78</v>
      </c>
      <c r="CE12" s="28">
        <v>2.78</v>
      </c>
      <c r="CF12" s="30">
        <v>2.78</v>
      </c>
      <c r="CG12" s="28">
        <v>2.78</v>
      </c>
      <c r="CH12" s="30">
        <v>2.78</v>
      </c>
      <c r="CI12" s="28">
        <v>2.78</v>
      </c>
      <c r="CJ12" s="30">
        <v>2.77</v>
      </c>
      <c r="CK12" s="28">
        <v>2.77</v>
      </c>
      <c r="CL12" s="30">
        <v>2.78</v>
      </c>
      <c r="CM12" s="28">
        <v>2.78</v>
      </c>
      <c r="CN12" s="30">
        <v>2.78</v>
      </c>
      <c r="CO12" s="28">
        <v>2.78</v>
      </c>
      <c r="CP12" s="30">
        <v>2.78</v>
      </c>
      <c r="CQ12" s="28">
        <v>2.78</v>
      </c>
      <c r="CR12" s="30">
        <v>2.77</v>
      </c>
      <c r="CS12" s="28">
        <v>2.77</v>
      </c>
      <c r="CT12" s="30">
        <v>2.73</v>
      </c>
      <c r="CU12" s="28">
        <v>2.73</v>
      </c>
      <c r="CV12" s="30">
        <v>2.76</v>
      </c>
      <c r="CW12" s="142">
        <v>2.76</v>
      </c>
      <c r="CX12" s="30">
        <v>2.7589999999999999</v>
      </c>
      <c r="CY12" s="142">
        <v>2.7589999999999999</v>
      </c>
      <c r="CZ12" s="30">
        <v>2.7570000000000001</v>
      </c>
      <c r="DA12" s="142">
        <v>2.7570000000000001</v>
      </c>
      <c r="DB12" s="30">
        <v>2.75</v>
      </c>
      <c r="DC12" s="22">
        <v>2.75</v>
      </c>
      <c r="DD12" s="148">
        <v>2.7360000000000002</v>
      </c>
      <c r="DE12" s="22">
        <v>2.7360000000000002</v>
      </c>
      <c r="DF12" s="172">
        <v>2.7280000000000002</v>
      </c>
      <c r="DG12" s="21">
        <v>2.7280000000000002</v>
      </c>
      <c r="DH12" s="183">
        <v>2.7290000000000001</v>
      </c>
      <c r="DI12" s="21">
        <v>2.7290000000000001</v>
      </c>
      <c r="DJ12" s="183"/>
      <c r="DK12" s="21"/>
      <c r="DL12" s="172"/>
      <c r="DM12" s="21"/>
      <c r="DN12" s="172"/>
      <c r="DO12" s="21"/>
      <c r="DP12" s="23">
        <f t="shared" si="2"/>
        <v>16.279999999999998</v>
      </c>
      <c r="DQ12" s="60">
        <f t="shared" si="0"/>
        <v>16.279999999999998</v>
      </c>
      <c r="DR12" s="128">
        <f t="shared" si="1"/>
        <v>0</v>
      </c>
    </row>
    <row r="13" spans="1:122" ht="15" customHeight="1" thickBot="1" x14ac:dyDescent="0.3">
      <c r="A13" s="262" t="s">
        <v>34</v>
      </c>
      <c r="B13" s="263"/>
      <c r="C13" s="264"/>
      <c r="D13" s="26">
        <v>0.63</v>
      </c>
      <c r="E13" s="28">
        <v>0.63</v>
      </c>
      <c r="F13" s="30">
        <v>6.22</v>
      </c>
      <c r="G13" s="28">
        <v>6.22</v>
      </c>
      <c r="H13" s="30">
        <v>6.22</v>
      </c>
      <c r="I13" s="27">
        <v>6.22</v>
      </c>
      <c r="J13" s="26">
        <v>0.65</v>
      </c>
      <c r="K13" s="28">
        <v>0.65</v>
      </c>
      <c r="L13" s="31">
        <v>0.63</v>
      </c>
      <c r="M13" s="28">
        <v>0.63</v>
      </c>
      <c r="N13" s="30">
        <v>0.63</v>
      </c>
      <c r="O13" s="28">
        <v>0.63</v>
      </c>
      <c r="P13" s="26">
        <v>0.63</v>
      </c>
      <c r="Q13" s="28">
        <v>0.63</v>
      </c>
      <c r="R13" s="26">
        <v>2.44</v>
      </c>
      <c r="S13" s="28">
        <v>2.44</v>
      </c>
      <c r="T13" s="26">
        <v>0.6</v>
      </c>
      <c r="U13" s="28">
        <v>0.6</v>
      </c>
      <c r="V13" s="26"/>
      <c r="W13" s="28"/>
      <c r="X13" s="26"/>
      <c r="Y13" s="28"/>
      <c r="Z13" s="30"/>
      <c r="AA13" s="27"/>
      <c r="AB13" s="26"/>
      <c r="AC13" s="28"/>
      <c r="AD13" s="29"/>
      <c r="AE13" s="28"/>
      <c r="AF13" s="31"/>
      <c r="AG13" s="28"/>
      <c r="AH13" s="31"/>
      <c r="AI13" s="27"/>
      <c r="AJ13" s="30"/>
      <c r="AK13" s="28"/>
      <c r="AL13" s="31"/>
      <c r="AM13" s="28"/>
      <c r="AN13" s="31"/>
      <c r="AO13" s="27"/>
      <c r="AP13" s="26"/>
      <c r="AQ13" s="28"/>
      <c r="AR13" s="31"/>
      <c r="AS13" s="27"/>
      <c r="AT13" s="26"/>
      <c r="AU13" s="28"/>
      <c r="AV13" s="26"/>
      <c r="AW13" s="28"/>
      <c r="AX13" s="30"/>
      <c r="AY13" s="28"/>
      <c r="AZ13" s="26"/>
      <c r="BA13" s="28"/>
      <c r="BB13" s="26"/>
      <c r="BC13" s="28"/>
      <c r="BD13" s="20"/>
      <c r="BE13" s="22"/>
      <c r="BF13" s="26"/>
      <c r="BG13" s="28"/>
      <c r="BH13" s="31"/>
      <c r="BI13" s="27"/>
      <c r="BJ13" s="26"/>
      <c r="BK13" s="28"/>
      <c r="BL13" s="26"/>
      <c r="BM13" s="27"/>
      <c r="BN13" s="26"/>
      <c r="BO13" s="28"/>
      <c r="BP13" s="26"/>
      <c r="BQ13" s="28"/>
      <c r="BR13" s="26"/>
      <c r="BS13" s="28"/>
      <c r="BT13" s="30">
        <v>0.61</v>
      </c>
      <c r="BU13" s="28">
        <v>0.61</v>
      </c>
      <c r="BV13" s="26">
        <v>0.66</v>
      </c>
      <c r="BW13" s="27">
        <v>0.66</v>
      </c>
      <c r="BX13" s="26">
        <v>0.68</v>
      </c>
      <c r="BY13" s="28">
        <v>0.68</v>
      </c>
      <c r="BZ13" s="26">
        <v>0.7</v>
      </c>
      <c r="CA13" s="28">
        <v>0.7</v>
      </c>
      <c r="CB13" s="26">
        <v>0.69</v>
      </c>
      <c r="CC13" s="28">
        <v>0.69</v>
      </c>
      <c r="CD13" s="26">
        <v>0.71</v>
      </c>
      <c r="CE13" s="28">
        <v>0.71</v>
      </c>
      <c r="CF13" s="30">
        <v>0.66</v>
      </c>
      <c r="CG13" s="28">
        <v>0.66</v>
      </c>
      <c r="CH13" s="30">
        <v>0.7</v>
      </c>
      <c r="CI13" s="28">
        <v>0.7</v>
      </c>
      <c r="CJ13" s="30">
        <v>0.72</v>
      </c>
      <c r="CK13" s="28">
        <v>0.72</v>
      </c>
      <c r="CL13" s="30">
        <v>0.73</v>
      </c>
      <c r="CM13" s="28">
        <v>0.73</v>
      </c>
      <c r="CN13" s="30">
        <v>0.7</v>
      </c>
      <c r="CO13" s="28">
        <v>0.7</v>
      </c>
      <c r="CP13" s="30">
        <v>0.73</v>
      </c>
      <c r="CQ13" s="28">
        <v>0.73</v>
      </c>
      <c r="CR13" s="30">
        <v>0.74</v>
      </c>
      <c r="CS13" s="28">
        <v>0.74</v>
      </c>
      <c r="CT13" s="30">
        <v>0.7</v>
      </c>
      <c r="CU13" s="28">
        <v>0.7</v>
      </c>
      <c r="CV13" s="30">
        <v>0.72</v>
      </c>
      <c r="CW13" s="142">
        <v>0.72</v>
      </c>
      <c r="CX13" s="30">
        <v>0.69</v>
      </c>
      <c r="CY13" s="142">
        <v>0.69</v>
      </c>
      <c r="CZ13" s="30">
        <v>0.67100000000000004</v>
      </c>
      <c r="DA13" s="142">
        <v>0.67100000000000004</v>
      </c>
      <c r="DB13" s="30">
        <v>0.72499999999999998</v>
      </c>
      <c r="DC13" s="22">
        <v>0.72499999999999998</v>
      </c>
      <c r="DD13" s="148">
        <v>0.68300000000000005</v>
      </c>
      <c r="DE13" s="22">
        <v>0.68300000000000005</v>
      </c>
      <c r="DF13" s="172">
        <v>0.64100000000000001</v>
      </c>
      <c r="DG13" s="21">
        <v>0.64100000000000001</v>
      </c>
      <c r="DH13" s="183">
        <v>0.66100000000000003</v>
      </c>
      <c r="DI13" s="21">
        <v>0.66100000000000003</v>
      </c>
      <c r="DJ13" s="183"/>
      <c r="DK13" s="21"/>
      <c r="DL13" s="172"/>
      <c r="DM13" s="21"/>
      <c r="DN13" s="172"/>
      <c r="DO13" s="21"/>
      <c r="DP13" s="169">
        <f t="shared" si="2"/>
        <v>5.54</v>
      </c>
      <c r="DQ13" s="136">
        <f t="shared" ref="DQ13:DQ30" si="3">SUM(AE13,AC13,AA13,Y13,W13,U13,S13,Q13,O13,M13,AI13,AK13,AM13,AO13,AQ13,AS13,AU13,AW13,AY13,BA13,BC13,BE13,BG13,BI13,BK13,BM13,BO13,BQ13,BS13,BU13)</f>
        <v>5.54</v>
      </c>
      <c r="DR13" s="128">
        <f t="shared" ref="DR13:DR30" si="4">DQ13-DP13</f>
        <v>0</v>
      </c>
    </row>
    <row r="14" spans="1:122" ht="15" customHeight="1" x14ac:dyDescent="0.25">
      <c r="A14" s="262" t="s">
        <v>35</v>
      </c>
      <c r="B14" s="263"/>
      <c r="C14" s="264"/>
      <c r="D14" s="26">
        <v>55.2</v>
      </c>
      <c r="E14" s="28">
        <v>43.110000000018772</v>
      </c>
      <c r="F14" s="30">
        <v>55.2</v>
      </c>
      <c r="G14" s="28">
        <v>45.404000000004089</v>
      </c>
      <c r="H14" s="30">
        <v>55.2</v>
      </c>
      <c r="I14" s="27">
        <v>37.451999999997497</v>
      </c>
      <c r="J14" s="26">
        <v>60</v>
      </c>
      <c r="K14" s="28">
        <v>47.385999999969499</v>
      </c>
      <c r="L14" s="31">
        <v>60</v>
      </c>
      <c r="M14" s="28">
        <v>46.292000000024927</v>
      </c>
      <c r="N14" s="30">
        <v>53.2</v>
      </c>
      <c r="O14" s="28">
        <v>43.28199999998651</v>
      </c>
      <c r="P14" s="26">
        <v>52.82</v>
      </c>
      <c r="Q14" s="28">
        <v>35.548000000004322</v>
      </c>
      <c r="R14" s="26">
        <v>53.47</v>
      </c>
      <c r="S14" s="28">
        <v>33.230000000025029</v>
      </c>
      <c r="T14" s="26">
        <v>53.69</v>
      </c>
      <c r="U14" s="28">
        <v>30.901999999983673</v>
      </c>
      <c r="V14" s="26"/>
      <c r="W14" s="28"/>
      <c r="X14" s="26"/>
      <c r="Y14" s="28"/>
      <c r="Z14" s="30"/>
      <c r="AA14" s="27"/>
      <c r="AB14" s="26"/>
      <c r="AC14" s="28"/>
      <c r="AD14" s="29"/>
      <c r="AE14" s="28"/>
      <c r="AF14" s="31"/>
      <c r="AG14" s="28"/>
      <c r="AH14" s="31"/>
      <c r="AI14" s="27"/>
      <c r="AJ14" s="30"/>
      <c r="AK14" s="28"/>
      <c r="AL14" s="31"/>
      <c r="AM14" s="28"/>
      <c r="AN14" s="31"/>
      <c r="AO14" s="27"/>
      <c r="AP14" s="26"/>
      <c r="AQ14" s="28"/>
      <c r="AR14" s="31"/>
      <c r="AS14" s="27"/>
      <c r="AT14" s="26"/>
      <c r="AU14" s="28"/>
      <c r="AV14" s="26"/>
      <c r="AW14" s="28"/>
      <c r="AX14" s="30"/>
      <c r="AY14" s="28"/>
      <c r="AZ14" s="26"/>
      <c r="BA14" s="28"/>
      <c r="BB14" s="26"/>
      <c r="BC14" s="28"/>
      <c r="BD14" s="31"/>
      <c r="BE14" s="27"/>
      <c r="BF14" s="26"/>
      <c r="BG14" s="28"/>
      <c r="BH14" s="31"/>
      <c r="BI14" s="27"/>
      <c r="BJ14" s="26"/>
      <c r="BK14" s="28"/>
      <c r="BL14" s="26"/>
      <c r="BM14" s="27"/>
      <c r="BN14" s="26"/>
      <c r="BO14" s="28"/>
      <c r="BP14" s="26"/>
      <c r="BQ14" s="28"/>
      <c r="BR14" s="26"/>
      <c r="BS14" s="28"/>
      <c r="BT14" s="30">
        <v>42.49</v>
      </c>
      <c r="BU14" s="28">
        <v>23.846000000001368</v>
      </c>
      <c r="BV14" s="26">
        <v>42.98</v>
      </c>
      <c r="BW14" s="27">
        <v>30.799999999988358</v>
      </c>
      <c r="BX14" s="26">
        <v>42.98</v>
      </c>
      <c r="BY14" s="28">
        <v>35.981999999998152</v>
      </c>
      <c r="BZ14" s="26">
        <v>42.91</v>
      </c>
      <c r="CA14" s="28">
        <v>31.36799999998766</v>
      </c>
      <c r="CB14" s="26">
        <v>35.840000000000003</v>
      </c>
      <c r="CC14" s="28">
        <v>40.214000000019951</v>
      </c>
      <c r="CD14" s="26">
        <v>36</v>
      </c>
      <c r="CE14" s="28">
        <v>44.831999999976688</v>
      </c>
      <c r="CF14" s="30">
        <v>35.840000000000003</v>
      </c>
      <c r="CG14" s="28">
        <v>29.732000000005428</v>
      </c>
      <c r="CH14" s="30">
        <v>28.8</v>
      </c>
      <c r="CI14" s="28">
        <v>27.170000000036453</v>
      </c>
      <c r="CJ14" s="30">
        <v>83.74</v>
      </c>
      <c r="CK14" s="28">
        <v>41.939999999982319</v>
      </c>
      <c r="CL14" s="30">
        <v>120</v>
      </c>
      <c r="CM14" s="28">
        <v>85.564000000022133</v>
      </c>
      <c r="CN14" s="30">
        <v>187.2</v>
      </c>
      <c r="CO14" s="28">
        <v>159.73199999999815</v>
      </c>
      <c r="CP14" s="30">
        <v>204</v>
      </c>
      <c r="CQ14" s="28">
        <v>182.72199999996883</v>
      </c>
      <c r="CR14" s="30">
        <v>202.84</v>
      </c>
      <c r="CS14" s="28">
        <v>189.666000000032</v>
      </c>
      <c r="CT14" s="30">
        <v>192.9</v>
      </c>
      <c r="CU14" s="28">
        <v>197.79999999995744</v>
      </c>
      <c r="CV14" s="30">
        <v>185.4</v>
      </c>
      <c r="CW14" s="142">
        <v>156.1100000000115</v>
      </c>
      <c r="CX14" s="30">
        <v>190.33199999999999</v>
      </c>
      <c r="CY14" s="142">
        <v>184.61599999999271</v>
      </c>
      <c r="CZ14" s="30">
        <v>194.964</v>
      </c>
      <c r="DA14" s="142">
        <v>208.20999999998094</v>
      </c>
      <c r="DB14" s="30">
        <v>184.87899999999999</v>
      </c>
      <c r="DC14" s="22">
        <v>212.04800000002433</v>
      </c>
      <c r="DD14" s="148">
        <v>183.88800000000001</v>
      </c>
      <c r="DE14" s="22">
        <v>208.27000000001499</v>
      </c>
      <c r="DF14" s="172">
        <v>183.119</v>
      </c>
      <c r="DG14" s="21">
        <v>194.58199999999124</v>
      </c>
      <c r="DH14" s="183">
        <v>183.14599999999999</v>
      </c>
      <c r="DI14" s="21">
        <v>203.5939999999955</v>
      </c>
      <c r="DJ14" s="183"/>
      <c r="DK14" s="21"/>
      <c r="DL14" s="172"/>
      <c r="DM14" s="21"/>
      <c r="DN14" s="172"/>
      <c r="DO14" s="21"/>
      <c r="DP14" s="23">
        <f t="shared" si="2"/>
        <v>315.67</v>
      </c>
      <c r="DQ14" s="24">
        <f t="shared" si="3"/>
        <v>213.10000000002583</v>
      </c>
      <c r="DR14" s="129">
        <f t="shared" si="4"/>
        <v>-102.56999999997419</v>
      </c>
    </row>
    <row r="15" spans="1:122" ht="15" customHeight="1" x14ac:dyDescent="0.25">
      <c r="A15" s="262" t="s">
        <v>36</v>
      </c>
      <c r="B15" s="263"/>
      <c r="C15" s="264"/>
      <c r="D15" s="26">
        <v>36.96</v>
      </c>
      <c r="E15" s="28">
        <v>34.528440000002483</v>
      </c>
      <c r="F15" s="30">
        <v>36</v>
      </c>
      <c r="G15" s="28">
        <v>35.583139999999474</v>
      </c>
      <c r="H15" s="30">
        <v>36</v>
      </c>
      <c r="I15" s="27">
        <v>36.567879999999569</v>
      </c>
      <c r="J15" s="26">
        <v>35.04</v>
      </c>
      <c r="K15" s="28">
        <v>36.122679999999491</v>
      </c>
      <c r="L15" s="31">
        <v>35.04</v>
      </c>
      <c r="M15" s="28">
        <v>36.256240000001632</v>
      </c>
      <c r="N15" s="30">
        <v>34.799999999999997</v>
      </c>
      <c r="O15" s="28">
        <v>36.584840000004952</v>
      </c>
      <c r="P15" s="26">
        <v>33.29</v>
      </c>
      <c r="Q15" s="28">
        <v>38.169539999994228</v>
      </c>
      <c r="R15" s="26">
        <v>33.950000000000003</v>
      </c>
      <c r="S15" s="28">
        <v>40.678560000000218</v>
      </c>
      <c r="T15" s="26">
        <v>35.01</v>
      </c>
      <c r="U15" s="28">
        <v>41.499000000001544</v>
      </c>
      <c r="V15" s="26"/>
      <c r="W15" s="28"/>
      <c r="X15" s="26"/>
      <c r="Y15" s="28"/>
      <c r="Z15" s="30"/>
      <c r="AA15" s="27"/>
      <c r="AB15" s="26"/>
      <c r="AC15" s="28"/>
      <c r="AD15" s="29"/>
      <c r="AE15" s="28"/>
      <c r="AF15" s="31"/>
      <c r="AG15" s="28"/>
      <c r="AH15" s="31"/>
      <c r="AI15" s="27"/>
      <c r="AJ15" s="30"/>
      <c r="AK15" s="28"/>
      <c r="AL15" s="31"/>
      <c r="AM15" s="28"/>
      <c r="AN15" s="31"/>
      <c r="AO15" s="27"/>
      <c r="AP15" s="26"/>
      <c r="AQ15" s="28"/>
      <c r="AR15" s="31"/>
      <c r="AS15" s="27"/>
      <c r="AT15" s="26"/>
      <c r="AU15" s="28"/>
      <c r="AV15" s="26"/>
      <c r="AW15" s="28"/>
      <c r="AX15" s="30"/>
      <c r="AY15" s="28"/>
      <c r="AZ15" s="26"/>
      <c r="BA15" s="28"/>
      <c r="BB15" s="26"/>
      <c r="BC15" s="28"/>
      <c r="BD15" s="31"/>
      <c r="BE15" s="27"/>
      <c r="BF15" s="26"/>
      <c r="BG15" s="28"/>
      <c r="BH15" s="31"/>
      <c r="BI15" s="27"/>
      <c r="BJ15" s="26"/>
      <c r="BK15" s="28"/>
      <c r="BL15" s="26"/>
      <c r="BM15" s="27"/>
      <c r="BN15" s="26"/>
      <c r="BO15" s="28"/>
      <c r="BP15" s="26"/>
      <c r="BQ15" s="28"/>
      <c r="BR15" s="26"/>
      <c r="BS15" s="28"/>
      <c r="BT15" s="30">
        <v>35.43</v>
      </c>
      <c r="BU15" s="28">
        <v>38.583999999997687</v>
      </c>
      <c r="BV15" s="26">
        <v>35.82</v>
      </c>
      <c r="BW15" s="27">
        <v>39.639759999998752</v>
      </c>
      <c r="BX15" s="26">
        <v>37.020000000000003</v>
      </c>
      <c r="BY15" s="28">
        <v>37.357579999997526</v>
      </c>
      <c r="BZ15" s="26">
        <v>36.72</v>
      </c>
      <c r="CA15" s="28">
        <v>38.047640000007959</v>
      </c>
      <c r="CB15" s="26">
        <v>36.32</v>
      </c>
      <c r="CC15" s="28">
        <v>38.486479999997101</v>
      </c>
      <c r="CD15" s="26">
        <v>36</v>
      </c>
      <c r="CE15" s="28">
        <v>37.102120000000433</v>
      </c>
      <c r="CF15" s="30">
        <v>36</v>
      </c>
      <c r="CG15" s="28">
        <v>37.99251999999673</v>
      </c>
      <c r="CH15" s="30">
        <v>37.92</v>
      </c>
      <c r="CI15" s="28">
        <v>35.799380000001108</v>
      </c>
      <c r="CJ15" s="30">
        <v>37.81</v>
      </c>
      <c r="CK15" s="28">
        <v>37.581240000003561</v>
      </c>
      <c r="CL15" s="30">
        <v>37.92</v>
      </c>
      <c r="CM15" s="28">
        <v>39.404439999997088</v>
      </c>
      <c r="CN15" s="30">
        <v>37.200000000000003</v>
      </c>
      <c r="CO15" s="28">
        <v>39.257099999997919</v>
      </c>
      <c r="CP15" s="30">
        <v>37.44</v>
      </c>
      <c r="CQ15" s="28">
        <v>37.424360000000526</v>
      </c>
      <c r="CR15" s="30">
        <v>37.229999999999997</v>
      </c>
      <c r="CS15" s="28">
        <v>37.731760000001451</v>
      </c>
      <c r="CT15" s="30">
        <v>37.200000000000003</v>
      </c>
      <c r="CU15" s="28">
        <v>37.871679999999103</v>
      </c>
      <c r="CV15" s="30">
        <v>37.57</v>
      </c>
      <c r="CW15" s="142">
        <v>35.45169999999969</v>
      </c>
      <c r="CX15" s="30">
        <v>37.603000000000002</v>
      </c>
      <c r="CY15" s="142">
        <v>37.494320000003206</v>
      </c>
      <c r="CZ15" s="30">
        <v>37.578000000000003</v>
      </c>
      <c r="DA15" s="142">
        <v>38.007359999997824</v>
      </c>
      <c r="DB15" s="30">
        <v>36.755000000000003</v>
      </c>
      <c r="DC15" s="22">
        <v>37.29928000000011</v>
      </c>
      <c r="DD15" s="148">
        <v>36.567</v>
      </c>
      <c r="DE15" s="22">
        <v>37.521880000003037</v>
      </c>
      <c r="DF15" s="172">
        <v>37.357999999999997</v>
      </c>
      <c r="DG15" s="21">
        <v>36.417359999999753</v>
      </c>
      <c r="DH15" s="183">
        <v>37.365000000000002</v>
      </c>
      <c r="DI15" s="21">
        <v>35.408239999996624</v>
      </c>
      <c r="DJ15" s="183"/>
      <c r="DK15" s="21"/>
      <c r="DL15" s="172"/>
      <c r="DM15" s="21"/>
      <c r="DN15" s="172"/>
      <c r="DO15" s="21"/>
      <c r="DP15" s="23">
        <f t="shared" si="2"/>
        <v>207.51999999999998</v>
      </c>
      <c r="DQ15" s="24">
        <f t="shared" si="3"/>
        <v>231.77218000000028</v>
      </c>
      <c r="DR15" s="128">
        <f t="shared" si="4"/>
        <v>24.252180000000294</v>
      </c>
    </row>
    <row r="16" spans="1:122" ht="15" customHeight="1" x14ac:dyDescent="0.25">
      <c r="A16" s="262" t="s">
        <v>49</v>
      </c>
      <c r="B16" s="263"/>
      <c r="C16" s="264"/>
      <c r="D16" s="26">
        <v>0</v>
      </c>
      <c r="E16" s="28">
        <v>0.84</v>
      </c>
      <c r="F16" s="30">
        <v>0.1</v>
      </c>
      <c r="G16" s="28">
        <v>0.4</v>
      </c>
      <c r="H16" s="30">
        <v>0</v>
      </c>
      <c r="I16" s="27">
        <v>0</v>
      </c>
      <c r="J16" s="26">
        <v>0</v>
      </c>
      <c r="K16" s="28">
        <v>2.3199999999999998</v>
      </c>
      <c r="L16" s="31">
        <v>0</v>
      </c>
      <c r="M16" s="28">
        <v>0.92</v>
      </c>
      <c r="N16" s="30">
        <v>0</v>
      </c>
      <c r="O16" s="28">
        <v>7.16</v>
      </c>
      <c r="P16" s="26">
        <v>0</v>
      </c>
      <c r="Q16" s="28">
        <v>0.28000000000000003</v>
      </c>
      <c r="R16" s="26">
        <v>1.93</v>
      </c>
      <c r="S16" s="28">
        <v>0.4</v>
      </c>
      <c r="T16" s="26">
        <v>1.94</v>
      </c>
      <c r="U16" s="28">
        <v>0.28000000000000003</v>
      </c>
      <c r="V16" s="26"/>
      <c r="W16" s="28"/>
      <c r="X16" s="26"/>
      <c r="Y16" s="28"/>
      <c r="Z16" s="30"/>
      <c r="AA16" s="27"/>
      <c r="AB16" s="26"/>
      <c r="AC16" s="28"/>
      <c r="AD16" s="29"/>
      <c r="AE16" s="28"/>
      <c r="AF16" s="31"/>
      <c r="AG16" s="28"/>
      <c r="AH16" s="31"/>
      <c r="AI16" s="27"/>
      <c r="AJ16" s="30"/>
      <c r="AK16" s="28"/>
      <c r="AL16" s="31"/>
      <c r="AM16" s="28"/>
      <c r="AN16" s="31"/>
      <c r="AO16" s="27"/>
      <c r="AP16" s="26"/>
      <c r="AQ16" s="28"/>
      <c r="AR16" s="31"/>
      <c r="AS16" s="27"/>
      <c r="AT16" s="26"/>
      <c r="AU16" s="28"/>
      <c r="AV16" s="26"/>
      <c r="AW16" s="28"/>
      <c r="AX16" s="30"/>
      <c r="AY16" s="28"/>
      <c r="AZ16" s="26"/>
      <c r="BA16" s="28"/>
      <c r="BB16" s="26"/>
      <c r="BC16" s="28"/>
      <c r="BD16" s="31"/>
      <c r="BE16" s="27"/>
      <c r="BF16" s="26"/>
      <c r="BG16" s="28"/>
      <c r="BH16" s="31"/>
      <c r="BI16" s="27"/>
      <c r="BJ16" s="26"/>
      <c r="BK16" s="28"/>
      <c r="BL16" s="26"/>
      <c r="BM16" s="27"/>
      <c r="BN16" s="26"/>
      <c r="BO16" s="28"/>
      <c r="BP16" s="26"/>
      <c r="BQ16" s="28"/>
      <c r="BR16" s="26"/>
      <c r="BS16" s="28"/>
      <c r="BT16" s="30">
        <v>1.96</v>
      </c>
      <c r="BU16" s="28">
        <v>0.4</v>
      </c>
      <c r="BV16" s="26">
        <v>1.98</v>
      </c>
      <c r="BW16" s="27">
        <v>2</v>
      </c>
      <c r="BX16" s="26">
        <v>1.98</v>
      </c>
      <c r="BY16" s="28">
        <v>10.68</v>
      </c>
      <c r="BZ16" s="26">
        <v>1.98</v>
      </c>
      <c r="CA16" s="28">
        <v>8.32</v>
      </c>
      <c r="CB16" s="26">
        <v>1.98</v>
      </c>
      <c r="CC16" s="28">
        <v>5.8</v>
      </c>
      <c r="CD16" s="26">
        <v>1.99</v>
      </c>
      <c r="CE16" s="28">
        <v>1.64</v>
      </c>
      <c r="CF16" s="30">
        <v>1.99</v>
      </c>
      <c r="CG16" s="28">
        <v>8</v>
      </c>
      <c r="CH16" s="30">
        <v>1.99</v>
      </c>
      <c r="CI16" s="28">
        <v>0.16</v>
      </c>
      <c r="CJ16" s="30">
        <v>1.99</v>
      </c>
      <c r="CK16" s="28">
        <v>0.16</v>
      </c>
      <c r="CL16" s="30">
        <v>1.99</v>
      </c>
      <c r="CM16" s="28">
        <v>4.5199999999999996</v>
      </c>
      <c r="CN16" s="30">
        <v>1.99</v>
      </c>
      <c r="CO16" s="28">
        <v>0.4</v>
      </c>
      <c r="CP16" s="30">
        <v>1.99</v>
      </c>
      <c r="CQ16" s="28">
        <v>0.4</v>
      </c>
      <c r="CR16" s="30">
        <v>1.98</v>
      </c>
      <c r="CS16" s="28">
        <v>0.4</v>
      </c>
      <c r="CT16" s="30">
        <v>1.95</v>
      </c>
      <c r="CU16" s="28">
        <v>0</v>
      </c>
      <c r="CV16" s="30">
        <v>1.97</v>
      </c>
      <c r="CW16" s="142">
        <v>0</v>
      </c>
      <c r="CX16" s="30">
        <v>1.9750000000000001</v>
      </c>
      <c r="CY16" s="142">
        <v>1.28</v>
      </c>
      <c r="CZ16" s="30">
        <v>1.974</v>
      </c>
      <c r="DA16" s="142">
        <v>3.4</v>
      </c>
      <c r="DB16" s="30">
        <v>1.9690000000000001</v>
      </c>
      <c r="DC16" s="22">
        <v>3.88</v>
      </c>
      <c r="DD16" s="148">
        <v>1.958</v>
      </c>
      <c r="DE16" s="22">
        <v>3.56</v>
      </c>
      <c r="DF16" s="172">
        <v>0</v>
      </c>
      <c r="DG16" s="21">
        <v>0.45600000000000002</v>
      </c>
      <c r="DH16" s="183">
        <v>1.95</v>
      </c>
      <c r="DI16" s="21">
        <v>1.08</v>
      </c>
      <c r="DJ16" s="183"/>
      <c r="DK16" s="21"/>
      <c r="DL16" s="172"/>
      <c r="DM16" s="21"/>
      <c r="DN16" s="172"/>
      <c r="DO16" s="21"/>
      <c r="DP16" s="23">
        <f t="shared" si="2"/>
        <v>5.83</v>
      </c>
      <c r="DQ16" s="24">
        <f t="shared" si="3"/>
        <v>9.4400000000000013</v>
      </c>
      <c r="DR16" s="128">
        <f t="shared" si="4"/>
        <v>3.6100000000000012</v>
      </c>
    </row>
    <row r="17" spans="1:122" ht="15" customHeight="1" x14ac:dyDescent="0.25">
      <c r="A17" s="351" t="s">
        <v>37</v>
      </c>
      <c r="B17" s="352"/>
      <c r="C17" s="353"/>
      <c r="D17" s="26">
        <v>5.0599999999999996</v>
      </c>
      <c r="E17" s="28">
        <v>6.5</v>
      </c>
      <c r="F17" s="30">
        <v>5.0599999999999996</v>
      </c>
      <c r="G17" s="28">
        <v>6.5</v>
      </c>
      <c r="H17" s="30">
        <v>5.0599999999999996</v>
      </c>
      <c r="I17" s="27">
        <v>6.5</v>
      </c>
      <c r="J17" s="26">
        <v>5.0599999999999996</v>
      </c>
      <c r="K17" s="28">
        <v>6.5</v>
      </c>
      <c r="L17" s="31">
        <v>5.0599999999999996</v>
      </c>
      <c r="M17" s="28">
        <v>6.5</v>
      </c>
      <c r="N17" s="30">
        <v>5.0599999999999996</v>
      </c>
      <c r="O17" s="28">
        <v>6.5</v>
      </c>
      <c r="P17" s="26">
        <v>4.8499999999999996</v>
      </c>
      <c r="Q17" s="28">
        <v>6.5</v>
      </c>
      <c r="R17" s="26">
        <v>4.91</v>
      </c>
      <c r="S17" s="28">
        <v>6.5</v>
      </c>
      <c r="T17" s="26">
        <v>4.93</v>
      </c>
      <c r="U17" s="28">
        <v>6.5</v>
      </c>
      <c r="V17" s="26"/>
      <c r="W17" s="28"/>
      <c r="X17" s="26"/>
      <c r="Y17" s="28"/>
      <c r="Z17" s="30"/>
      <c r="AA17" s="27"/>
      <c r="AB17" s="26"/>
      <c r="AC17" s="28"/>
      <c r="AD17" s="29"/>
      <c r="AE17" s="28"/>
      <c r="AF17" s="31"/>
      <c r="AG17" s="28"/>
      <c r="AH17" s="31"/>
      <c r="AI17" s="27"/>
      <c r="AJ17" s="30"/>
      <c r="AK17" s="28"/>
      <c r="AL17" s="31"/>
      <c r="AM17" s="28"/>
      <c r="AN17" s="31"/>
      <c r="AO17" s="27"/>
      <c r="AP17" s="26"/>
      <c r="AQ17" s="28"/>
      <c r="AR17" s="31"/>
      <c r="AS17" s="27"/>
      <c r="AT17" s="26"/>
      <c r="AU17" s="28"/>
      <c r="AV17" s="26"/>
      <c r="AW17" s="28"/>
      <c r="AX17" s="30"/>
      <c r="AY17" s="28"/>
      <c r="AZ17" s="26"/>
      <c r="BA17" s="28"/>
      <c r="BB17" s="26"/>
      <c r="BC17" s="28"/>
      <c r="BD17" s="31"/>
      <c r="BE17" s="27"/>
      <c r="BF17" s="26"/>
      <c r="BG17" s="28"/>
      <c r="BH17" s="31"/>
      <c r="BI17" s="27"/>
      <c r="BJ17" s="26"/>
      <c r="BK17" s="28"/>
      <c r="BL17" s="26"/>
      <c r="BM17" s="27"/>
      <c r="BN17" s="26"/>
      <c r="BO17" s="28"/>
      <c r="BP17" s="26"/>
      <c r="BQ17" s="28"/>
      <c r="BR17" s="26"/>
      <c r="BS17" s="28"/>
      <c r="BT17" s="30">
        <v>4.99</v>
      </c>
      <c r="BU17" s="28">
        <v>6.5</v>
      </c>
      <c r="BV17" s="26">
        <v>5.04</v>
      </c>
      <c r="BW17" s="27">
        <v>6.5</v>
      </c>
      <c r="BX17" s="26">
        <v>5.04</v>
      </c>
      <c r="BY17" s="28">
        <v>6.5</v>
      </c>
      <c r="BZ17" s="26">
        <v>6.15</v>
      </c>
      <c r="CA17" s="28">
        <v>6.5</v>
      </c>
      <c r="CB17" s="26">
        <v>6.17</v>
      </c>
      <c r="CC17" s="28">
        <v>6.5</v>
      </c>
      <c r="CD17" s="26">
        <v>6.19</v>
      </c>
      <c r="CE17" s="28">
        <v>6.5</v>
      </c>
      <c r="CF17" s="30">
        <v>6.19</v>
      </c>
      <c r="CG17" s="28">
        <v>6.5</v>
      </c>
      <c r="CH17" s="30">
        <v>6.19</v>
      </c>
      <c r="CI17" s="28">
        <v>6.5</v>
      </c>
      <c r="CJ17" s="30">
        <v>6.17</v>
      </c>
      <c r="CK17" s="28">
        <v>6.5</v>
      </c>
      <c r="CL17" s="30">
        <v>6.19</v>
      </c>
      <c r="CM17" s="28">
        <v>6.5</v>
      </c>
      <c r="CN17" s="30">
        <v>6.19</v>
      </c>
      <c r="CO17" s="28">
        <v>6.5</v>
      </c>
      <c r="CP17" s="30">
        <v>8.2100000000000009</v>
      </c>
      <c r="CQ17" s="28">
        <v>6.5</v>
      </c>
      <c r="CR17" s="30">
        <v>8.16</v>
      </c>
      <c r="CS17" s="28">
        <v>6.5</v>
      </c>
      <c r="CT17" s="30">
        <v>8.0500000000000007</v>
      </c>
      <c r="CU17" s="28">
        <v>6.5</v>
      </c>
      <c r="CV17" s="30">
        <v>8.1300000000000008</v>
      </c>
      <c r="CW17" s="142">
        <v>6.5</v>
      </c>
      <c r="CX17" s="30">
        <v>8.1389999999999993</v>
      </c>
      <c r="CY17" s="142">
        <v>6.5</v>
      </c>
      <c r="CZ17" s="30">
        <v>8.1340000000000003</v>
      </c>
      <c r="DA17" s="142">
        <v>6.5</v>
      </c>
      <c r="DB17" s="30">
        <v>8.109</v>
      </c>
      <c r="DC17" s="22">
        <v>6.5</v>
      </c>
      <c r="DD17" s="148">
        <v>8.0690000000000008</v>
      </c>
      <c r="DE17" s="22">
        <v>6.5</v>
      </c>
      <c r="DF17" s="172">
        <v>8.0350000000000001</v>
      </c>
      <c r="DG17" s="21">
        <v>6.5</v>
      </c>
      <c r="DH17" s="183">
        <v>8.0370000000000008</v>
      </c>
      <c r="DI17" s="21">
        <v>6.5</v>
      </c>
      <c r="DJ17" s="183"/>
      <c r="DK17" s="21"/>
      <c r="DL17" s="172"/>
      <c r="DM17" s="21"/>
      <c r="DN17" s="172"/>
      <c r="DO17" s="21"/>
      <c r="DP17" s="23">
        <f t="shared" si="2"/>
        <v>29.799999999999997</v>
      </c>
      <c r="DQ17" s="24">
        <f t="shared" si="3"/>
        <v>39</v>
      </c>
      <c r="DR17" s="128">
        <f t="shared" si="4"/>
        <v>9.2000000000000028</v>
      </c>
    </row>
    <row r="18" spans="1:122" ht="15" customHeight="1" x14ac:dyDescent="0.25">
      <c r="A18" s="265" t="s">
        <v>38</v>
      </c>
      <c r="B18" s="266"/>
      <c r="C18" s="267"/>
      <c r="D18" s="26">
        <v>39.5</v>
      </c>
      <c r="E18" s="28">
        <v>34.923000000012486</v>
      </c>
      <c r="F18" s="30">
        <v>34.9</v>
      </c>
      <c r="G18" s="28">
        <v>33.759999999918364</v>
      </c>
      <c r="H18" s="30">
        <v>35</v>
      </c>
      <c r="I18" s="27">
        <v>34.086000000076837</v>
      </c>
      <c r="J18" s="26">
        <v>37.200000000000003</v>
      </c>
      <c r="K18" s="28">
        <v>32.73899999998271</v>
      </c>
      <c r="L18" s="31">
        <v>37.1</v>
      </c>
      <c r="M18" s="28">
        <v>32.231999999927964</v>
      </c>
      <c r="N18" s="30">
        <v>35</v>
      </c>
      <c r="O18" s="28">
        <v>32.382000000102764</v>
      </c>
      <c r="P18" s="26">
        <v>31.94</v>
      </c>
      <c r="Q18" s="28">
        <v>34.432999999796394</v>
      </c>
      <c r="R18" s="26">
        <v>31.55</v>
      </c>
      <c r="S18" s="28">
        <v>34.548000000150786</v>
      </c>
      <c r="T18" s="26">
        <v>30.52</v>
      </c>
      <c r="U18" s="28">
        <v>29.45499999997503</v>
      </c>
      <c r="V18" s="26"/>
      <c r="W18" s="28"/>
      <c r="X18" s="26"/>
      <c r="Y18" s="28"/>
      <c r="Z18" s="30"/>
      <c r="AA18" s="27"/>
      <c r="AB18" s="26"/>
      <c r="AC18" s="28"/>
      <c r="AD18" s="29"/>
      <c r="AE18" s="28"/>
      <c r="AF18" s="31"/>
      <c r="AG18" s="28"/>
      <c r="AH18" s="31"/>
      <c r="AI18" s="27"/>
      <c r="AJ18" s="30"/>
      <c r="AK18" s="28"/>
      <c r="AL18" s="31"/>
      <c r="AM18" s="28"/>
      <c r="AN18" s="31"/>
      <c r="AO18" s="27"/>
      <c r="AP18" s="26"/>
      <c r="AQ18" s="28"/>
      <c r="AR18" s="31"/>
      <c r="AS18" s="27"/>
      <c r="AT18" s="26"/>
      <c r="AU18" s="28"/>
      <c r="AV18" s="26"/>
      <c r="AW18" s="28"/>
      <c r="AX18" s="30"/>
      <c r="AY18" s="28"/>
      <c r="AZ18" s="26"/>
      <c r="BA18" s="28"/>
      <c r="BB18" s="26"/>
      <c r="BC18" s="28"/>
      <c r="BD18" s="31"/>
      <c r="BE18" s="27"/>
      <c r="BF18" s="26"/>
      <c r="BG18" s="28"/>
      <c r="BH18" s="31"/>
      <c r="BI18" s="27"/>
      <c r="BJ18" s="26"/>
      <c r="BK18" s="28"/>
      <c r="BL18" s="26"/>
      <c r="BM18" s="27"/>
      <c r="BN18" s="26"/>
      <c r="BO18" s="28"/>
      <c r="BP18" s="26"/>
      <c r="BQ18" s="28"/>
      <c r="BR18" s="26"/>
      <c r="BS18" s="28"/>
      <c r="BT18" s="30">
        <v>31.87</v>
      </c>
      <c r="BU18" s="28">
        <v>30.648999999892432</v>
      </c>
      <c r="BV18" s="26">
        <v>32.520000000000003</v>
      </c>
      <c r="BW18" s="27">
        <v>30.606000000105645</v>
      </c>
      <c r="BX18" s="26">
        <v>32.619999999999997</v>
      </c>
      <c r="BY18" s="28">
        <v>31.779999999949098</v>
      </c>
      <c r="BZ18" s="26">
        <v>32.159999999999997</v>
      </c>
      <c r="CA18" s="28">
        <v>31.011000000080678</v>
      </c>
      <c r="CB18" s="26">
        <v>32.35</v>
      </c>
      <c r="CC18" s="28">
        <v>29.513000000006723</v>
      </c>
      <c r="CD18" s="26">
        <v>32.5</v>
      </c>
      <c r="CE18" s="28">
        <v>29.426999999959662</v>
      </c>
      <c r="CF18" s="30">
        <v>31.6</v>
      </c>
      <c r="CG18" s="28">
        <v>56.760999999896271</v>
      </c>
      <c r="CH18" s="30">
        <v>32.700000000000003</v>
      </c>
      <c r="CI18" s="28">
        <v>2.8670000001114104</v>
      </c>
      <c r="CJ18" s="30">
        <v>32.89</v>
      </c>
      <c r="CK18" s="28">
        <v>17.78299999990876</v>
      </c>
      <c r="CL18" s="30">
        <v>32.9</v>
      </c>
      <c r="CM18" s="28">
        <v>32.030000000016329</v>
      </c>
      <c r="CN18" s="30">
        <v>32.5</v>
      </c>
      <c r="CO18" s="28">
        <v>32.192000000070109</v>
      </c>
      <c r="CP18" s="30">
        <v>32.9</v>
      </c>
      <c r="CQ18" s="28">
        <v>27.98099999988667</v>
      </c>
      <c r="CR18" s="30">
        <v>32.4</v>
      </c>
      <c r="CS18" s="28">
        <v>30.333000000100846</v>
      </c>
      <c r="CT18" s="30">
        <v>31.21</v>
      </c>
      <c r="CU18" s="28">
        <v>24.733999999923167</v>
      </c>
      <c r="CV18" s="30">
        <v>31.97</v>
      </c>
      <c r="CW18" s="142">
        <v>27.47300000010949</v>
      </c>
      <c r="CX18" s="30">
        <v>32.097000000000001</v>
      </c>
      <c r="CY18" s="142">
        <v>26.908999999914521</v>
      </c>
      <c r="CZ18" s="30">
        <v>31.774999999999999</v>
      </c>
      <c r="DA18" s="139">
        <v>30.754000000019207</v>
      </c>
      <c r="DB18" s="30">
        <v>31.47</v>
      </c>
      <c r="DC18" s="38">
        <v>30.595999999979831</v>
      </c>
      <c r="DD18" s="152">
        <v>32.287999999999997</v>
      </c>
      <c r="DE18" s="27">
        <v>28.939000000113332</v>
      </c>
      <c r="DF18" s="174">
        <v>31.744</v>
      </c>
      <c r="DG18" s="28">
        <v>25.292999999913562</v>
      </c>
      <c r="DH18" s="184">
        <v>30.748999999999999</v>
      </c>
      <c r="DI18" s="28">
        <v>27.693000000010564</v>
      </c>
      <c r="DJ18" s="184"/>
      <c r="DK18" s="28"/>
      <c r="DL18" s="174"/>
      <c r="DM18" s="28"/>
      <c r="DN18" s="174"/>
      <c r="DO18" s="28"/>
      <c r="DP18" s="23">
        <f t="shared" si="2"/>
        <v>197.98000000000002</v>
      </c>
      <c r="DQ18" s="24">
        <f t="shared" si="3"/>
        <v>193.69899999984537</v>
      </c>
      <c r="DR18" s="128">
        <f t="shared" si="4"/>
        <v>-4.2810000001546484</v>
      </c>
    </row>
    <row r="19" spans="1:122" ht="15" customHeight="1" x14ac:dyDescent="0.25">
      <c r="A19" s="265" t="s">
        <v>39</v>
      </c>
      <c r="B19" s="266"/>
      <c r="C19" s="267"/>
      <c r="D19" s="26">
        <v>26.4</v>
      </c>
      <c r="E19" s="28">
        <v>5.7990000000000004</v>
      </c>
      <c r="F19" s="30">
        <v>26.4</v>
      </c>
      <c r="G19" s="28">
        <v>6.5</v>
      </c>
      <c r="H19" s="30">
        <v>26.4</v>
      </c>
      <c r="I19" s="27">
        <v>5.1840000000000002</v>
      </c>
      <c r="J19" s="26">
        <v>26.4</v>
      </c>
      <c r="K19" s="28">
        <v>6.069</v>
      </c>
      <c r="L19" s="31">
        <v>26.4</v>
      </c>
      <c r="M19" s="28">
        <v>5.718</v>
      </c>
      <c r="N19" s="30">
        <v>26.4</v>
      </c>
      <c r="O19" s="28">
        <v>6.36</v>
      </c>
      <c r="P19" s="26">
        <v>25.26</v>
      </c>
      <c r="Q19" s="28">
        <v>21.138999999999999</v>
      </c>
      <c r="R19" s="26">
        <v>25.58</v>
      </c>
      <c r="S19" s="28">
        <v>9.2100000000000009</v>
      </c>
      <c r="T19" s="26">
        <v>23.34</v>
      </c>
      <c r="U19" s="28">
        <v>12.851000000000001</v>
      </c>
      <c r="V19" s="26"/>
      <c r="W19" s="28"/>
      <c r="X19" s="26"/>
      <c r="Y19" s="28"/>
      <c r="Z19" s="30"/>
      <c r="AA19" s="27"/>
      <c r="AB19" s="26"/>
      <c r="AC19" s="28"/>
      <c r="AD19" s="29"/>
      <c r="AE19" s="28"/>
      <c r="AF19" s="31"/>
      <c r="AG19" s="28"/>
      <c r="AH19" s="31"/>
      <c r="AI19" s="27"/>
      <c r="AJ19" s="30"/>
      <c r="AK19" s="28"/>
      <c r="AL19" s="31"/>
      <c r="AM19" s="28"/>
      <c r="AN19" s="31"/>
      <c r="AO19" s="27"/>
      <c r="AP19" s="26"/>
      <c r="AQ19" s="28"/>
      <c r="AR19" s="31"/>
      <c r="AS19" s="27"/>
      <c r="AT19" s="26"/>
      <c r="AU19" s="28"/>
      <c r="AV19" s="26"/>
      <c r="AW19" s="28"/>
      <c r="AX19" s="30"/>
      <c r="AY19" s="28"/>
      <c r="AZ19" s="26"/>
      <c r="BA19" s="28"/>
      <c r="BB19" s="26"/>
      <c r="BC19" s="28"/>
      <c r="BD19" s="31"/>
      <c r="BE19" s="27"/>
      <c r="BF19" s="26"/>
      <c r="BG19" s="28"/>
      <c r="BH19" s="31"/>
      <c r="BI19" s="27"/>
      <c r="BJ19" s="26"/>
      <c r="BK19" s="28"/>
      <c r="BL19" s="26"/>
      <c r="BM19" s="27"/>
      <c r="BN19" s="26"/>
      <c r="BO19" s="28"/>
      <c r="BP19" s="26"/>
      <c r="BQ19" s="28"/>
      <c r="BR19" s="26"/>
      <c r="BS19" s="28"/>
      <c r="BT19" s="30">
        <v>21.26</v>
      </c>
      <c r="BU19" s="28">
        <v>1.823</v>
      </c>
      <c r="BV19" s="26">
        <v>21.49</v>
      </c>
      <c r="BW19" s="27">
        <v>34.734000000000002</v>
      </c>
      <c r="BX19" s="26">
        <v>21.49</v>
      </c>
      <c r="BY19" s="28">
        <v>27.488</v>
      </c>
      <c r="BZ19" s="26">
        <v>21.46</v>
      </c>
      <c r="CA19" s="28">
        <v>10.635</v>
      </c>
      <c r="CB19" s="26">
        <v>19.12</v>
      </c>
      <c r="CC19" s="28">
        <v>24.145</v>
      </c>
      <c r="CD19" s="26">
        <v>16.8</v>
      </c>
      <c r="CE19" s="28">
        <v>28.125</v>
      </c>
      <c r="CF19" s="30">
        <v>16.8</v>
      </c>
      <c r="CG19" s="28">
        <v>11.087</v>
      </c>
      <c r="CH19" s="30">
        <v>16.8</v>
      </c>
      <c r="CI19" s="28">
        <v>49.536999999999999</v>
      </c>
      <c r="CJ19" s="30">
        <v>16.75</v>
      </c>
      <c r="CK19" s="28">
        <v>49.536999999999999</v>
      </c>
      <c r="CL19" s="30">
        <v>16.8</v>
      </c>
      <c r="CM19" s="28">
        <v>27.568000000000001</v>
      </c>
      <c r="CN19" s="30">
        <v>16.8</v>
      </c>
      <c r="CO19" s="139">
        <v>19.420000000000002</v>
      </c>
      <c r="CP19" s="30">
        <v>16.8</v>
      </c>
      <c r="CQ19" s="139">
        <v>25.677</v>
      </c>
      <c r="CR19" s="30">
        <v>16.71</v>
      </c>
      <c r="CS19" s="139">
        <v>23.786999999999999</v>
      </c>
      <c r="CT19" s="30">
        <v>16.48</v>
      </c>
      <c r="CU19" s="139">
        <v>26.745999999999999</v>
      </c>
      <c r="CV19" s="30">
        <v>16.64</v>
      </c>
      <c r="CW19" s="110">
        <v>23.742999999999999</v>
      </c>
      <c r="CX19" s="30">
        <v>16.940000000000001</v>
      </c>
      <c r="CY19" s="110">
        <v>27.475000000000001</v>
      </c>
      <c r="CZ19" s="30">
        <v>17.114999999999998</v>
      </c>
      <c r="DA19" s="110">
        <v>5.8760000000000003</v>
      </c>
      <c r="DB19" s="30">
        <v>17.055</v>
      </c>
      <c r="DC19" s="155">
        <v>6.43</v>
      </c>
      <c r="DD19" s="148">
        <v>17.161000000000001</v>
      </c>
      <c r="DE19" s="22">
        <v>8.1530000000000005</v>
      </c>
      <c r="DF19" s="172">
        <v>17.081</v>
      </c>
      <c r="DG19" s="21">
        <v>11.997</v>
      </c>
      <c r="DH19" s="183">
        <v>17.084</v>
      </c>
      <c r="DI19" s="21">
        <v>11.840999999999999</v>
      </c>
      <c r="DJ19" s="183"/>
      <c r="DK19" s="21"/>
      <c r="DL19" s="172"/>
      <c r="DM19" s="21"/>
      <c r="DN19" s="172"/>
      <c r="DO19" s="21"/>
      <c r="DP19" s="23">
        <f t="shared" si="2"/>
        <v>148.24</v>
      </c>
      <c r="DQ19" s="24">
        <f t="shared" si="3"/>
        <v>57.101000000000006</v>
      </c>
      <c r="DR19" s="128">
        <f t="shared" si="4"/>
        <v>-91.13900000000001</v>
      </c>
    </row>
    <row r="20" spans="1:122" ht="15" customHeight="1" x14ac:dyDescent="0.25">
      <c r="A20" s="265" t="s">
        <v>40</v>
      </c>
      <c r="B20" s="266"/>
      <c r="C20" s="267"/>
      <c r="D20" s="26">
        <v>8.16</v>
      </c>
      <c r="E20" s="28">
        <v>8.5</v>
      </c>
      <c r="F20" s="30">
        <v>8.16</v>
      </c>
      <c r="G20" s="28">
        <v>8.5</v>
      </c>
      <c r="H20" s="30">
        <v>7.44</v>
      </c>
      <c r="I20" s="27">
        <v>8.5</v>
      </c>
      <c r="J20" s="26">
        <v>8.3800000000000008</v>
      </c>
      <c r="K20" s="28">
        <v>8.5</v>
      </c>
      <c r="L20" s="31">
        <v>8.06</v>
      </c>
      <c r="M20" s="28">
        <v>8.5</v>
      </c>
      <c r="N20" s="30">
        <v>7.99</v>
      </c>
      <c r="O20" s="28">
        <v>8.5</v>
      </c>
      <c r="P20" s="26">
        <v>7.94</v>
      </c>
      <c r="Q20" s="28">
        <v>8.5</v>
      </c>
      <c r="R20" s="26">
        <v>7.79</v>
      </c>
      <c r="S20" s="28">
        <v>8.5</v>
      </c>
      <c r="T20" s="26">
        <v>7.65</v>
      </c>
      <c r="U20" s="28">
        <v>8.5</v>
      </c>
      <c r="V20" s="26"/>
      <c r="W20" s="28"/>
      <c r="X20" s="26"/>
      <c r="Y20" s="28"/>
      <c r="Z20" s="30"/>
      <c r="AA20" s="27"/>
      <c r="AB20" s="26"/>
      <c r="AC20" s="28"/>
      <c r="AD20" s="29"/>
      <c r="AE20" s="28"/>
      <c r="AF20" s="31"/>
      <c r="AG20" s="28"/>
      <c r="AH20" s="31"/>
      <c r="AI20" s="27"/>
      <c r="AJ20" s="30"/>
      <c r="AK20" s="28"/>
      <c r="AL20" s="31"/>
      <c r="AM20" s="28"/>
      <c r="AN20" s="31"/>
      <c r="AO20" s="27"/>
      <c r="AP20" s="26"/>
      <c r="AQ20" s="28"/>
      <c r="AR20" s="31"/>
      <c r="AS20" s="27"/>
      <c r="AT20" s="26"/>
      <c r="AU20" s="28"/>
      <c r="AV20" s="26"/>
      <c r="AW20" s="28"/>
      <c r="AX20" s="30"/>
      <c r="AY20" s="28"/>
      <c r="AZ20" s="26"/>
      <c r="BA20" s="28"/>
      <c r="BB20" s="26"/>
      <c r="BC20" s="28"/>
      <c r="BD20" s="31"/>
      <c r="BE20" s="27"/>
      <c r="BF20" s="26"/>
      <c r="BG20" s="28"/>
      <c r="BH20" s="31"/>
      <c r="BI20" s="27"/>
      <c r="BJ20" s="26"/>
      <c r="BK20" s="28"/>
      <c r="BL20" s="26"/>
      <c r="BM20" s="27"/>
      <c r="BN20" s="26"/>
      <c r="BO20" s="28"/>
      <c r="BP20" s="26"/>
      <c r="BQ20" s="28"/>
      <c r="BR20" s="26"/>
      <c r="BS20" s="28"/>
      <c r="BT20" s="30">
        <v>8.18</v>
      </c>
      <c r="BU20" s="28">
        <v>8.5</v>
      </c>
      <c r="BV20" s="26">
        <v>7.83</v>
      </c>
      <c r="BW20" s="27">
        <v>8.5</v>
      </c>
      <c r="BX20" s="26">
        <v>8.32</v>
      </c>
      <c r="BY20" s="28">
        <v>8.5</v>
      </c>
      <c r="BZ20" s="26">
        <v>8.41</v>
      </c>
      <c r="CA20" s="28">
        <v>8.5</v>
      </c>
      <c r="CB20" s="26">
        <v>8.43</v>
      </c>
      <c r="CC20" s="28">
        <v>8.5</v>
      </c>
      <c r="CD20" s="26">
        <v>8.76</v>
      </c>
      <c r="CE20" s="28">
        <v>8.5</v>
      </c>
      <c r="CF20" s="30">
        <v>8.69</v>
      </c>
      <c r="CG20" s="28">
        <v>8.5</v>
      </c>
      <c r="CH20" s="30">
        <v>8.68</v>
      </c>
      <c r="CI20" s="28">
        <v>8.5</v>
      </c>
      <c r="CJ20" s="30">
        <v>8.68</v>
      </c>
      <c r="CK20" s="28">
        <v>8.5</v>
      </c>
      <c r="CL20" s="30">
        <v>8.6</v>
      </c>
      <c r="CM20" s="28">
        <v>8.5</v>
      </c>
      <c r="CN20" s="30">
        <v>8.81</v>
      </c>
      <c r="CO20" s="28">
        <v>8.5</v>
      </c>
      <c r="CP20" s="30">
        <v>8.67</v>
      </c>
      <c r="CQ20" s="28">
        <v>8.5</v>
      </c>
      <c r="CR20" s="30">
        <v>8.69</v>
      </c>
      <c r="CS20" s="28">
        <v>8.5</v>
      </c>
      <c r="CT20" s="30">
        <v>8.5299999999999994</v>
      </c>
      <c r="CU20" s="28">
        <v>8.5</v>
      </c>
      <c r="CV20" s="30">
        <v>7.98</v>
      </c>
      <c r="CW20" s="142">
        <v>8.5</v>
      </c>
      <c r="CX20" s="30">
        <v>8.2590000000000003</v>
      </c>
      <c r="CY20" s="142">
        <v>8.5</v>
      </c>
      <c r="CZ20" s="30">
        <v>8.5649999999999995</v>
      </c>
      <c r="DA20" s="142">
        <v>8.5</v>
      </c>
      <c r="DB20" s="30">
        <v>8.5559999999999992</v>
      </c>
      <c r="DC20" s="22">
        <v>8.5</v>
      </c>
      <c r="DD20" s="148">
        <v>8.9710000000000001</v>
      </c>
      <c r="DE20" s="22">
        <v>8.5</v>
      </c>
      <c r="DF20" s="172">
        <v>9.4309999999999992</v>
      </c>
      <c r="DG20" s="21">
        <v>8.5</v>
      </c>
      <c r="DH20" s="183">
        <v>8.5090000000000003</v>
      </c>
      <c r="DI20" s="21">
        <v>8.5</v>
      </c>
      <c r="DJ20" s="183"/>
      <c r="DK20" s="21"/>
      <c r="DL20" s="172"/>
      <c r="DM20" s="21"/>
      <c r="DN20" s="172"/>
      <c r="DO20" s="21"/>
      <c r="DP20" s="23">
        <f t="shared" si="2"/>
        <v>47.61</v>
      </c>
      <c r="DQ20" s="24">
        <f t="shared" si="3"/>
        <v>51</v>
      </c>
      <c r="DR20" s="128">
        <f t="shared" si="4"/>
        <v>3.3900000000000006</v>
      </c>
    </row>
    <row r="21" spans="1:122" ht="15" customHeight="1" x14ac:dyDescent="0.25">
      <c r="A21" s="265" t="s">
        <v>41</v>
      </c>
      <c r="B21" s="266"/>
      <c r="C21" s="267"/>
      <c r="D21" s="26">
        <v>0</v>
      </c>
      <c r="E21" s="28">
        <v>0</v>
      </c>
      <c r="F21" s="49">
        <v>0.1</v>
      </c>
      <c r="G21" s="28">
        <v>0.1</v>
      </c>
      <c r="H21" s="30">
        <v>0.1</v>
      </c>
      <c r="I21" s="27">
        <v>0.1</v>
      </c>
      <c r="J21" s="26">
        <v>0.1</v>
      </c>
      <c r="K21" s="33">
        <v>0.1</v>
      </c>
      <c r="L21" s="31">
        <v>0.1</v>
      </c>
      <c r="M21" s="28">
        <v>0.1</v>
      </c>
      <c r="N21" s="76">
        <v>0.1</v>
      </c>
      <c r="O21" s="28">
        <v>0.1</v>
      </c>
      <c r="P21" s="26">
        <v>0.1</v>
      </c>
      <c r="Q21" s="28">
        <v>0.1</v>
      </c>
      <c r="R21" s="26">
        <v>0.1</v>
      </c>
      <c r="S21" s="28">
        <v>0.1</v>
      </c>
      <c r="T21" s="26">
        <v>0.1</v>
      </c>
      <c r="U21" s="33">
        <v>0.1</v>
      </c>
      <c r="V21" s="30"/>
      <c r="W21" s="28"/>
      <c r="X21" s="26"/>
      <c r="Y21" s="28"/>
      <c r="Z21" s="30"/>
      <c r="AA21" s="27"/>
      <c r="AB21" s="26"/>
      <c r="AC21" s="28"/>
      <c r="AD21" s="29"/>
      <c r="AE21" s="28"/>
      <c r="AF21" s="31"/>
      <c r="AG21" s="28"/>
      <c r="AH21" s="31"/>
      <c r="AI21" s="27"/>
      <c r="AJ21" s="30"/>
      <c r="AK21" s="28"/>
      <c r="AL21" s="31"/>
      <c r="AM21" s="28"/>
      <c r="AN21" s="31"/>
      <c r="AO21" s="27"/>
      <c r="AP21" s="26"/>
      <c r="AQ21" s="28"/>
      <c r="AR21" s="31"/>
      <c r="AS21" s="27"/>
      <c r="AT21" s="26"/>
      <c r="AU21" s="28"/>
      <c r="AV21" s="26"/>
      <c r="AW21" s="28"/>
      <c r="AX21" s="30"/>
      <c r="AY21" s="28"/>
      <c r="AZ21" s="26"/>
      <c r="BA21" s="28"/>
      <c r="BB21" s="26"/>
      <c r="BC21" s="28"/>
      <c r="BD21" s="31"/>
      <c r="BE21" s="27"/>
      <c r="BF21" s="26"/>
      <c r="BG21" s="28"/>
      <c r="BH21" s="31"/>
      <c r="BI21" s="27"/>
      <c r="BJ21" s="26"/>
      <c r="BK21" s="28"/>
      <c r="BL21" s="26"/>
      <c r="BM21" s="27"/>
      <c r="BN21" s="26"/>
      <c r="BO21" s="28"/>
      <c r="BP21" s="26"/>
      <c r="BQ21" s="28"/>
      <c r="BR21" s="26"/>
      <c r="BS21" s="28"/>
      <c r="BT21" s="49">
        <v>0.1</v>
      </c>
      <c r="BU21" s="33">
        <v>0.1</v>
      </c>
      <c r="BV21" s="26">
        <v>0.1</v>
      </c>
      <c r="BW21" s="32">
        <v>0.1</v>
      </c>
      <c r="BX21" s="26">
        <v>0.1</v>
      </c>
      <c r="BY21" s="33">
        <v>0.1</v>
      </c>
      <c r="BZ21" s="26">
        <v>0.1</v>
      </c>
      <c r="CA21" s="33">
        <v>0.1</v>
      </c>
      <c r="CB21" s="26">
        <v>0.1</v>
      </c>
      <c r="CC21" s="33">
        <v>0.1</v>
      </c>
      <c r="CD21" s="26">
        <v>0.1</v>
      </c>
      <c r="CE21" s="33">
        <v>0.1</v>
      </c>
      <c r="CF21" s="49">
        <v>0.1</v>
      </c>
      <c r="CG21" s="33">
        <v>0.1</v>
      </c>
      <c r="CH21" s="49">
        <v>0.1</v>
      </c>
      <c r="CI21" s="33">
        <v>0.1</v>
      </c>
      <c r="CJ21" s="49">
        <v>0.1</v>
      </c>
      <c r="CK21" s="33">
        <v>0.1</v>
      </c>
      <c r="CL21" s="49">
        <v>0</v>
      </c>
      <c r="CM21" s="33">
        <v>0</v>
      </c>
      <c r="CN21" s="49">
        <v>0.1</v>
      </c>
      <c r="CO21" s="33">
        <v>0.1</v>
      </c>
      <c r="CP21" s="49">
        <v>0.1</v>
      </c>
      <c r="CQ21" s="33">
        <v>0.1</v>
      </c>
      <c r="CR21" s="49">
        <v>0.1</v>
      </c>
      <c r="CS21" s="33">
        <v>0.1</v>
      </c>
      <c r="CT21" s="49">
        <v>0.12</v>
      </c>
      <c r="CU21" s="33">
        <v>0.12</v>
      </c>
      <c r="CV21" s="49">
        <v>0.12</v>
      </c>
      <c r="CW21" s="143">
        <v>0.12</v>
      </c>
      <c r="CX21" s="49">
        <v>0.12</v>
      </c>
      <c r="CY21" s="143">
        <v>0.12</v>
      </c>
      <c r="CZ21" s="49">
        <v>0.12</v>
      </c>
      <c r="DA21" s="143">
        <v>0.12</v>
      </c>
      <c r="DB21" s="49">
        <v>0.12</v>
      </c>
      <c r="DC21" s="156">
        <v>0.12</v>
      </c>
      <c r="DD21" s="149">
        <v>0.11600000000000001</v>
      </c>
      <c r="DE21" s="156">
        <v>0.11600000000000001</v>
      </c>
      <c r="DF21" s="175">
        <v>0.11799999999999999</v>
      </c>
      <c r="DG21" s="176">
        <v>0.11799999999999999</v>
      </c>
      <c r="DH21" s="185">
        <v>0.11700000000000001</v>
      </c>
      <c r="DI21" s="176">
        <v>0.11700000000000001</v>
      </c>
      <c r="DJ21" s="185"/>
      <c r="DK21" s="176"/>
      <c r="DL21" s="175"/>
      <c r="DM21" s="176"/>
      <c r="DN21" s="175"/>
      <c r="DO21" s="176"/>
      <c r="DP21" s="23">
        <f t="shared" si="2"/>
        <v>0.6</v>
      </c>
      <c r="DQ21" s="24">
        <f t="shared" si="3"/>
        <v>0.6</v>
      </c>
      <c r="DR21" s="128">
        <f t="shared" si="4"/>
        <v>0</v>
      </c>
    </row>
    <row r="22" spans="1:122" ht="15" customHeight="1" x14ac:dyDescent="0.25">
      <c r="A22" s="265" t="s">
        <v>42</v>
      </c>
      <c r="B22" s="266"/>
      <c r="C22" s="267"/>
      <c r="D22" s="26">
        <v>397.5</v>
      </c>
      <c r="E22" s="28">
        <v>312.90534000002799</v>
      </c>
      <c r="F22" s="49">
        <v>374</v>
      </c>
      <c r="G22" s="28">
        <v>347.64179999999914</v>
      </c>
      <c r="H22" s="19">
        <v>403.5</v>
      </c>
      <c r="I22" s="27">
        <v>437.06255999989156</v>
      </c>
      <c r="J22" s="72">
        <v>0</v>
      </c>
      <c r="K22" s="35">
        <v>416.19732000005996</v>
      </c>
      <c r="L22" s="31">
        <v>403.5</v>
      </c>
      <c r="M22" s="38">
        <v>452.02541999999323</v>
      </c>
      <c r="N22" s="30">
        <v>415.5</v>
      </c>
      <c r="O22" s="28">
        <v>328.84500000000298</v>
      </c>
      <c r="P22" s="26">
        <v>374.88</v>
      </c>
      <c r="Q22" s="28">
        <v>406.17588000004599</v>
      </c>
      <c r="R22" s="26">
        <v>382.5</v>
      </c>
      <c r="S22" s="28">
        <v>373.88868000001531</v>
      </c>
      <c r="T22" s="39">
        <v>383.51</v>
      </c>
      <c r="U22" s="36">
        <v>396.85667999997764</v>
      </c>
      <c r="V22" s="30"/>
      <c r="W22" s="28"/>
      <c r="X22" s="37"/>
      <c r="Y22" s="36"/>
      <c r="Z22" s="30"/>
      <c r="AA22" s="27"/>
      <c r="AB22" s="72"/>
      <c r="AC22" s="35"/>
      <c r="AD22" s="29"/>
      <c r="AE22" s="28"/>
      <c r="AF22" s="31"/>
      <c r="AG22" s="28"/>
      <c r="AH22" s="31"/>
      <c r="AI22" s="27"/>
      <c r="AJ22" s="30"/>
      <c r="AK22" s="28"/>
      <c r="AL22" s="31"/>
      <c r="AM22" s="28"/>
      <c r="AN22" s="31"/>
      <c r="AO22" s="27"/>
      <c r="AP22" s="26"/>
      <c r="AQ22" s="28"/>
      <c r="AR22" s="31"/>
      <c r="AS22" s="27"/>
      <c r="AT22" s="26"/>
      <c r="AU22" s="28"/>
      <c r="AV22" s="26"/>
      <c r="AW22" s="28"/>
      <c r="AX22" s="30"/>
      <c r="AY22" s="28"/>
      <c r="AZ22" s="39"/>
      <c r="BA22" s="38"/>
      <c r="BB22" s="39"/>
      <c r="BC22" s="38"/>
      <c r="BD22" s="31"/>
      <c r="BE22" s="27"/>
      <c r="BF22" s="26"/>
      <c r="BG22" s="28"/>
      <c r="BH22" s="39"/>
      <c r="BI22" s="38"/>
      <c r="BJ22" s="39"/>
      <c r="BK22" s="38"/>
      <c r="BL22" s="39"/>
      <c r="BM22" s="27"/>
      <c r="BN22" s="26"/>
      <c r="BO22" s="28"/>
      <c r="BP22" s="26"/>
      <c r="BQ22" s="28"/>
      <c r="BR22" s="26"/>
      <c r="BS22" s="28"/>
      <c r="BT22" s="49">
        <v>336.74</v>
      </c>
      <c r="BU22" s="36">
        <v>375.44033999999232</v>
      </c>
      <c r="BV22" s="39">
        <v>379.73</v>
      </c>
      <c r="BW22" s="34">
        <v>373.31579999995984</v>
      </c>
      <c r="BX22" s="26">
        <v>379.68</v>
      </c>
      <c r="BY22" s="35">
        <v>342.61128000003976</v>
      </c>
      <c r="BZ22" s="26">
        <v>379.24</v>
      </c>
      <c r="CA22" s="35">
        <v>361.49783999990944</v>
      </c>
      <c r="CB22" s="26">
        <v>379.91</v>
      </c>
      <c r="CC22" s="35">
        <v>384.97866000003086</v>
      </c>
      <c r="CD22" s="26">
        <v>381</v>
      </c>
      <c r="CE22" s="35">
        <v>384.91200000002209</v>
      </c>
      <c r="CF22" s="49">
        <v>382</v>
      </c>
      <c r="CG22" s="35">
        <v>350.49498000002575</v>
      </c>
      <c r="CH22" s="49">
        <v>382</v>
      </c>
      <c r="CI22" s="35">
        <v>347.54543999998128</v>
      </c>
      <c r="CJ22" s="49">
        <v>376.75</v>
      </c>
      <c r="CK22" s="35">
        <v>364.31405999994956</v>
      </c>
      <c r="CL22" s="49">
        <v>369.5</v>
      </c>
      <c r="CM22" s="35">
        <v>350.1735600000689</v>
      </c>
      <c r="CN22" s="49">
        <v>374</v>
      </c>
      <c r="CO22" s="35">
        <v>393.81209999996304</v>
      </c>
      <c r="CP22" s="49">
        <v>374</v>
      </c>
      <c r="CQ22" s="35">
        <v>362.8811999999773</v>
      </c>
      <c r="CR22" s="49">
        <v>376.41</v>
      </c>
      <c r="CS22" s="35">
        <v>391.6274999999946</v>
      </c>
      <c r="CT22" s="49">
        <v>364.69</v>
      </c>
      <c r="CU22" s="35">
        <v>370.34316000005418</v>
      </c>
      <c r="CV22" s="49">
        <v>371.16</v>
      </c>
      <c r="CW22" s="144">
        <v>393.59562000001318</v>
      </c>
      <c r="CX22" s="49">
        <v>375.83699999999999</v>
      </c>
      <c r="CY22" s="144">
        <v>393.67548000002466</v>
      </c>
      <c r="CZ22" s="49">
        <v>399.61700000000002</v>
      </c>
      <c r="DA22" s="144">
        <v>421.69247999990478</v>
      </c>
      <c r="DB22" s="49">
        <v>398.858</v>
      </c>
      <c r="DC22" s="157">
        <v>394.86347999998037</v>
      </c>
      <c r="DD22" s="149">
        <v>441.04599999999999</v>
      </c>
      <c r="DE22" s="157">
        <v>448.4482200000952</v>
      </c>
      <c r="DF22" s="175">
        <v>387.62099999999998</v>
      </c>
      <c r="DG22" s="177">
        <v>452.94545999991925</v>
      </c>
      <c r="DH22" s="186">
        <v>400.291</v>
      </c>
      <c r="DI22" s="177">
        <v>343.49106000008453</v>
      </c>
      <c r="DJ22" s="186"/>
      <c r="DK22" s="177"/>
      <c r="DL22" s="175"/>
      <c r="DM22" s="177"/>
      <c r="DN22" s="175"/>
      <c r="DO22" s="177"/>
      <c r="DP22" s="23">
        <f t="shared" si="2"/>
        <v>2296.63</v>
      </c>
      <c r="DQ22" s="24">
        <f t="shared" si="3"/>
        <v>2333.2320000000277</v>
      </c>
      <c r="DR22" s="130">
        <f t="shared" si="4"/>
        <v>36.602000000027601</v>
      </c>
    </row>
    <row r="23" spans="1:122" s="65" customFormat="1" ht="15" customHeight="1" x14ac:dyDescent="0.25">
      <c r="A23" s="265" t="s">
        <v>43</v>
      </c>
      <c r="B23" s="266"/>
      <c r="C23" s="267"/>
      <c r="D23" s="26">
        <v>44.57</v>
      </c>
      <c r="E23" s="28">
        <v>50</v>
      </c>
      <c r="F23" s="30">
        <v>44.57</v>
      </c>
      <c r="G23" s="28">
        <v>50</v>
      </c>
      <c r="H23" s="19">
        <v>44.57</v>
      </c>
      <c r="I23" s="27">
        <v>50</v>
      </c>
      <c r="J23" s="72">
        <v>44.57</v>
      </c>
      <c r="K23" s="35">
        <v>50</v>
      </c>
      <c r="L23" s="31">
        <v>44.57</v>
      </c>
      <c r="M23" s="38">
        <v>50</v>
      </c>
      <c r="N23" s="30">
        <v>44.57</v>
      </c>
      <c r="O23" s="33">
        <v>50</v>
      </c>
      <c r="P23" s="26">
        <v>42.48</v>
      </c>
      <c r="Q23" s="33">
        <v>50</v>
      </c>
      <c r="R23" s="26">
        <v>43.06</v>
      </c>
      <c r="S23" s="28">
        <v>50</v>
      </c>
      <c r="T23" s="39">
        <v>43.2</v>
      </c>
      <c r="U23" s="36">
        <v>50</v>
      </c>
      <c r="V23" s="30"/>
      <c r="W23" s="33"/>
      <c r="X23" s="37"/>
      <c r="Y23" s="36"/>
      <c r="Z23" s="30"/>
      <c r="AA23" s="27"/>
      <c r="AB23" s="72"/>
      <c r="AC23" s="35"/>
      <c r="AD23" s="29"/>
      <c r="AE23" s="28"/>
      <c r="AF23" s="31"/>
      <c r="AG23" s="28"/>
      <c r="AH23" s="31"/>
      <c r="AI23" s="27"/>
      <c r="AJ23" s="30"/>
      <c r="AK23" s="28"/>
      <c r="AL23" s="31"/>
      <c r="AM23" s="28"/>
      <c r="AN23" s="31"/>
      <c r="AO23" s="27"/>
      <c r="AP23" s="26"/>
      <c r="AQ23" s="28"/>
      <c r="AR23" s="31"/>
      <c r="AS23" s="27"/>
      <c r="AT23" s="26"/>
      <c r="AU23" s="28"/>
      <c r="AV23" s="26"/>
      <c r="AW23" s="28"/>
      <c r="AX23" s="30"/>
      <c r="AY23" s="28"/>
      <c r="AZ23" s="39"/>
      <c r="BA23" s="38"/>
      <c r="BB23" s="39"/>
      <c r="BC23" s="38"/>
      <c r="BD23" s="31"/>
      <c r="BE23" s="27"/>
      <c r="BF23" s="77"/>
      <c r="BG23" s="28"/>
      <c r="BH23" s="39"/>
      <c r="BI23" s="38"/>
      <c r="BJ23" s="39"/>
      <c r="BK23" s="38"/>
      <c r="BL23" s="39"/>
      <c r="BM23" s="27"/>
      <c r="BN23" s="26"/>
      <c r="BO23" s="28"/>
      <c r="BP23" s="26"/>
      <c r="BQ23" s="28"/>
      <c r="BR23" s="26"/>
      <c r="BS23" s="28"/>
      <c r="BT23" s="30">
        <v>43.77</v>
      </c>
      <c r="BU23" s="36">
        <v>50</v>
      </c>
      <c r="BV23" s="39">
        <v>44.31</v>
      </c>
      <c r="BW23" s="34">
        <v>50</v>
      </c>
      <c r="BX23" s="26">
        <v>44.31</v>
      </c>
      <c r="BY23" s="35">
        <v>50</v>
      </c>
      <c r="BZ23" s="26">
        <v>44.22</v>
      </c>
      <c r="CA23" s="35">
        <v>50</v>
      </c>
      <c r="CB23" s="26">
        <v>44.34</v>
      </c>
      <c r="CC23" s="35">
        <v>50</v>
      </c>
      <c r="CD23" s="26">
        <v>44.57</v>
      </c>
      <c r="CE23" s="35">
        <v>50</v>
      </c>
      <c r="CF23" s="30">
        <v>44.57</v>
      </c>
      <c r="CG23" s="35">
        <v>50</v>
      </c>
      <c r="CH23" s="30">
        <v>44.57</v>
      </c>
      <c r="CI23" s="35">
        <v>50</v>
      </c>
      <c r="CJ23" s="30">
        <v>44.41</v>
      </c>
      <c r="CK23" s="35">
        <v>50</v>
      </c>
      <c r="CL23" s="30">
        <v>44.57</v>
      </c>
      <c r="CM23" s="35">
        <v>50</v>
      </c>
      <c r="CN23" s="30">
        <v>44.57</v>
      </c>
      <c r="CO23" s="35">
        <v>50</v>
      </c>
      <c r="CP23" s="30">
        <v>44.57</v>
      </c>
      <c r="CQ23" s="35">
        <v>50</v>
      </c>
      <c r="CR23" s="30">
        <v>44.27</v>
      </c>
      <c r="CS23" s="35">
        <v>50</v>
      </c>
      <c r="CT23" s="30">
        <v>43.56</v>
      </c>
      <c r="CU23" s="35">
        <v>50</v>
      </c>
      <c r="CV23" s="30">
        <v>44.08</v>
      </c>
      <c r="CW23" s="144">
        <v>50</v>
      </c>
      <c r="CX23" s="30">
        <v>44.121000000000002</v>
      </c>
      <c r="CY23" s="144">
        <v>50</v>
      </c>
      <c r="CZ23" s="30">
        <v>44.09</v>
      </c>
      <c r="DA23" s="144">
        <v>50</v>
      </c>
      <c r="DB23" s="30">
        <v>43.932000000000002</v>
      </c>
      <c r="DC23" s="157">
        <v>50</v>
      </c>
      <c r="DD23" s="148">
        <v>43.674999999999997</v>
      </c>
      <c r="DE23" s="157">
        <v>50</v>
      </c>
      <c r="DF23" s="172">
        <v>43.465000000000003</v>
      </c>
      <c r="DG23" s="177">
        <v>50</v>
      </c>
      <c r="DH23" s="186">
        <v>28.356999999999999</v>
      </c>
      <c r="DI23" s="177">
        <v>50</v>
      </c>
      <c r="DJ23" s="186"/>
      <c r="DK23" s="177"/>
      <c r="DL23" s="172"/>
      <c r="DM23" s="177"/>
      <c r="DN23" s="172"/>
      <c r="DO23" s="177"/>
      <c r="DP23" s="23">
        <f t="shared" si="2"/>
        <v>261.64999999999998</v>
      </c>
      <c r="DQ23" s="24">
        <f t="shared" si="3"/>
        <v>300</v>
      </c>
      <c r="DR23" s="128">
        <f t="shared" si="4"/>
        <v>38.350000000000023</v>
      </c>
    </row>
    <row r="24" spans="1:122" ht="15" customHeight="1" x14ac:dyDescent="0.25">
      <c r="A24" s="348" t="s">
        <v>44</v>
      </c>
      <c r="B24" s="349"/>
      <c r="C24" s="350"/>
      <c r="D24" s="112">
        <v>15.88</v>
      </c>
      <c r="E24" s="33">
        <v>15.875999999790793</v>
      </c>
      <c r="F24" s="69">
        <v>-0.89199999989295975</v>
      </c>
      <c r="G24" s="33">
        <v>-0.89199999989295975</v>
      </c>
      <c r="H24" s="113">
        <v>16.903999999775806</v>
      </c>
      <c r="I24" s="32">
        <v>16.903999999775806</v>
      </c>
      <c r="J24" s="191">
        <v>6.9640000000495093</v>
      </c>
      <c r="K24" s="119">
        <v>6.9640000000495093</v>
      </c>
      <c r="L24" s="115">
        <v>10.032000000129756</v>
      </c>
      <c r="M24" s="40">
        <v>10.032000000129756</v>
      </c>
      <c r="N24" s="69">
        <v>12.307999999951335</v>
      </c>
      <c r="O24" s="114">
        <v>12.307999999951335</v>
      </c>
      <c r="P24" s="116">
        <v>12.968000000105349</v>
      </c>
      <c r="Q24" s="114">
        <v>12.968000000105349</v>
      </c>
      <c r="R24" s="112">
        <v>6.1839999998583153</v>
      </c>
      <c r="S24" s="33">
        <v>6.1839999998583153</v>
      </c>
      <c r="T24" s="117">
        <v>5.0280000000930158</v>
      </c>
      <c r="U24" s="114">
        <v>5.0280000000930158</v>
      </c>
      <c r="V24" s="118"/>
      <c r="W24" s="114"/>
      <c r="X24" s="118"/>
      <c r="Y24" s="114"/>
      <c r="Z24" s="69"/>
      <c r="AA24" s="32"/>
      <c r="AB24" s="69"/>
      <c r="AC24" s="119"/>
      <c r="AD24" s="120"/>
      <c r="AE24" s="40"/>
      <c r="AF24" s="115"/>
      <c r="AG24" s="33"/>
      <c r="AH24" s="115"/>
      <c r="AI24" s="32"/>
      <c r="AJ24" s="112"/>
      <c r="AK24" s="33"/>
      <c r="AL24" s="115"/>
      <c r="AM24" s="40"/>
      <c r="AN24" s="115"/>
      <c r="AO24" s="32"/>
      <c r="AP24" s="117"/>
      <c r="AQ24" s="40"/>
      <c r="AR24" s="117"/>
      <c r="AS24" s="40"/>
      <c r="AT24" s="112"/>
      <c r="AU24" s="33"/>
      <c r="AV24" s="112"/>
      <c r="AW24" s="33"/>
      <c r="AX24" s="69"/>
      <c r="AY24" s="33"/>
      <c r="AZ24" s="117"/>
      <c r="BA24" s="40"/>
      <c r="BB24" s="117"/>
      <c r="BC24" s="40"/>
      <c r="BD24" s="115"/>
      <c r="BE24" s="32"/>
      <c r="BF24" s="112"/>
      <c r="BG24" s="33"/>
      <c r="BH24" s="117"/>
      <c r="BI24" s="40"/>
      <c r="BJ24" s="117"/>
      <c r="BK24" s="40"/>
      <c r="BL24" s="117"/>
      <c r="BM24" s="32"/>
      <c r="BN24" s="112"/>
      <c r="BO24" s="33"/>
      <c r="BP24" s="112"/>
      <c r="BQ24" s="33"/>
      <c r="BR24" s="112"/>
      <c r="BS24" s="33"/>
      <c r="BT24" s="69">
        <v>17.296000000228105</v>
      </c>
      <c r="BU24" s="114">
        <v>17.296000000228105</v>
      </c>
      <c r="BV24" s="117">
        <v>10.583999999885236</v>
      </c>
      <c r="BW24" s="124">
        <v>10.583999999885236</v>
      </c>
      <c r="BX24" s="112">
        <v>-1.4759999999073443</v>
      </c>
      <c r="BY24" s="119">
        <v>-1.4759999999073443</v>
      </c>
      <c r="BZ24" s="112">
        <v>0</v>
      </c>
      <c r="CA24" s="119">
        <v>19.187999999650401</v>
      </c>
      <c r="CB24" s="112">
        <v>10.643999999984317</v>
      </c>
      <c r="CC24" s="119">
        <v>10.643999999984317</v>
      </c>
      <c r="CD24" s="112">
        <v>8.2280000002406268</v>
      </c>
      <c r="CE24" s="119">
        <v>8.2280000002406268</v>
      </c>
      <c r="CF24" s="112">
        <v>15.92799999996987</v>
      </c>
      <c r="CG24" s="119">
        <v>15.92799999996987</v>
      </c>
      <c r="CH24" s="112">
        <v>3.1319999997285777</v>
      </c>
      <c r="CI24" s="119">
        <v>3.1319999997285777</v>
      </c>
      <c r="CJ24" s="112">
        <v>22.776000000545082</v>
      </c>
      <c r="CK24" s="119">
        <v>22.776000000545082</v>
      </c>
      <c r="CL24" s="112">
        <v>11.231999999780783</v>
      </c>
      <c r="CM24" s="119">
        <v>11.231999999780783</v>
      </c>
      <c r="CN24" s="112">
        <v>27.243999999848711</v>
      </c>
      <c r="CO24" s="119">
        <v>27.243999999848711</v>
      </c>
      <c r="CP24" s="112">
        <v>-2.8799999998091153</v>
      </c>
      <c r="CQ24" s="119">
        <v>-2.8799999998091153</v>
      </c>
      <c r="CR24" s="112">
        <v>20.80000000022028</v>
      </c>
      <c r="CS24" s="119">
        <v>20.80000000022028</v>
      </c>
      <c r="CT24" s="112">
        <v>5.1159999995788894</v>
      </c>
      <c r="CU24" s="119">
        <v>5.1159999995788894</v>
      </c>
      <c r="CV24" s="112">
        <v>20.755999999939377</v>
      </c>
      <c r="CW24" s="145">
        <v>20.755999999939377</v>
      </c>
      <c r="CX24" s="112">
        <v>10.692000000323787</v>
      </c>
      <c r="CY24" s="145">
        <v>10.692000000323787</v>
      </c>
      <c r="CZ24" s="112">
        <v>16.739999999825159</v>
      </c>
      <c r="DA24" s="145">
        <v>16.739999999825159</v>
      </c>
      <c r="DB24" s="112">
        <v>3.403999999926782</v>
      </c>
      <c r="DC24" s="124">
        <v>3.403999999926782</v>
      </c>
      <c r="DD24" s="150">
        <v>21.120000000313667</v>
      </c>
      <c r="DE24" s="124">
        <v>21.120000000313667</v>
      </c>
      <c r="DF24" s="178">
        <v>16.649999999999999</v>
      </c>
      <c r="DG24" s="119">
        <v>16.651999999871805</v>
      </c>
      <c r="DH24" s="187">
        <v>2.4760000000978835</v>
      </c>
      <c r="DI24" s="119">
        <v>2.4760000000978835</v>
      </c>
      <c r="DJ24" s="187"/>
      <c r="DK24" s="119"/>
      <c r="DL24" s="178"/>
      <c r="DM24" s="119"/>
      <c r="DN24" s="178"/>
      <c r="DO24" s="119"/>
      <c r="DP24" s="41">
        <f t="shared" si="2"/>
        <v>63.816000000365875</v>
      </c>
      <c r="DQ24" s="24">
        <f t="shared" si="3"/>
        <v>63.816000000365875</v>
      </c>
      <c r="DR24" s="128">
        <f t="shared" si="4"/>
        <v>0</v>
      </c>
    </row>
    <row r="25" spans="1:122" ht="15" customHeight="1" x14ac:dyDescent="0.25">
      <c r="A25" s="265" t="s">
        <v>45</v>
      </c>
      <c r="B25" s="266"/>
      <c r="C25" s="267"/>
      <c r="D25" s="109">
        <v>27.2</v>
      </c>
      <c r="E25" s="35">
        <v>314.51388000006864</v>
      </c>
      <c r="F25" s="49">
        <v>25.38</v>
      </c>
      <c r="G25" s="28">
        <v>537.39771999996822</v>
      </c>
      <c r="H25" s="165">
        <v>26.6</v>
      </c>
      <c r="I25" s="27">
        <v>339.3188599999703</v>
      </c>
      <c r="J25" s="26">
        <v>27.01</v>
      </c>
      <c r="K25" s="28">
        <v>335.40406000006476</v>
      </c>
      <c r="L25" s="49">
        <v>25.73</v>
      </c>
      <c r="M25" s="28">
        <v>142.12817999996412</v>
      </c>
      <c r="N25" s="75">
        <v>23.6</v>
      </c>
      <c r="O25" s="28">
        <v>146.80940000007425</v>
      </c>
      <c r="P25" s="75">
        <v>24.98</v>
      </c>
      <c r="Q25" s="28">
        <v>147.19805999998763</v>
      </c>
      <c r="R25" s="69">
        <v>25.13</v>
      </c>
      <c r="S25" s="36">
        <v>142.27747999994946</v>
      </c>
      <c r="T25" s="26">
        <v>27.42</v>
      </c>
      <c r="U25" s="28">
        <v>145.30746000004092</v>
      </c>
      <c r="V25" s="167"/>
      <c r="W25" s="28"/>
      <c r="X25" s="167"/>
      <c r="Y25" s="28"/>
      <c r="Z25" s="69"/>
      <c r="AA25" s="34"/>
      <c r="AB25" s="68"/>
      <c r="AC25" s="28"/>
      <c r="AD25" s="68"/>
      <c r="AE25" s="35"/>
      <c r="AF25" s="68"/>
      <c r="AG25" s="35"/>
      <c r="AH25" s="31"/>
      <c r="AI25" s="32"/>
      <c r="AJ25" s="39"/>
      <c r="AK25" s="33"/>
      <c r="AL25" s="42"/>
      <c r="AM25" s="35"/>
      <c r="AN25" s="39"/>
      <c r="AO25" s="40"/>
      <c r="AP25" s="43"/>
      <c r="AQ25" s="35"/>
      <c r="AR25" s="42"/>
      <c r="AS25" s="34"/>
      <c r="AT25" s="31"/>
      <c r="AU25" s="27"/>
      <c r="AV25" s="26"/>
      <c r="AW25" s="33"/>
      <c r="AX25" s="19"/>
      <c r="AY25" s="40"/>
      <c r="AZ25" s="26"/>
      <c r="BA25" s="28"/>
      <c r="BB25" s="26"/>
      <c r="BC25" s="28"/>
      <c r="BD25" s="26"/>
      <c r="BE25" s="38"/>
      <c r="BF25" s="39"/>
      <c r="BG25" s="40"/>
      <c r="BH25" s="31"/>
      <c r="BI25" s="27"/>
      <c r="BJ25" s="26"/>
      <c r="BK25" s="28"/>
      <c r="BL25" s="26"/>
      <c r="BM25" s="27"/>
      <c r="BN25" s="44"/>
      <c r="BO25" s="35"/>
      <c r="BP25" s="44"/>
      <c r="BQ25" s="35"/>
      <c r="BR25" s="26"/>
      <c r="BS25" s="33"/>
      <c r="BT25" s="49">
        <v>0</v>
      </c>
      <c r="BU25" s="28">
        <v>144.50215999995839</v>
      </c>
      <c r="BV25" s="49">
        <v>0</v>
      </c>
      <c r="BW25" s="27">
        <v>152.49690000003991</v>
      </c>
      <c r="BX25" s="49">
        <v>0</v>
      </c>
      <c r="BY25" s="28">
        <v>143.55461999998047</v>
      </c>
      <c r="BZ25" s="49">
        <v>23.88</v>
      </c>
      <c r="CA25" s="28">
        <v>1.105019999999826</v>
      </c>
      <c r="CB25" s="49">
        <v>23.89</v>
      </c>
      <c r="CC25" s="28">
        <v>147.89180000006505</v>
      </c>
      <c r="CD25" s="49">
        <v>25.63</v>
      </c>
      <c r="CE25" s="28">
        <v>139.9014199999383</v>
      </c>
      <c r="CF25" s="49">
        <v>21.98</v>
      </c>
      <c r="CG25" s="28">
        <v>138.07552000003443</v>
      </c>
      <c r="CH25" s="49">
        <v>25.35</v>
      </c>
      <c r="CI25" s="28">
        <v>133.05201999998533</v>
      </c>
      <c r="CJ25" s="49">
        <v>23.91</v>
      </c>
      <c r="CK25" s="28">
        <v>1.0256399999994001</v>
      </c>
      <c r="CL25" s="49">
        <v>23.93</v>
      </c>
      <c r="CM25" s="28">
        <v>75.34691999991314</v>
      </c>
      <c r="CN25" s="49">
        <v>22.68</v>
      </c>
      <c r="CO25" s="28">
        <v>-19.725819999981624</v>
      </c>
      <c r="CP25" s="49">
        <v>22.98</v>
      </c>
      <c r="CQ25" s="28">
        <v>-41.189219999977709</v>
      </c>
      <c r="CR25" s="49">
        <v>23.92</v>
      </c>
      <c r="CS25" s="28">
        <v>140.98843999994926</v>
      </c>
      <c r="CT25" s="49">
        <v>23.55</v>
      </c>
      <c r="CU25" s="28">
        <v>202.51202000004034</v>
      </c>
      <c r="CV25" s="49">
        <v>24.15</v>
      </c>
      <c r="CW25" s="142">
        <v>204.08105999994518</v>
      </c>
      <c r="CX25" s="49">
        <v>24.649000000000001</v>
      </c>
      <c r="CY25" s="142">
        <v>181.44778000005985</v>
      </c>
      <c r="CZ25" s="49">
        <v>24.709</v>
      </c>
      <c r="DA25" s="142">
        <v>186.39605999988723</v>
      </c>
      <c r="DB25" s="49">
        <v>23.603999999999999</v>
      </c>
      <c r="DC25" s="22">
        <v>189.43822000008149</v>
      </c>
      <c r="DD25" s="149">
        <v>23.212</v>
      </c>
      <c r="DE25" s="22">
        <v>1.5208199999992063</v>
      </c>
      <c r="DF25" s="175">
        <v>26.254999999999999</v>
      </c>
      <c r="DG25" s="21">
        <v>190.62104000003998</v>
      </c>
      <c r="DH25" s="183">
        <v>26.559000000000001</v>
      </c>
      <c r="DI25" s="21">
        <v>183.21225999993044</v>
      </c>
      <c r="DJ25" s="183"/>
      <c r="DK25" s="21"/>
      <c r="DL25" s="175"/>
      <c r="DM25" s="21"/>
      <c r="DN25" s="175"/>
      <c r="DO25" s="21"/>
      <c r="DP25" s="23">
        <f t="shared" si="2"/>
        <v>126.86</v>
      </c>
      <c r="DQ25" s="24">
        <f t="shared" si="3"/>
        <v>868.22273999997481</v>
      </c>
      <c r="DR25" s="128">
        <f t="shared" si="4"/>
        <v>741.36273999997479</v>
      </c>
    </row>
    <row r="26" spans="1:122" ht="15" customHeight="1" thickBot="1" x14ac:dyDescent="0.3">
      <c r="A26" s="341" t="s">
        <v>46</v>
      </c>
      <c r="B26" s="342"/>
      <c r="C26" s="343"/>
      <c r="D26" s="30">
        <v>13.41</v>
      </c>
      <c r="E26" s="28">
        <v>13.41</v>
      </c>
      <c r="F26" s="68">
        <v>12.79</v>
      </c>
      <c r="G26" s="28">
        <v>12.79</v>
      </c>
      <c r="H26" s="30">
        <v>12.35</v>
      </c>
      <c r="I26" s="27">
        <v>12.35</v>
      </c>
      <c r="J26" s="48">
        <v>13.38</v>
      </c>
      <c r="K26" s="28">
        <v>13.38</v>
      </c>
      <c r="L26" s="68">
        <v>0</v>
      </c>
      <c r="M26" s="28">
        <v>0</v>
      </c>
      <c r="N26" s="49">
        <v>12.65</v>
      </c>
      <c r="O26" s="28">
        <v>12.65</v>
      </c>
      <c r="P26" s="48">
        <v>11.99</v>
      </c>
      <c r="Q26" s="28">
        <v>11.99</v>
      </c>
      <c r="R26" s="48">
        <v>10.7</v>
      </c>
      <c r="S26" s="28">
        <v>10.7</v>
      </c>
      <c r="T26" s="48">
        <v>9.6199999999999992</v>
      </c>
      <c r="U26" s="28">
        <v>9.6199999999999992</v>
      </c>
      <c r="V26" s="55"/>
      <c r="W26" s="28"/>
      <c r="X26" s="46"/>
      <c r="Y26" s="54"/>
      <c r="Z26" s="55"/>
      <c r="AA26" s="56"/>
      <c r="AB26" s="73"/>
      <c r="AC26" s="52"/>
      <c r="AD26" s="71"/>
      <c r="AE26" s="54"/>
      <c r="AF26" s="71"/>
      <c r="AG26" s="54"/>
      <c r="AH26" s="71"/>
      <c r="AI26" s="51"/>
      <c r="AJ26" s="50"/>
      <c r="AK26" s="52"/>
      <c r="AL26" s="50"/>
      <c r="AM26" s="52"/>
      <c r="AN26" s="45"/>
      <c r="AO26" s="56"/>
      <c r="AP26" s="57"/>
      <c r="AQ26" s="52"/>
      <c r="AR26" s="58"/>
      <c r="AS26" s="56"/>
      <c r="AT26" s="59"/>
      <c r="AU26" s="52"/>
      <c r="AV26" s="59"/>
      <c r="AW26" s="52"/>
      <c r="AX26" s="59"/>
      <c r="AY26" s="52"/>
      <c r="AZ26" s="57"/>
      <c r="BA26" s="52"/>
      <c r="BB26" s="57"/>
      <c r="BC26" s="52"/>
      <c r="BD26" s="58"/>
      <c r="BE26" s="56"/>
      <c r="BF26" s="59"/>
      <c r="BG26" s="52"/>
      <c r="BH26" s="58"/>
      <c r="BI26" s="56"/>
      <c r="BJ26" s="26"/>
      <c r="BK26" s="28"/>
      <c r="BL26" s="53"/>
      <c r="BM26" s="56"/>
      <c r="BN26" s="26"/>
      <c r="BO26" s="28"/>
      <c r="BP26" s="59"/>
      <c r="BQ26" s="52"/>
      <c r="BR26" s="59"/>
      <c r="BS26" s="52"/>
      <c r="BT26" s="68">
        <v>10.43</v>
      </c>
      <c r="BU26" s="28">
        <v>10.43</v>
      </c>
      <c r="BV26" s="68">
        <v>10.89</v>
      </c>
      <c r="BW26" s="27">
        <v>10.89</v>
      </c>
      <c r="BX26" s="48">
        <v>10.85</v>
      </c>
      <c r="BY26" s="28">
        <v>10.85</v>
      </c>
      <c r="BZ26" s="48">
        <v>10.73</v>
      </c>
      <c r="CA26" s="28">
        <v>10.73</v>
      </c>
      <c r="CB26" s="48">
        <v>10.97</v>
      </c>
      <c r="CC26" s="28">
        <v>10.97</v>
      </c>
      <c r="CD26" s="48">
        <v>11.56</v>
      </c>
      <c r="CE26" s="28">
        <v>11.56</v>
      </c>
      <c r="CF26" s="68">
        <v>11.09</v>
      </c>
      <c r="CG26" s="28">
        <v>11.09</v>
      </c>
      <c r="CH26" s="68">
        <v>10.25</v>
      </c>
      <c r="CI26" s="28">
        <v>10.25</v>
      </c>
      <c r="CJ26" s="68">
        <v>10.74</v>
      </c>
      <c r="CK26" s="28">
        <v>10.74</v>
      </c>
      <c r="CL26" s="68">
        <v>10.35</v>
      </c>
      <c r="CM26" s="28">
        <v>10.35</v>
      </c>
      <c r="CN26" s="68">
        <v>10.25</v>
      </c>
      <c r="CO26" s="28">
        <v>10.25</v>
      </c>
      <c r="CP26" s="68">
        <v>10.74</v>
      </c>
      <c r="CQ26" s="28">
        <v>10.74</v>
      </c>
      <c r="CR26" s="68">
        <v>10.27</v>
      </c>
      <c r="CS26" s="28">
        <v>10.27</v>
      </c>
      <c r="CT26" s="68">
        <v>9.99</v>
      </c>
      <c r="CU26" s="28">
        <v>9.99</v>
      </c>
      <c r="CV26" s="68">
        <v>10.6</v>
      </c>
      <c r="CW26" s="146">
        <v>10.6</v>
      </c>
      <c r="CX26" s="68">
        <v>10.614000000000001</v>
      </c>
      <c r="CY26" s="146">
        <v>10.614000000000001</v>
      </c>
      <c r="CZ26" s="68">
        <v>10.608000000000001</v>
      </c>
      <c r="DA26" s="146">
        <v>10.608000000000001</v>
      </c>
      <c r="DB26" s="68">
        <v>10.427</v>
      </c>
      <c r="DC26" s="27">
        <v>10.427</v>
      </c>
      <c r="DD26" s="151">
        <v>10.369</v>
      </c>
      <c r="DE26" s="27">
        <v>10.369</v>
      </c>
      <c r="DF26" s="179">
        <v>10.314</v>
      </c>
      <c r="DG26" s="28">
        <v>10.314</v>
      </c>
      <c r="DH26" s="188">
        <v>10.135</v>
      </c>
      <c r="DI26" s="181">
        <v>10.135</v>
      </c>
      <c r="DJ26" s="188"/>
      <c r="DK26" s="181"/>
      <c r="DL26" s="179"/>
      <c r="DM26" s="28"/>
      <c r="DN26" s="179"/>
      <c r="DO26" s="28"/>
      <c r="DP26" s="41">
        <f t="shared" si="2"/>
        <v>55.39</v>
      </c>
      <c r="DQ26" s="121">
        <f t="shared" si="3"/>
        <v>55.39</v>
      </c>
      <c r="DR26" s="122">
        <f t="shared" si="4"/>
        <v>0</v>
      </c>
    </row>
    <row r="27" spans="1:122" ht="15" customHeight="1" thickBot="1" x14ac:dyDescent="0.3">
      <c r="A27" s="282" t="s">
        <v>47</v>
      </c>
      <c r="B27" s="283"/>
      <c r="C27" s="284"/>
      <c r="D27" s="30">
        <v>0.67</v>
      </c>
      <c r="E27" s="111">
        <v>0.31999999999970896</v>
      </c>
      <c r="F27" s="30">
        <v>0.67</v>
      </c>
      <c r="G27" s="111">
        <v>0.24000000000023647</v>
      </c>
      <c r="H27" s="30">
        <v>0.67</v>
      </c>
      <c r="I27" s="146">
        <v>0.31999999999970896</v>
      </c>
      <c r="J27" s="48">
        <v>0.67</v>
      </c>
      <c r="K27" s="111">
        <v>0.32000000000016371</v>
      </c>
      <c r="L27" s="30">
        <v>0.67</v>
      </c>
      <c r="M27" s="111">
        <v>0.32000000000016371</v>
      </c>
      <c r="N27" s="49">
        <v>0.67</v>
      </c>
      <c r="O27" s="111">
        <v>0.31999999999970896</v>
      </c>
      <c r="P27" s="48">
        <v>0.64</v>
      </c>
      <c r="Q27" s="111">
        <v>0.24000000000023647</v>
      </c>
      <c r="R27" s="48">
        <v>0.65</v>
      </c>
      <c r="S27" s="111">
        <v>0.31999999999970896</v>
      </c>
      <c r="T27" s="48">
        <v>0.65</v>
      </c>
      <c r="U27" s="28">
        <v>0.32000000000016371</v>
      </c>
      <c r="V27" s="101"/>
      <c r="W27" s="100"/>
      <c r="X27" s="102"/>
      <c r="Y27" s="100"/>
      <c r="Z27" s="101"/>
      <c r="AA27" s="103"/>
      <c r="AB27" s="104"/>
      <c r="AC27" s="95"/>
      <c r="AD27" s="102"/>
      <c r="AE27" s="100"/>
      <c r="AF27" s="102"/>
      <c r="AG27" s="100"/>
      <c r="AH27" s="102"/>
      <c r="AI27" s="98"/>
      <c r="AJ27" s="96"/>
      <c r="AK27" s="95"/>
      <c r="AL27" s="96"/>
      <c r="AM27" s="95"/>
      <c r="AN27" s="105"/>
      <c r="AO27" s="103"/>
      <c r="AP27" s="106"/>
      <c r="AQ27" s="95"/>
      <c r="AR27" s="107"/>
      <c r="AS27" s="103"/>
      <c r="AT27" s="94"/>
      <c r="AU27" s="95"/>
      <c r="AV27" s="94"/>
      <c r="AW27" s="95"/>
      <c r="AX27" s="94"/>
      <c r="AY27" s="95"/>
      <c r="AZ27" s="106"/>
      <c r="BA27" s="95"/>
      <c r="BB27" s="106"/>
      <c r="BC27" s="95"/>
      <c r="BD27" s="107"/>
      <c r="BE27" s="103"/>
      <c r="BF27" s="94"/>
      <c r="BG27" s="95"/>
      <c r="BH27" s="107"/>
      <c r="BI27" s="103"/>
      <c r="BJ27" s="108"/>
      <c r="BK27" s="100"/>
      <c r="BL27" s="99"/>
      <c r="BM27" s="103"/>
      <c r="BN27" s="26"/>
      <c r="BO27" s="100"/>
      <c r="BP27" s="94"/>
      <c r="BQ27" s="95"/>
      <c r="BR27" s="94"/>
      <c r="BS27" s="95"/>
      <c r="BT27" s="30">
        <v>0.66</v>
      </c>
      <c r="BU27" s="28">
        <v>0.23999999999978172</v>
      </c>
      <c r="BV27" s="30">
        <v>0.67</v>
      </c>
      <c r="BW27" s="27">
        <v>0.40000000000009095</v>
      </c>
      <c r="BX27" s="48">
        <v>0.67</v>
      </c>
      <c r="BY27" s="28">
        <v>0.24000000000023647</v>
      </c>
      <c r="BZ27" s="48">
        <v>0.67</v>
      </c>
      <c r="CA27" s="28">
        <v>0.31999999999970896</v>
      </c>
      <c r="CB27" s="48">
        <v>0.67</v>
      </c>
      <c r="CC27" s="28">
        <v>0.24000000000023647</v>
      </c>
      <c r="CD27" s="48">
        <v>0.67</v>
      </c>
      <c r="CE27" s="28">
        <v>0.31999999999970896</v>
      </c>
      <c r="CF27" s="30">
        <v>0.67</v>
      </c>
      <c r="CG27" s="28">
        <v>0.32000000000016371</v>
      </c>
      <c r="CH27" s="30">
        <v>0.67</v>
      </c>
      <c r="CI27" s="28">
        <v>0.24000000000023647</v>
      </c>
      <c r="CJ27" s="30">
        <v>0.67</v>
      </c>
      <c r="CK27" s="28">
        <v>0.31999999999970896</v>
      </c>
      <c r="CL27" s="30">
        <v>0.67</v>
      </c>
      <c r="CM27" s="28">
        <v>0.32000000000016371</v>
      </c>
      <c r="CN27" s="30">
        <v>0.67</v>
      </c>
      <c r="CO27" s="28">
        <v>0.32000000000016371</v>
      </c>
      <c r="CP27" s="30">
        <v>0.67</v>
      </c>
      <c r="CQ27" s="28">
        <v>0</v>
      </c>
      <c r="CR27" s="30">
        <v>0.67</v>
      </c>
      <c r="CS27" s="28">
        <v>0.24000000000023647</v>
      </c>
      <c r="CT27" s="30">
        <v>0.66</v>
      </c>
      <c r="CU27" s="28">
        <v>0.31999999999970896</v>
      </c>
      <c r="CV27" s="30">
        <v>0.67</v>
      </c>
      <c r="CW27" s="146">
        <v>0.32000000000016371</v>
      </c>
      <c r="CX27" s="30">
        <v>0.66700000000000004</v>
      </c>
      <c r="CY27" s="146">
        <v>0.40000000000009095</v>
      </c>
      <c r="CZ27" s="30">
        <v>0.66600000000000004</v>
      </c>
      <c r="DA27" s="146">
        <v>0.23999999999978172</v>
      </c>
      <c r="DB27" s="30">
        <v>0.66300000000000003</v>
      </c>
      <c r="DC27" s="27">
        <v>0.32000000000016371</v>
      </c>
      <c r="DD27" s="152">
        <v>0.66</v>
      </c>
      <c r="DE27" s="27">
        <v>0.15999999999985448</v>
      </c>
      <c r="DF27" s="174">
        <v>0.65700000000000003</v>
      </c>
      <c r="DG27" s="28">
        <v>0.88000000000010914</v>
      </c>
      <c r="DH27" s="184">
        <v>0.65800000000000003</v>
      </c>
      <c r="DI27" s="28">
        <v>0.32000000000016371</v>
      </c>
      <c r="DJ27" s="184"/>
      <c r="DK27" s="28"/>
      <c r="DL27" s="174"/>
      <c r="DM27" s="28"/>
      <c r="DN27" s="174"/>
      <c r="DO27" s="28"/>
      <c r="DP27" s="41">
        <f t="shared" si="2"/>
        <v>3.94</v>
      </c>
      <c r="DQ27" s="121">
        <f t="shared" si="3"/>
        <v>1.7599999999997635</v>
      </c>
      <c r="DR27" s="122">
        <f t="shared" si="4"/>
        <v>-2.1800000000002364</v>
      </c>
    </row>
    <row r="28" spans="1:122" s="65" customFormat="1" ht="15" customHeight="1" x14ac:dyDescent="0.2">
      <c r="A28" s="282" t="s">
        <v>48</v>
      </c>
      <c r="B28" s="283"/>
      <c r="C28" s="284"/>
      <c r="D28" s="166">
        <v>18.64</v>
      </c>
      <c r="E28" s="194">
        <v>19</v>
      </c>
      <c r="F28" s="166">
        <v>19.440000000000001</v>
      </c>
      <c r="G28" s="194">
        <v>19</v>
      </c>
      <c r="H28" s="166">
        <v>19.440000000000001</v>
      </c>
      <c r="I28" s="142">
        <v>19</v>
      </c>
      <c r="J28" s="195">
        <v>19.440000000000001</v>
      </c>
      <c r="K28" s="194">
        <v>18</v>
      </c>
      <c r="L28" s="166">
        <v>19.440000000000001</v>
      </c>
      <c r="M28" s="194">
        <v>17</v>
      </c>
      <c r="N28" s="196">
        <v>17.64</v>
      </c>
      <c r="O28" s="194">
        <v>16</v>
      </c>
      <c r="P28" s="196">
        <v>17.739999999999998</v>
      </c>
      <c r="Q28" s="194">
        <v>15</v>
      </c>
      <c r="R28" s="195">
        <v>15.94</v>
      </c>
      <c r="S28" s="142">
        <v>14</v>
      </c>
      <c r="T28" s="195">
        <v>15.04</v>
      </c>
      <c r="U28" s="194">
        <v>13.5</v>
      </c>
      <c r="V28" s="197"/>
      <c r="W28" s="194"/>
      <c r="X28" s="198"/>
      <c r="Y28" s="194"/>
      <c r="Z28" s="197"/>
      <c r="AA28" s="142"/>
      <c r="AB28" s="199"/>
      <c r="AC28" s="194"/>
      <c r="AD28" s="198"/>
      <c r="AE28" s="194"/>
      <c r="AF28" s="198"/>
      <c r="AG28" s="194"/>
      <c r="AH28" s="198"/>
      <c r="AI28" s="142"/>
      <c r="AJ28" s="195"/>
      <c r="AK28" s="194"/>
      <c r="AL28" s="195"/>
      <c r="AM28" s="194"/>
      <c r="AN28" s="74"/>
      <c r="AO28" s="142"/>
      <c r="AP28" s="168"/>
      <c r="AQ28" s="194"/>
      <c r="AR28" s="20"/>
      <c r="AS28" s="142"/>
      <c r="AT28" s="166"/>
      <c r="AU28" s="194"/>
      <c r="AV28" s="166"/>
      <c r="AW28" s="194"/>
      <c r="AX28" s="166"/>
      <c r="AY28" s="194"/>
      <c r="AZ28" s="168"/>
      <c r="BA28" s="194"/>
      <c r="BB28" s="168"/>
      <c r="BC28" s="194"/>
      <c r="BD28" s="20"/>
      <c r="BE28" s="142"/>
      <c r="BF28" s="166"/>
      <c r="BG28" s="194"/>
      <c r="BH28" s="20"/>
      <c r="BI28" s="142"/>
      <c r="BJ28" s="168"/>
      <c r="BK28" s="194"/>
      <c r="BL28" s="195"/>
      <c r="BM28" s="142"/>
      <c r="BN28" s="26"/>
      <c r="BO28" s="194"/>
      <c r="BP28" s="166"/>
      <c r="BQ28" s="194"/>
      <c r="BR28" s="166"/>
      <c r="BS28" s="194"/>
      <c r="BT28" s="166">
        <v>14.24</v>
      </c>
      <c r="BU28" s="194">
        <v>13</v>
      </c>
      <c r="BV28" s="166">
        <v>14.24</v>
      </c>
      <c r="BW28" s="142">
        <v>11.5</v>
      </c>
      <c r="BX28" s="195">
        <v>14.24</v>
      </c>
      <c r="BY28" s="194">
        <v>10.5</v>
      </c>
      <c r="BZ28" s="195">
        <v>11.84</v>
      </c>
      <c r="CA28" s="194">
        <v>11</v>
      </c>
      <c r="CB28" s="195">
        <v>11.24</v>
      </c>
      <c r="CC28" s="194">
        <v>11</v>
      </c>
      <c r="CD28" s="195">
        <v>11.24</v>
      </c>
      <c r="CE28" s="194">
        <v>11</v>
      </c>
      <c r="CF28" s="166">
        <v>11.24</v>
      </c>
      <c r="CG28" s="194">
        <v>11</v>
      </c>
      <c r="CH28" s="166">
        <v>11.04</v>
      </c>
      <c r="CI28" s="194">
        <v>11</v>
      </c>
      <c r="CJ28" s="30">
        <v>11.04</v>
      </c>
      <c r="CK28" s="194">
        <v>11</v>
      </c>
      <c r="CL28" s="166">
        <v>11.04</v>
      </c>
      <c r="CM28" s="194">
        <v>11</v>
      </c>
      <c r="CN28" s="166">
        <v>11.04</v>
      </c>
      <c r="CO28" s="194">
        <v>11</v>
      </c>
      <c r="CP28" s="166">
        <v>11.04</v>
      </c>
      <c r="CQ28" s="194">
        <v>11</v>
      </c>
      <c r="CR28" s="166">
        <v>11.04</v>
      </c>
      <c r="CS28" s="194">
        <v>11</v>
      </c>
      <c r="CT28" s="166">
        <v>11.04</v>
      </c>
      <c r="CU28" s="194">
        <v>11</v>
      </c>
      <c r="CV28" s="166">
        <v>11.04</v>
      </c>
      <c r="CW28" s="142">
        <v>11</v>
      </c>
      <c r="CX28" s="166">
        <v>11.04</v>
      </c>
      <c r="CY28" s="142">
        <v>9</v>
      </c>
      <c r="CZ28" s="166">
        <v>5.42</v>
      </c>
      <c r="DA28" s="142">
        <v>8</v>
      </c>
      <c r="DB28" s="166">
        <v>8.64</v>
      </c>
      <c r="DC28" s="22">
        <v>8</v>
      </c>
      <c r="DD28" s="148">
        <v>7.84</v>
      </c>
      <c r="DE28" s="22">
        <v>7</v>
      </c>
      <c r="DF28" s="172">
        <v>7.84</v>
      </c>
      <c r="DG28" s="21">
        <v>6.5</v>
      </c>
      <c r="DH28" s="183">
        <v>7.24</v>
      </c>
      <c r="DI28" s="21">
        <v>6.5</v>
      </c>
      <c r="DJ28" s="183"/>
      <c r="DK28" s="21"/>
      <c r="DL28" s="172"/>
      <c r="DM28" s="21"/>
      <c r="DN28" s="172"/>
      <c r="DO28" s="21"/>
      <c r="DP28" s="41">
        <f t="shared" si="2"/>
        <v>100.03999999999998</v>
      </c>
      <c r="DQ28" s="121">
        <f t="shared" si="3"/>
        <v>88.5</v>
      </c>
      <c r="DR28" s="122">
        <f t="shared" si="4"/>
        <v>-11.539999999999978</v>
      </c>
    </row>
    <row r="29" spans="1:122" s="205" customFormat="1" ht="15" customHeight="1" x14ac:dyDescent="0.2">
      <c r="A29" s="344" t="s">
        <v>62</v>
      </c>
      <c r="B29" s="345"/>
      <c r="C29" s="346"/>
      <c r="D29" s="166">
        <v>82.79</v>
      </c>
      <c r="E29" s="194">
        <v>69.623999999996158</v>
      </c>
      <c r="F29" s="166">
        <v>81</v>
      </c>
      <c r="G29" s="194">
        <v>88.007999999987078</v>
      </c>
      <c r="H29" s="166">
        <v>79.53</v>
      </c>
      <c r="I29" s="142">
        <v>86.268000000014581</v>
      </c>
      <c r="J29" s="195">
        <v>79.53</v>
      </c>
      <c r="K29" s="194">
        <v>90.779999999995198</v>
      </c>
      <c r="L29" s="166">
        <v>79.53</v>
      </c>
      <c r="M29" s="194">
        <v>81.839999999996508</v>
      </c>
      <c r="N29" s="196">
        <v>2.71</v>
      </c>
      <c r="O29" s="194">
        <v>2.4959999999955471</v>
      </c>
      <c r="P29" s="196">
        <v>77.98</v>
      </c>
      <c r="Q29" s="194">
        <v>84.948000000007596</v>
      </c>
      <c r="R29" s="195">
        <v>79.7</v>
      </c>
      <c r="S29" s="142">
        <v>63.155999999988126</v>
      </c>
      <c r="T29" s="195">
        <v>79.62</v>
      </c>
      <c r="U29" s="194">
        <v>83.988000000008469</v>
      </c>
      <c r="V29" s="197"/>
      <c r="W29" s="194"/>
      <c r="X29" s="198"/>
      <c r="Y29" s="194"/>
      <c r="Z29" s="197"/>
      <c r="AA29" s="142"/>
      <c r="AB29" s="199"/>
      <c r="AC29" s="194"/>
      <c r="AD29" s="198"/>
      <c r="AE29" s="194"/>
      <c r="AF29" s="198"/>
      <c r="AG29" s="194"/>
      <c r="AH29" s="198"/>
      <c r="AI29" s="142"/>
      <c r="AJ29" s="195"/>
      <c r="AK29" s="194"/>
      <c r="AL29" s="195"/>
      <c r="AM29" s="194"/>
      <c r="AN29" s="74"/>
      <c r="AO29" s="142"/>
      <c r="AP29" s="168"/>
      <c r="AQ29" s="194"/>
      <c r="AR29" s="20"/>
      <c r="AS29" s="142"/>
      <c r="AT29" s="166"/>
      <c r="AU29" s="194"/>
      <c r="AV29" s="166"/>
      <c r="AW29" s="194"/>
      <c r="AX29" s="166"/>
      <c r="AY29" s="194"/>
      <c r="AZ29" s="168"/>
      <c r="BA29" s="194"/>
      <c r="BB29" s="168"/>
      <c r="BC29" s="194"/>
      <c r="BD29" s="20"/>
      <c r="BE29" s="142"/>
      <c r="BF29" s="166"/>
      <c r="BG29" s="194"/>
      <c r="BH29" s="20"/>
      <c r="BI29" s="142"/>
      <c r="BJ29" s="168"/>
      <c r="BK29" s="194"/>
      <c r="BL29" s="195"/>
      <c r="BM29" s="142"/>
      <c r="BN29" s="168"/>
      <c r="BO29" s="194"/>
      <c r="BP29" s="166"/>
      <c r="BQ29" s="194"/>
      <c r="BR29" s="166"/>
      <c r="BS29" s="194"/>
      <c r="BT29" s="166">
        <v>78.739999999999995</v>
      </c>
      <c r="BU29" s="194">
        <v>84.731999999985419</v>
      </c>
      <c r="BV29" s="166">
        <v>80.63</v>
      </c>
      <c r="BW29" s="142">
        <v>83.748000000025058</v>
      </c>
      <c r="BX29" s="195">
        <v>80.63</v>
      </c>
      <c r="BY29" s="194">
        <v>82.367999999984022</v>
      </c>
      <c r="BZ29" s="195">
        <v>82.78</v>
      </c>
      <c r="CA29" s="194">
        <v>84.588000000010652</v>
      </c>
      <c r="CB29" s="195">
        <v>82.92</v>
      </c>
      <c r="CC29" s="194">
        <v>83.759999999994761</v>
      </c>
      <c r="CD29" s="195">
        <v>82</v>
      </c>
      <c r="CE29" s="194">
        <v>84.971999999990658</v>
      </c>
      <c r="CF29" s="166">
        <v>81.680000000000007</v>
      </c>
      <c r="CG29" s="194">
        <v>84.744000000009692</v>
      </c>
      <c r="CH29" s="166">
        <v>81.680000000000007</v>
      </c>
      <c r="CI29" s="194">
        <v>90.359999999996944</v>
      </c>
      <c r="CJ29" s="30">
        <v>81.67</v>
      </c>
      <c r="CK29" s="194">
        <v>81.540000000011787</v>
      </c>
      <c r="CL29" s="166">
        <v>81.680000000000007</v>
      </c>
      <c r="CM29" s="194">
        <v>89.472000000001572</v>
      </c>
      <c r="CN29" s="166">
        <v>82.03</v>
      </c>
      <c r="CO29" s="194">
        <v>84.935999999994237</v>
      </c>
      <c r="CP29" s="166">
        <v>2.73</v>
      </c>
      <c r="CQ29" s="194">
        <v>2.6759999999994761</v>
      </c>
      <c r="CR29" s="166">
        <v>83.21</v>
      </c>
      <c r="CS29" s="194">
        <v>86.423999999980879</v>
      </c>
      <c r="CT29" s="166">
        <v>83</v>
      </c>
      <c r="CU29" s="194">
        <v>90.108000000000175</v>
      </c>
      <c r="CV29" s="166">
        <v>83.16</v>
      </c>
      <c r="CW29" s="142">
        <v>86.460000000020955</v>
      </c>
      <c r="CX29" s="166">
        <v>83.161000000000001</v>
      </c>
      <c r="CY29" s="142">
        <v>87.132000000005064</v>
      </c>
      <c r="CZ29" s="166">
        <v>74.308999999999997</v>
      </c>
      <c r="DA29" s="142">
        <v>82.271999999986292</v>
      </c>
      <c r="DB29" s="166">
        <v>75.822000000000003</v>
      </c>
      <c r="DC29" s="22">
        <v>77.340000000018335</v>
      </c>
      <c r="DD29" s="148">
        <v>84.311000000000007</v>
      </c>
      <c r="DE29" s="22">
        <v>82.331999999987602</v>
      </c>
      <c r="DF29" s="172">
        <v>79.605999999999995</v>
      </c>
      <c r="DG29" s="21">
        <v>83.640000000003056</v>
      </c>
      <c r="DH29" s="183">
        <v>74.933000000000007</v>
      </c>
      <c r="DI29" s="21">
        <v>80.219999999993888</v>
      </c>
      <c r="DJ29" s="183"/>
      <c r="DK29" s="21"/>
      <c r="DL29" s="172"/>
      <c r="DM29" s="21"/>
      <c r="DN29" s="172"/>
      <c r="DO29" s="21"/>
      <c r="DP29" s="23">
        <f>SUM(L29,N29,P29,R29,T29,V29,X29,Z29,AB29,AD29,AH29,AJ29,AL29,AN29,AP29,AR29,AT29,AV29,AX29,AZ29,BB29,BD29,BF29,BH29,BJ29,BL29,BN29,BP29,BR29,,BR29,BT29)</f>
        <v>398.28000000000003</v>
      </c>
      <c r="DQ29" s="24">
        <f>SUM(AE29,AC29,AA29,Y29,W29,U29,S29,Q29,O29,M29,AI29,AK29,AM29,AO29,AQ29,AS29,AU29,AW29,AY29,BA29,BC29,BE29,BG29,BI29,BK29,BM29,BO29,BQ29,BS29,BU29)</f>
        <v>401.15999999998166</v>
      </c>
      <c r="DR29" s="193">
        <f>DQ29-DP29</f>
        <v>2.879999999981635</v>
      </c>
    </row>
    <row r="30" spans="1:122" s="65" customFormat="1" ht="15" customHeight="1" thickBot="1" x14ac:dyDescent="0.25">
      <c r="A30" s="283" t="s">
        <v>74</v>
      </c>
      <c r="B30" s="283"/>
      <c r="C30" s="362"/>
      <c r="D30" s="94">
        <v>82.79</v>
      </c>
      <c r="E30" s="95">
        <v>69.623999999996158</v>
      </c>
      <c r="F30" s="94"/>
      <c r="G30" s="95"/>
      <c r="H30" s="94"/>
      <c r="I30" s="98"/>
      <c r="J30" s="96"/>
      <c r="K30" s="95"/>
      <c r="L30" s="94">
        <v>0</v>
      </c>
      <c r="M30" s="95">
        <v>197.75700000002689</v>
      </c>
      <c r="N30" s="97">
        <v>0</v>
      </c>
      <c r="O30" s="95">
        <v>235.4729999999945</v>
      </c>
      <c r="P30" s="97">
        <v>0</v>
      </c>
      <c r="Q30" s="95">
        <v>237.25799999997616</v>
      </c>
      <c r="R30" s="96">
        <v>0</v>
      </c>
      <c r="S30" s="98">
        <v>236.16600000005928</v>
      </c>
      <c r="T30" s="99">
        <v>0</v>
      </c>
      <c r="U30" s="100">
        <v>234.52799999995477</v>
      </c>
      <c r="V30" s="101"/>
      <c r="W30" s="100"/>
      <c r="X30" s="102"/>
      <c r="Y30" s="100"/>
      <c r="Z30" s="101"/>
      <c r="AA30" s="103"/>
      <c r="AB30" s="104"/>
      <c r="AC30" s="95"/>
      <c r="AD30" s="102"/>
      <c r="AE30" s="100"/>
      <c r="AF30" s="102"/>
      <c r="AG30" s="100"/>
      <c r="AH30" s="102"/>
      <c r="AI30" s="98"/>
      <c r="AJ30" s="96"/>
      <c r="AK30" s="95"/>
      <c r="AL30" s="96"/>
      <c r="AM30" s="95"/>
      <c r="AN30" s="105"/>
      <c r="AO30" s="103"/>
      <c r="AP30" s="106"/>
      <c r="AQ30" s="95"/>
      <c r="AR30" s="107"/>
      <c r="AS30" s="103"/>
      <c r="AT30" s="94"/>
      <c r="AU30" s="95"/>
      <c r="AV30" s="94"/>
      <c r="AW30" s="95"/>
      <c r="AX30" s="94"/>
      <c r="AY30" s="95"/>
      <c r="AZ30" s="106"/>
      <c r="BA30" s="95"/>
      <c r="BB30" s="106"/>
      <c r="BC30" s="95"/>
      <c r="BD30" s="107"/>
      <c r="BE30" s="103"/>
      <c r="BF30" s="94"/>
      <c r="BG30" s="95"/>
      <c r="BH30" s="107"/>
      <c r="BI30" s="103"/>
      <c r="BJ30" s="108"/>
      <c r="BK30" s="100"/>
      <c r="BL30" s="99"/>
      <c r="BM30" s="103"/>
      <c r="BN30" s="168"/>
      <c r="BO30" s="100"/>
      <c r="BP30" s="94"/>
      <c r="BQ30" s="95"/>
      <c r="BR30" s="94"/>
      <c r="BS30" s="95"/>
      <c r="BT30" s="94">
        <v>0</v>
      </c>
      <c r="BU30" s="100">
        <v>234.73799999999756</v>
      </c>
      <c r="BV30" s="94">
        <v>0</v>
      </c>
      <c r="BW30" s="103">
        <v>231.25199999997494</v>
      </c>
      <c r="BX30" s="96">
        <v>0</v>
      </c>
      <c r="BY30" s="95">
        <v>233.52000000005501</v>
      </c>
      <c r="BZ30" s="96">
        <v>0</v>
      </c>
      <c r="CA30" s="95">
        <v>0</v>
      </c>
      <c r="CB30" s="96">
        <v>0</v>
      </c>
      <c r="CC30" s="95">
        <v>235.89300000000367</v>
      </c>
      <c r="CD30" s="96">
        <v>0</v>
      </c>
      <c r="CE30" s="95">
        <v>235.51500000000306</v>
      </c>
      <c r="CF30" s="94">
        <v>0</v>
      </c>
      <c r="CG30" s="95">
        <v>235.20000000001528</v>
      </c>
      <c r="CH30" s="94">
        <v>0</v>
      </c>
      <c r="CI30" s="95">
        <v>225.58199999996577</v>
      </c>
      <c r="CJ30" s="94">
        <v>0</v>
      </c>
      <c r="CK30" s="95">
        <v>0</v>
      </c>
      <c r="CL30" s="94">
        <v>0</v>
      </c>
      <c r="CM30" s="95">
        <v>0</v>
      </c>
      <c r="CN30" s="94">
        <v>0</v>
      </c>
      <c r="CO30" s="95">
        <v>0</v>
      </c>
      <c r="CP30" s="94">
        <v>0</v>
      </c>
      <c r="CQ30" s="95">
        <v>0</v>
      </c>
      <c r="CR30" s="94">
        <v>0</v>
      </c>
      <c r="CS30" s="95">
        <v>16.758000000052562</v>
      </c>
      <c r="CT30" s="94">
        <v>0</v>
      </c>
      <c r="CU30" s="95">
        <v>108.65399999998044</v>
      </c>
      <c r="CV30" s="94">
        <v>0</v>
      </c>
      <c r="CW30" s="103">
        <v>107.60399999999572</v>
      </c>
      <c r="CX30" s="94">
        <v>0</v>
      </c>
      <c r="CY30" s="103">
        <v>148.38599999997678</v>
      </c>
      <c r="CZ30" s="94">
        <v>0</v>
      </c>
      <c r="DA30" s="103">
        <v>245.36400000002322</v>
      </c>
      <c r="DB30" s="94">
        <v>0</v>
      </c>
      <c r="DC30" s="158">
        <v>285.01200000000244</v>
      </c>
      <c r="DD30" s="153">
        <v>0</v>
      </c>
      <c r="DE30" s="158">
        <v>292.99200000002384</v>
      </c>
      <c r="DF30" s="180">
        <v>0</v>
      </c>
      <c r="DG30" s="181">
        <v>303.11399999994683</v>
      </c>
      <c r="DH30" s="188">
        <v>0</v>
      </c>
      <c r="DI30" s="181">
        <v>299.08200000004217</v>
      </c>
      <c r="DJ30" s="188"/>
      <c r="DK30" s="181"/>
      <c r="DL30" s="180"/>
      <c r="DM30" s="181"/>
      <c r="DN30" s="180"/>
      <c r="DO30" s="181"/>
      <c r="DP30" s="23">
        <f t="shared" si="2"/>
        <v>0</v>
      </c>
      <c r="DQ30" s="24">
        <f t="shared" si="3"/>
        <v>1375.9200000000092</v>
      </c>
      <c r="DR30" s="193">
        <f t="shared" si="4"/>
        <v>1375.9200000000092</v>
      </c>
    </row>
    <row r="31" spans="1:122" ht="14.25" customHeight="1" thickBot="1" x14ac:dyDescent="0.3">
      <c r="A31" s="363" t="s">
        <v>8</v>
      </c>
      <c r="B31" s="364"/>
      <c r="C31" s="364"/>
      <c r="D31" s="61">
        <f t="shared" ref="D31:U31" si="5">SUM(D7:D30)</f>
        <v>1187.24</v>
      </c>
      <c r="E31" s="61">
        <f t="shared" si="5"/>
        <v>1330.1489599998788</v>
      </c>
      <c r="F31" s="61">
        <f t="shared" si="5"/>
        <v>1008.6580000001071</v>
      </c>
      <c r="G31" s="61">
        <f t="shared" si="5"/>
        <v>1491.9947100001223</v>
      </c>
      <c r="H31" s="61">
        <f t="shared" si="5"/>
        <v>1054.1339999997758</v>
      </c>
      <c r="I31" s="61">
        <f t="shared" si="5"/>
        <v>1376.8295299995998</v>
      </c>
      <c r="J31" s="61">
        <f t="shared" si="5"/>
        <v>697.2040000000494</v>
      </c>
      <c r="K31" s="61">
        <f t="shared" si="5"/>
        <v>1407.909110000232</v>
      </c>
      <c r="L31" s="61">
        <f t="shared" si="5"/>
        <v>1095.3520000001299</v>
      </c>
      <c r="M31" s="61">
        <f t="shared" si="5"/>
        <v>1386.6873300000398</v>
      </c>
      <c r="N31" s="61">
        <f t="shared" si="5"/>
        <v>1023.1579999999514</v>
      </c>
      <c r="O31" s="61">
        <f t="shared" si="5"/>
        <v>1201.6448100000309</v>
      </c>
      <c r="P31" s="61">
        <f t="shared" si="5"/>
        <v>961.39800000010553</v>
      </c>
      <c r="Q31" s="61">
        <f t="shared" si="5"/>
        <v>1339.0721900000351</v>
      </c>
      <c r="R31" s="61">
        <f t="shared" si="5"/>
        <v>965.55399999985843</v>
      </c>
      <c r="S31" s="61">
        <f t="shared" si="5"/>
        <v>1268.5765500000189</v>
      </c>
      <c r="T31" s="61">
        <f t="shared" si="5"/>
        <v>962.91800000009289</v>
      </c>
      <c r="U31" s="61">
        <f t="shared" si="5"/>
        <v>1256.7843099999764</v>
      </c>
      <c r="V31" s="61">
        <v>1216.79</v>
      </c>
      <c r="W31" s="62">
        <v>2513.4879999999998</v>
      </c>
      <c r="X31" s="61">
        <v>1216.79</v>
      </c>
      <c r="Y31" s="62">
        <v>2513.4879999999998</v>
      </c>
      <c r="Z31" s="61">
        <v>1216.79</v>
      </c>
      <c r="AA31" s="62">
        <v>2513.4879999999998</v>
      </c>
      <c r="AB31" s="61">
        <v>1216.79</v>
      </c>
      <c r="AC31" s="62">
        <v>2513.4879999999998</v>
      </c>
      <c r="AD31" s="61">
        <v>1216.79</v>
      </c>
      <c r="AE31" s="62">
        <v>2513.4879999999998</v>
      </c>
      <c r="AF31" s="61">
        <v>1216.79</v>
      </c>
      <c r="AG31" s="62">
        <v>2513.4879999999998</v>
      </c>
      <c r="AH31" s="61">
        <v>1216.79</v>
      </c>
      <c r="AI31" s="62">
        <v>2513.4879999999998</v>
      </c>
      <c r="AJ31" s="61">
        <v>1216.79</v>
      </c>
      <c r="AK31" s="62">
        <v>2513.4879999999998</v>
      </c>
      <c r="AL31" s="61">
        <v>1216.79</v>
      </c>
      <c r="AM31" s="62">
        <v>2513.4879999999998</v>
      </c>
      <c r="AN31" s="61">
        <v>1216.79</v>
      </c>
      <c r="AO31" s="62">
        <v>2513.4879999999998</v>
      </c>
      <c r="AP31" s="61">
        <v>1216.79</v>
      </c>
      <c r="AQ31" s="62">
        <v>2513.4879999999998</v>
      </c>
      <c r="AR31" s="61">
        <v>1216.79</v>
      </c>
      <c r="AS31" s="62">
        <v>2513.4879999999998</v>
      </c>
      <c r="AT31" s="61">
        <v>1216.79</v>
      </c>
      <c r="AU31" s="62">
        <v>2513.4879999999998</v>
      </c>
      <c r="AV31" s="61">
        <v>1216.79</v>
      </c>
      <c r="AW31" s="62">
        <v>2513.4879999999998</v>
      </c>
      <c r="AX31" s="61">
        <v>1216.79</v>
      </c>
      <c r="AY31" s="62">
        <v>2513.4879999999998</v>
      </c>
      <c r="AZ31" s="61">
        <v>1216.79</v>
      </c>
      <c r="BA31" s="62">
        <v>2513.4879999999998</v>
      </c>
      <c r="BB31" s="61">
        <v>1216.79</v>
      </c>
      <c r="BC31" s="62">
        <v>2513.4879999999998</v>
      </c>
      <c r="BD31" s="61">
        <v>1216.79</v>
      </c>
      <c r="BE31" s="62">
        <v>2513.4879999999998</v>
      </c>
      <c r="BF31" s="61">
        <v>1216.79</v>
      </c>
      <c r="BG31" s="62">
        <v>2513.4879999999998</v>
      </c>
      <c r="BH31" s="61">
        <v>1216.79</v>
      </c>
      <c r="BI31" s="62">
        <v>2513.4879999999998</v>
      </c>
      <c r="BJ31" s="61">
        <v>1216.79</v>
      </c>
      <c r="BK31" s="62">
        <v>2513.4879999999998</v>
      </c>
      <c r="BL31" s="61">
        <v>1216.79</v>
      </c>
      <c r="BM31" s="62">
        <v>2513.4879999999998</v>
      </c>
      <c r="BN31" s="61">
        <v>1216.79</v>
      </c>
      <c r="BO31" s="62">
        <v>2513.4879999999998</v>
      </c>
      <c r="BP31" s="61">
        <v>1216.79</v>
      </c>
      <c r="BQ31" s="62">
        <v>2513.4879999999998</v>
      </c>
      <c r="BR31" s="61">
        <v>1216.79</v>
      </c>
      <c r="BS31" s="62">
        <v>2513.4879999999998</v>
      </c>
      <c r="BT31" s="61">
        <f t="shared" ref="BT31:CY31" si="6">SUM(BT7:BT30)</f>
        <v>848.73600000022805</v>
      </c>
      <c r="BU31" s="61">
        <f t="shared" si="6"/>
        <v>1231.5893100000744</v>
      </c>
      <c r="BV31" s="61">
        <f t="shared" si="6"/>
        <v>936.57399999988513</v>
      </c>
      <c r="BW31" s="61">
        <f t="shared" si="6"/>
        <v>1314.9006900000254</v>
      </c>
      <c r="BX31" s="61">
        <f t="shared" si="6"/>
        <v>925.00400000009279</v>
      </c>
      <c r="BY31" s="61">
        <f t="shared" si="6"/>
        <v>1327.6747300001664</v>
      </c>
      <c r="BZ31" s="61">
        <f t="shared" si="6"/>
        <v>946.28</v>
      </c>
      <c r="CA31" s="61">
        <f t="shared" si="6"/>
        <v>924.40405999962343</v>
      </c>
      <c r="CB31" s="61">
        <f t="shared" si="6"/>
        <v>956.81399999998439</v>
      </c>
      <c r="CC31" s="61">
        <f t="shared" si="6"/>
        <v>1332.6555200000207</v>
      </c>
      <c r="CD31" s="61">
        <v>0.15</v>
      </c>
      <c r="CE31" s="61">
        <f t="shared" si="6"/>
        <v>1331.6537700001136</v>
      </c>
      <c r="CF31" s="61">
        <v>0.12</v>
      </c>
      <c r="CG31" s="61">
        <v>0.12</v>
      </c>
      <c r="CH31" s="61">
        <f t="shared" si="6"/>
        <v>892.98199999972849</v>
      </c>
      <c r="CI31" s="61">
        <f t="shared" si="6"/>
        <v>1221.0614399998349</v>
      </c>
      <c r="CJ31" s="61">
        <f t="shared" si="6"/>
        <v>1007.356000000545</v>
      </c>
      <c r="CK31" s="61">
        <f t="shared" si="6"/>
        <v>928.60354000039206</v>
      </c>
      <c r="CL31" s="61">
        <f t="shared" si="6"/>
        <v>1025.1419999997809</v>
      </c>
      <c r="CM31" s="61">
        <v>0.12</v>
      </c>
      <c r="CN31" s="61">
        <v>0.12</v>
      </c>
      <c r="CO31" s="61">
        <v>0.12</v>
      </c>
      <c r="CP31" s="61">
        <v>0.12</v>
      </c>
      <c r="CQ31" s="61">
        <v>0.12</v>
      </c>
      <c r="CR31" s="61">
        <f t="shared" si="6"/>
        <v>1215.2300000002206</v>
      </c>
      <c r="CS31" s="61">
        <f t="shared" si="6"/>
        <v>1327.0325200002985</v>
      </c>
      <c r="CT31" s="61">
        <f t="shared" si="6"/>
        <v>1119.995999999579</v>
      </c>
      <c r="CU31" s="61">
        <f t="shared" si="6"/>
        <v>1391.4713199996372</v>
      </c>
      <c r="CV31" s="61">
        <f t="shared" si="6"/>
        <v>1148.6759999999397</v>
      </c>
      <c r="CW31" s="61">
        <f t="shared" si="6"/>
        <v>1429.971619999933</v>
      </c>
      <c r="CX31" s="61">
        <v>1199.3399999999999</v>
      </c>
      <c r="CY31" s="61">
        <f t="shared" si="6"/>
        <v>1399.1595800003843</v>
      </c>
      <c r="CZ31" s="61">
        <v>0.12</v>
      </c>
      <c r="DA31" s="61">
        <v>0.12</v>
      </c>
      <c r="DB31" s="61">
        <f t="shared" ref="DB31:DQ31" si="7">SUM(DB7:DB30)</f>
        <v>1209.6949999999269</v>
      </c>
      <c r="DC31" s="61">
        <f t="shared" si="7"/>
        <v>1684.6251500000626</v>
      </c>
      <c r="DD31" s="61">
        <f t="shared" si="7"/>
        <v>1270.4380000003134</v>
      </c>
      <c r="DE31" s="61">
        <f t="shared" si="7"/>
        <v>1580.5934900003506</v>
      </c>
      <c r="DF31" s="61">
        <f t="shared" si="7"/>
        <v>1223.211</v>
      </c>
      <c r="DG31" s="61">
        <f t="shared" si="7"/>
        <v>1748.0267199998739</v>
      </c>
      <c r="DH31" s="61">
        <f t="shared" si="7"/>
        <v>1129.4520000000978</v>
      </c>
      <c r="DI31" s="61">
        <f t="shared" si="7"/>
        <v>1566.3156599999591</v>
      </c>
      <c r="DJ31" s="61">
        <f t="shared" si="7"/>
        <v>0</v>
      </c>
      <c r="DK31" s="61">
        <f t="shared" si="7"/>
        <v>0</v>
      </c>
      <c r="DL31" s="61">
        <f t="shared" si="7"/>
        <v>0</v>
      </c>
      <c r="DM31" s="61">
        <f t="shared" si="7"/>
        <v>0</v>
      </c>
      <c r="DN31" s="61">
        <f t="shared" si="7"/>
        <v>0</v>
      </c>
      <c r="DO31" s="200">
        <f t="shared" si="7"/>
        <v>0</v>
      </c>
      <c r="DP31" s="170">
        <f t="shared" si="7"/>
        <v>5857.1160000003647</v>
      </c>
      <c r="DQ31" s="63">
        <f t="shared" si="7"/>
        <v>7684.3545000001759</v>
      </c>
      <c r="DR31" s="64">
        <f>DQ31-DP31</f>
        <v>1827.2384999998112</v>
      </c>
    </row>
    <row r="32" spans="1:122" ht="14.25" customHeight="1" thickBot="1" x14ac:dyDescent="0.3">
      <c r="A32" s="274" t="s">
        <v>9</v>
      </c>
      <c r="B32" s="275"/>
      <c r="C32" s="276"/>
      <c r="D32" s="277">
        <v>3342.163</v>
      </c>
      <c r="E32" s="278"/>
      <c r="F32" s="277">
        <v>3298.9929999999999</v>
      </c>
      <c r="G32" s="278"/>
      <c r="H32" s="359">
        <v>3420.2706800002597</v>
      </c>
      <c r="I32" s="358"/>
      <c r="J32" s="360">
        <v>3493.529</v>
      </c>
      <c r="K32" s="361"/>
      <c r="L32" s="359">
        <v>3410.18</v>
      </c>
      <c r="M32" s="358"/>
      <c r="N32" s="359">
        <v>3200.9720000000002</v>
      </c>
      <c r="O32" s="358"/>
      <c r="P32" s="359">
        <v>3430.326</v>
      </c>
      <c r="Q32" s="358"/>
      <c r="R32" s="359">
        <v>3355.1089999999999</v>
      </c>
      <c r="S32" s="358"/>
      <c r="T32" s="359">
        <v>3354.2559999999999</v>
      </c>
      <c r="U32" s="358"/>
      <c r="V32" s="359"/>
      <c r="W32" s="358"/>
      <c r="X32" s="365"/>
      <c r="Y32" s="366"/>
      <c r="Z32" s="359"/>
      <c r="AA32" s="358"/>
      <c r="AB32" s="359"/>
      <c r="AC32" s="358"/>
      <c r="AD32" s="277"/>
      <c r="AE32" s="278"/>
      <c r="AF32" s="360"/>
      <c r="AG32" s="361"/>
      <c r="AH32" s="359"/>
      <c r="AI32" s="358"/>
      <c r="AJ32" s="359"/>
      <c r="AK32" s="358"/>
      <c r="AL32" s="359"/>
      <c r="AM32" s="358"/>
      <c r="AN32" s="359"/>
      <c r="AO32" s="358"/>
      <c r="AP32" s="359"/>
      <c r="AQ32" s="358"/>
      <c r="AR32" s="359"/>
      <c r="AS32" s="358"/>
      <c r="AT32" s="277"/>
      <c r="AU32" s="278"/>
      <c r="AV32" s="277"/>
      <c r="AW32" s="278"/>
      <c r="AX32" s="359"/>
      <c r="AY32" s="358"/>
      <c r="AZ32" s="277"/>
      <c r="BA32" s="278"/>
      <c r="BB32" s="277"/>
      <c r="BC32" s="278"/>
      <c r="BD32" s="277"/>
      <c r="BE32" s="278"/>
      <c r="BF32" s="277"/>
      <c r="BG32" s="278"/>
      <c r="BH32" s="277"/>
      <c r="BI32" s="278"/>
      <c r="BJ32" s="277"/>
      <c r="BK32" s="278"/>
      <c r="BL32" s="277"/>
      <c r="BM32" s="278"/>
      <c r="BN32" s="277"/>
      <c r="BO32" s="278"/>
      <c r="BP32" s="277"/>
      <c r="BQ32" s="278"/>
      <c r="BR32" s="277"/>
      <c r="BS32" s="278"/>
      <c r="BT32" s="359">
        <v>3314.73</v>
      </c>
      <c r="BU32" s="358"/>
      <c r="BV32" s="359">
        <v>3489.4823200001001</v>
      </c>
      <c r="BW32" s="358"/>
      <c r="BX32" s="359">
        <v>3414.8270000000002</v>
      </c>
      <c r="BY32" s="358"/>
      <c r="BZ32" s="359">
        <v>3405.8583200000539</v>
      </c>
      <c r="CA32" s="358"/>
      <c r="CB32" s="359">
        <v>3427.7669999999998</v>
      </c>
      <c r="CC32" s="358"/>
      <c r="CD32" s="277">
        <v>3410.5659999999998</v>
      </c>
      <c r="CE32" s="278"/>
      <c r="CF32" s="277">
        <v>3265.0421199998959</v>
      </c>
      <c r="CG32" s="278"/>
      <c r="CH32" s="277">
        <v>3292.0569999999998</v>
      </c>
      <c r="CI32" s="278"/>
      <c r="CJ32" s="277">
        <v>2948.3809199995494</v>
      </c>
      <c r="CK32" s="278"/>
      <c r="CL32" s="277">
        <v>3326.9389999999999</v>
      </c>
      <c r="CM32" s="278"/>
      <c r="CN32" s="277">
        <v>3242.3879999999999</v>
      </c>
      <c r="CO32" s="278"/>
      <c r="CP32" s="277">
        <v>3135.2152799997125</v>
      </c>
      <c r="CQ32" s="278"/>
      <c r="CR32" s="359">
        <v>3351.4029999999998</v>
      </c>
      <c r="CS32" s="358"/>
      <c r="CT32" s="359">
        <v>3441.3229999999999</v>
      </c>
      <c r="CU32" s="367"/>
      <c r="CV32" s="359">
        <v>3425.1869999999999</v>
      </c>
      <c r="CW32" s="367"/>
      <c r="CX32" s="359">
        <v>3557.7530000000002</v>
      </c>
      <c r="CY32" s="367"/>
      <c r="CZ32" s="359">
        <v>3941.3438399999777</v>
      </c>
      <c r="DA32" s="367"/>
      <c r="DB32" s="359">
        <v>3865.0549999999998</v>
      </c>
      <c r="DC32" s="367"/>
      <c r="DD32" s="359">
        <v>3915.6917599998756</v>
      </c>
      <c r="DE32" s="367"/>
      <c r="DF32" s="359">
        <v>3854.922</v>
      </c>
      <c r="DG32" s="367"/>
      <c r="DH32" s="359">
        <v>3768.9229999999998</v>
      </c>
      <c r="DI32" s="367"/>
      <c r="DJ32" s="359"/>
      <c r="DK32" s="367"/>
      <c r="DL32" s="359"/>
      <c r="DM32" s="367"/>
      <c r="DN32" s="359"/>
      <c r="DO32" s="358"/>
      <c r="DP32" s="171"/>
      <c r="DQ32" s="1"/>
    </row>
    <row r="33" spans="1:121" ht="14.25" customHeight="1" thickBot="1" x14ac:dyDescent="0.3">
      <c r="A33" s="297" t="s">
        <v>10</v>
      </c>
      <c r="B33" s="298"/>
      <c r="C33" s="299"/>
      <c r="D33" s="300">
        <v>1752</v>
      </c>
      <c r="E33" s="301"/>
      <c r="F33" s="300">
        <v>1704</v>
      </c>
      <c r="G33" s="301"/>
      <c r="H33" s="300">
        <v>1680</v>
      </c>
      <c r="I33" s="301"/>
      <c r="J33" s="368">
        <v>1680</v>
      </c>
      <c r="K33" s="369"/>
      <c r="L33" s="368">
        <v>1680</v>
      </c>
      <c r="M33" s="369"/>
      <c r="N33" s="368">
        <v>1680</v>
      </c>
      <c r="O33" s="369"/>
      <c r="P33" s="368">
        <v>1849.34</v>
      </c>
      <c r="Q33" s="369"/>
      <c r="R33" s="368">
        <v>1736.15</v>
      </c>
      <c r="S33" s="369"/>
      <c r="T33" s="368">
        <v>1793.92</v>
      </c>
      <c r="U33" s="369"/>
      <c r="V33" s="300"/>
      <c r="W33" s="301"/>
      <c r="X33" s="370"/>
      <c r="Y33" s="371"/>
      <c r="Z33" s="300"/>
      <c r="AA33" s="301"/>
      <c r="AB33" s="300"/>
      <c r="AC33" s="301"/>
      <c r="AD33" s="307"/>
      <c r="AE33" s="308"/>
      <c r="AF33" s="300"/>
      <c r="AG33" s="301"/>
      <c r="AH33" s="300"/>
      <c r="AI33" s="301"/>
      <c r="AJ33" s="300"/>
      <c r="AK33" s="301"/>
      <c r="AL33" s="300"/>
      <c r="AM33" s="301"/>
      <c r="AN33" s="300"/>
      <c r="AO33" s="301"/>
      <c r="AP33" s="300"/>
      <c r="AQ33" s="301"/>
      <c r="AR33" s="300"/>
      <c r="AS33" s="301"/>
      <c r="AT33" s="300"/>
      <c r="AU33" s="301"/>
      <c r="AV33" s="300"/>
      <c r="AW33" s="301"/>
      <c r="AX33" s="300"/>
      <c r="AY33" s="301"/>
      <c r="AZ33" s="300"/>
      <c r="BA33" s="301"/>
      <c r="BB33" s="300"/>
      <c r="BC33" s="301"/>
      <c r="BD33" s="300"/>
      <c r="BE33" s="301"/>
      <c r="BF33" s="300"/>
      <c r="BG33" s="301"/>
      <c r="BH33" s="307"/>
      <c r="BI33" s="308"/>
      <c r="BJ33" s="307"/>
      <c r="BK33" s="308"/>
      <c r="BL33" s="307"/>
      <c r="BM33" s="308"/>
      <c r="BN33" s="300"/>
      <c r="BO33" s="301"/>
      <c r="BP33" s="300"/>
      <c r="BQ33" s="301"/>
      <c r="BR33" s="300"/>
      <c r="BS33" s="301"/>
      <c r="BT33" s="368">
        <v>1861.03</v>
      </c>
      <c r="BU33" s="369"/>
      <c r="BV33" s="368">
        <v>2172.5500000000002</v>
      </c>
      <c r="BW33" s="369"/>
      <c r="BX33" s="368">
        <v>2172.1</v>
      </c>
      <c r="BY33" s="369"/>
      <c r="BZ33" s="368">
        <v>2144.02</v>
      </c>
      <c r="CA33" s="369"/>
      <c r="CB33" s="368">
        <v>2172.6</v>
      </c>
      <c r="CC33" s="369"/>
      <c r="CD33" s="307">
        <v>2136</v>
      </c>
      <c r="CE33" s="308"/>
      <c r="CF33" s="307">
        <v>2160</v>
      </c>
      <c r="CG33" s="308"/>
      <c r="CH33" s="307">
        <v>2136</v>
      </c>
      <c r="CI33" s="308"/>
      <c r="CJ33" s="307">
        <v>2176.37</v>
      </c>
      <c r="CK33" s="308"/>
      <c r="CL33" s="307">
        <v>2184</v>
      </c>
      <c r="CM33" s="308"/>
      <c r="CN33" s="307">
        <v>2112</v>
      </c>
      <c r="CO33" s="308"/>
      <c r="CP33" s="307">
        <v>2256</v>
      </c>
      <c r="CQ33" s="308"/>
      <c r="CR33" s="368">
        <v>2097.88</v>
      </c>
      <c r="CS33" s="369"/>
      <c r="CT33" s="368">
        <v>2130.75</v>
      </c>
      <c r="CU33" s="372"/>
      <c r="CV33" s="368">
        <v>2136.69</v>
      </c>
      <c r="CW33" s="372"/>
      <c r="CX33" s="368">
        <v>2138.4229999999998</v>
      </c>
      <c r="CY33" s="372"/>
      <c r="CZ33" s="368">
        <v>2136.4969999999998</v>
      </c>
      <c r="DA33" s="372"/>
      <c r="DB33" s="368">
        <v>1964.319</v>
      </c>
      <c r="DC33" s="372"/>
      <c r="DD33" s="368">
        <v>1996.9190000000001</v>
      </c>
      <c r="DE33" s="372"/>
      <c r="DF33" s="368">
        <v>1985.749</v>
      </c>
      <c r="DG33" s="372"/>
      <c r="DH33" s="368">
        <v>2057.6590000000001</v>
      </c>
      <c r="DI33" s="372"/>
      <c r="DJ33" s="368"/>
      <c r="DK33" s="372"/>
      <c r="DL33" s="368"/>
      <c r="DM33" s="372"/>
      <c r="DN33" s="368"/>
      <c r="DO33" s="369"/>
      <c r="DP33" s="171"/>
      <c r="DQ33" s="1"/>
    </row>
    <row r="34" spans="1:121" ht="14.25" customHeight="1" thickBot="1" x14ac:dyDescent="0.3">
      <c r="A34" s="304" t="s">
        <v>11</v>
      </c>
      <c r="B34" s="305"/>
      <c r="C34" s="306"/>
      <c r="D34" s="307">
        <v>320.44</v>
      </c>
      <c r="E34" s="308"/>
      <c r="F34" s="307">
        <v>302.39999999999998</v>
      </c>
      <c r="G34" s="308"/>
      <c r="H34" s="373">
        <v>302.39999999999998</v>
      </c>
      <c r="I34" s="374"/>
      <c r="J34" s="373">
        <v>310.39999999999998</v>
      </c>
      <c r="K34" s="374"/>
      <c r="L34" s="373">
        <v>310.39999999999998</v>
      </c>
      <c r="M34" s="374"/>
      <c r="N34" s="307">
        <v>303.73</v>
      </c>
      <c r="O34" s="308"/>
      <c r="P34" s="307">
        <v>303.322</v>
      </c>
      <c r="Q34" s="308"/>
      <c r="R34" s="375">
        <v>298.7</v>
      </c>
      <c r="S34" s="376"/>
      <c r="T34" s="307">
        <v>318.3</v>
      </c>
      <c r="U34" s="308"/>
      <c r="V34" s="161"/>
      <c r="W34" s="192"/>
      <c r="X34" s="161"/>
      <c r="Y34" s="192"/>
      <c r="Z34" s="161"/>
      <c r="AA34" s="192"/>
      <c r="AB34" s="161"/>
      <c r="AC34" s="192"/>
      <c r="AD34" s="161"/>
      <c r="AE34" s="192"/>
      <c r="AF34" s="161"/>
      <c r="AG34" s="192"/>
      <c r="AH34" s="161"/>
      <c r="AI34" s="192"/>
      <c r="AJ34" s="161"/>
      <c r="AK34" s="192"/>
      <c r="AL34" s="161"/>
      <c r="AM34" s="192"/>
      <c r="AN34" s="161"/>
      <c r="AO34" s="192"/>
      <c r="AP34" s="161"/>
      <c r="AQ34" s="192"/>
      <c r="AR34" s="161"/>
      <c r="AS34" s="192"/>
      <c r="AT34" s="161"/>
      <c r="AU34" s="192"/>
      <c r="AV34" s="161"/>
      <c r="AW34" s="192"/>
      <c r="AX34" s="161"/>
      <c r="AY34" s="192"/>
      <c r="AZ34" s="161"/>
      <c r="BA34" s="192"/>
      <c r="BB34" s="161"/>
      <c r="BC34" s="192"/>
      <c r="BD34" s="161"/>
      <c r="BE34" s="192"/>
      <c r="BF34" s="161"/>
      <c r="BG34" s="192"/>
      <c r="BH34" s="161"/>
      <c r="BI34" s="192"/>
      <c r="BJ34" s="161"/>
      <c r="BK34" s="192"/>
      <c r="BL34" s="161"/>
      <c r="BM34" s="192"/>
      <c r="BN34" s="161"/>
      <c r="BO34" s="192"/>
      <c r="BP34" s="161"/>
      <c r="BQ34" s="192"/>
      <c r="BR34" s="161"/>
      <c r="BS34" s="192"/>
      <c r="BT34" s="307">
        <v>318.14999999999998</v>
      </c>
      <c r="BU34" s="308"/>
      <c r="BV34" s="307">
        <v>348.47500000000002</v>
      </c>
      <c r="BW34" s="308"/>
      <c r="BX34" s="307">
        <v>348.6</v>
      </c>
      <c r="BY34" s="308"/>
      <c r="BZ34" s="373">
        <v>348.78000000000003</v>
      </c>
      <c r="CA34" s="374"/>
      <c r="CB34" s="373">
        <v>331.39</v>
      </c>
      <c r="CC34" s="374"/>
      <c r="CD34" s="307">
        <v>330.4</v>
      </c>
      <c r="CE34" s="308"/>
      <c r="CF34" s="307">
        <v>334.8</v>
      </c>
      <c r="CG34" s="308"/>
      <c r="CH34" s="307">
        <v>315.60000000000002</v>
      </c>
      <c r="CI34" s="308"/>
      <c r="CJ34" s="307">
        <v>337.51</v>
      </c>
      <c r="CK34" s="308"/>
      <c r="CL34" s="307">
        <v>337.8</v>
      </c>
      <c r="CM34" s="308"/>
      <c r="CN34" s="307">
        <v>299.52999999999997</v>
      </c>
      <c r="CO34" s="308"/>
      <c r="CP34" s="307">
        <v>300.33</v>
      </c>
      <c r="CQ34" s="308"/>
      <c r="CR34" s="373">
        <v>296.3</v>
      </c>
      <c r="CS34" s="374"/>
      <c r="CT34" s="373">
        <v>280.5</v>
      </c>
      <c r="CU34" s="377"/>
      <c r="CV34" s="373">
        <v>249.36</v>
      </c>
      <c r="CW34" s="377"/>
      <c r="CX34" s="373">
        <v>248.83</v>
      </c>
      <c r="CY34" s="377"/>
      <c r="CZ34" s="373">
        <v>249.089</v>
      </c>
      <c r="DA34" s="377"/>
      <c r="DB34" s="373">
        <v>243.4</v>
      </c>
      <c r="DC34" s="377"/>
      <c r="DD34" s="373">
        <v>241.57</v>
      </c>
      <c r="DE34" s="377"/>
      <c r="DF34" s="373">
        <v>247.93</v>
      </c>
      <c r="DG34" s="377"/>
      <c r="DH34" s="373">
        <v>242.3</v>
      </c>
      <c r="DI34" s="377"/>
      <c r="DJ34" s="373"/>
      <c r="DK34" s="377"/>
      <c r="DL34" s="373"/>
      <c r="DM34" s="377"/>
      <c r="DN34" s="373"/>
      <c r="DO34" s="374"/>
      <c r="DP34" s="171"/>
      <c r="DQ34" s="1"/>
    </row>
    <row r="35" spans="1:121" ht="14.25" customHeight="1" thickBot="1" x14ac:dyDescent="0.3">
      <c r="A35" s="304" t="s">
        <v>12</v>
      </c>
      <c r="B35" s="305"/>
      <c r="C35" s="306"/>
      <c r="D35" s="309">
        <f>D31+D33+D34</f>
        <v>3259.68</v>
      </c>
      <c r="E35" s="310"/>
      <c r="F35" s="309">
        <f>F31+F33+F34</f>
        <v>3015.0580000001073</v>
      </c>
      <c r="G35" s="310"/>
      <c r="H35" s="309">
        <f>H31+H33+H34</f>
        <v>3036.5339999997759</v>
      </c>
      <c r="I35" s="310"/>
      <c r="J35" s="309">
        <f>J31+J33+J34</f>
        <v>2687.6040000000494</v>
      </c>
      <c r="K35" s="310"/>
      <c r="L35" s="309">
        <f>L31+L33+L34</f>
        <v>3085.75200000013</v>
      </c>
      <c r="M35" s="310"/>
      <c r="N35" s="309">
        <f>N31+N33+N34</f>
        <v>3006.8879999999513</v>
      </c>
      <c r="O35" s="310"/>
      <c r="P35" s="309">
        <f>P31+P33+P34</f>
        <v>3114.0600000001054</v>
      </c>
      <c r="Q35" s="310"/>
      <c r="R35" s="309">
        <f>R31+R33+R34</f>
        <v>3000.4039999998586</v>
      </c>
      <c r="S35" s="310"/>
      <c r="T35" s="309">
        <f>T31+T33+T34</f>
        <v>3075.1380000000931</v>
      </c>
      <c r="U35" s="310"/>
      <c r="V35" s="161">
        <v>0</v>
      </c>
      <c r="W35" s="161">
        <v>0</v>
      </c>
      <c r="X35" s="161">
        <v>0</v>
      </c>
      <c r="Y35" s="161">
        <v>0</v>
      </c>
      <c r="Z35" s="161">
        <v>0</v>
      </c>
      <c r="AA35" s="161">
        <v>0</v>
      </c>
      <c r="AB35" s="161">
        <v>0</v>
      </c>
      <c r="AC35" s="161">
        <v>0</v>
      </c>
      <c r="AD35" s="161">
        <v>0</v>
      </c>
      <c r="AE35" s="161">
        <v>0</v>
      </c>
      <c r="AF35" s="161">
        <v>0</v>
      </c>
      <c r="AG35" s="161">
        <v>0</v>
      </c>
      <c r="AH35" s="161">
        <v>0</v>
      </c>
      <c r="AI35" s="161">
        <v>0</v>
      </c>
      <c r="AJ35" s="161">
        <v>0</v>
      </c>
      <c r="AK35" s="161">
        <v>0</v>
      </c>
      <c r="AL35" s="161">
        <v>0</v>
      </c>
      <c r="AM35" s="161">
        <v>0</v>
      </c>
      <c r="AN35" s="161">
        <v>0</v>
      </c>
      <c r="AO35" s="161">
        <v>0</v>
      </c>
      <c r="AP35" s="161">
        <v>0</v>
      </c>
      <c r="AQ35" s="161">
        <v>0</v>
      </c>
      <c r="AR35" s="161">
        <v>0</v>
      </c>
      <c r="AS35" s="161">
        <v>0</v>
      </c>
      <c r="AT35" s="161">
        <v>0</v>
      </c>
      <c r="AU35" s="161">
        <v>0</v>
      </c>
      <c r="AV35" s="161">
        <v>0</v>
      </c>
      <c r="AW35" s="161">
        <v>0</v>
      </c>
      <c r="AX35" s="161">
        <v>0</v>
      </c>
      <c r="AY35" s="161">
        <v>0</v>
      </c>
      <c r="AZ35" s="161">
        <v>0</v>
      </c>
      <c r="BA35" s="161">
        <v>0</v>
      </c>
      <c r="BB35" s="161">
        <v>0</v>
      </c>
      <c r="BC35" s="161">
        <v>0</v>
      </c>
      <c r="BD35" s="161">
        <v>0</v>
      </c>
      <c r="BE35" s="161">
        <v>0</v>
      </c>
      <c r="BF35" s="161">
        <v>0</v>
      </c>
      <c r="BG35" s="161">
        <v>0</v>
      </c>
      <c r="BH35" s="161">
        <v>0</v>
      </c>
      <c r="BI35" s="161">
        <v>0</v>
      </c>
      <c r="BJ35" s="161">
        <v>0</v>
      </c>
      <c r="BK35" s="161">
        <v>0</v>
      </c>
      <c r="BL35" s="161">
        <v>0</v>
      </c>
      <c r="BM35" s="161">
        <v>0</v>
      </c>
      <c r="BN35" s="161">
        <v>0</v>
      </c>
      <c r="BO35" s="161">
        <v>0</v>
      </c>
      <c r="BP35" s="161">
        <v>0</v>
      </c>
      <c r="BQ35" s="161">
        <v>0</v>
      </c>
      <c r="BR35" s="161">
        <v>0</v>
      </c>
      <c r="BS35" s="161">
        <v>0</v>
      </c>
      <c r="BT35" s="309">
        <f>BT31+BT33+BT34</f>
        <v>3027.916000000228</v>
      </c>
      <c r="BU35" s="310"/>
      <c r="BV35" s="309">
        <f>BV31+BV33+BV34</f>
        <v>3457.5989999998851</v>
      </c>
      <c r="BW35" s="310"/>
      <c r="BX35" s="309">
        <f>BX31+BX33+BX34</f>
        <v>3445.7040000000925</v>
      </c>
      <c r="BY35" s="310"/>
      <c r="BZ35" s="309">
        <f>BZ31+BZ33+BZ34</f>
        <v>3439.0800000000004</v>
      </c>
      <c r="CA35" s="310"/>
      <c r="CB35" s="309">
        <f>CB31+CB33+CB34</f>
        <v>3460.8039999999842</v>
      </c>
      <c r="CC35" s="310"/>
      <c r="CD35" s="309">
        <f t="shared" ref="CD35:CR35" si="8">CD31+CD33+CD34</f>
        <v>2466.5500000000002</v>
      </c>
      <c r="CE35" s="310"/>
      <c r="CF35" s="309">
        <f t="shared" si="8"/>
        <v>2494.92</v>
      </c>
      <c r="CG35" s="310"/>
      <c r="CH35" s="309">
        <f t="shared" si="8"/>
        <v>3344.5819999997284</v>
      </c>
      <c r="CI35" s="310"/>
      <c r="CJ35" s="309">
        <f t="shared" si="8"/>
        <v>3521.2360000005447</v>
      </c>
      <c r="CK35" s="310"/>
      <c r="CL35" s="309">
        <f t="shared" si="8"/>
        <v>3546.9419999997808</v>
      </c>
      <c r="CM35" s="310"/>
      <c r="CN35" s="309">
        <f t="shared" si="8"/>
        <v>2411.6499999999996</v>
      </c>
      <c r="CO35" s="310"/>
      <c r="CP35" s="309">
        <f t="shared" si="8"/>
        <v>2556.4499999999998</v>
      </c>
      <c r="CQ35" s="310"/>
      <c r="CR35" s="309">
        <f t="shared" si="8"/>
        <v>3609.4100000002209</v>
      </c>
      <c r="CS35" s="310"/>
      <c r="CT35" s="309">
        <f>CT31+CT33+CT34</f>
        <v>3531.245999999579</v>
      </c>
      <c r="CU35" s="378"/>
      <c r="CV35" s="309">
        <f>CV31+CV33+CV34</f>
        <v>3534.7259999999401</v>
      </c>
      <c r="CW35" s="378"/>
      <c r="CX35" s="309">
        <f>CX31+CX33+CX34</f>
        <v>3586.5929999999998</v>
      </c>
      <c r="CY35" s="378"/>
      <c r="CZ35" s="309">
        <f>CZ31+CZ33+CZ34</f>
        <v>2385.7059999999997</v>
      </c>
      <c r="DA35" s="378"/>
      <c r="DB35" s="309">
        <f>DB31+DB33+DB34</f>
        <v>3417.413999999927</v>
      </c>
      <c r="DC35" s="378"/>
      <c r="DD35" s="309">
        <f>DD31+DD33+DD34</f>
        <v>3508.9270000003139</v>
      </c>
      <c r="DE35" s="378"/>
      <c r="DF35" s="309">
        <f>DF31+DF33+DF34</f>
        <v>3456.89</v>
      </c>
      <c r="DG35" s="378"/>
      <c r="DH35" s="309">
        <f>DH31+DH33+DH34</f>
        <v>3429.4110000000983</v>
      </c>
      <c r="DI35" s="378"/>
      <c r="DJ35" s="309">
        <f>DJ31+DJ33+DJ34</f>
        <v>0</v>
      </c>
      <c r="DK35" s="378"/>
      <c r="DL35" s="309">
        <f>DL31+DL33+DL34</f>
        <v>0</v>
      </c>
      <c r="DM35" s="378"/>
      <c r="DN35" s="309">
        <f>DN31+DN33+DN34</f>
        <v>0</v>
      </c>
      <c r="DO35" s="310"/>
      <c r="DP35" s="171"/>
      <c r="DQ35" s="1"/>
    </row>
    <row r="36" spans="1:121" ht="14.25" customHeight="1" thickBot="1" x14ac:dyDescent="0.3">
      <c r="A36" s="313" t="s">
        <v>13</v>
      </c>
      <c r="B36" s="314"/>
      <c r="C36" s="315"/>
      <c r="D36" s="311">
        <f>D32-D35</f>
        <v>82.483000000000175</v>
      </c>
      <c r="E36" s="312"/>
      <c r="F36" s="311">
        <f>F32-F35</f>
        <v>283.93499999989263</v>
      </c>
      <c r="G36" s="312"/>
      <c r="H36" s="311">
        <f>H32-H35</f>
        <v>383.73668000048383</v>
      </c>
      <c r="I36" s="312"/>
      <c r="J36" s="311">
        <f>J32-J35</f>
        <v>805.92499999995061</v>
      </c>
      <c r="K36" s="312"/>
      <c r="L36" s="311">
        <f>L32-L35</f>
        <v>324.42799999986983</v>
      </c>
      <c r="M36" s="312"/>
      <c r="N36" s="311">
        <f>N32-N35</f>
        <v>194.08400000004895</v>
      </c>
      <c r="O36" s="312"/>
      <c r="P36" s="311">
        <f>P32-P35</f>
        <v>316.26599999989458</v>
      </c>
      <c r="Q36" s="312"/>
      <c r="R36" s="311">
        <f>R32-R35</f>
        <v>354.70500000014135</v>
      </c>
      <c r="S36" s="312"/>
      <c r="T36" s="311">
        <f>T32-T35</f>
        <v>279.11799999990671</v>
      </c>
      <c r="U36" s="312"/>
      <c r="V36" s="161">
        <v>0</v>
      </c>
      <c r="W36" s="161">
        <v>0</v>
      </c>
      <c r="X36" s="161">
        <v>0</v>
      </c>
      <c r="Y36" s="161">
        <v>0</v>
      </c>
      <c r="Z36" s="161">
        <v>0</v>
      </c>
      <c r="AA36" s="161">
        <v>0</v>
      </c>
      <c r="AB36" s="161">
        <v>0</v>
      </c>
      <c r="AC36" s="161">
        <v>0</v>
      </c>
      <c r="AD36" s="161">
        <v>0</v>
      </c>
      <c r="AE36" s="161">
        <v>0</v>
      </c>
      <c r="AF36" s="161">
        <v>0</v>
      </c>
      <c r="AG36" s="161">
        <v>0</v>
      </c>
      <c r="AH36" s="161">
        <v>0</v>
      </c>
      <c r="AI36" s="161">
        <v>0</v>
      </c>
      <c r="AJ36" s="161">
        <v>0</v>
      </c>
      <c r="AK36" s="161">
        <v>0</v>
      </c>
      <c r="AL36" s="161">
        <v>0</v>
      </c>
      <c r="AM36" s="161">
        <v>0</v>
      </c>
      <c r="AN36" s="161">
        <v>0</v>
      </c>
      <c r="AO36" s="161">
        <v>0</v>
      </c>
      <c r="AP36" s="161">
        <v>0</v>
      </c>
      <c r="AQ36" s="161">
        <v>0</v>
      </c>
      <c r="AR36" s="161">
        <v>0</v>
      </c>
      <c r="AS36" s="161">
        <v>0</v>
      </c>
      <c r="AT36" s="161">
        <v>0</v>
      </c>
      <c r="AU36" s="161">
        <v>0</v>
      </c>
      <c r="AV36" s="161">
        <v>0</v>
      </c>
      <c r="AW36" s="161">
        <v>0</v>
      </c>
      <c r="AX36" s="161">
        <v>0</v>
      </c>
      <c r="AY36" s="161">
        <v>0</v>
      </c>
      <c r="AZ36" s="161">
        <v>0</v>
      </c>
      <c r="BA36" s="161">
        <v>0</v>
      </c>
      <c r="BB36" s="161">
        <v>0</v>
      </c>
      <c r="BC36" s="161">
        <v>0</v>
      </c>
      <c r="BD36" s="161">
        <v>0</v>
      </c>
      <c r="BE36" s="161">
        <v>0</v>
      </c>
      <c r="BF36" s="161">
        <v>0</v>
      </c>
      <c r="BG36" s="161">
        <v>0</v>
      </c>
      <c r="BH36" s="161">
        <v>0</v>
      </c>
      <c r="BI36" s="161">
        <v>0</v>
      </c>
      <c r="BJ36" s="161">
        <v>0</v>
      </c>
      <c r="BK36" s="161">
        <v>0</v>
      </c>
      <c r="BL36" s="161">
        <v>0</v>
      </c>
      <c r="BM36" s="161">
        <v>0</v>
      </c>
      <c r="BN36" s="161">
        <v>0</v>
      </c>
      <c r="BO36" s="161">
        <v>0</v>
      </c>
      <c r="BP36" s="161">
        <v>0</v>
      </c>
      <c r="BQ36" s="161">
        <v>0</v>
      </c>
      <c r="BR36" s="161">
        <v>0</v>
      </c>
      <c r="BS36" s="161">
        <v>0</v>
      </c>
      <c r="BT36" s="311">
        <f>BT32-BT35</f>
        <v>286.81399999977202</v>
      </c>
      <c r="BU36" s="312"/>
      <c r="BV36" s="311">
        <f>BV32-BV35</f>
        <v>31.883320000215008</v>
      </c>
      <c r="BW36" s="312"/>
      <c r="BX36" s="311">
        <f>BX32-BX35</f>
        <v>-30.877000000092266</v>
      </c>
      <c r="BY36" s="312"/>
      <c r="BZ36" s="311">
        <f>BZ32-BZ35</f>
        <v>-33.221679999946446</v>
      </c>
      <c r="CA36" s="312"/>
      <c r="CB36" s="311">
        <f>CB32-CB35</f>
        <v>-33.036999999984346</v>
      </c>
      <c r="CC36" s="312"/>
      <c r="CD36" s="309">
        <f>CD32-CD35</f>
        <v>944.01599999999962</v>
      </c>
      <c r="CE36" s="310"/>
      <c r="CF36" s="309">
        <f>CF32-CF35</f>
        <v>770.12211999989586</v>
      </c>
      <c r="CG36" s="310"/>
      <c r="CH36" s="309">
        <f>CH32-CH35</f>
        <v>-52.524999999728607</v>
      </c>
      <c r="CI36" s="310"/>
      <c r="CJ36" s="309">
        <f>CJ32-CJ35</f>
        <v>-572.85508000099526</v>
      </c>
      <c r="CK36" s="310"/>
      <c r="CL36" s="309">
        <f>CL32-CL35</f>
        <v>-220.00299999978097</v>
      </c>
      <c r="CM36" s="310"/>
      <c r="CN36" s="309">
        <f>CN32-CN35</f>
        <v>830.73800000000028</v>
      </c>
      <c r="CO36" s="310"/>
      <c r="CP36" s="311">
        <f>CP32-CP35</f>
        <v>578.76527999971267</v>
      </c>
      <c r="CQ36" s="312"/>
      <c r="CR36" s="311">
        <f>CR32-CR35</f>
        <v>-258.00700000022107</v>
      </c>
      <c r="CS36" s="312"/>
      <c r="CT36" s="311">
        <f t="shared" ref="CT36:CZ36" si="9">CT32-CT35</f>
        <v>-89.922999999579133</v>
      </c>
      <c r="CU36" s="379"/>
      <c r="CV36" s="311">
        <f t="shared" si="9"/>
        <v>-109.53899999994019</v>
      </c>
      <c r="CW36" s="379"/>
      <c r="CX36" s="311">
        <f t="shared" si="9"/>
        <v>-28.839999999999691</v>
      </c>
      <c r="CY36" s="379"/>
      <c r="CZ36" s="311">
        <f t="shared" si="9"/>
        <v>1555.637839999978</v>
      </c>
      <c r="DA36" s="379"/>
      <c r="DB36" s="311">
        <f>DB32-DB35</f>
        <v>447.64100000007284</v>
      </c>
      <c r="DC36" s="379"/>
      <c r="DD36" s="311">
        <f>DD32-DD35</f>
        <v>406.76475999956165</v>
      </c>
      <c r="DE36" s="379"/>
      <c r="DF36" s="311">
        <f>DF32-DF35</f>
        <v>398.03200000000015</v>
      </c>
      <c r="DG36" s="379"/>
      <c r="DH36" s="311">
        <f>DH32-DH35</f>
        <v>339.51199999990149</v>
      </c>
      <c r="DI36" s="379"/>
      <c r="DJ36" s="311">
        <f>DJ32-DJ35</f>
        <v>0</v>
      </c>
      <c r="DK36" s="379"/>
      <c r="DL36" s="311">
        <f>DL32-DL35</f>
        <v>0</v>
      </c>
      <c r="DM36" s="379"/>
      <c r="DN36" s="311">
        <f>DN32-DN35</f>
        <v>0</v>
      </c>
      <c r="DO36" s="312"/>
      <c r="DP36" s="171"/>
      <c r="DQ36" s="1"/>
    </row>
    <row r="37" spans="1:121" ht="15" hidden="1" customHeight="1" x14ac:dyDescent="0.25">
      <c r="A37" s="317" t="s">
        <v>14</v>
      </c>
      <c r="B37" s="318"/>
      <c r="C37" s="319"/>
      <c r="D37" s="316">
        <f>D32-E31-D33-D34</f>
        <v>-60.425959999878785</v>
      </c>
      <c r="E37" s="278"/>
      <c r="F37" s="316">
        <f>F32-G31-F33-F34</f>
        <v>-199.40171000012231</v>
      </c>
      <c r="G37" s="278"/>
      <c r="H37" s="316">
        <f>H32-I31-H33-H34</f>
        <v>61.041150000659968</v>
      </c>
      <c r="I37" s="278"/>
      <c r="J37" s="316">
        <f>J32-K31-J33-J34</f>
        <v>95.219889999768043</v>
      </c>
      <c r="K37" s="278"/>
      <c r="L37" s="316">
        <f>L32-M31-L33-L34</f>
        <v>33.092669999960094</v>
      </c>
      <c r="M37" s="278"/>
      <c r="N37" s="316">
        <f>N32-O31-N33-N34</f>
        <v>15.59718999996926</v>
      </c>
      <c r="O37" s="278"/>
      <c r="P37" s="316">
        <f>P32-Q31-P33-P34</f>
        <v>-61.408190000035233</v>
      </c>
      <c r="Q37" s="278"/>
      <c r="R37" s="316">
        <f>R32-S31-R33-R34</f>
        <v>51.682449999980975</v>
      </c>
      <c r="S37" s="278"/>
      <c r="T37" s="316">
        <f>T32-U31-T33-T34</f>
        <v>-14.748309999976584</v>
      </c>
      <c r="U37" s="278"/>
      <c r="V37" s="316">
        <f>V32-W31-V33-V34</f>
        <v>-2513.4879999999998</v>
      </c>
      <c r="W37" s="278"/>
      <c r="X37" s="316">
        <f>X32-Y31-X33-X34</f>
        <v>-2513.4879999999998</v>
      </c>
      <c r="Y37" s="278"/>
      <c r="Z37" s="316">
        <f>Z32-AA31-Z33-Z34</f>
        <v>-2513.4879999999998</v>
      </c>
      <c r="AA37" s="278"/>
      <c r="AB37" s="316">
        <f>AB32-AC31-AB33-AB34</f>
        <v>-2513.4879999999998</v>
      </c>
      <c r="AC37" s="278"/>
      <c r="AD37" s="316">
        <f>AD32-AE31-AD33-AD34</f>
        <v>-2513.4879999999998</v>
      </c>
      <c r="AE37" s="338"/>
      <c r="AF37" s="316">
        <f>AF32-AG31-AF33-AF34</f>
        <v>-2513.4879999999998</v>
      </c>
      <c r="AG37" s="278"/>
      <c r="AH37" s="316">
        <f>AH32-AI31-AH33-AH34</f>
        <v>-2513.4879999999998</v>
      </c>
      <c r="AI37" s="278"/>
      <c r="AJ37" s="316">
        <f>AJ32-AK31-AJ33-AJ34</f>
        <v>-2513.4879999999998</v>
      </c>
      <c r="AK37" s="278"/>
      <c r="AL37" s="316">
        <f>AL32-AM31-AL33-AL34</f>
        <v>-2513.4879999999998</v>
      </c>
      <c r="AM37" s="278"/>
      <c r="AN37" s="316">
        <f>AN32-AO31-AN33-AN34</f>
        <v>-2513.4879999999998</v>
      </c>
      <c r="AO37" s="278"/>
      <c r="AP37" s="316">
        <f>AP32-AQ31-AP33-AP34</f>
        <v>-2513.4879999999998</v>
      </c>
      <c r="AQ37" s="278"/>
      <c r="AR37" s="316">
        <f>AR32-AS31-AR33-AR34</f>
        <v>-2513.4879999999998</v>
      </c>
      <c r="AS37" s="278"/>
      <c r="AT37" s="316">
        <f>AT32-AU31-AT33-AT34</f>
        <v>-2513.4879999999998</v>
      </c>
      <c r="AU37" s="278"/>
      <c r="AV37" s="316">
        <f>AV32-AW31-AV33-AV34</f>
        <v>-2513.4879999999998</v>
      </c>
      <c r="AW37" s="278"/>
      <c r="AX37" s="316">
        <f>AX32-AY31-AX33-AX34</f>
        <v>-2513.4879999999998</v>
      </c>
      <c r="AY37" s="278"/>
      <c r="AZ37" s="316">
        <f>AZ32-BA31-AZ33-AZ34</f>
        <v>-2513.4879999999998</v>
      </c>
      <c r="BA37" s="278"/>
      <c r="BB37" s="316">
        <f>BB32-BC31-BB33-BB34</f>
        <v>-2513.4879999999998</v>
      </c>
      <c r="BC37" s="278"/>
      <c r="BD37" s="316">
        <f>BD32-BE31-BD33-BD34</f>
        <v>-2513.4879999999998</v>
      </c>
      <c r="BE37" s="278"/>
      <c r="BF37" s="316">
        <f>BF32-BG31-BF33-BF34</f>
        <v>-2513.4879999999998</v>
      </c>
      <c r="BG37" s="278"/>
      <c r="BH37" s="316">
        <f>BH32-BI31-BH33-BH34</f>
        <v>-2513.4879999999998</v>
      </c>
      <c r="BI37" s="338"/>
      <c r="BJ37" s="316">
        <f>BJ32-BK31-BJ33-BJ34</f>
        <v>-2513.4879999999998</v>
      </c>
      <c r="BK37" s="338"/>
      <c r="BL37" s="316">
        <f>BL32-BM31-BL33-BL34</f>
        <v>-2513.4879999999998</v>
      </c>
      <c r="BM37" s="338"/>
      <c r="BN37" s="316">
        <f>BN32-BO31-BN33-BN34</f>
        <v>-2513.4879999999998</v>
      </c>
      <c r="BO37" s="278"/>
      <c r="BP37" s="316">
        <f>BP32-BQ31-BP33-BP34</f>
        <v>-2513.4879999999998</v>
      </c>
      <c r="BQ37" s="278"/>
      <c r="BR37" s="316">
        <f>BR32-BS31-BR33-BR34</f>
        <v>-2513.4879999999998</v>
      </c>
      <c r="BS37" s="278"/>
      <c r="BT37" s="316">
        <f>BT32-BU31-BT33-BT34</f>
        <v>-96.039310000074352</v>
      </c>
      <c r="BU37" s="278"/>
      <c r="BV37" s="316">
        <f>BV32-BW31-BV33-BV34</f>
        <v>-346.44336999992549</v>
      </c>
      <c r="BW37" s="278"/>
      <c r="BX37" s="316">
        <f>BX32-BY31-BX33-BX34</f>
        <v>-433.54773000016587</v>
      </c>
      <c r="BY37" s="278"/>
      <c r="BZ37" s="316">
        <f>BZ32-CA31-BZ33-BZ34</f>
        <v>-11.345739999569389</v>
      </c>
      <c r="CA37" s="278"/>
      <c r="CB37" s="125"/>
      <c r="CC37" s="125"/>
      <c r="CD37" s="125"/>
      <c r="CE37" s="125"/>
      <c r="CF37" s="125"/>
      <c r="CG37" s="125"/>
      <c r="CH37" s="381">
        <f>SUM(D37:BM37)</f>
        <v>-55376.086819999662</v>
      </c>
      <c r="CI37" s="382"/>
      <c r="CJ37" s="383"/>
      <c r="CK37" s="383"/>
      <c r="CL37" s="383"/>
      <c r="CM37" s="383"/>
      <c r="CN37" s="383"/>
      <c r="CO37" s="383"/>
      <c r="CP37" s="383"/>
      <c r="CQ37" s="383"/>
      <c r="CR37" s="384"/>
      <c r="CS37" s="126">
        <f>CR32-CS31-CR34-CR33</f>
        <v>-369.80952000029879</v>
      </c>
      <c r="CT37" s="140"/>
      <c r="CU37" s="126">
        <f>CT32-CU31-CT34-CT33</f>
        <v>-361.39831999963735</v>
      </c>
      <c r="CV37" s="140"/>
      <c r="CW37" s="140"/>
      <c r="CX37" s="140"/>
      <c r="CY37" s="140"/>
      <c r="CZ37" s="140"/>
      <c r="DA37" s="140"/>
      <c r="DB37" s="140"/>
      <c r="DC37" s="140"/>
      <c r="DD37" s="140"/>
      <c r="DE37" s="140"/>
      <c r="DF37" s="140"/>
      <c r="DG37" s="140"/>
      <c r="DH37" s="140"/>
      <c r="DI37" s="140"/>
      <c r="DJ37" s="140"/>
      <c r="DK37" s="140"/>
      <c r="DL37" s="140"/>
      <c r="DM37" s="140"/>
      <c r="DN37" s="140"/>
      <c r="DO37" s="140"/>
      <c r="DP37" s="1"/>
      <c r="DQ37" s="126">
        <f>DP32-DQ31-DP34-DP33</f>
        <v>-7684.3545000001759</v>
      </c>
    </row>
    <row r="38" spans="1:121" ht="15" customHeight="1" x14ac:dyDescent="0.25">
      <c r="A38" s="320" t="s">
        <v>15</v>
      </c>
      <c r="B38" s="320"/>
      <c r="C38" s="320"/>
      <c r="V38" s="159">
        <v>220.08</v>
      </c>
      <c r="Z38" s="159">
        <v>178.75</v>
      </c>
      <c r="AB38" s="159">
        <v>178.29</v>
      </c>
      <c r="AD38" s="159">
        <v>186.5</v>
      </c>
      <c r="AF38" s="159">
        <v>177.11</v>
      </c>
      <c r="AH38" s="159">
        <v>91.66</v>
      </c>
      <c r="AJ38" s="159">
        <v>116.03</v>
      </c>
      <c r="AL38" s="159">
        <v>55.78</v>
      </c>
      <c r="AN38" s="159">
        <v>126.27</v>
      </c>
      <c r="AP38" s="66" t="e">
        <f>#REF!</f>
        <v>#REF!</v>
      </c>
      <c r="BB38" s="66" t="e">
        <f>#REF!</f>
        <v>#REF!</v>
      </c>
      <c r="BD38" s="66" t="e">
        <f>#REF!</f>
        <v>#REF!</v>
      </c>
      <c r="DQ38" s="67"/>
    </row>
    <row r="39" spans="1:121" ht="15" customHeight="1" x14ac:dyDescent="0.25">
      <c r="A39" s="163"/>
      <c r="B39" s="163"/>
      <c r="C39" s="163"/>
      <c r="AP39" s="66"/>
      <c r="BB39" s="66"/>
      <c r="BD39" s="66"/>
      <c r="DQ39" s="67"/>
    </row>
    <row r="40" spans="1:121" ht="20.25" customHeight="1" x14ac:dyDescent="0.25">
      <c r="A40" s="163"/>
      <c r="B40" s="163"/>
      <c r="C40" s="163"/>
      <c r="AF40" s="85">
        <v>45094</v>
      </c>
      <c r="AG40" s="85">
        <v>45095</v>
      </c>
      <c r="AH40" s="85"/>
      <c r="AI40" s="85"/>
      <c r="AJ40" s="85"/>
      <c r="AK40" s="85"/>
      <c r="AL40" s="85">
        <v>45095</v>
      </c>
      <c r="AN40" s="85">
        <v>45096</v>
      </c>
      <c r="AP40" s="85">
        <v>45097</v>
      </c>
      <c r="AR40" s="85">
        <v>45098</v>
      </c>
      <c r="AT40" s="85">
        <v>45099</v>
      </c>
      <c r="AX40" s="91"/>
      <c r="AZ40" s="91">
        <v>45102</v>
      </c>
      <c r="BB40" s="91">
        <v>45103</v>
      </c>
      <c r="BD40" s="91" t="s">
        <v>29</v>
      </c>
      <c r="BP40" s="380">
        <v>45107</v>
      </c>
      <c r="BQ40" s="380"/>
      <c r="DQ40" s="67"/>
    </row>
    <row r="41" spans="1:121" x14ac:dyDescent="0.25">
      <c r="D41" s="321">
        <v>45170</v>
      </c>
      <c r="E41" s="322"/>
      <c r="F41" s="321">
        <v>45171</v>
      </c>
      <c r="G41" s="322"/>
      <c r="H41" s="321">
        <v>45172</v>
      </c>
      <c r="I41" s="322"/>
      <c r="J41" s="321">
        <v>45173</v>
      </c>
      <c r="K41" s="322"/>
      <c r="L41" s="321">
        <v>45174</v>
      </c>
      <c r="M41" s="322"/>
      <c r="N41" s="321">
        <v>45175</v>
      </c>
      <c r="O41" s="322"/>
      <c r="P41" s="321">
        <v>45176</v>
      </c>
      <c r="Q41" s="322"/>
      <c r="R41" s="321">
        <v>45177</v>
      </c>
      <c r="S41" s="322"/>
      <c r="T41" s="321">
        <v>45178</v>
      </c>
      <c r="U41" s="322"/>
      <c r="AH41" s="85"/>
      <c r="AI41" s="84"/>
      <c r="AJ41" s="85"/>
      <c r="AL41" s="85"/>
      <c r="AN41" s="84"/>
      <c r="AP41" s="85"/>
      <c r="AR41" s="85"/>
      <c r="AX41" s="92"/>
      <c r="BB41" s="92"/>
      <c r="BT41" s="321">
        <v>45179</v>
      </c>
      <c r="BU41" s="322"/>
      <c r="BV41" s="321">
        <v>45180</v>
      </c>
      <c r="BW41" s="322"/>
      <c r="BX41" s="321">
        <v>45181</v>
      </c>
      <c r="BY41" s="322"/>
      <c r="BZ41" s="321">
        <v>45182</v>
      </c>
      <c r="CA41" s="322"/>
      <c r="CB41" s="321">
        <v>45183</v>
      </c>
      <c r="CC41" s="322"/>
      <c r="CD41" s="321">
        <v>45184</v>
      </c>
      <c r="CE41" s="322"/>
      <c r="CF41" s="321">
        <v>45185</v>
      </c>
      <c r="CG41" s="322"/>
      <c r="CH41" s="321">
        <v>45186</v>
      </c>
      <c r="CI41" s="322"/>
      <c r="CJ41" s="321">
        <v>45187</v>
      </c>
      <c r="CK41" s="322"/>
      <c r="CL41" s="321">
        <v>45188</v>
      </c>
      <c r="CM41" s="322"/>
      <c r="CN41" s="321">
        <v>45189</v>
      </c>
      <c r="CO41" s="321"/>
      <c r="CP41" s="321">
        <v>45190</v>
      </c>
      <c r="CQ41" s="321"/>
      <c r="CR41" s="321">
        <v>45191</v>
      </c>
      <c r="CS41" s="321"/>
      <c r="CT41" s="321">
        <v>45192</v>
      </c>
      <c r="CU41" s="321"/>
      <c r="CV41" s="321">
        <v>45193</v>
      </c>
      <c r="CW41" s="321"/>
      <c r="CX41" s="321">
        <v>45194</v>
      </c>
      <c r="CY41" s="321"/>
      <c r="CZ41" s="321">
        <v>45195</v>
      </c>
      <c r="DA41" s="321"/>
      <c r="DB41" s="321">
        <v>45196</v>
      </c>
      <c r="DC41" s="321"/>
      <c r="DD41" s="321">
        <v>45197</v>
      </c>
      <c r="DE41" s="321"/>
      <c r="DF41" s="321">
        <v>45198</v>
      </c>
      <c r="DG41" s="321"/>
      <c r="DH41" s="321">
        <v>45199</v>
      </c>
      <c r="DI41" s="321"/>
      <c r="DJ41" s="321"/>
      <c r="DK41" s="321"/>
      <c r="DL41" s="321"/>
      <c r="DM41" s="321"/>
      <c r="DN41" s="321"/>
      <c r="DO41" s="321"/>
    </row>
    <row r="42" spans="1:121" x14ac:dyDescent="0.25">
      <c r="C42" s="78" t="s">
        <v>16</v>
      </c>
      <c r="D42" s="324">
        <v>15762.824000000001</v>
      </c>
      <c r="E42" s="324"/>
      <c r="F42" s="324">
        <v>15764.209000000001</v>
      </c>
      <c r="G42" s="324"/>
      <c r="H42" s="324">
        <v>15765.376</v>
      </c>
      <c r="I42" s="324"/>
      <c r="J42" s="324">
        <v>15766.534</v>
      </c>
      <c r="K42" s="324"/>
      <c r="L42" s="324">
        <v>15767.491</v>
      </c>
      <c r="M42" s="324"/>
      <c r="N42" s="324">
        <v>15767.888999999999</v>
      </c>
      <c r="O42" s="324"/>
      <c r="P42" s="324">
        <v>15768.108</v>
      </c>
      <c r="Q42" s="324"/>
      <c r="R42" s="324">
        <v>15768.824000000001</v>
      </c>
      <c r="S42" s="324"/>
      <c r="T42" s="324">
        <v>15769.671</v>
      </c>
      <c r="U42" s="324"/>
      <c r="AB42" s="79"/>
      <c r="AC42" s="13"/>
      <c r="AD42" s="13"/>
      <c r="AE42" s="13"/>
      <c r="AF42" s="13"/>
      <c r="AG42" s="13"/>
      <c r="AH42" s="13"/>
      <c r="AI42" s="83"/>
      <c r="AJ42" s="82"/>
      <c r="AK42" s="82"/>
      <c r="AL42" s="86"/>
      <c r="AM42" s="13"/>
      <c r="AN42" s="87"/>
      <c r="AO42" s="13"/>
      <c r="AP42" s="66"/>
      <c r="AQ42" s="13"/>
      <c r="AR42" s="66"/>
      <c r="AS42" s="13"/>
      <c r="AT42" s="90"/>
      <c r="AU42" s="13"/>
      <c r="AV42" s="13"/>
      <c r="AW42" s="13"/>
      <c r="AX42" s="92"/>
      <c r="AY42" s="13"/>
      <c r="AZ42" s="13"/>
      <c r="BA42" s="13"/>
      <c r="BB42" s="92"/>
      <c r="BC42" s="13"/>
      <c r="BD42" s="90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385"/>
      <c r="BQ42" s="385"/>
      <c r="BR42" s="13"/>
      <c r="BS42" s="13"/>
      <c r="BT42" s="324">
        <v>15770.429</v>
      </c>
      <c r="BU42" s="324"/>
      <c r="BV42" s="324">
        <v>15771.304</v>
      </c>
      <c r="BW42" s="324"/>
      <c r="BX42" s="324">
        <v>15773.620999999999</v>
      </c>
      <c r="BY42" s="324"/>
      <c r="BZ42" s="324">
        <v>15775.128000000001</v>
      </c>
      <c r="CA42" s="324"/>
      <c r="CB42" s="323">
        <v>15776.579</v>
      </c>
      <c r="CC42" s="323"/>
      <c r="CD42" s="324">
        <v>15777.806</v>
      </c>
      <c r="CE42" s="324"/>
      <c r="CF42" s="324">
        <v>15778.965</v>
      </c>
      <c r="CG42" s="324"/>
      <c r="CH42" s="324">
        <v>15780.089</v>
      </c>
      <c r="CI42" s="324"/>
      <c r="CJ42" s="324">
        <v>15780.148999999999</v>
      </c>
      <c r="CK42" s="324"/>
      <c r="CL42" s="324">
        <v>15780.2</v>
      </c>
      <c r="CM42" s="324"/>
      <c r="CN42" s="324">
        <v>15780.325000000001</v>
      </c>
      <c r="CO42" s="324"/>
      <c r="CP42" s="324">
        <v>15780.483</v>
      </c>
      <c r="CQ42" s="324"/>
      <c r="CR42" s="326">
        <v>15780.620999999999</v>
      </c>
      <c r="CS42" s="326"/>
      <c r="CT42" s="326">
        <v>15780.684999999999</v>
      </c>
      <c r="CU42" s="326"/>
      <c r="CV42" s="326">
        <v>15780.807000000001</v>
      </c>
      <c r="CW42" s="326"/>
      <c r="CX42" s="326">
        <v>15780.852999999999</v>
      </c>
      <c r="CY42" s="326"/>
      <c r="CZ42" s="326">
        <v>15781.003000000001</v>
      </c>
      <c r="DA42" s="326"/>
      <c r="DB42" s="386">
        <v>15781.242</v>
      </c>
      <c r="DC42" s="386"/>
      <c r="DD42" s="386">
        <v>15781.418</v>
      </c>
      <c r="DE42" s="386"/>
      <c r="DF42" s="326">
        <v>15781.609</v>
      </c>
      <c r="DG42" s="326"/>
      <c r="DH42" s="326">
        <v>15781.841</v>
      </c>
      <c r="DI42" s="326"/>
      <c r="DJ42" s="321"/>
      <c r="DK42" s="321"/>
      <c r="DL42" s="326"/>
      <c r="DM42" s="326"/>
      <c r="DN42" s="326"/>
      <c r="DO42" s="326"/>
    </row>
    <row r="43" spans="1:121" x14ac:dyDescent="0.25">
      <c r="C43" s="78" t="s">
        <v>17</v>
      </c>
      <c r="D43" s="324">
        <v>773.64</v>
      </c>
      <c r="E43" s="324"/>
      <c r="F43" s="324">
        <v>773.64</v>
      </c>
      <c r="G43" s="324"/>
      <c r="H43" s="324">
        <v>773.64</v>
      </c>
      <c r="I43" s="324"/>
      <c r="J43" s="324">
        <v>773.64</v>
      </c>
      <c r="K43" s="324"/>
      <c r="L43" s="324">
        <v>773.64</v>
      </c>
      <c r="M43" s="324"/>
      <c r="N43" s="324">
        <v>773.67</v>
      </c>
      <c r="O43" s="324"/>
      <c r="P43" s="324">
        <v>773.84199999999998</v>
      </c>
      <c r="Q43" s="324"/>
      <c r="R43" s="324">
        <v>773.85400000000004</v>
      </c>
      <c r="S43" s="324"/>
      <c r="T43" s="324">
        <v>773.85400000000004</v>
      </c>
      <c r="U43" s="324"/>
      <c r="AB43" s="79"/>
      <c r="AC43" s="13"/>
      <c r="AD43" s="13"/>
      <c r="AE43" s="13"/>
      <c r="AF43" s="13"/>
      <c r="AG43" s="13"/>
      <c r="AH43" s="13"/>
      <c r="AI43" s="83"/>
      <c r="AJ43" s="82"/>
      <c r="AK43" s="82"/>
      <c r="AL43" s="164"/>
      <c r="AM43" s="13"/>
      <c r="AN43" s="87"/>
      <c r="AO43" s="13"/>
      <c r="AP43" s="66"/>
      <c r="AQ43" s="13"/>
      <c r="AR43" s="66"/>
      <c r="AS43" s="13"/>
      <c r="AT43" s="90"/>
      <c r="AU43" s="13"/>
      <c r="AV43" s="13"/>
      <c r="AW43" s="13"/>
      <c r="AX43" s="92"/>
      <c r="AY43" s="13"/>
      <c r="AZ43" s="13"/>
      <c r="BA43" s="13"/>
      <c r="BB43" s="92"/>
      <c r="BC43" s="13"/>
      <c r="BD43" s="90"/>
      <c r="BE43" s="13"/>
      <c r="BF43" s="90"/>
      <c r="BG43" s="13"/>
      <c r="BH43" s="13"/>
      <c r="BI43" s="13"/>
      <c r="BJ43" s="13"/>
      <c r="BK43" s="13"/>
      <c r="BL43" s="13"/>
      <c r="BM43" s="13"/>
      <c r="BN43" s="13"/>
      <c r="BO43" s="13"/>
      <c r="BP43" s="385"/>
      <c r="BQ43" s="385"/>
      <c r="BR43" s="13"/>
      <c r="BS43" s="13"/>
      <c r="BT43" s="324">
        <v>773.85900000000004</v>
      </c>
      <c r="BU43" s="324"/>
      <c r="BV43" s="324">
        <v>773.87800000000004</v>
      </c>
      <c r="BW43" s="324"/>
      <c r="BX43" s="324">
        <v>773.87800000000004</v>
      </c>
      <c r="BY43" s="324"/>
      <c r="BZ43" s="324">
        <v>773.87800000000004</v>
      </c>
      <c r="CA43" s="324"/>
      <c r="CB43" s="323">
        <v>773.87800000000004</v>
      </c>
      <c r="CC43" s="323"/>
      <c r="CD43" s="324">
        <v>773.87800000000004</v>
      </c>
      <c r="CE43" s="324"/>
      <c r="CF43" s="324">
        <v>773.87800000000004</v>
      </c>
      <c r="CG43" s="324"/>
      <c r="CH43" s="324">
        <v>773.88</v>
      </c>
      <c r="CI43" s="324"/>
      <c r="CJ43" s="324">
        <v>775.702</v>
      </c>
      <c r="CK43" s="324"/>
      <c r="CL43" s="324">
        <v>779.51300000000003</v>
      </c>
      <c r="CM43" s="324"/>
      <c r="CN43" s="324">
        <v>777.96100000000001</v>
      </c>
      <c r="CO43" s="324"/>
      <c r="CP43" s="324">
        <v>778.49199999999996</v>
      </c>
      <c r="CQ43" s="324"/>
      <c r="CR43" s="326">
        <v>779.12</v>
      </c>
      <c r="CS43" s="326"/>
      <c r="CT43" s="326">
        <v>779.63</v>
      </c>
      <c r="CU43" s="326"/>
      <c r="CV43" s="326">
        <v>780.06200000000001</v>
      </c>
      <c r="CW43" s="326"/>
      <c r="CX43" s="326">
        <v>780.71699999999998</v>
      </c>
      <c r="CY43" s="326"/>
      <c r="CZ43" s="326">
        <v>782.45500000000004</v>
      </c>
      <c r="DA43" s="326"/>
      <c r="DB43" s="386">
        <v>782.82100000000003</v>
      </c>
      <c r="DC43" s="386"/>
      <c r="DD43" s="386">
        <v>783.255</v>
      </c>
      <c r="DE43" s="386"/>
      <c r="DF43" s="326">
        <v>783.654</v>
      </c>
      <c r="DG43" s="326"/>
      <c r="DH43" s="326">
        <v>783.85299999999995</v>
      </c>
      <c r="DI43" s="326"/>
      <c r="DJ43" s="321"/>
      <c r="DK43" s="321"/>
      <c r="DL43" s="326"/>
      <c r="DM43" s="326"/>
      <c r="DN43" s="326"/>
      <c r="DO43" s="326"/>
    </row>
    <row r="44" spans="1:121" x14ac:dyDescent="0.25">
      <c r="C44" s="78" t="s">
        <v>18</v>
      </c>
      <c r="D44" s="324">
        <v>21.760000000000218</v>
      </c>
      <c r="E44" s="324"/>
      <c r="F44" s="324">
        <v>19.920000000000073</v>
      </c>
      <c r="G44" s="324"/>
      <c r="H44" s="324">
        <v>20.840000000000146</v>
      </c>
      <c r="I44" s="324"/>
      <c r="J44" s="324">
        <v>21.880000000000109</v>
      </c>
      <c r="K44" s="324"/>
      <c r="L44" s="324">
        <v>21.919999999999163</v>
      </c>
      <c r="M44" s="324"/>
      <c r="N44" s="324">
        <v>22</v>
      </c>
      <c r="O44" s="324"/>
      <c r="P44" s="324">
        <v>21.600000000000364</v>
      </c>
      <c r="Q44" s="324"/>
      <c r="R44" s="324">
        <v>21.680000000000291</v>
      </c>
      <c r="S44" s="324"/>
      <c r="T44" s="324">
        <v>17.679999999999382</v>
      </c>
      <c r="U44" s="324"/>
      <c r="AB44" s="80"/>
      <c r="AC44" s="13"/>
      <c r="AD44" s="13"/>
      <c r="AE44" s="13"/>
      <c r="AF44" s="13"/>
      <c r="AG44" s="13"/>
      <c r="AH44" s="13"/>
      <c r="AI44" s="82"/>
      <c r="AJ44" s="82"/>
      <c r="AK44" s="82"/>
      <c r="AL44" s="164"/>
      <c r="AM44" s="13"/>
      <c r="AN44" s="88"/>
      <c r="AO44" s="13"/>
      <c r="AP44" s="66"/>
      <c r="AQ44" s="13"/>
      <c r="AR44" s="66"/>
      <c r="AS44" s="13"/>
      <c r="AT44" s="13"/>
      <c r="AU44" s="13"/>
      <c r="AV44" s="13"/>
      <c r="AW44" s="13"/>
      <c r="AX44" s="92"/>
      <c r="AY44" s="13"/>
      <c r="AZ44" s="13"/>
      <c r="BA44" s="13"/>
      <c r="BB44" s="92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385"/>
      <c r="BQ44" s="385"/>
      <c r="BR44" s="13"/>
      <c r="BS44" s="13"/>
      <c r="BT44" s="324">
        <v>15.079999999999927</v>
      </c>
      <c r="BU44" s="324"/>
      <c r="BV44" s="324">
        <v>15</v>
      </c>
      <c r="BW44" s="324"/>
      <c r="BX44" s="324">
        <v>13.040000000000873</v>
      </c>
      <c r="BY44" s="324"/>
      <c r="BZ44" s="324">
        <v>14.359999999999673</v>
      </c>
      <c r="CA44" s="324"/>
      <c r="CB44" s="324">
        <v>14.039999999999964</v>
      </c>
      <c r="CC44" s="324"/>
      <c r="CD44" s="324">
        <v>14.519999999999527</v>
      </c>
      <c r="CE44" s="324"/>
      <c r="CF44" s="324">
        <v>14.640000000000327</v>
      </c>
      <c r="CG44" s="324"/>
      <c r="CH44" s="324">
        <v>14.840000000000146</v>
      </c>
      <c r="CI44" s="324"/>
      <c r="CJ44" s="324">
        <v>9.9600000000000364</v>
      </c>
      <c r="CK44" s="324"/>
      <c r="CL44" s="324">
        <v>6.319999999999709</v>
      </c>
      <c r="CM44" s="324"/>
      <c r="CN44" s="324">
        <v>15.400000000000546</v>
      </c>
      <c r="CO44" s="324"/>
      <c r="CP44" s="324">
        <v>15.319999999999709</v>
      </c>
      <c r="CQ44" s="324"/>
      <c r="CR44" s="326">
        <v>15.119999999999891</v>
      </c>
      <c r="CS44" s="326"/>
      <c r="CT44" s="326">
        <v>15.5600000000004</v>
      </c>
      <c r="CU44" s="326"/>
      <c r="CV44" s="326">
        <v>16.159999999999854</v>
      </c>
      <c r="CW44" s="326"/>
      <c r="CX44" s="326">
        <v>16.119999999999891</v>
      </c>
      <c r="CY44" s="326"/>
      <c r="CZ44" s="326">
        <v>15.800000000000182</v>
      </c>
      <c r="DA44" s="326"/>
      <c r="DB44" s="386">
        <v>15.199999999999818</v>
      </c>
      <c r="DC44" s="386"/>
      <c r="DD44" s="386">
        <v>15.680000000000291</v>
      </c>
      <c r="DE44" s="386"/>
      <c r="DF44" s="326">
        <v>15.960000000000036</v>
      </c>
      <c r="DG44" s="326"/>
      <c r="DH44" s="326">
        <v>15.8799999999992</v>
      </c>
      <c r="DI44" s="326"/>
      <c r="DJ44" s="321"/>
      <c r="DK44" s="321"/>
      <c r="DL44" s="326"/>
      <c r="DM44" s="326"/>
      <c r="DN44" s="326"/>
      <c r="DO44" s="326"/>
    </row>
    <row r="45" spans="1:121" x14ac:dyDescent="0.25">
      <c r="C45" s="78" t="s">
        <v>19</v>
      </c>
      <c r="D45" s="324">
        <v>158.3399999999674</v>
      </c>
      <c r="E45" s="324"/>
      <c r="F45" s="324">
        <v>140.42000000003463</v>
      </c>
      <c r="G45" s="324"/>
      <c r="H45" s="324">
        <v>139.85999999997148</v>
      </c>
      <c r="I45" s="324"/>
      <c r="J45" s="324">
        <v>151.19999999998981</v>
      </c>
      <c r="K45" s="324"/>
      <c r="L45" s="324">
        <v>159.60000000002037</v>
      </c>
      <c r="M45" s="324"/>
      <c r="N45" s="324">
        <v>149.10000000002037</v>
      </c>
      <c r="O45" s="324"/>
      <c r="P45" s="324">
        <v>151.47999999999593</v>
      </c>
      <c r="Q45" s="324"/>
      <c r="R45" s="324">
        <v>156.79999999995925</v>
      </c>
      <c r="S45" s="324"/>
      <c r="T45" s="324">
        <v>147.70000000004075</v>
      </c>
      <c r="U45" s="324"/>
      <c r="AB45" s="81"/>
      <c r="AC45" s="13"/>
      <c r="AD45" s="13"/>
      <c r="AE45" s="13"/>
      <c r="AF45" s="13"/>
      <c r="AG45" s="13"/>
      <c r="AH45" s="13"/>
      <c r="AI45" s="82"/>
      <c r="AJ45" s="82"/>
      <c r="AK45" s="82"/>
      <c r="AL45" s="164"/>
      <c r="AM45" s="13"/>
      <c r="AN45" s="88"/>
      <c r="AO45" s="13"/>
      <c r="AP45" s="66"/>
      <c r="AQ45" s="13"/>
      <c r="AR45" s="66"/>
      <c r="AS45" s="13"/>
      <c r="AT45" s="13"/>
      <c r="AU45" s="13"/>
      <c r="AV45" s="13"/>
      <c r="AW45" s="13"/>
      <c r="AX45" s="92"/>
      <c r="AY45" s="13"/>
      <c r="AZ45" s="13"/>
      <c r="BA45" s="13"/>
      <c r="BB45" s="92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385"/>
      <c r="BQ45" s="385"/>
      <c r="BR45" s="13"/>
      <c r="BS45" s="13"/>
      <c r="BT45" s="324">
        <v>142.79999999995925</v>
      </c>
      <c r="BU45" s="324"/>
      <c r="BV45" s="324">
        <v>152.60000000002037</v>
      </c>
      <c r="BW45" s="324"/>
      <c r="BX45" s="324">
        <v>148.12000000002445</v>
      </c>
      <c r="BY45" s="324"/>
      <c r="BZ45" s="324">
        <v>152.87999999997555</v>
      </c>
      <c r="CA45" s="324"/>
      <c r="CB45" s="324">
        <v>138.73999999999796</v>
      </c>
      <c r="CC45" s="324"/>
      <c r="CD45" s="324">
        <v>143.36000000002241</v>
      </c>
      <c r="CE45" s="324"/>
      <c r="CF45" s="324">
        <v>144.61999999997352</v>
      </c>
      <c r="CG45" s="324"/>
      <c r="CH45" s="324">
        <v>141.67999999998574</v>
      </c>
      <c r="CI45" s="324"/>
      <c r="CJ45" s="324">
        <v>126.56000000001222</v>
      </c>
      <c r="CK45" s="324"/>
      <c r="CL45" s="324">
        <v>106.40000000003056</v>
      </c>
      <c r="CM45" s="324"/>
      <c r="CN45" s="324">
        <v>151.61999999997352</v>
      </c>
      <c r="CO45" s="324"/>
      <c r="CP45" s="324">
        <v>148.12000000002445</v>
      </c>
      <c r="CQ45" s="324"/>
      <c r="CR45" s="326">
        <v>149.79999999995925</v>
      </c>
      <c r="CS45" s="326"/>
      <c r="CT45" s="326">
        <v>148.12000000002445</v>
      </c>
      <c r="CU45" s="326"/>
      <c r="CV45" s="326">
        <v>153.5800000000163</v>
      </c>
      <c r="CW45" s="326"/>
      <c r="CX45" s="326">
        <v>157.9199999999837</v>
      </c>
      <c r="CY45" s="326"/>
      <c r="CZ45" s="326">
        <v>158.89999999997963</v>
      </c>
      <c r="DA45" s="326"/>
      <c r="DB45" s="386">
        <v>153.5800000000163</v>
      </c>
      <c r="DC45" s="386"/>
      <c r="DD45" s="386">
        <v>155.39999999997963</v>
      </c>
      <c r="DE45" s="386"/>
      <c r="DF45" s="326">
        <v>164.78000000000611</v>
      </c>
      <c r="DG45" s="326"/>
      <c r="DH45" s="326">
        <v>161.84000000001834</v>
      </c>
      <c r="DI45" s="326"/>
      <c r="DJ45" s="321"/>
      <c r="DK45" s="321"/>
      <c r="DL45" s="326"/>
      <c r="DM45" s="326"/>
      <c r="DN45" s="326"/>
      <c r="DO45" s="326"/>
    </row>
    <row r="46" spans="1:121" x14ac:dyDescent="0.25">
      <c r="C46" s="78" t="s">
        <v>20</v>
      </c>
      <c r="D46" s="324">
        <v>38.885000000002037</v>
      </c>
      <c r="E46" s="324"/>
      <c r="F46" s="324">
        <v>38.605000000008658</v>
      </c>
      <c r="G46" s="324"/>
      <c r="H46" s="324">
        <v>38.255000000001019</v>
      </c>
      <c r="I46" s="324"/>
      <c r="J46" s="324">
        <v>39.514999999990323</v>
      </c>
      <c r="K46" s="324"/>
      <c r="L46" s="324">
        <v>38.920000000009168</v>
      </c>
      <c r="M46" s="324"/>
      <c r="N46" s="324">
        <v>25.584999999991851</v>
      </c>
      <c r="O46" s="324"/>
      <c r="P46" s="324">
        <v>40.669999999996435</v>
      </c>
      <c r="Q46" s="324"/>
      <c r="R46" s="324">
        <v>40.495000000011714</v>
      </c>
      <c r="S46" s="324"/>
      <c r="T46" s="324">
        <v>40.109999999996944</v>
      </c>
      <c r="U46" s="324"/>
      <c r="AB46" s="81"/>
      <c r="AC46" s="13"/>
      <c r="AD46" s="13"/>
      <c r="AE46" s="13"/>
      <c r="AF46" s="13"/>
      <c r="AG46" s="13"/>
      <c r="AH46" s="13"/>
      <c r="AI46" s="82"/>
      <c r="AJ46" s="82"/>
      <c r="AK46" s="82"/>
      <c r="AL46" s="164"/>
      <c r="AM46" s="13"/>
      <c r="AN46" s="88"/>
      <c r="AO46" s="13"/>
      <c r="AP46" s="66"/>
      <c r="AQ46" s="13"/>
      <c r="AR46" s="66"/>
      <c r="AS46" s="13"/>
      <c r="AT46" s="13"/>
      <c r="AU46" s="13"/>
      <c r="AV46" s="13"/>
      <c r="AW46" s="13"/>
      <c r="AX46" s="92"/>
      <c r="AY46" s="13"/>
      <c r="AZ46" s="13"/>
      <c r="BA46" s="13"/>
      <c r="BB46" s="92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385"/>
      <c r="BQ46" s="385"/>
      <c r="BR46" s="13"/>
      <c r="BS46" s="13"/>
      <c r="BT46" s="324">
        <v>39.969999999993888</v>
      </c>
      <c r="BU46" s="324"/>
      <c r="BV46" s="324">
        <v>39.864999999997963</v>
      </c>
      <c r="BW46" s="324"/>
      <c r="BX46" s="324">
        <v>40.180000000011205</v>
      </c>
      <c r="BY46" s="324"/>
      <c r="BZ46" s="324">
        <v>39.269999999991342</v>
      </c>
      <c r="CA46" s="324"/>
      <c r="CB46" s="324">
        <v>38.920000000009168</v>
      </c>
      <c r="CC46" s="324"/>
      <c r="CD46" s="324">
        <v>36.469999999993888</v>
      </c>
      <c r="CE46" s="324"/>
      <c r="CF46" s="324">
        <v>39.445000000001528</v>
      </c>
      <c r="CG46" s="324"/>
      <c r="CH46" s="324">
        <v>41.369999999998981</v>
      </c>
      <c r="CI46" s="324"/>
      <c r="CJ46" s="324">
        <v>41.369999999998981</v>
      </c>
      <c r="CK46" s="324"/>
      <c r="CL46" s="324">
        <v>40.914999999995416</v>
      </c>
      <c r="CM46" s="324"/>
      <c r="CN46" s="324">
        <v>40.950000000002547</v>
      </c>
      <c r="CO46" s="324"/>
      <c r="CP46" s="324">
        <v>40.530000000006112</v>
      </c>
      <c r="CQ46" s="324"/>
      <c r="CR46" s="326">
        <v>40.284999999994398</v>
      </c>
      <c r="CS46" s="326"/>
      <c r="CT46" s="326">
        <v>40.354999999995925</v>
      </c>
      <c r="CU46" s="326"/>
      <c r="CV46" s="326">
        <v>40.845000000006621</v>
      </c>
      <c r="CW46" s="326"/>
      <c r="CX46" s="326">
        <v>40.109999999996944</v>
      </c>
      <c r="CY46" s="326"/>
      <c r="CZ46" s="326">
        <v>39.72500000000764</v>
      </c>
      <c r="DA46" s="326"/>
      <c r="DB46" s="386">
        <v>40.389999999990323</v>
      </c>
      <c r="DC46" s="386"/>
      <c r="DD46" s="386">
        <v>39.200000000002547</v>
      </c>
      <c r="DE46" s="386"/>
      <c r="DF46" s="326">
        <v>38.640000000003056</v>
      </c>
      <c r="DG46" s="326"/>
      <c r="DH46" s="326">
        <v>37.484999999996944</v>
      </c>
      <c r="DI46" s="326"/>
      <c r="DJ46" s="321"/>
      <c r="DK46" s="321"/>
      <c r="DL46" s="326"/>
      <c r="DM46" s="326"/>
      <c r="DN46" s="326"/>
      <c r="DO46" s="326"/>
    </row>
    <row r="47" spans="1:121" x14ac:dyDescent="0.25">
      <c r="C47" s="78" t="s">
        <v>21</v>
      </c>
      <c r="D47" s="324">
        <v>16983.371999999999</v>
      </c>
      <c r="E47" s="324"/>
      <c r="F47" s="324">
        <v>16986.57</v>
      </c>
      <c r="G47" s="324"/>
      <c r="H47" s="324">
        <v>16989.848000000002</v>
      </c>
      <c r="I47" s="324"/>
      <c r="J47" s="324">
        <v>16993.202000000001</v>
      </c>
      <c r="K47" s="324"/>
      <c r="L47" s="324">
        <v>16996.558000000001</v>
      </c>
      <c r="M47" s="324"/>
      <c r="N47" s="324">
        <v>16999.907999999999</v>
      </c>
      <c r="O47" s="324"/>
      <c r="P47" s="324">
        <v>17003.259999999998</v>
      </c>
      <c r="Q47" s="324"/>
      <c r="R47" s="324">
        <v>17006.636999999999</v>
      </c>
      <c r="S47" s="324"/>
      <c r="T47" s="324">
        <v>17010.373</v>
      </c>
      <c r="U47" s="324"/>
      <c r="AB47" s="81"/>
      <c r="AC47" s="13"/>
      <c r="AD47" s="13"/>
      <c r="AE47" s="13"/>
      <c r="AF47" s="13"/>
      <c r="AG47" s="13"/>
      <c r="AH47" s="13"/>
      <c r="AI47" s="83"/>
      <c r="AJ47" s="82"/>
      <c r="AK47" s="82"/>
      <c r="AL47" s="86"/>
      <c r="AM47" s="13"/>
      <c r="AN47" s="87"/>
      <c r="AO47" s="13"/>
      <c r="AP47" s="66"/>
      <c r="AQ47" s="13"/>
      <c r="AR47" s="66"/>
      <c r="AS47" s="13"/>
      <c r="AT47" s="90"/>
      <c r="AU47" s="13"/>
      <c r="AV47" s="13"/>
      <c r="AW47" s="13"/>
      <c r="AX47" s="92"/>
      <c r="AY47" s="13"/>
      <c r="AZ47" s="13"/>
      <c r="BA47" s="13"/>
      <c r="BB47" s="92"/>
      <c r="BC47" s="13"/>
      <c r="BD47" s="90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385"/>
      <c r="BQ47" s="385"/>
      <c r="BR47" s="13"/>
      <c r="BS47" s="13"/>
      <c r="BT47" s="324">
        <v>17014.111000000001</v>
      </c>
      <c r="BU47" s="324"/>
      <c r="BV47" s="324">
        <v>17017.981</v>
      </c>
      <c r="BW47" s="324"/>
      <c r="BX47" s="324">
        <v>17021.697</v>
      </c>
      <c r="BY47" s="324"/>
      <c r="BZ47" s="324">
        <v>17025.453000000001</v>
      </c>
      <c r="CA47" s="324"/>
      <c r="CB47" s="324">
        <v>17029.286</v>
      </c>
      <c r="CC47" s="324"/>
      <c r="CD47" s="324">
        <v>17033.113000000001</v>
      </c>
      <c r="CE47" s="324"/>
      <c r="CF47" s="324">
        <v>17036.832999999999</v>
      </c>
      <c r="CG47" s="324"/>
      <c r="CH47" s="324">
        <v>17040.644</v>
      </c>
      <c r="CI47" s="324"/>
      <c r="CJ47" s="324">
        <v>17045.081999999999</v>
      </c>
      <c r="CK47" s="324"/>
      <c r="CL47" s="324">
        <v>17049.334999999999</v>
      </c>
      <c r="CM47" s="324"/>
      <c r="CN47" s="324">
        <v>17053.474999999999</v>
      </c>
      <c r="CO47" s="324"/>
      <c r="CP47" s="324">
        <v>17057.544999999998</v>
      </c>
      <c r="CQ47" s="324"/>
      <c r="CR47" s="326">
        <v>17061.66</v>
      </c>
      <c r="CS47" s="326"/>
      <c r="CT47" s="326">
        <v>17065.605</v>
      </c>
      <c r="CU47" s="326"/>
      <c r="CV47" s="326">
        <v>17069.643</v>
      </c>
      <c r="CW47" s="326"/>
      <c r="CX47" s="326">
        <v>17073.936000000002</v>
      </c>
      <c r="CY47" s="326"/>
      <c r="CZ47" s="326">
        <v>17078.241000000002</v>
      </c>
      <c r="DA47" s="326"/>
      <c r="DB47" s="386">
        <v>17082.602999999999</v>
      </c>
      <c r="DC47" s="386"/>
      <c r="DD47" s="386">
        <v>17086.895</v>
      </c>
      <c r="DE47" s="386"/>
      <c r="DF47" s="326">
        <v>17091.188999999998</v>
      </c>
      <c r="DG47" s="326"/>
      <c r="DH47" s="326">
        <v>17095.396000000001</v>
      </c>
      <c r="DI47" s="326"/>
      <c r="DJ47" s="321"/>
      <c r="DK47" s="321"/>
      <c r="DL47" s="326"/>
      <c r="DM47" s="326"/>
      <c r="DN47" s="326"/>
      <c r="DO47" s="326"/>
    </row>
    <row r="48" spans="1:121" x14ac:dyDescent="0.25">
      <c r="C48" s="78" t="s">
        <v>22</v>
      </c>
      <c r="D48" s="324">
        <v>6.31</v>
      </c>
      <c r="E48" s="324"/>
      <c r="F48" s="324">
        <v>6.41</v>
      </c>
      <c r="G48" s="324"/>
      <c r="H48" s="324">
        <v>6.54</v>
      </c>
      <c r="I48" s="324"/>
      <c r="J48" s="324">
        <v>6.64</v>
      </c>
      <c r="K48" s="324"/>
      <c r="L48" s="324">
        <v>6.75</v>
      </c>
      <c r="M48" s="324"/>
      <c r="N48" s="324">
        <v>6.85</v>
      </c>
      <c r="O48" s="324"/>
      <c r="P48" s="324">
        <v>6.85</v>
      </c>
      <c r="Q48" s="324"/>
      <c r="R48" s="324">
        <v>7.07</v>
      </c>
      <c r="S48" s="324"/>
      <c r="T48" s="324">
        <v>7.17</v>
      </c>
      <c r="U48" s="324"/>
      <c r="AB48" s="81"/>
      <c r="AC48" s="13"/>
      <c r="AD48" s="13"/>
      <c r="AE48" s="13"/>
      <c r="AF48" s="13"/>
      <c r="AG48" s="13"/>
      <c r="AH48" s="13"/>
      <c r="AI48" s="82"/>
      <c r="AJ48" s="82"/>
      <c r="AK48" s="82"/>
      <c r="AL48" s="164"/>
      <c r="AM48" s="13"/>
      <c r="AN48" s="88"/>
      <c r="AO48" s="13"/>
      <c r="AP48" s="66"/>
      <c r="AQ48" s="13"/>
      <c r="AR48" s="66"/>
      <c r="AS48" s="13"/>
      <c r="AT48" s="13"/>
      <c r="AU48" s="13"/>
      <c r="AV48" s="13"/>
      <c r="AW48" s="13"/>
      <c r="AX48" s="92"/>
      <c r="AY48" s="13"/>
      <c r="AZ48" s="13"/>
      <c r="BA48" s="13"/>
      <c r="BB48" s="92"/>
      <c r="BC48" s="13"/>
      <c r="BD48" s="90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385"/>
      <c r="BQ48" s="385"/>
      <c r="BR48" s="13"/>
      <c r="BS48" s="13"/>
      <c r="BT48" s="324">
        <v>7.27</v>
      </c>
      <c r="BU48" s="324"/>
      <c r="BV48" s="324">
        <v>7.38</v>
      </c>
      <c r="BW48" s="324"/>
      <c r="BX48" s="324">
        <v>7.49</v>
      </c>
      <c r="BY48" s="324"/>
      <c r="BZ48" s="324">
        <v>7.59</v>
      </c>
      <c r="CA48" s="324"/>
      <c r="CB48" s="323">
        <v>7.69</v>
      </c>
      <c r="CC48" s="323"/>
      <c r="CD48" s="324">
        <v>7.69</v>
      </c>
      <c r="CE48" s="324"/>
      <c r="CF48" s="324">
        <v>7.9</v>
      </c>
      <c r="CG48" s="324"/>
      <c r="CH48" s="324">
        <v>8</v>
      </c>
      <c r="CI48" s="324"/>
      <c r="CJ48" s="324">
        <v>8.11</v>
      </c>
      <c r="CK48" s="324"/>
      <c r="CL48" s="324">
        <v>8.2100000000000009</v>
      </c>
      <c r="CM48" s="324"/>
      <c r="CN48" s="324">
        <v>8.3000000000000007</v>
      </c>
      <c r="CO48" s="324"/>
      <c r="CP48" s="324">
        <v>8.3000000000000007</v>
      </c>
      <c r="CQ48" s="324"/>
      <c r="CR48" s="326">
        <v>8.5399999999999991</v>
      </c>
      <c r="CS48" s="326"/>
      <c r="CT48" s="326">
        <v>8.64</v>
      </c>
      <c r="CU48" s="326"/>
      <c r="CV48" s="326">
        <v>8.74</v>
      </c>
      <c r="CW48" s="326"/>
      <c r="CX48" s="326">
        <v>8.84</v>
      </c>
      <c r="CY48" s="326"/>
      <c r="CZ48" s="326">
        <v>8.91</v>
      </c>
      <c r="DA48" s="326"/>
      <c r="DB48" s="386">
        <v>9.01</v>
      </c>
      <c r="DC48" s="386"/>
      <c r="DD48" s="386">
        <v>9.07</v>
      </c>
      <c r="DE48" s="386"/>
      <c r="DF48" s="326">
        <v>9.23</v>
      </c>
      <c r="DG48" s="326"/>
      <c r="DH48" s="326">
        <v>9.32</v>
      </c>
      <c r="DI48" s="326"/>
      <c r="DJ48" s="321"/>
      <c r="DK48" s="321"/>
      <c r="DL48" s="326"/>
      <c r="DM48" s="326"/>
      <c r="DN48" s="326"/>
      <c r="DO48" s="326"/>
    </row>
    <row r="49" spans="3:119" x14ac:dyDescent="0.25">
      <c r="C49" s="78" t="s">
        <v>23</v>
      </c>
      <c r="D49" s="324">
        <v>68.94</v>
      </c>
      <c r="E49" s="324"/>
      <c r="F49" s="324">
        <v>68.94</v>
      </c>
      <c r="G49" s="324"/>
      <c r="H49" s="324">
        <v>68.94</v>
      </c>
      <c r="I49" s="324"/>
      <c r="J49" s="324">
        <v>68.94</v>
      </c>
      <c r="K49" s="324"/>
      <c r="L49" s="324">
        <v>68.94</v>
      </c>
      <c r="M49" s="324"/>
      <c r="N49" s="324">
        <v>68.94</v>
      </c>
      <c r="O49" s="324"/>
      <c r="P49" s="324">
        <v>68.94</v>
      </c>
      <c r="Q49" s="324"/>
      <c r="R49" s="324">
        <v>68.94</v>
      </c>
      <c r="S49" s="324"/>
      <c r="T49" s="324">
        <v>68.94</v>
      </c>
      <c r="U49" s="324"/>
      <c r="AB49" s="81"/>
      <c r="AC49" s="13"/>
      <c r="AD49" s="13"/>
      <c r="AE49" s="13"/>
      <c r="AF49" s="13"/>
      <c r="AG49" s="13"/>
      <c r="AH49" s="13"/>
      <c r="AI49" s="82"/>
      <c r="AJ49" s="82"/>
      <c r="AK49" s="82"/>
      <c r="AL49" s="164"/>
      <c r="AM49" s="13"/>
      <c r="AN49" s="88"/>
      <c r="AO49" s="13"/>
      <c r="AP49" s="66"/>
      <c r="AQ49" s="13"/>
      <c r="AR49" s="66"/>
      <c r="AS49" s="13"/>
      <c r="AT49" s="13"/>
      <c r="AU49" s="13"/>
      <c r="AV49" s="13"/>
      <c r="AW49" s="13"/>
      <c r="AX49" s="92"/>
      <c r="AY49" s="13"/>
      <c r="AZ49" s="13"/>
      <c r="BA49" s="13"/>
      <c r="BB49" s="92"/>
      <c r="BC49" s="13"/>
      <c r="BD49" s="90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385"/>
      <c r="BQ49" s="385"/>
      <c r="BR49" s="13"/>
      <c r="BS49" s="13"/>
      <c r="BT49" s="324">
        <v>68.94</v>
      </c>
      <c r="BU49" s="324"/>
      <c r="BV49" s="324">
        <v>68.94</v>
      </c>
      <c r="BW49" s="324"/>
      <c r="BX49" s="324">
        <v>68.94</v>
      </c>
      <c r="BY49" s="324"/>
      <c r="BZ49" s="324">
        <v>68.94</v>
      </c>
      <c r="CA49" s="324"/>
      <c r="CB49" s="323">
        <v>68.94</v>
      </c>
      <c r="CC49" s="323"/>
      <c r="CD49" s="324">
        <v>68.94</v>
      </c>
      <c r="CE49" s="324"/>
      <c r="CF49" s="324">
        <v>68.94</v>
      </c>
      <c r="CG49" s="324"/>
      <c r="CH49" s="324">
        <v>68.94</v>
      </c>
      <c r="CI49" s="324"/>
      <c r="CJ49" s="324">
        <v>68.94</v>
      </c>
      <c r="CK49" s="324"/>
      <c r="CL49" s="324">
        <v>68.94</v>
      </c>
      <c r="CM49" s="324"/>
      <c r="CN49" s="324">
        <v>68.94</v>
      </c>
      <c r="CO49" s="324"/>
      <c r="CP49" s="324">
        <v>68.94</v>
      </c>
      <c r="CQ49" s="324"/>
      <c r="CR49" s="326">
        <v>68.94</v>
      </c>
      <c r="CS49" s="326"/>
      <c r="CT49" s="326">
        <v>68.94</v>
      </c>
      <c r="CU49" s="326"/>
      <c r="CV49" s="326">
        <v>68.94</v>
      </c>
      <c r="CW49" s="326"/>
      <c r="CX49" s="326">
        <v>68.94</v>
      </c>
      <c r="CY49" s="326"/>
      <c r="CZ49" s="326">
        <v>68.94</v>
      </c>
      <c r="DA49" s="326"/>
      <c r="DB49" s="386">
        <v>68.94</v>
      </c>
      <c r="DC49" s="386"/>
      <c r="DD49" s="386">
        <v>68.94</v>
      </c>
      <c r="DE49" s="386"/>
      <c r="DF49" s="326">
        <v>68.94</v>
      </c>
      <c r="DG49" s="326"/>
      <c r="DH49" s="326">
        <v>68.94</v>
      </c>
      <c r="DI49" s="326"/>
      <c r="DJ49" s="321"/>
      <c r="DK49" s="321"/>
      <c r="DL49" s="326"/>
      <c r="DM49" s="326"/>
      <c r="DN49" s="326"/>
      <c r="DO49" s="326"/>
    </row>
    <row r="50" spans="3:119" x14ac:dyDescent="0.25">
      <c r="C50" s="78" t="s">
        <v>24</v>
      </c>
      <c r="D50" s="324">
        <v>563.66499999999996</v>
      </c>
      <c r="E50" s="324"/>
      <c r="F50" s="324">
        <v>564.91399999999999</v>
      </c>
      <c r="G50" s="324"/>
      <c r="H50" s="324">
        <v>564.46100000000001</v>
      </c>
      <c r="I50" s="324"/>
      <c r="J50" s="324">
        <v>565.45899999999995</v>
      </c>
      <c r="K50" s="324"/>
      <c r="L50" s="324">
        <v>565.11699999999996</v>
      </c>
      <c r="M50" s="324"/>
      <c r="N50" s="324">
        <v>564.92899999999997</v>
      </c>
      <c r="O50" s="324"/>
      <c r="P50" s="324">
        <v>564.49900000000002</v>
      </c>
      <c r="Q50" s="324"/>
      <c r="R50" s="324">
        <v>564.86199999999997</v>
      </c>
      <c r="S50" s="324"/>
      <c r="T50" s="324">
        <v>564.47799999999995</v>
      </c>
      <c r="U50" s="324"/>
      <c r="AB50" s="81"/>
      <c r="AC50" s="13"/>
      <c r="AD50" s="13"/>
      <c r="AE50" s="13"/>
      <c r="AF50" s="13"/>
      <c r="AG50" s="13"/>
      <c r="AH50" s="13"/>
      <c r="AI50" s="82"/>
      <c r="AJ50" s="82"/>
      <c r="AK50" s="82"/>
      <c r="AL50" s="164"/>
      <c r="AM50" s="13"/>
      <c r="AN50" s="88"/>
      <c r="AO50" s="13"/>
      <c r="AP50" s="66"/>
      <c r="AQ50" s="13"/>
      <c r="AR50" s="66"/>
      <c r="AS50" s="13"/>
      <c r="AT50" s="13"/>
      <c r="AU50" s="13"/>
      <c r="AV50" s="13"/>
      <c r="AW50" s="13"/>
      <c r="AX50" s="92"/>
      <c r="AY50" s="13"/>
      <c r="AZ50" s="13"/>
      <c r="BA50" s="13"/>
      <c r="BB50" s="92"/>
      <c r="BC50" s="13"/>
      <c r="BD50" s="90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385"/>
      <c r="BQ50" s="385"/>
      <c r="BR50" s="13"/>
      <c r="BS50" s="13"/>
      <c r="BT50" s="324">
        <v>564.70600000000002</v>
      </c>
      <c r="BU50" s="324"/>
      <c r="BV50" s="324">
        <v>563.95299999999997</v>
      </c>
      <c r="BW50" s="324"/>
      <c r="BX50" s="324">
        <v>565.51099999999997</v>
      </c>
      <c r="BY50" s="324"/>
      <c r="BZ50" s="324">
        <v>554.84699999999998</v>
      </c>
      <c r="CA50" s="324"/>
      <c r="CB50" s="324">
        <v>564.70299999999997</v>
      </c>
      <c r="CC50" s="324"/>
      <c r="CD50" s="324">
        <v>564.90800000000002</v>
      </c>
      <c r="CE50" s="324"/>
      <c r="CF50" s="324">
        <v>565.22</v>
      </c>
      <c r="CG50" s="324"/>
      <c r="CH50" s="324">
        <v>551.44500000000005</v>
      </c>
      <c r="CI50" s="324"/>
      <c r="CJ50" s="324">
        <v>0</v>
      </c>
      <c r="CK50" s="324"/>
      <c r="CL50" s="324">
        <v>0</v>
      </c>
      <c r="CM50" s="324"/>
      <c r="CN50" s="324">
        <v>0</v>
      </c>
      <c r="CO50" s="324"/>
      <c r="CP50" s="324">
        <v>0</v>
      </c>
      <c r="CQ50" s="324"/>
      <c r="CR50" s="326">
        <v>49.298999999999999</v>
      </c>
      <c r="CS50" s="326"/>
      <c r="CT50" s="326">
        <v>288.14400000000001</v>
      </c>
      <c r="CU50" s="326"/>
      <c r="CV50" s="326">
        <v>288.79000000000002</v>
      </c>
      <c r="CW50" s="326"/>
      <c r="CX50" s="326">
        <v>288.79000000000002</v>
      </c>
      <c r="CY50" s="326"/>
      <c r="CZ50" s="326">
        <v>501.49400000000003</v>
      </c>
      <c r="DA50" s="326"/>
      <c r="DB50" s="386">
        <v>576.22400000000005</v>
      </c>
      <c r="DC50" s="386"/>
      <c r="DD50" s="386">
        <v>576.16899999999998</v>
      </c>
      <c r="DE50" s="386"/>
      <c r="DF50" s="326">
        <v>576.16899999999998</v>
      </c>
      <c r="DG50" s="326"/>
      <c r="DH50" s="326">
        <v>576.67399999999998</v>
      </c>
      <c r="DI50" s="326"/>
      <c r="DJ50" s="321"/>
      <c r="DK50" s="321"/>
      <c r="DL50" s="326"/>
      <c r="DM50" s="326"/>
      <c r="DN50" s="326"/>
      <c r="DO50" s="326"/>
    </row>
    <row r="51" spans="3:119" x14ac:dyDescent="0.25">
      <c r="C51" s="78" t="s">
        <v>25</v>
      </c>
      <c r="D51" s="324">
        <v>51.655999999999999</v>
      </c>
      <c r="E51" s="324"/>
      <c r="F51" s="324">
        <v>52.326000000000001</v>
      </c>
      <c r="G51" s="324"/>
      <c r="H51" s="324">
        <v>51.252000000000002</v>
      </c>
      <c r="I51" s="324"/>
      <c r="J51" s="324">
        <v>51.84</v>
      </c>
      <c r="K51" s="324"/>
      <c r="L51" s="324">
        <v>50.962000000000003</v>
      </c>
      <c r="M51" s="324"/>
      <c r="N51" s="324">
        <v>50.832000000000001</v>
      </c>
      <c r="O51" s="324"/>
      <c r="P51" s="324">
        <v>50.901000000000003</v>
      </c>
      <c r="Q51" s="324"/>
      <c r="R51" s="324">
        <v>50.817999999999998</v>
      </c>
      <c r="S51" s="324"/>
      <c r="T51" s="324">
        <v>49.771999999999998</v>
      </c>
      <c r="U51" s="324"/>
      <c r="AB51" s="81"/>
      <c r="AC51" s="13"/>
      <c r="AD51" s="13"/>
      <c r="AE51" s="13"/>
      <c r="AF51" s="13"/>
      <c r="AG51" s="13"/>
      <c r="AH51" s="13"/>
      <c r="AI51" s="82"/>
      <c r="AJ51" s="82"/>
      <c r="AK51" s="82"/>
      <c r="AL51" s="164"/>
      <c r="AM51" s="13"/>
      <c r="AN51" s="88"/>
      <c r="AO51" s="13"/>
      <c r="AP51" s="66"/>
      <c r="AQ51" s="13"/>
      <c r="AR51" s="66"/>
      <c r="AS51" s="13"/>
      <c r="AT51" s="13"/>
      <c r="AU51" s="13"/>
      <c r="AV51" s="13"/>
      <c r="AW51" s="13"/>
      <c r="AX51" s="92"/>
      <c r="AY51" s="13"/>
      <c r="AZ51" s="13"/>
      <c r="BA51" s="13"/>
      <c r="BB51" s="92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385"/>
      <c r="BQ51" s="385"/>
      <c r="BR51" s="13"/>
      <c r="BS51" s="13"/>
      <c r="BT51" s="324">
        <v>50.183</v>
      </c>
      <c r="BU51" s="324"/>
      <c r="BV51" s="324">
        <v>50.558</v>
      </c>
      <c r="BW51" s="324"/>
      <c r="BX51" s="324">
        <v>51.036999999999999</v>
      </c>
      <c r="BY51" s="324"/>
      <c r="BZ51" s="324">
        <v>49.853000000000002</v>
      </c>
      <c r="CA51" s="324"/>
      <c r="CB51" s="324">
        <v>50.625999999999998</v>
      </c>
      <c r="CC51" s="324"/>
      <c r="CD51" s="324">
        <v>51.021000000000001</v>
      </c>
      <c r="CE51" s="324"/>
      <c r="CF51" s="324">
        <v>51.008000000000003</v>
      </c>
      <c r="CG51" s="324"/>
      <c r="CH51" s="324">
        <v>50.027000000000001</v>
      </c>
      <c r="CI51" s="324"/>
      <c r="CJ51" s="324">
        <v>36.94</v>
      </c>
      <c r="CK51" s="324"/>
      <c r="CL51" s="324">
        <v>39.83</v>
      </c>
      <c r="CM51" s="324"/>
      <c r="CN51" s="324">
        <v>63.38</v>
      </c>
      <c r="CO51" s="324"/>
      <c r="CP51" s="324">
        <v>39.03</v>
      </c>
      <c r="CQ51" s="324"/>
      <c r="CR51" s="326">
        <v>20.225999999999999</v>
      </c>
      <c r="CS51" s="326"/>
      <c r="CT51" s="326">
        <v>41.134999999999998</v>
      </c>
      <c r="CU51" s="326"/>
      <c r="CV51" s="326">
        <v>38.915999999999997</v>
      </c>
      <c r="CW51" s="326"/>
      <c r="CX51" s="326">
        <v>41.259</v>
      </c>
      <c r="CY51" s="326"/>
      <c r="CZ51" s="326">
        <v>52.264000000000003</v>
      </c>
      <c r="DA51" s="326"/>
      <c r="DB51" s="386">
        <v>58.805999999999997</v>
      </c>
      <c r="DC51" s="386"/>
      <c r="DD51" s="386">
        <v>59.393999999999998</v>
      </c>
      <c r="DE51" s="386"/>
      <c r="DF51" s="326">
        <v>56.122</v>
      </c>
      <c r="DG51" s="326"/>
      <c r="DH51" s="326">
        <v>58.006</v>
      </c>
      <c r="DI51" s="326"/>
      <c r="DJ51" s="321"/>
      <c r="DK51" s="321"/>
      <c r="DL51" s="326"/>
      <c r="DM51" s="326"/>
      <c r="DN51" s="326"/>
      <c r="DO51" s="326"/>
    </row>
    <row r="52" spans="3:119" x14ac:dyDescent="0.25">
      <c r="C52" s="78" t="s">
        <v>26</v>
      </c>
      <c r="D52" s="324">
        <v>40.722000000012486</v>
      </c>
      <c r="E52" s="324"/>
      <c r="F52" s="324">
        <v>40.259999999918364</v>
      </c>
      <c r="G52" s="324"/>
      <c r="H52" s="324">
        <v>39.270000000076834</v>
      </c>
      <c r="I52" s="324"/>
      <c r="J52" s="324">
        <v>38.807999999982712</v>
      </c>
      <c r="K52" s="324"/>
      <c r="L52" s="324">
        <v>37.949999999927968</v>
      </c>
      <c r="M52" s="324"/>
      <c r="N52" s="324">
        <v>38.808000000102766</v>
      </c>
      <c r="O52" s="324"/>
      <c r="P52" s="324">
        <v>386.69399999990492</v>
      </c>
      <c r="Q52" s="324"/>
      <c r="R52" s="324">
        <v>309.60600000004706</v>
      </c>
      <c r="S52" s="324"/>
      <c r="T52" s="324">
        <v>88.440000000009604</v>
      </c>
      <c r="U52" s="324"/>
      <c r="AB52" s="81"/>
      <c r="AC52" s="13"/>
      <c r="AD52" s="13"/>
      <c r="AE52" s="13"/>
      <c r="AF52" s="13"/>
      <c r="AG52" s="13"/>
      <c r="AH52" s="13"/>
      <c r="AI52" s="82"/>
      <c r="AJ52" s="82"/>
      <c r="AK52" s="82"/>
      <c r="AL52" s="164"/>
      <c r="AM52" s="13"/>
      <c r="AN52" s="88"/>
      <c r="AO52" s="13"/>
      <c r="AP52" s="66"/>
      <c r="AQ52" s="13"/>
      <c r="AR52" s="66"/>
      <c r="AS52" s="13"/>
      <c r="AT52" s="13"/>
      <c r="AU52" s="13"/>
      <c r="AV52" s="13"/>
      <c r="AW52" s="13"/>
      <c r="AX52" s="92"/>
      <c r="AY52" s="13"/>
      <c r="AZ52" s="13"/>
      <c r="BA52" s="13"/>
      <c r="BB52" s="92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385"/>
      <c r="BQ52" s="385"/>
      <c r="BR52" s="13"/>
      <c r="BS52" s="13"/>
      <c r="BT52" s="324">
        <v>51.611999999950058</v>
      </c>
      <c r="BU52" s="324"/>
      <c r="BV52" s="324">
        <v>383.85600000004706</v>
      </c>
      <c r="BW52" s="324"/>
      <c r="BX52" s="324">
        <v>439.49399999997695</v>
      </c>
      <c r="BY52" s="324"/>
      <c r="BZ52" s="324">
        <v>208.75800000003073</v>
      </c>
      <c r="CA52" s="324"/>
      <c r="CB52" s="324">
        <v>359.50200000000768</v>
      </c>
      <c r="CC52" s="324"/>
      <c r="CD52" s="324">
        <v>405.57000000002881</v>
      </c>
      <c r="CE52" s="324"/>
      <c r="CF52" s="324">
        <v>567.005999999903</v>
      </c>
      <c r="CG52" s="324"/>
      <c r="CH52" s="324">
        <v>392.3040000000874</v>
      </c>
      <c r="CI52" s="324"/>
      <c r="CJ52" s="324">
        <v>488.79599999993661</v>
      </c>
      <c r="CK52" s="324"/>
      <c r="CL52" s="324">
        <v>377.58599999997023</v>
      </c>
      <c r="CM52" s="324"/>
      <c r="CN52" s="324">
        <v>323.40000000009604</v>
      </c>
      <c r="CO52" s="324"/>
      <c r="CP52" s="324">
        <v>367.88399999991452</v>
      </c>
      <c r="CQ52" s="324"/>
      <c r="CR52" s="326">
        <v>360.6900000000096</v>
      </c>
      <c r="CS52" s="326"/>
      <c r="CT52" s="326">
        <v>355.34400000000096</v>
      </c>
      <c r="CU52" s="326"/>
      <c r="CV52" s="326">
        <v>310.20000000004802</v>
      </c>
      <c r="CW52" s="326"/>
      <c r="CX52" s="326">
        <v>330.92399999994814</v>
      </c>
      <c r="CY52" s="326"/>
      <c r="CZ52" s="326">
        <v>36.630000000019209</v>
      </c>
      <c r="DA52" s="326"/>
      <c r="DB52" s="386">
        <v>37.025999999979831</v>
      </c>
      <c r="DC52" s="386"/>
      <c r="DD52" s="386">
        <v>62.238000000073953</v>
      </c>
      <c r="DE52" s="386"/>
      <c r="DF52" s="326">
        <v>206.57999999994718</v>
      </c>
      <c r="DG52" s="326"/>
      <c r="DH52" s="326">
        <v>208.23000000004322</v>
      </c>
      <c r="DI52" s="326"/>
      <c r="DJ52" s="321"/>
      <c r="DK52" s="321"/>
      <c r="DL52" s="326"/>
      <c r="DM52" s="326"/>
      <c r="DN52" s="326"/>
      <c r="DO52" s="326"/>
    </row>
    <row r="53" spans="3:119" x14ac:dyDescent="0.25">
      <c r="C53" s="78" t="s">
        <v>28</v>
      </c>
      <c r="D53" s="324">
        <v>1062.3680000000097</v>
      </c>
      <c r="E53" s="324"/>
      <c r="F53" s="324">
        <v>1009.511</v>
      </c>
      <c r="G53" s="324"/>
      <c r="H53" s="324">
        <v>977.54899999999998</v>
      </c>
      <c r="I53" s="324"/>
      <c r="J53" s="324">
        <v>977.54899999999998</v>
      </c>
      <c r="K53" s="324"/>
      <c r="L53" s="324">
        <v>825.7969999999641</v>
      </c>
      <c r="M53" s="324"/>
      <c r="N53" s="324">
        <v>795.26199999999994</v>
      </c>
      <c r="O53" s="324"/>
      <c r="P53" s="324">
        <v>736.15499999999997</v>
      </c>
      <c r="Q53" s="324"/>
      <c r="R53" s="324">
        <v>717.16800000000001</v>
      </c>
      <c r="S53" s="324"/>
      <c r="T53" s="324">
        <v>694.70200000000955</v>
      </c>
      <c r="U53" s="324"/>
      <c r="AB53" s="81"/>
      <c r="AC53" s="13"/>
      <c r="AD53" s="13"/>
      <c r="AE53" s="13"/>
      <c r="AF53" s="13"/>
      <c r="AG53" s="13"/>
      <c r="AH53" s="13"/>
      <c r="AI53" s="82"/>
      <c r="AJ53" s="82"/>
      <c r="AK53" s="82"/>
      <c r="AL53" s="164"/>
      <c r="AM53" s="13"/>
      <c r="AN53" s="88"/>
      <c r="AO53" s="13"/>
      <c r="AP53" s="66"/>
      <c r="AQ53" s="13"/>
      <c r="AR53" s="66"/>
      <c r="AS53" s="13"/>
      <c r="AT53" s="13"/>
      <c r="AU53" s="13"/>
      <c r="AV53" s="13"/>
      <c r="AW53" s="13"/>
      <c r="AX53" s="92"/>
      <c r="AY53" s="13"/>
      <c r="AZ53" s="13"/>
      <c r="BA53" s="13"/>
      <c r="BB53" s="92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385"/>
      <c r="BQ53" s="385"/>
      <c r="BR53" s="13"/>
      <c r="BS53" s="13"/>
      <c r="BT53" s="324">
        <v>694.17200000000003</v>
      </c>
      <c r="BU53" s="324"/>
      <c r="BV53" s="324">
        <v>694.17200000000003</v>
      </c>
      <c r="BW53" s="324"/>
      <c r="BX53" s="324">
        <v>758.73500000000001</v>
      </c>
      <c r="BY53" s="324"/>
      <c r="BZ53" s="324">
        <v>1267.942</v>
      </c>
      <c r="CA53" s="324"/>
      <c r="CB53" s="324">
        <v>861.92500000001633</v>
      </c>
      <c r="CC53" s="324"/>
      <c r="CD53" s="324">
        <v>775.995</v>
      </c>
      <c r="CE53" s="324"/>
      <c r="CF53" s="324">
        <v>757.04499999999996</v>
      </c>
      <c r="CG53" s="324"/>
      <c r="CH53" s="324">
        <v>757.04499999999996</v>
      </c>
      <c r="CI53" s="324"/>
      <c r="CJ53" s="324">
        <v>504.72699999999998</v>
      </c>
      <c r="CK53" s="324"/>
      <c r="CL53" s="324">
        <v>645.07299999998895</v>
      </c>
      <c r="CM53" s="324"/>
      <c r="CN53" s="324">
        <v>698.24300000000005</v>
      </c>
      <c r="CO53" s="324"/>
      <c r="CP53" s="324">
        <v>698.24300000000005</v>
      </c>
      <c r="CQ53" s="324"/>
      <c r="CR53" s="326">
        <v>689.221</v>
      </c>
      <c r="CS53" s="326"/>
      <c r="CT53" s="326">
        <v>690.63599999999997</v>
      </c>
      <c r="CU53" s="326"/>
      <c r="CV53" s="326">
        <v>690.63599999999997</v>
      </c>
      <c r="CW53" s="326"/>
      <c r="CX53" s="326">
        <v>728.39700000000005</v>
      </c>
      <c r="CY53" s="326"/>
      <c r="CZ53" s="326">
        <v>597.15099999999995</v>
      </c>
      <c r="DA53" s="326"/>
      <c r="DB53" s="386">
        <v>622.02300000000002</v>
      </c>
      <c r="DC53" s="386"/>
      <c r="DD53" s="386">
        <v>615.69399999999996</v>
      </c>
      <c r="DE53" s="386"/>
      <c r="DF53" s="326">
        <v>580.97399999998368</v>
      </c>
      <c r="DG53" s="326"/>
      <c r="DH53" s="326">
        <v>580.97399999998368</v>
      </c>
      <c r="DI53" s="326"/>
      <c r="DJ53" s="321"/>
      <c r="DK53" s="321"/>
      <c r="DL53" s="326"/>
      <c r="DM53" s="326"/>
      <c r="DN53" s="326"/>
      <c r="DO53" s="326"/>
    </row>
    <row r="54" spans="3:119" x14ac:dyDescent="0.25">
      <c r="C54" s="78" t="s">
        <v>27</v>
      </c>
      <c r="D54" s="324">
        <v>8.0420000000007796</v>
      </c>
      <c r="E54" s="324"/>
      <c r="F54" s="324">
        <v>32.025000000000588</v>
      </c>
      <c r="G54" s="324"/>
      <c r="H54" s="324">
        <v>32.650000000000681</v>
      </c>
      <c r="I54" s="324"/>
      <c r="J54" s="324">
        <v>31.359999999998809</v>
      </c>
      <c r="K54" s="324"/>
      <c r="L54" s="324">
        <v>33.996999999998664</v>
      </c>
      <c r="M54" s="324"/>
      <c r="N54" s="324">
        <v>34.358000000000722</v>
      </c>
      <c r="O54" s="324"/>
      <c r="P54" s="324">
        <v>34.79699999999648</v>
      </c>
      <c r="Q54" s="324"/>
      <c r="R54" s="324">
        <v>34.150000000001043</v>
      </c>
      <c r="S54" s="324"/>
      <c r="T54" s="324">
        <v>30.45600000000427</v>
      </c>
      <c r="U54" s="324"/>
      <c r="AB54" s="81"/>
      <c r="AC54" s="13"/>
      <c r="AD54" s="13"/>
      <c r="AE54" s="13"/>
      <c r="AF54" s="13"/>
      <c r="AG54" s="13"/>
      <c r="AH54" s="13"/>
      <c r="AI54" s="82"/>
      <c r="AJ54" s="82"/>
      <c r="AK54" s="82"/>
      <c r="AL54" s="164"/>
      <c r="AM54" s="13"/>
      <c r="AN54" s="89"/>
      <c r="AO54" s="13"/>
      <c r="AP54" s="66"/>
      <c r="AQ54" s="13"/>
      <c r="AR54" s="66"/>
      <c r="AS54" s="13"/>
      <c r="AT54" s="13"/>
      <c r="AU54" s="13"/>
      <c r="AV54" s="13"/>
      <c r="AW54" s="13"/>
      <c r="AX54" s="92"/>
      <c r="AY54" s="13"/>
      <c r="AZ54" s="13"/>
      <c r="BA54" s="13"/>
      <c r="BB54" s="92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385"/>
      <c r="BQ54" s="385"/>
      <c r="BR54" s="13"/>
      <c r="BS54" s="13"/>
      <c r="BT54" s="324">
        <v>32.848999999998249</v>
      </c>
      <c r="BU54" s="324"/>
      <c r="BV54" s="324">
        <v>32.556999999998517</v>
      </c>
      <c r="BW54" s="324"/>
      <c r="BX54" s="324">
        <v>32.240999999999424</v>
      </c>
      <c r="BY54" s="324"/>
      <c r="BZ54" s="324">
        <v>34.544999999998296</v>
      </c>
      <c r="CA54" s="324"/>
      <c r="CB54" s="324">
        <v>34.346999999999937</v>
      </c>
      <c r="CC54" s="324"/>
      <c r="CD54" s="324">
        <v>34.644999999999797</v>
      </c>
      <c r="CE54" s="324"/>
      <c r="CF54" s="324">
        <v>34.581000000004494</v>
      </c>
      <c r="CG54" s="324"/>
      <c r="CH54" s="324">
        <v>31.501000000001067</v>
      </c>
      <c r="CI54" s="324"/>
      <c r="CJ54" s="324">
        <v>32.38799999999469</v>
      </c>
      <c r="CK54" s="324"/>
      <c r="CL54" s="324">
        <v>31.548000000001686</v>
      </c>
      <c r="CM54" s="324"/>
      <c r="CN54" s="324">
        <v>29.564000000003624</v>
      </c>
      <c r="CO54" s="324"/>
      <c r="CP54" s="324">
        <v>29.704999999999519</v>
      </c>
      <c r="CQ54" s="324"/>
      <c r="CR54" s="326">
        <v>30.631999999994559</v>
      </c>
      <c r="CS54" s="326"/>
      <c r="CT54" s="326">
        <v>32.132000000001291</v>
      </c>
      <c r="CU54" s="326"/>
      <c r="CV54" s="326">
        <v>33.439000000004079</v>
      </c>
      <c r="CW54" s="326"/>
      <c r="CX54" s="326">
        <v>34.139000000000259</v>
      </c>
      <c r="CY54" s="326"/>
      <c r="CZ54" s="326">
        <v>28.49099999999903</v>
      </c>
      <c r="DA54" s="326"/>
      <c r="DB54" s="386">
        <v>34.779999999995695</v>
      </c>
      <c r="DC54" s="386"/>
      <c r="DD54" s="386">
        <v>34.226000000002571</v>
      </c>
      <c r="DE54" s="386"/>
      <c r="DF54" s="326">
        <v>33.858000000001176</v>
      </c>
      <c r="DG54" s="326"/>
      <c r="DH54" s="326">
        <v>33.187999999998738</v>
      </c>
      <c r="DI54" s="326"/>
      <c r="DJ54" s="321"/>
      <c r="DK54" s="321"/>
      <c r="DL54" s="326"/>
      <c r="DM54" s="326"/>
      <c r="DN54" s="326"/>
      <c r="DO54" s="326"/>
    </row>
  </sheetData>
  <mergeCells count="823">
    <mergeCell ref="CB54:CC54"/>
    <mergeCell ref="CD54:CE54"/>
    <mergeCell ref="CF54:CG54"/>
    <mergeCell ref="CH54:CI54"/>
    <mergeCell ref="DH54:DI54"/>
    <mergeCell ref="DJ54:DK54"/>
    <mergeCell ref="DL54:DM54"/>
    <mergeCell ref="DN54:DO54"/>
    <mergeCell ref="CV54:CW54"/>
    <mergeCell ref="CX54:CY54"/>
    <mergeCell ref="CZ54:DA54"/>
    <mergeCell ref="DB54:DC54"/>
    <mergeCell ref="DD54:DE54"/>
    <mergeCell ref="DF54:DG54"/>
    <mergeCell ref="P54:Q54"/>
    <mergeCell ref="R54:S54"/>
    <mergeCell ref="T54:U54"/>
    <mergeCell ref="BP54:BQ54"/>
    <mergeCell ref="BT54:BU54"/>
    <mergeCell ref="BV54:BW54"/>
    <mergeCell ref="DH53:DI53"/>
    <mergeCell ref="DJ53:DK53"/>
    <mergeCell ref="DL53:DM53"/>
    <mergeCell ref="CH53:CI53"/>
    <mergeCell ref="P53:Q53"/>
    <mergeCell ref="R53:S53"/>
    <mergeCell ref="T53:U53"/>
    <mergeCell ref="BP53:BQ53"/>
    <mergeCell ref="BT53:BU53"/>
    <mergeCell ref="BV53:BW53"/>
    <mergeCell ref="CJ54:CK54"/>
    <mergeCell ref="CL54:CM54"/>
    <mergeCell ref="CN54:CO54"/>
    <mergeCell ref="CP54:CQ54"/>
    <mergeCell ref="CR54:CS54"/>
    <mergeCell ref="CT54:CU54"/>
    <mergeCell ref="BX54:BY54"/>
    <mergeCell ref="BZ54:CA54"/>
    <mergeCell ref="DN53:DO53"/>
    <mergeCell ref="D54:E54"/>
    <mergeCell ref="F54:G54"/>
    <mergeCell ref="H54:I54"/>
    <mergeCell ref="J54:K54"/>
    <mergeCell ref="L54:M54"/>
    <mergeCell ref="N54:O54"/>
    <mergeCell ref="CV53:CW53"/>
    <mergeCell ref="CX53:CY53"/>
    <mergeCell ref="CZ53:DA53"/>
    <mergeCell ref="DB53:DC53"/>
    <mergeCell ref="DD53:DE53"/>
    <mergeCell ref="DF53:DG53"/>
    <mergeCell ref="CJ53:CK53"/>
    <mergeCell ref="CL53:CM53"/>
    <mergeCell ref="CN53:CO53"/>
    <mergeCell ref="CP53:CQ53"/>
    <mergeCell ref="CR53:CS53"/>
    <mergeCell ref="CT53:CU53"/>
    <mergeCell ref="BX53:BY53"/>
    <mergeCell ref="BZ53:CA53"/>
    <mergeCell ref="CB53:CC53"/>
    <mergeCell ref="CD53:CE53"/>
    <mergeCell ref="CF53:CG53"/>
    <mergeCell ref="DH52:DI52"/>
    <mergeCell ref="DJ52:DK52"/>
    <mergeCell ref="DL52:DM52"/>
    <mergeCell ref="DN52:DO52"/>
    <mergeCell ref="D53:E53"/>
    <mergeCell ref="F53:G53"/>
    <mergeCell ref="H53:I53"/>
    <mergeCell ref="J53:K53"/>
    <mergeCell ref="L53:M53"/>
    <mergeCell ref="N53:O53"/>
    <mergeCell ref="CV52:CW52"/>
    <mergeCell ref="CX52:CY52"/>
    <mergeCell ref="CZ52:DA52"/>
    <mergeCell ref="DB52:DC52"/>
    <mergeCell ref="DD52:DE52"/>
    <mergeCell ref="DF52:DG52"/>
    <mergeCell ref="CJ52:CK52"/>
    <mergeCell ref="CL52:CM52"/>
    <mergeCell ref="CN52:CO52"/>
    <mergeCell ref="CP52:CQ52"/>
    <mergeCell ref="CR52:CS52"/>
    <mergeCell ref="CT52:CU52"/>
    <mergeCell ref="BX52:BY52"/>
    <mergeCell ref="BZ52:CA52"/>
    <mergeCell ref="CB52:CC52"/>
    <mergeCell ref="CD52:CE52"/>
    <mergeCell ref="CF52:CG52"/>
    <mergeCell ref="CH52:CI52"/>
    <mergeCell ref="P52:Q52"/>
    <mergeCell ref="R52:S52"/>
    <mergeCell ref="T52:U52"/>
    <mergeCell ref="BP52:BQ52"/>
    <mergeCell ref="BT52:BU52"/>
    <mergeCell ref="BV52:BW52"/>
    <mergeCell ref="DH51:DI51"/>
    <mergeCell ref="DJ51:DK51"/>
    <mergeCell ref="DL51:DM51"/>
    <mergeCell ref="DN51:DO51"/>
    <mergeCell ref="D52:E52"/>
    <mergeCell ref="F52:G52"/>
    <mergeCell ref="H52:I52"/>
    <mergeCell ref="J52:K52"/>
    <mergeCell ref="L52:M52"/>
    <mergeCell ref="N52:O52"/>
    <mergeCell ref="CV51:CW51"/>
    <mergeCell ref="CX51:CY51"/>
    <mergeCell ref="CZ51:DA51"/>
    <mergeCell ref="DB51:DC51"/>
    <mergeCell ref="DD51:DE51"/>
    <mergeCell ref="DF51:DG51"/>
    <mergeCell ref="CJ51:CK51"/>
    <mergeCell ref="CL51:CM51"/>
    <mergeCell ref="CN51:CO51"/>
    <mergeCell ref="CP51:CQ51"/>
    <mergeCell ref="CR51:CS51"/>
    <mergeCell ref="CT51:CU51"/>
    <mergeCell ref="BX51:BY51"/>
    <mergeCell ref="BZ51:CA51"/>
    <mergeCell ref="CB51:CC51"/>
    <mergeCell ref="CD51:CE51"/>
    <mergeCell ref="CF51:CG51"/>
    <mergeCell ref="CH51:CI51"/>
    <mergeCell ref="P51:Q51"/>
    <mergeCell ref="R51:S51"/>
    <mergeCell ref="T51:U51"/>
    <mergeCell ref="BP51:BQ51"/>
    <mergeCell ref="BT51:BU51"/>
    <mergeCell ref="BV51:BW51"/>
    <mergeCell ref="DH50:DI50"/>
    <mergeCell ref="DJ50:DK50"/>
    <mergeCell ref="DL50:DM50"/>
    <mergeCell ref="DN50:DO50"/>
    <mergeCell ref="D51:E51"/>
    <mergeCell ref="F51:G51"/>
    <mergeCell ref="H51:I51"/>
    <mergeCell ref="J51:K51"/>
    <mergeCell ref="L51:M51"/>
    <mergeCell ref="N51:O51"/>
    <mergeCell ref="CV50:CW50"/>
    <mergeCell ref="CX50:CY50"/>
    <mergeCell ref="CZ50:DA50"/>
    <mergeCell ref="DB50:DC50"/>
    <mergeCell ref="DD50:DE50"/>
    <mergeCell ref="DF50:DG50"/>
    <mergeCell ref="CJ50:CK50"/>
    <mergeCell ref="CL50:CM50"/>
    <mergeCell ref="CN50:CO50"/>
    <mergeCell ref="CP50:CQ50"/>
    <mergeCell ref="CR50:CS50"/>
    <mergeCell ref="CT50:CU50"/>
    <mergeCell ref="BX50:BY50"/>
    <mergeCell ref="BZ50:CA50"/>
    <mergeCell ref="CB50:CC50"/>
    <mergeCell ref="CD50:CE50"/>
    <mergeCell ref="CF50:CG50"/>
    <mergeCell ref="CH50:CI50"/>
    <mergeCell ref="P50:Q50"/>
    <mergeCell ref="R50:S50"/>
    <mergeCell ref="T50:U50"/>
    <mergeCell ref="BP50:BQ50"/>
    <mergeCell ref="BT50:BU50"/>
    <mergeCell ref="BV50:BW50"/>
    <mergeCell ref="DH49:DI49"/>
    <mergeCell ref="DJ49:DK49"/>
    <mergeCell ref="DL49:DM49"/>
    <mergeCell ref="DN49:DO49"/>
    <mergeCell ref="D50:E50"/>
    <mergeCell ref="F50:G50"/>
    <mergeCell ref="H50:I50"/>
    <mergeCell ref="J50:K50"/>
    <mergeCell ref="L50:M50"/>
    <mergeCell ref="N50:O50"/>
    <mergeCell ref="CV49:CW49"/>
    <mergeCell ref="CX49:CY49"/>
    <mergeCell ref="CZ49:DA49"/>
    <mergeCell ref="DB49:DC49"/>
    <mergeCell ref="DD49:DE49"/>
    <mergeCell ref="DF49:DG49"/>
    <mergeCell ref="CJ49:CK49"/>
    <mergeCell ref="CL49:CM49"/>
    <mergeCell ref="CN49:CO49"/>
    <mergeCell ref="CP49:CQ49"/>
    <mergeCell ref="CR49:CS49"/>
    <mergeCell ref="CT49:CU49"/>
    <mergeCell ref="BX49:BY49"/>
    <mergeCell ref="BZ49:CA49"/>
    <mergeCell ref="CB49:CC49"/>
    <mergeCell ref="CD49:CE49"/>
    <mergeCell ref="CF49:CG49"/>
    <mergeCell ref="CH49:CI49"/>
    <mergeCell ref="P49:Q49"/>
    <mergeCell ref="R49:S49"/>
    <mergeCell ref="T49:U49"/>
    <mergeCell ref="BP49:BQ49"/>
    <mergeCell ref="BT49:BU49"/>
    <mergeCell ref="BV49:BW49"/>
    <mergeCell ref="DH48:DI48"/>
    <mergeCell ref="DJ48:DK48"/>
    <mergeCell ref="DL48:DM48"/>
    <mergeCell ref="DN48:DO48"/>
    <mergeCell ref="D49:E49"/>
    <mergeCell ref="F49:G49"/>
    <mergeCell ref="H49:I49"/>
    <mergeCell ref="J49:K49"/>
    <mergeCell ref="L49:M49"/>
    <mergeCell ref="N49:O49"/>
    <mergeCell ref="CV48:CW48"/>
    <mergeCell ref="CX48:CY48"/>
    <mergeCell ref="CZ48:DA48"/>
    <mergeCell ref="DB48:DC48"/>
    <mergeCell ref="DD48:DE48"/>
    <mergeCell ref="DF48:DG48"/>
    <mergeCell ref="CJ48:CK48"/>
    <mergeCell ref="CL48:CM48"/>
    <mergeCell ref="CN48:CO48"/>
    <mergeCell ref="CP48:CQ48"/>
    <mergeCell ref="CR48:CS48"/>
    <mergeCell ref="CT48:CU48"/>
    <mergeCell ref="BX48:BY48"/>
    <mergeCell ref="BZ48:CA48"/>
    <mergeCell ref="CB48:CC48"/>
    <mergeCell ref="CD48:CE48"/>
    <mergeCell ref="CF48:CG48"/>
    <mergeCell ref="CH48:CI48"/>
    <mergeCell ref="P48:Q48"/>
    <mergeCell ref="R48:S48"/>
    <mergeCell ref="T48:U48"/>
    <mergeCell ref="BP48:BQ48"/>
    <mergeCell ref="BT48:BU48"/>
    <mergeCell ref="BV48:BW48"/>
    <mergeCell ref="DH47:DI47"/>
    <mergeCell ref="DJ47:DK47"/>
    <mergeCell ref="DL47:DM47"/>
    <mergeCell ref="DN47:DO47"/>
    <mergeCell ref="D48:E48"/>
    <mergeCell ref="F48:G48"/>
    <mergeCell ref="H48:I48"/>
    <mergeCell ref="J48:K48"/>
    <mergeCell ref="L48:M48"/>
    <mergeCell ref="N48:O48"/>
    <mergeCell ref="CV47:CW47"/>
    <mergeCell ref="CX47:CY47"/>
    <mergeCell ref="CZ47:DA47"/>
    <mergeCell ref="DB47:DC47"/>
    <mergeCell ref="DD47:DE47"/>
    <mergeCell ref="DF47:DG47"/>
    <mergeCell ref="CJ47:CK47"/>
    <mergeCell ref="CL47:CM47"/>
    <mergeCell ref="CN47:CO47"/>
    <mergeCell ref="CP47:CQ47"/>
    <mergeCell ref="CR47:CS47"/>
    <mergeCell ref="CT47:CU47"/>
    <mergeCell ref="BX47:BY47"/>
    <mergeCell ref="BZ47:CA47"/>
    <mergeCell ref="CB47:CC47"/>
    <mergeCell ref="CD47:CE47"/>
    <mergeCell ref="CF47:CG47"/>
    <mergeCell ref="CH47:CI47"/>
    <mergeCell ref="P47:Q47"/>
    <mergeCell ref="R47:S47"/>
    <mergeCell ref="T47:U47"/>
    <mergeCell ref="BP47:BQ47"/>
    <mergeCell ref="BT47:BU47"/>
    <mergeCell ref="BV47:BW47"/>
    <mergeCell ref="DH46:DI46"/>
    <mergeCell ref="DJ46:DK46"/>
    <mergeCell ref="DL46:DM46"/>
    <mergeCell ref="DN46:DO46"/>
    <mergeCell ref="D47:E47"/>
    <mergeCell ref="F47:G47"/>
    <mergeCell ref="H47:I47"/>
    <mergeCell ref="J47:K47"/>
    <mergeCell ref="L47:M47"/>
    <mergeCell ref="N47:O47"/>
    <mergeCell ref="CV46:CW46"/>
    <mergeCell ref="CX46:CY46"/>
    <mergeCell ref="CZ46:DA46"/>
    <mergeCell ref="DB46:DC46"/>
    <mergeCell ref="DD46:DE46"/>
    <mergeCell ref="DF46:DG46"/>
    <mergeCell ref="CJ46:CK46"/>
    <mergeCell ref="CL46:CM46"/>
    <mergeCell ref="CN46:CO46"/>
    <mergeCell ref="CP46:CQ46"/>
    <mergeCell ref="CR46:CS46"/>
    <mergeCell ref="CT46:CU46"/>
    <mergeCell ref="BX46:BY46"/>
    <mergeCell ref="BZ46:CA46"/>
    <mergeCell ref="CB46:CC46"/>
    <mergeCell ref="CD46:CE46"/>
    <mergeCell ref="CF46:CG46"/>
    <mergeCell ref="CH46:CI46"/>
    <mergeCell ref="P46:Q46"/>
    <mergeCell ref="R46:S46"/>
    <mergeCell ref="T46:U46"/>
    <mergeCell ref="BP46:BQ46"/>
    <mergeCell ref="BT46:BU46"/>
    <mergeCell ref="BV46:BW46"/>
    <mergeCell ref="DH45:DI45"/>
    <mergeCell ref="DJ45:DK45"/>
    <mergeCell ref="DL45:DM45"/>
    <mergeCell ref="DN45:DO45"/>
    <mergeCell ref="D46:E46"/>
    <mergeCell ref="F46:G46"/>
    <mergeCell ref="H46:I46"/>
    <mergeCell ref="J46:K46"/>
    <mergeCell ref="L46:M46"/>
    <mergeCell ref="N46:O46"/>
    <mergeCell ref="CV45:CW45"/>
    <mergeCell ref="CX45:CY45"/>
    <mergeCell ref="CZ45:DA45"/>
    <mergeCell ref="DB45:DC45"/>
    <mergeCell ref="DD45:DE45"/>
    <mergeCell ref="DF45:DG45"/>
    <mergeCell ref="CJ45:CK45"/>
    <mergeCell ref="CL45:CM45"/>
    <mergeCell ref="CN45:CO45"/>
    <mergeCell ref="CP45:CQ45"/>
    <mergeCell ref="CR45:CS45"/>
    <mergeCell ref="CT45:CU45"/>
    <mergeCell ref="BX45:BY45"/>
    <mergeCell ref="BZ45:CA45"/>
    <mergeCell ref="CB45:CC45"/>
    <mergeCell ref="CD45:CE45"/>
    <mergeCell ref="CF45:CG45"/>
    <mergeCell ref="CH45:CI45"/>
    <mergeCell ref="P45:Q45"/>
    <mergeCell ref="R45:S45"/>
    <mergeCell ref="T45:U45"/>
    <mergeCell ref="BP45:BQ45"/>
    <mergeCell ref="BT45:BU45"/>
    <mergeCell ref="BV45:BW45"/>
    <mergeCell ref="DH44:DI44"/>
    <mergeCell ref="DJ44:DK44"/>
    <mergeCell ref="DL44:DM44"/>
    <mergeCell ref="DN44:DO44"/>
    <mergeCell ref="D45:E45"/>
    <mergeCell ref="F45:G45"/>
    <mergeCell ref="H45:I45"/>
    <mergeCell ref="J45:K45"/>
    <mergeCell ref="L45:M45"/>
    <mergeCell ref="N45:O45"/>
    <mergeCell ref="CV44:CW44"/>
    <mergeCell ref="CX44:CY44"/>
    <mergeCell ref="CZ44:DA44"/>
    <mergeCell ref="DB44:DC44"/>
    <mergeCell ref="DD44:DE44"/>
    <mergeCell ref="DF44:DG44"/>
    <mergeCell ref="CJ44:CK44"/>
    <mergeCell ref="CL44:CM44"/>
    <mergeCell ref="CN44:CO44"/>
    <mergeCell ref="CP44:CQ44"/>
    <mergeCell ref="CR44:CS44"/>
    <mergeCell ref="CT44:CU44"/>
    <mergeCell ref="BX44:BY44"/>
    <mergeCell ref="BZ44:CA44"/>
    <mergeCell ref="CB44:CC44"/>
    <mergeCell ref="CD44:CE44"/>
    <mergeCell ref="CF44:CG44"/>
    <mergeCell ref="CH44:CI44"/>
    <mergeCell ref="P44:Q44"/>
    <mergeCell ref="R44:S44"/>
    <mergeCell ref="T44:U44"/>
    <mergeCell ref="BP44:BQ44"/>
    <mergeCell ref="BT44:BU44"/>
    <mergeCell ref="BV44:BW44"/>
    <mergeCell ref="DH43:DI43"/>
    <mergeCell ref="DJ43:DK43"/>
    <mergeCell ref="DL43:DM43"/>
    <mergeCell ref="DN43:DO43"/>
    <mergeCell ref="D44:E44"/>
    <mergeCell ref="F44:G44"/>
    <mergeCell ref="H44:I44"/>
    <mergeCell ref="J44:K44"/>
    <mergeCell ref="L44:M44"/>
    <mergeCell ref="N44:O44"/>
    <mergeCell ref="CV43:CW43"/>
    <mergeCell ref="CX43:CY43"/>
    <mergeCell ref="CZ43:DA43"/>
    <mergeCell ref="DB43:DC43"/>
    <mergeCell ref="DD43:DE43"/>
    <mergeCell ref="DF43:DG43"/>
    <mergeCell ref="CJ43:CK43"/>
    <mergeCell ref="CL43:CM43"/>
    <mergeCell ref="CN43:CO43"/>
    <mergeCell ref="CP43:CQ43"/>
    <mergeCell ref="CR43:CS43"/>
    <mergeCell ref="CT43:CU43"/>
    <mergeCell ref="BX43:BY43"/>
    <mergeCell ref="BZ43:CA43"/>
    <mergeCell ref="CB43:CC43"/>
    <mergeCell ref="CD43:CE43"/>
    <mergeCell ref="CF43:CG43"/>
    <mergeCell ref="CH43:CI43"/>
    <mergeCell ref="P43:Q43"/>
    <mergeCell ref="R43:S43"/>
    <mergeCell ref="T43:U43"/>
    <mergeCell ref="BP43:BQ43"/>
    <mergeCell ref="BT43:BU43"/>
    <mergeCell ref="BV43:BW43"/>
    <mergeCell ref="DH42:DI42"/>
    <mergeCell ref="DJ42:DK42"/>
    <mergeCell ref="DL42:DM42"/>
    <mergeCell ref="DN42:DO42"/>
    <mergeCell ref="D43:E43"/>
    <mergeCell ref="F43:G43"/>
    <mergeCell ref="H43:I43"/>
    <mergeCell ref="J43:K43"/>
    <mergeCell ref="L43:M43"/>
    <mergeCell ref="N43:O43"/>
    <mergeCell ref="CV42:CW42"/>
    <mergeCell ref="CX42:CY42"/>
    <mergeCell ref="CZ42:DA42"/>
    <mergeCell ref="DB42:DC42"/>
    <mergeCell ref="DD42:DE42"/>
    <mergeCell ref="DF42:DG42"/>
    <mergeCell ref="CJ42:CK42"/>
    <mergeCell ref="CL42:CM42"/>
    <mergeCell ref="CN42:CO42"/>
    <mergeCell ref="CP42:CQ42"/>
    <mergeCell ref="CR42:CS42"/>
    <mergeCell ref="CT42:CU42"/>
    <mergeCell ref="BX42:BY42"/>
    <mergeCell ref="BZ42:CA42"/>
    <mergeCell ref="CB42:CC42"/>
    <mergeCell ref="CD42:CE42"/>
    <mergeCell ref="CF42:CG42"/>
    <mergeCell ref="CH42:CI42"/>
    <mergeCell ref="P42:Q42"/>
    <mergeCell ref="R42:S42"/>
    <mergeCell ref="T42:U42"/>
    <mergeCell ref="BP42:BQ42"/>
    <mergeCell ref="BT42:BU42"/>
    <mergeCell ref="BV42:BW42"/>
    <mergeCell ref="DH41:DI41"/>
    <mergeCell ref="DJ41:DK41"/>
    <mergeCell ref="DL41:DM41"/>
    <mergeCell ref="DN41:DO41"/>
    <mergeCell ref="D42:E42"/>
    <mergeCell ref="F42:G42"/>
    <mergeCell ref="H42:I42"/>
    <mergeCell ref="J42:K42"/>
    <mergeCell ref="L42:M42"/>
    <mergeCell ref="N42:O42"/>
    <mergeCell ref="CV41:CW41"/>
    <mergeCell ref="CX41:CY41"/>
    <mergeCell ref="CZ41:DA41"/>
    <mergeCell ref="DB41:DC41"/>
    <mergeCell ref="DD41:DE41"/>
    <mergeCell ref="DF41:DG41"/>
    <mergeCell ref="CJ41:CK41"/>
    <mergeCell ref="CL41:CM41"/>
    <mergeCell ref="CN41:CO41"/>
    <mergeCell ref="CP41:CQ41"/>
    <mergeCell ref="CR41:CS41"/>
    <mergeCell ref="CT41:CU41"/>
    <mergeCell ref="BX41:BY41"/>
    <mergeCell ref="BZ41:CA41"/>
    <mergeCell ref="AN37:AO37"/>
    <mergeCell ref="AP37:AQ37"/>
    <mergeCell ref="CB41:CC41"/>
    <mergeCell ref="CD41:CE41"/>
    <mergeCell ref="CF41:CG41"/>
    <mergeCell ref="CH41:CI41"/>
    <mergeCell ref="N41:O41"/>
    <mergeCell ref="P41:Q41"/>
    <mergeCell ref="R41:S41"/>
    <mergeCell ref="T41:U41"/>
    <mergeCell ref="BT41:BU41"/>
    <mergeCell ref="BV41:BW41"/>
    <mergeCell ref="AJ37:AK37"/>
    <mergeCell ref="AL37:AM37"/>
    <mergeCell ref="BX37:BY37"/>
    <mergeCell ref="BZ37:CA37"/>
    <mergeCell ref="CH37:CR37"/>
    <mergeCell ref="BR37:BS37"/>
    <mergeCell ref="BT37:BU37"/>
    <mergeCell ref="BV37:BW37"/>
    <mergeCell ref="AV37:AW37"/>
    <mergeCell ref="AX37:AY37"/>
    <mergeCell ref="AB37:AC37"/>
    <mergeCell ref="AD37:AE37"/>
    <mergeCell ref="A38:C38"/>
    <mergeCell ref="BP40:BQ40"/>
    <mergeCell ref="D41:E41"/>
    <mergeCell ref="F41:G41"/>
    <mergeCell ref="H41:I41"/>
    <mergeCell ref="J41:K41"/>
    <mergeCell ref="L41:M41"/>
    <mergeCell ref="BL37:BM37"/>
    <mergeCell ref="BN37:BO37"/>
    <mergeCell ref="BP37:BQ37"/>
    <mergeCell ref="AZ37:BA37"/>
    <mergeCell ref="BB37:BC37"/>
    <mergeCell ref="BD37:BE37"/>
    <mergeCell ref="BF37:BG37"/>
    <mergeCell ref="BH37:BI37"/>
    <mergeCell ref="BJ37:BK37"/>
    <mergeCell ref="P37:Q37"/>
    <mergeCell ref="R37:S37"/>
    <mergeCell ref="T37:U37"/>
    <mergeCell ref="V37:W37"/>
    <mergeCell ref="X37:Y37"/>
    <mergeCell ref="Z37:AA37"/>
    <mergeCell ref="AR37:AS37"/>
    <mergeCell ref="AT37:AU37"/>
    <mergeCell ref="DJ36:DK36"/>
    <mergeCell ref="DL36:DM36"/>
    <mergeCell ref="DN36:DO36"/>
    <mergeCell ref="DB36:DC36"/>
    <mergeCell ref="DD36:DE36"/>
    <mergeCell ref="DF36:DG36"/>
    <mergeCell ref="DH36:DI36"/>
    <mergeCell ref="BT36:BU36"/>
    <mergeCell ref="BV36:BW36"/>
    <mergeCell ref="BX36:BY36"/>
    <mergeCell ref="CX36:CY36"/>
    <mergeCell ref="CZ36:DA36"/>
    <mergeCell ref="CL36:CM36"/>
    <mergeCell ref="CN36:CO36"/>
    <mergeCell ref="CP36:CQ36"/>
    <mergeCell ref="CR36:CS36"/>
    <mergeCell ref="CT36:CU36"/>
    <mergeCell ref="CV36:CW36"/>
    <mergeCell ref="BZ36:CA36"/>
    <mergeCell ref="CB36:CC36"/>
    <mergeCell ref="CD36:CE36"/>
    <mergeCell ref="CF36:CG36"/>
    <mergeCell ref="CH36:CI36"/>
    <mergeCell ref="CJ36:CK36"/>
    <mergeCell ref="AF37:AG37"/>
    <mergeCell ref="AH37:AI37"/>
    <mergeCell ref="A37:C37"/>
    <mergeCell ref="D37:E37"/>
    <mergeCell ref="F37:G37"/>
    <mergeCell ref="H37:I37"/>
    <mergeCell ref="J37:K37"/>
    <mergeCell ref="L37:M37"/>
    <mergeCell ref="N37:O37"/>
    <mergeCell ref="P36:Q36"/>
    <mergeCell ref="R36:S36"/>
    <mergeCell ref="T36:U36"/>
    <mergeCell ref="DJ35:DK35"/>
    <mergeCell ref="DL35:DM35"/>
    <mergeCell ref="DN35:DO35"/>
    <mergeCell ref="A36:C36"/>
    <mergeCell ref="D36:E36"/>
    <mergeCell ref="F36:G36"/>
    <mergeCell ref="H36:I36"/>
    <mergeCell ref="J36:K36"/>
    <mergeCell ref="L36:M36"/>
    <mergeCell ref="N36:O36"/>
    <mergeCell ref="CX35:CY35"/>
    <mergeCell ref="CZ35:DA35"/>
    <mergeCell ref="DB35:DC35"/>
    <mergeCell ref="DD35:DE35"/>
    <mergeCell ref="DF35:DG35"/>
    <mergeCell ref="DH35:DI35"/>
    <mergeCell ref="CL35:CM35"/>
    <mergeCell ref="CN35:CO35"/>
    <mergeCell ref="CP35:CQ35"/>
    <mergeCell ref="CR35:CS35"/>
    <mergeCell ref="CT35:CU35"/>
    <mergeCell ref="CV35:CW35"/>
    <mergeCell ref="BZ35:CA35"/>
    <mergeCell ref="CB35:CC35"/>
    <mergeCell ref="CD35:CE35"/>
    <mergeCell ref="CF35:CG35"/>
    <mergeCell ref="CH35:CI35"/>
    <mergeCell ref="CJ35:CK35"/>
    <mergeCell ref="P35:Q35"/>
    <mergeCell ref="R35:S35"/>
    <mergeCell ref="T35:U35"/>
    <mergeCell ref="BT35:BU35"/>
    <mergeCell ref="BV35:BW35"/>
    <mergeCell ref="BX35:BY35"/>
    <mergeCell ref="DJ34:DK34"/>
    <mergeCell ref="DL34:DM34"/>
    <mergeCell ref="DN34:DO34"/>
    <mergeCell ref="A35:C35"/>
    <mergeCell ref="D35:E35"/>
    <mergeCell ref="F35:G35"/>
    <mergeCell ref="H35:I35"/>
    <mergeCell ref="J35:K35"/>
    <mergeCell ref="L35:M35"/>
    <mergeCell ref="N35:O35"/>
    <mergeCell ref="CX34:CY34"/>
    <mergeCell ref="CZ34:DA34"/>
    <mergeCell ref="DB34:DC34"/>
    <mergeCell ref="DD34:DE34"/>
    <mergeCell ref="DF34:DG34"/>
    <mergeCell ref="DH34:DI34"/>
    <mergeCell ref="CL34:CM34"/>
    <mergeCell ref="CN34:CO34"/>
    <mergeCell ref="CP34:CQ34"/>
    <mergeCell ref="CR34:CS34"/>
    <mergeCell ref="CT34:CU34"/>
    <mergeCell ref="CV34:CW34"/>
    <mergeCell ref="BZ34:CA34"/>
    <mergeCell ref="CB34:CC34"/>
    <mergeCell ref="CD34:CE34"/>
    <mergeCell ref="CF34:CG34"/>
    <mergeCell ref="CH34:CI34"/>
    <mergeCell ref="CJ34:CK34"/>
    <mergeCell ref="P34:Q34"/>
    <mergeCell ref="R34:S34"/>
    <mergeCell ref="T34:U34"/>
    <mergeCell ref="BT34:BU34"/>
    <mergeCell ref="BV34:BW34"/>
    <mergeCell ref="BX34:BY34"/>
    <mergeCell ref="DJ33:DK33"/>
    <mergeCell ref="DL33:DM33"/>
    <mergeCell ref="DN33:DO33"/>
    <mergeCell ref="A34:C34"/>
    <mergeCell ref="D34:E34"/>
    <mergeCell ref="F34:G34"/>
    <mergeCell ref="H34:I34"/>
    <mergeCell ref="J34:K34"/>
    <mergeCell ref="L34:M34"/>
    <mergeCell ref="N34:O34"/>
    <mergeCell ref="CX33:CY33"/>
    <mergeCell ref="CZ33:DA33"/>
    <mergeCell ref="DB33:DC33"/>
    <mergeCell ref="DD33:DE33"/>
    <mergeCell ref="DF33:DG33"/>
    <mergeCell ref="DH33:DI33"/>
    <mergeCell ref="CL33:CM33"/>
    <mergeCell ref="CN33:CO33"/>
    <mergeCell ref="CP33:CQ33"/>
    <mergeCell ref="CR33:CS33"/>
    <mergeCell ref="CT33:CU33"/>
    <mergeCell ref="CV33:CW33"/>
    <mergeCell ref="BZ33:CA33"/>
    <mergeCell ref="CB33:CC33"/>
    <mergeCell ref="CD33:CE33"/>
    <mergeCell ref="CF33:CG33"/>
    <mergeCell ref="CH33:CI33"/>
    <mergeCell ref="CJ33:CK33"/>
    <mergeCell ref="BN33:BO33"/>
    <mergeCell ref="BP33:BQ33"/>
    <mergeCell ref="BR33:BS33"/>
    <mergeCell ref="BT33:BU33"/>
    <mergeCell ref="BV33:BW33"/>
    <mergeCell ref="BX33:BY33"/>
    <mergeCell ref="BB33:BC33"/>
    <mergeCell ref="BD33:BE33"/>
    <mergeCell ref="BF33:BG33"/>
    <mergeCell ref="BH33:BI33"/>
    <mergeCell ref="BJ33:BK33"/>
    <mergeCell ref="BL33:BM33"/>
    <mergeCell ref="AP33:AQ33"/>
    <mergeCell ref="AR33:AS33"/>
    <mergeCell ref="AT33:AU33"/>
    <mergeCell ref="AV33:AW33"/>
    <mergeCell ref="AX33:AY33"/>
    <mergeCell ref="AZ33:BA33"/>
    <mergeCell ref="AD33:AE33"/>
    <mergeCell ref="AF33:AG33"/>
    <mergeCell ref="AH33:AI33"/>
    <mergeCell ref="AJ33:AK33"/>
    <mergeCell ref="AL33:AM33"/>
    <mergeCell ref="AN33:AO33"/>
    <mergeCell ref="R33:S33"/>
    <mergeCell ref="T33:U33"/>
    <mergeCell ref="V33:W33"/>
    <mergeCell ref="X33:Y33"/>
    <mergeCell ref="Z33:AA33"/>
    <mergeCell ref="AB33:AC33"/>
    <mergeCell ref="DL32:DM32"/>
    <mergeCell ref="DN32:DO32"/>
    <mergeCell ref="A33:C33"/>
    <mergeCell ref="D33:E33"/>
    <mergeCell ref="F33:G33"/>
    <mergeCell ref="H33:I33"/>
    <mergeCell ref="J33:K33"/>
    <mergeCell ref="L33:M33"/>
    <mergeCell ref="N33:O33"/>
    <mergeCell ref="P33:Q33"/>
    <mergeCell ref="CZ32:DA32"/>
    <mergeCell ref="DB32:DC32"/>
    <mergeCell ref="DD32:DE32"/>
    <mergeCell ref="DF32:DG32"/>
    <mergeCell ref="DH32:DI32"/>
    <mergeCell ref="DJ32:DK32"/>
    <mergeCell ref="CN32:CO32"/>
    <mergeCell ref="CP32:CQ32"/>
    <mergeCell ref="CR32:CS32"/>
    <mergeCell ref="CT32:CU32"/>
    <mergeCell ref="CV32:CW32"/>
    <mergeCell ref="CX32:CY32"/>
    <mergeCell ref="CB32:CC32"/>
    <mergeCell ref="CD32:CE32"/>
    <mergeCell ref="CF32:CG32"/>
    <mergeCell ref="CH32:CI32"/>
    <mergeCell ref="CJ32:CK32"/>
    <mergeCell ref="CL32:CM32"/>
    <mergeCell ref="BP32:BQ32"/>
    <mergeCell ref="BR32:BS32"/>
    <mergeCell ref="BT32:BU32"/>
    <mergeCell ref="BV32:BW32"/>
    <mergeCell ref="BX32:BY32"/>
    <mergeCell ref="BZ32:CA32"/>
    <mergeCell ref="BD32:BE32"/>
    <mergeCell ref="BF32:BG32"/>
    <mergeCell ref="BH32:BI32"/>
    <mergeCell ref="BJ32:BK32"/>
    <mergeCell ref="BL32:BM32"/>
    <mergeCell ref="BN32:BO32"/>
    <mergeCell ref="AR32:AS32"/>
    <mergeCell ref="AT32:AU32"/>
    <mergeCell ref="AV32:AW32"/>
    <mergeCell ref="AX32:AY32"/>
    <mergeCell ref="AZ32:BA32"/>
    <mergeCell ref="BB32:BC32"/>
    <mergeCell ref="AF32:AG32"/>
    <mergeCell ref="AH32:AI32"/>
    <mergeCell ref="AJ32:AK32"/>
    <mergeCell ref="AL32:AM32"/>
    <mergeCell ref="AN32:AO32"/>
    <mergeCell ref="AP32:AQ32"/>
    <mergeCell ref="T32:U32"/>
    <mergeCell ref="V32:W32"/>
    <mergeCell ref="X32:Y32"/>
    <mergeCell ref="Z32:AA32"/>
    <mergeCell ref="AB32:AC32"/>
    <mergeCell ref="AD32:AE32"/>
    <mergeCell ref="H32:I32"/>
    <mergeCell ref="J32:K32"/>
    <mergeCell ref="L32:M32"/>
    <mergeCell ref="N32:O32"/>
    <mergeCell ref="P32:Q32"/>
    <mergeCell ref="R32:S32"/>
    <mergeCell ref="A28:C28"/>
    <mergeCell ref="A30:C30"/>
    <mergeCell ref="A31:C31"/>
    <mergeCell ref="A32:C32"/>
    <mergeCell ref="D32:E32"/>
    <mergeCell ref="F32:G32"/>
    <mergeCell ref="A29:C29"/>
    <mergeCell ref="A22:C22"/>
    <mergeCell ref="A23:C23"/>
    <mergeCell ref="A24:C24"/>
    <mergeCell ref="A25:C25"/>
    <mergeCell ref="A26:C26"/>
    <mergeCell ref="A27:C27"/>
    <mergeCell ref="A16:C16"/>
    <mergeCell ref="A17:C17"/>
    <mergeCell ref="A18:C18"/>
    <mergeCell ref="A19:C19"/>
    <mergeCell ref="A20:C20"/>
    <mergeCell ref="A21:C21"/>
    <mergeCell ref="A10:C10"/>
    <mergeCell ref="A11:C11"/>
    <mergeCell ref="A12:C12"/>
    <mergeCell ref="A13:C13"/>
    <mergeCell ref="A14:C14"/>
    <mergeCell ref="A15:C15"/>
    <mergeCell ref="DJ5:DK5"/>
    <mergeCell ref="DL5:DM5"/>
    <mergeCell ref="DN5:DO5"/>
    <mergeCell ref="A7:C7"/>
    <mergeCell ref="A8:C8"/>
    <mergeCell ref="A9:C9"/>
    <mergeCell ref="CX5:CY5"/>
    <mergeCell ref="CZ5:DA5"/>
    <mergeCell ref="DB5:DC5"/>
    <mergeCell ref="DD5:DE5"/>
    <mergeCell ref="DF5:DG5"/>
    <mergeCell ref="DH5:DI5"/>
    <mergeCell ref="CL5:CM5"/>
    <mergeCell ref="CN5:CO5"/>
    <mergeCell ref="CP5:CQ5"/>
    <mergeCell ref="CR5:CS5"/>
    <mergeCell ref="CT5:CU5"/>
    <mergeCell ref="CV5:CW5"/>
    <mergeCell ref="BZ5:CA5"/>
    <mergeCell ref="CB5:CC5"/>
    <mergeCell ref="CD5:CE5"/>
    <mergeCell ref="CF5:CG5"/>
    <mergeCell ref="CH5:CI5"/>
    <mergeCell ref="CJ5:CK5"/>
    <mergeCell ref="BN5:BO5"/>
    <mergeCell ref="BP5:BQ5"/>
    <mergeCell ref="BR5:BS5"/>
    <mergeCell ref="BT5:BU5"/>
    <mergeCell ref="BV5:BW5"/>
    <mergeCell ref="BX5:BY5"/>
    <mergeCell ref="BF5:BG5"/>
    <mergeCell ref="BH5:BI5"/>
    <mergeCell ref="BJ5:BK5"/>
    <mergeCell ref="BL5:BM5"/>
    <mergeCell ref="AP5:AQ5"/>
    <mergeCell ref="AR5:AS5"/>
    <mergeCell ref="AT5:AU5"/>
    <mergeCell ref="AV5:AW5"/>
    <mergeCell ref="AX5:AY5"/>
    <mergeCell ref="AZ5:BA5"/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AD5:AE5"/>
    <mergeCell ref="AF5:AG5"/>
    <mergeCell ref="AH5:AI5"/>
    <mergeCell ref="AJ5:AK5"/>
    <mergeCell ref="AL5:AM5"/>
    <mergeCell ref="AN5:AO5"/>
    <mergeCell ref="R5:S5"/>
    <mergeCell ref="T5:U5"/>
    <mergeCell ref="V5:W5"/>
    <mergeCell ref="X5:Y5"/>
    <mergeCell ref="Z5:AA5"/>
    <mergeCell ref="AB5:AC5"/>
    <mergeCell ref="BB5:BC5"/>
    <mergeCell ref="BD5:BE5"/>
  </mergeCells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R53"/>
  <sheetViews>
    <sheetView zoomScale="110" zoomScaleNormal="110" workbookViewId="0">
      <pane xSplit="3" ySplit="2" topLeftCell="DF3" activePane="bottomRight" state="frozen"/>
      <selection pane="topRight" activeCell="C1" sqref="C1"/>
      <selection pane="bottomLeft" activeCell="A3" sqref="A3"/>
      <selection pane="bottomRight" activeCell="DK25" sqref="DK25"/>
    </sheetView>
  </sheetViews>
  <sheetFormatPr defaultRowHeight="15" x14ac:dyDescent="0.25"/>
  <cols>
    <col min="1" max="2" width="10.5703125" style="1" customWidth="1"/>
    <col min="3" max="3" width="29" style="1" customWidth="1"/>
    <col min="4" max="21" width="8.7109375" style="159" customWidth="1"/>
    <col min="22" max="22" width="9" style="159" hidden="1" customWidth="1"/>
    <col min="23" max="23" width="10.140625" style="159" hidden="1" customWidth="1"/>
    <col min="24" max="27" width="9" style="159" hidden="1" customWidth="1"/>
    <col min="28" max="28" width="10.7109375" style="159" hidden="1" customWidth="1"/>
    <col min="29" max="29" width="8.140625" style="159" hidden="1" customWidth="1"/>
    <col min="30" max="30" width="9.5703125" style="159" hidden="1" customWidth="1"/>
    <col min="31" max="31" width="9.28515625" style="159" hidden="1" customWidth="1"/>
    <col min="32" max="32" width="11.28515625" style="159" hidden="1" customWidth="1"/>
    <col min="33" max="33" width="11.7109375" style="159" hidden="1" customWidth="1"/>
    <col min="34" max="34" width="11.28515625" style="159" hidden="1" customWidth="1"/>
    <col min="35" max="35" width="12.42578125" style="159" hidden="1" customWidth="1"/>
    <col min="36" max="36" width="11.140625" style="159" hidden="1" customWidth="1"/>
    <col min="37" max="37" width="11.7109375" style="159" hidden="1" customWidth="1"/>
    <col min="38" max="38" width="10" style="159" hidden="1" customWidth="1"/>
    <col min="39" max="39" width="8.140625" style="159" hidden="1" customWidth="1"/>
    <col min="40" max="40" width="11.42578125" style="159" hidden="1" customWidth="1"/>
    <col min="41" max="41" width="8.140625" style="159" hidden="1" customWidth="1"/>
    <col min="42" max="42" width="10.7109375" style="159" hidden="1" customWidth="1"/>
    <col min="43" max="43" width="8.140625" style="159" hidden="1" customWidth="1"/>
    <col min="44" max="44" width="10.28515625" style="159" hidden="1" customWidth="1"/>
    <col min="45" max="45" width="8.7109375" style="159" hidden="1" customWidth="1"/>
    <col min="46" max="46" width="11.28515625" style="159" hidden="1" customWidth="1"/>
    <col min="47" max="49" width="9" style="159" hidden="1" customWidth="1"/>
    <col min="50" max="50" width="10.5703125" style="159" hidden="1" customWidth="1"/>
    <col min="51" max="51" width="8.140625" style="159" hidden="1" customWidth="1"/>
    <col min="52" max="52" width="10.7109375" style="159" hidden="1" customWidth="1"/>
    <col min="53" max="53" width="8.140625" style="159" hidden="1" customWidth="1"/>
    <col min="54" max="54" width="10.140625" style="159" hidden="1" customWidth="1"/>
    <col min="55" max="55" width="8.42578125" style="159" hidden="1" customWidth="1"/>
    <col min="56" max="56" width="9.85546875" style="159" hidden="1" customWidth="1"/>
    <col min="57" max="63" width="9" style="159" hidden="1" customWidth="1"/>
    <col min="64" max="65" width="10.5703125" style="159" hidden="1" customWidth="1"/>
    <col min="66" max="71" width="9" style="159" hidden="1" customWidth="1"/>
    <col min="72" max="119" width="9" style="159" customWidth="1"/>
    <col min="120" max="120" width="13.85546875" style="159" customWidth="1"/>
    <col min="121" max="121" width="13.140625" style="159" customWidth="1"/>
    <col min="122" max="122" width="9" style="1" customWidth="1"/>
    <col min="123" max="16384" width="9.140625" style="1"/>
  </cols>
  <sheetData>
    <row r="2" spans="1:122" ht="18.75" x14ac:dyDescent="0.3">
      <c r="A2" s="250" t="s">
        <v>0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  <c r="W2" s="250"/>
      <c r="X2" s="250"/>
      <c r="Y2" s="250"/>
      <c r="Z2" s="250"/>
      <c r="AA2" s="250"/>
      <c r="AB2" s="250"/>
      <c r="AC2" s="250"/>
      <c r="AD2" s="250"/>
      <c r="AE2" s="250"/>
      <c r="AF2" s="250"/>
      <c r="AG2" s="250"/>
      <c r="AH2" s="250"/>
      <c r="AI2" s="250"/>
      <c r="AJ2" s="250"/>
      <c r="AK2" s="250"/>
      <c r="AL2" s="250"/>
      <c r="AM2" s="250"/>
      <c r="AN2" s="250"/>
      <c r="AO2" s="250"/>
      <c r="AP2" s="250"/>
      <c r="AQ2" s="250"/>
      <c r="AR2" s="250"/>
      <c r="AS2" s="250"/>
      <c r="AT2" s="250"/>
      <c r="AU2" s="250"/>
      <c r="AV2" s="250"/>
      <c r="AW2" s="250"/>
      <c r="AX2" s="250"/>
      <c r="AY2" s="250"/>
      <c r="AZ2" s="250"/>
      <c r="BA2" s="250"/>
      <c r="BB2" s="250"/>
      <c r="BC2" s="250"/>
      <c r="BD2" s="250"/>
      <c r="BE2" s="250"/>
      <c r="BF2" s="250"/>
      <c r="BG2" s="250"/>
      <c r="BH2" s="250"/>
      <c r="BI2" s="250"/>
      <c r="BJ2" s="250"/>
      <c r="BK2" s="250"/>
      <c r="BL2" s="250"/>
      <c r="BM2" s="250"/>
      <c r="BN2" s="250"/>
      <c r="BO2" s="250"/>
      <c r="BP2" s="250"/>
      <c r="BQ2" s="250"/>
      <c r="BR2" s="250"/>
      <c r="BS2" s="250"/>
      <c r="BT2" s="250"/>
      <c r="BU2" s="250"/>
      <c r="BV2" s="250"/>
      <c r="BW2" s="250"/>
      <c r="BX2" s="250"/>
      <c r="BY2" s="250"/>
      <c r="BZ2" s="250"/>
      <c r="CA2" s="250"/>
      <c r="CB2" s="250"/>
      <c r="CC2" s="250"/>
      <c r="CD2" s="250"/>
      <c r="CE2" s="250"/>
      <c r="CF2" s="250"/>
      <c r="CG2" s="250"/>
      <c r="CH2" s="250"/>
      <c r="CI2" s="250"/>
      <c r="CJ2" s="250"/>
      <c r="CK2" s="250"/>
      <c r="CL2" s="250"/>
      <c r="CM2" s="250"/>
      <c r="CN2" s="250"/>
      <c r="CO2" s="250"/>
      <c r="CP2" s="250"/>
      <c r="CQ2" s="250"/>
      <c r="CR2" s="250"/>
      <c r="CS2" s="250"/>
      <c r="CT2" s="162"/>
      <c r="CU2" s="162"/>
      <c r="CV2" s="162"/>
      <c r="CW2" s="162"/>
      <c r="CX2" s="162"/>
      <c r="CY2" s="162"/>
      <c r="CZ2" s="162"/>
      <c r="DA2" s="162"/>
      <c r="DB2" s="162"/>
      <c r="DC2" s="162"/>
      <c r="DD2" s="162"/>
      <c r="DE2" s="162"/>
      <c r="DF2" s="162"/>
      <c r="DG2" s="162"/>
      <c r="DH2" s="162"/>
      <c r="DI2" s="162"/>
      <c r="DJ2" s="162"/>
      <c r="DK2" s="162"/>
      <c r="DL2" s="162"/>
      <c r="DM2" s="162"/>
      <c r="DN2" s="162"/>
      <c r="DO2" s="162"/>
      <c r="DP2" s="1"/>
      <c r="DQ2" s="1"/>
    </row>
    <row r="3" spans="1:122" ht="18.75" x14ac:dyDescent="0.3">
      <c r="A3" s="250" t="s">
        <v>50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  <c r="X3" s="250"/>
      <c r="Y3" s="250"/>
      <c r="Z3" s="250"/>
      <c r="AA3" s="250"/>
      <c r="AB3" s="250"/>
      <c r="AC3" s="250"/>
      <c r="AD3" s="250"/>
      <c r="AE3" s="250"/>
      <c r="AF3" s="250"/>
      <c r="AG3" s="250"/>
      <c r="AH3" s="250"/>
      <c r="AI3" s="250"/>
      <c r="AJ3" s="250"/>
      <c r="AK3" s="250"/>
      <c r="AL3" s="250"/>
      <c r="AM3" s="250"/>
      <c r="AN3" s="250"/>
      <c r="AO3" s="250"/>
      <c r="AP3" s="250"/>
      <c r="AQ3" s="250"/>
      <c r="AR3" s="250"/>
      <c r="AS3" s="250"/>
      <c r="AT3" s="250"/>
      <c r="AU3" s="250"/>
      <c r="AV3" s="250"/>
      <c r="AW3" s="250"/>
      <c r="AX3" s="250"/>
      <c r="AY3" s="250"/>
      <c r="AZ3" s="250"/>
      <c r="BA3" s="250"/>
      <c r="BB3" s="250"/>
      <c r="BC3" s="250"/>
      <c r="BD3" s="250"/>
      <c r="BE3" s="250"/>
      <c r="BF3" s="250"/>
      <c r="BG3" s="250"/>
      <c r="BH3" s="250"/>
      <c r="BI3" s="250"/>
      <c r="BJ3" s="250"/>
      <c r="BK3" s="250"/>
      <c r="BL3" s="250"/>
      <c r="BM3" s="250"/>
      <c r="BN3" s="250"/>
      <c r="BO3" s="250"/>
      <c r="BP3" s="250"/>
      <c r="BQ3" s="250"/>
      <c r="BR3" s="250"/>
      <c r="BS3" s="250"/>
      <c r="BT3" s="250"/>
      <c r="BU3" s="250"/>
      <c r="BV3" s="250"/>
      <c r="BW3" s="250"/>
      <c r="BX3" s="250"/>
      <c r="BY3" s="250"/>
      <c r="BZ3" s="250"/>
      <c r="CA3" s="250"/>
      <c r="CB3" s="250"/>
      <c r="CC3" s="250"/>
      <c r="CD3" s="250"/>
      <c r="CE3" s="250"/>
      <c r="CF3" s="250"/>
      <c r="CG3" s="250"/>
      <c r="CH3" s="250"/>
      <c r="CI3" s="250"/>
      <c r="CJ3" s="250"/>
      <c r="CK3" s="250"/>
      <c r="CL3" s="250"/>
      <c r="CM3" s="250"/>
      <c r="CN3" s="250"/>
      <c r="CO3" s="250"/>
      <c r="CP3" s="250"/>
      <c r="CQ3" s="250"/>
      <c r="CR3" s="250"/>
      <c r="CS3" s="250"/>
      <c r="CT3" s="162"/>
      <c r="CU3" s="162"/>
      <c r="CV3" s="162"/>
      <c r="CW3" s="162"/>
      <c r="CX3" s="162"/>
      <c r="CY3" s="162"/>
      <c r="CZ3" s="162"/>
      <c r="DA3" s="162"/>
      <c r="DB3" s="162"/>
      <c r="DC3" s="162"/>
      <c r="DD3" s="162"/>
      <c r="DE3" s="162"/>
      <c r="DF3" s="162"/>
      <c r="DG3" s="162"/>
      <c r="DH3" s="162"/>
      <c r="DI3" s="162"/>
      <c r="DJ3" s="162"/>
      <c r="DK3" s="162"/>
      <c r="DL3" s="162"/>
      <c r="DM3" s="162"/>
      <c r="DN3" s="162"/>
      <c r="DO3" s="162"/>
      <c r="DP3" s="1"/>
      <c r="DQ3" s="1"/>
    </row>
    <row r="4" spans="1:122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70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</row>
    <row r="5" spans="1:122" ht="15.75" thickBot="1" x14ac:dyDescent="0.3">
      <c r="A5" s="251" t="s">
        <v>1</v>
      </c>
      <c r="B5" s="252"/>
      <c r="C5" s="252"/>
      <c r="D5" s="248">
        <v>45139</v>
      </c>
      <c r="E5" s="249"/>
      <c r="F5" s="248">
        <v>45140</v>
      </c>
      <c r="G5" s="249"/>
      <c r="H5" s="248">
        <v>45141</v>
      </c>
      <c r="I5" s="255"/>
      <c r="J5" s="248">
        <v>45142</v>
      </c>
      <c r="K5" s="249"/>
      <c r="L5" s="329">
        <v>45143</v>
      </c>
      <c r="M5" s="249"/>
      <c r="N5" s="248">
        <v>45144</v>
      </c>
      <c r="O5" s="249"/>
      <c r="P5" s="248">
        <v>45145</v>
      </c>
      <c r="Q5" s="249"/>
      <c r="R5" s="248">
        <v>45146</v>
      </c>
      <c r="S5" s="249"/>
      <c r="T5" s="248">
        <v>45147</v>
      </c>
      <c r="U5" s="249"/>
      <c r="V5" s="248">
        <v>45148</v>
      </c>
      <c r="W5" s="249"/>
      <c r="X5" s="248">
        <v>45149</v>
      </c>
      <c r="Y5" s="249"/>
      <c r="Z5" s="248">
        <v>45150</v>
      </c>
      <c r="AA5" s="249"/>
      <c r="AB5" s="248">
        <v>45151</v>
      </c>
      <c r="AC5" s="249"/>
      <c r="AD5" s="248">
        <v>45152</v>
      </c>
      <c r="AE5" s="249"/>
      <c r="AF5" s="248">
        <v>45153</v>
      </c>
      <c r="AG5" s="249"/>
      <c r="AH5" s="248">
        <v>45154</v>
      </c>
      <c r="AI5" s="249"/>
      <c r="AJ5" s="248">
        <v>45155</v>
      </c>
      <c r="AK5" s="249"/>
      <c r="AL5" s="248">
        <v>45156</v>
      </c>
      <c r="AM5" s="249"/>
      <c r="AN5" s="248">
        <v>45157</v>
      </c>
      <c r="AO5" s="249"/>
      <c r="AP5" s="248">
        <v>45158</v>
      </c>
      <c r="AQ5" s="249"/>
      <c r="AR5" s="248">
        <v>45159</v>
      </c>
      <c r="AS5" s="249"/>
      <c r="AT5" s="248">
        <v>45160</v>
      </c>
      <c r="AU5" s="249"/>
      <c r="AV5" s="248">
        <v>45161</v>
      </c>
      <c r="AW5" s="249"/>
      <c r="AX5" s="248">
        <v>45162</v>
      </c>
      <c r="AY5" s="249"/>
      <c r="AZ5" s="248">
        <v>45163</v>
      </c>
      <c r="BA5" s="249"/>
      <c r="BB5" s="248">
        <v>45164</v>
      </c>
      <c r="BC5" s="249"/>
      <c r="BD5" s="248">
        <v>45165</v>
      </c>
      <c r="BE5" s="249"/>
      <c r="BF5" s="248">
        <v>45166</v>
      </c>
      <c r="BG5" s="249"/>
      <c r="BH5" s="248">
        <v>45167</v>
      </c>
      <c r="BI5" s="249"/>
      <c r="BJ5" s="248">
        <v>45168</v>
      </c>
      <c r="BK5" s="249"/>
      <c r="BL5" s="248">
        <v>45169</v>
      </c>
      <c r="BM5" s="249"/>
      <c r="BN5" s="248">
        <v>45170</v>
      </c>
      <c r="BO5" s="249"/>
      <c r="BP5" s="248">
        <v>45171</v>
      </c>
      <c r="BQ5" s="249"/>
      <c r="BR5" s="248">
        <v>45172</v>
      </c>
      <c r="BS5" s="249"/>
      <c r="BT5" s="248">
        <v>45148</v>
      </c>
      <c r="BU5" s="249"/>
      <c r="BV5" s="248">
        <v>45149</v>
      </c>
      <c r="BW5" s="249"/>
      <c r="BX5" s="248">
        <v>45150</v>
      </c>
      <c r="BY5" s="249"/>
      <c r="BZ5" s="248">
        <v>45151</v>
      </c>
      <c r="CA5" s="249"/>
      <c r="CB5" s="248">
        <v>45152</v>
      </c>
      <c r="CC5" s="249"/>
      <c r="CD5" s="248">
        <v>45153</v>
      </c>
      <c r="CE5" s="249"/>
      <c r="CF5" s="248">
        <v>45154</v>
      </c>
      <c r="CG5" s="249"/>
      <c r="CH5" s="248">
        <v>45155</v>
      </c>
      <c r="CI5" s="249"/>
      <c r="CJ5" s="248">
        <v>45156</v>
      </c>
      <c r="CK5" s="249"/>
      <c r="CL5" s="357">
        <v>45157</v>
      </c>
      <c r="CM5" s="358"/>
      <c r="CN5" s="248">
        <v>45158</v>
      </c>
      <c r="CO5" s="249"/>
      <c r="CP5" s="248">
        <v>45159</v>
      </c>
      <c r="CQ5" s="249"/>
      <c r="CR5" s="248">
        <v>45160</v>
      </c>
      <c r="CS5" s="249"/>
      <c r="CT5" s="248">
        <v>45161</v>
      </c>
      <c r="CU5" s="249"/>
      <c r="CV5" s="248">
        <v>45162</v>
      </c>
      <c r="CW5" s="249"/>
      <c r="CX5" s="248">
        <v>45163</v>
      </c>
      <c r="CY5" s="249"/>
      <c r="CZ5" s="248">
        <v>45164</v>
      </c>
      <c r="DA5" s="249"/>
      <c r="DB5" s="248">
        <v>45165</v>
      </c>
      <c r="DC5" s="249"/>
      <c r="DD5" s="248">
        <v>45166</v>
      </c>
      <c r="DE5" s="249"/>
      <c r="DF5" s="248">
        <v>45167</v>
      </c>
      <c r="DG5" s="249"/>
      <c r="DH5" s="248">
        <v>45168</v>
      </c>
      <c r="DI5" s="249"/>
      <c r="DJ5" s="248">
        <v>45169</v>
      </c>
      <c r="DK5" s="249"/>
      <c r="DL5" s="248">
        <v>45168</v>
      </c>
      <c r="DM5" s="249"/>
      <c r="DN5" s="248">
        <v>45169</v>
      </c>
      <c r="DO5" s="249"/>
      <c r="DP5" s="137"/>
      <c r="DQ5" s="137"/>
      <c r="DR5" s="138"/>
    </row>
    <row r="6" spans="1:122" ht="15" customHeight="1" thickBot="1" x14ac:dyDescent="0.3">
      <c r="A6" s="253"/>
      <c r="B6" s="254"/>
      <c r="C6" s="254"/>
      <c r="D6" s="189" t="s">
        <v>2</v>
      </c>
      <c r="E6" s="7" t="s">
        <v>3</v>
      </c>
      <c r="F6" s="189" t="s">
        <v>2</v>
      </c>
      <c r="G6" s="7" t="s">
        <v>3</v>
      </c>
      <c r="H6" s="190" t="s">
        <v>2</v>
      </c>
      <c r="I6" s="6" t="s">
        <v>3</v>
      </c>
      <c r="J6" s="189" t="s">
        <v>2</v>
      </c>
      <c r="K6" s="7" t="s">
        <v>3</v>
      </c>
      <c r="L6" s="190" t="s">
        <v>2</v>
      </c>
      <c r="M6" s="7" t="s">
        <v>3</v>
      </c>
      <c r="N6" s="189" t="s">
        <v>2</v>
      </c>
      <c r="O6" s="7" t="s">
        <v>3</v>
      </c>
      <c r="P6" s="161" t="s">
        <v>2</v>
      </c>
      <c r="Q6" s="7" t="s">
        <v>3</v>
      </c>
      <c r="R6" s="161" t="s">
        <v>2</v>
      </c>
      <c r="S6" s="7" t="s">
        <v>3</v>
      </c>
      <c r="T6" s="161" t="s">
        <v>2</v>
      </c>
      <c r="U6" s="7" t="s">
        <v>3</v>
      </c>
      <c r="V6" s="161" t="s">
        <v>2</v>
      </c>
      <c r="W6" s="7" t="s">
        <v>3</v>
      </c>
      <c r="X6" s="160" t="s">
        <v>2</v>
      </c>
      <c r="Y6" s="9" t="s">
        <v>3</v>
      </c>
      <c r="Z6" s="161" t="s">
        <v>2</v>
      </c>
      <c r="AA6" s="6" t="s">
        <v>3</v>
      </c>
      <c r="AB6" s="161" t="s">
        <v>2</v>
      </c>
      <c r="AC6" s="7" t="s">
        <v>3</v>
      </c>
      <c r="AD6" s="8" t="s">
        <v>2</v>
      </c>
      <c r="AE6" s="7" t="s">
        <v>3</v>
      </c>
      <c r="AF6" s="161" t="s">
        <v>2</v>
      </c>
      <c r="AG6" s="7" t="s">
        <v>3</v>
      </c>
      <c r="AH6" s="8" t="s">
        <v>2</v>
      </c>
      <c r="AI6" s="6" t="s">
        <v>3</v>
      </c>
      <c r="AJ6" s="161" t="s">
        <v>2</v>
      </c>
      <c r="AK6" s="7" t="s">
        <v>3</v>
      </c>
      <c r="AL6" s="8" t="s">
        <v>2</v>
      </c>
      <c r="AM6" s="6" t="s">
        <v>3</v>
      </c>
      <c r="AN6" s="161" t="s">
        <v>2</v>
      </c>
      <c r="AO6" s="6" t="s">
        <v>3</v>
      </c>
      <c r="AP6" s="161" t="s">
        <v>2</v>
      </c>
      <c r="AQ6" s="7" t="s">
        <v>3</v>
      </c>
      <c r="AR6" s="8" t="s">
        <v>2</v>
      </c>
      <c r="AS6" s="10" t="s">
        <v>3</v>
      </c>
      <c r="AT6" s="161" t="s">
        <v>2</v>
      </c>
      <c r="AU6" s="7" t="s">
        <v>3</v>
      </c>
      <c r="AV6" s="161" t="s">
        <v>2</v>
      </c>
      <c r="AW6" s="7" t="s">
        <v>3</v>
      </c>
      <c r="AX6" s="8" t="s">
        <v>2</v>
      </c>
      <c r="AY6" s="6" t="s">
        <v>3</v>
      </c>
      <c r="AZ6" s="161" t="s">
        <v>2</v>
      </c>
      <c r="BA6" s="7" t="s">
        <v>3</v>
      </c>
      <c r="BB6" s="161" t="s">
        <v>2</v>
      </c>
      <c r="BC6" s="7" t="s">
        <v>3</v>
      </c>
      <c r="BD6" s="8" t="s">
        <v>2</v>
      </c>
      <c r="BE6" s="6" t="s">
        <v>3</v>
      </c>
      <c r="BF6" s="161" t="s">
        <v>2</v>
      </c>
      <c r="BG6" s="7" t="s">
        <v>3</v>
      </c>
      <c r="BH6" s="8" t="s">
        <v>2</v>
      </c>
      <c r="BI6" s="6" t="s">
        <v>3</v>
      </c>
      <c r="BJ6" s="161" t="s">
        <v>2</v>
      </c>
      <c r="BK6" s="7" t="s">
        <v>3</v>
      </c>
      <c r="BL6" s="161" t="s">
        <v>2</v>
      </c>
      <c r="BM6" s="6" t="s">
        <v>3</v>
      </c>
      <c r="BN6" s="161" t="s">
        <v>2</v>
      </c>
      <c r="BO6" s="7" t="s">
        <v>3</v>
      </c>
      <c r="BP6" s="161" t="s">
        <v>2</v>
      </c>
      <c r="BQ6" s="7" t="s">
        <v>3</v>
      </c>
      <c r="BR6" s="161" t="s">
        <v>2</v>
      </c>
      <c r="BS6" s="7" t="s">
        <v>3</v>
      </c>
      <c r="BT6" s="161" t="s">
        <v>2</v>
      </c>
      <c r="BU6" s="7" t="s">
        <v>3</v>
      </c>
      <c r="BV6" s="161" t="s">
        <v>2</v>
      </c>
      <c r="BW6" s="6" t="s">
        <v>3</v>
      </c>
      <c r="BX6" s="161" t="s">
        <v>2</v>
      </c>
      <c r="BY6" s="7" t="s">
        <v>3</v>
      </c>
      <c r="BZ6" s="161" t="s">
        <v>2</v>
      </c>
      <c r="CA6" s="7" t="s">
        <v>3</v>
      </c>
      <c r="CB6" s="161" t="s">
        <v>2</v>
      </c>
      <c r="CC6" s="7" t="s">
        <v>3</v>
      </c>
      <c r="CD6" s="161" t="s">
        <v>2</v>
      </c>
      <c r="CE6" s="6" t="s">
        <v>3</v>
      </c>
      <c r="CF6" s="161" t="s">
        <v>2</v>
      </c>
      <c r="CG6" s="6" t="s">
        <v>3</v>
      </c>
      <c r="CH6" s="161" t="s">
        <v>2</v>
      </c>
      <c r="CI6" s="6" t="s">
        <v>3</v>
      </c>
      <c r="CJ6" s="161" t="s">
        <v>2</v>
      </c>
      <c r="CK6" s="6" t="s">
        <v>3</v>
      </c>
      <c r="CL6" s="132" t="s">
        <v>2</v>
      </c>
      <c r="CM6" s="133" t="s">
        <v>3</v>
      </c>
      <c r="CN6" s="161" t="s">
        <v>2</v>
      </c>
      <c r="CO6" s="6" t="s">
        <v>3</v>
      </c>
      <c r="CP6" s="161" t="s">
        <v>2</v>
      </c>
      <c r="CQ6" s="6" t="s">
        <v>3</v>
      </c>
      <c r="CR6" s="161" t="s">
        <v>2</v>
      </c>
      <c r="CS6" s="6" t="s">
        <v>3</v>
      </c>
      <c r="CT6" s="161" t="s">
        <v>2</v>
      </c>
      <c r="CU6" s="6" t="s">
        <v>3</v>
      </c>
      <c r="CV6" s="161" t="s">
        <v>2</v>
      </c>
      <c r="CW6" s="6" t="s">
        <v>3</v>
      </c>
      <c r="CX6" s="161" t="s">
        <v>2</v>
      </c>
      <c r="CY6" s="6" t="s">
        <v>3</v>
      </c>
      <c r="CZ6" s="161" t="s">
        <v>2</v>
      </c>
      <c r="DA6" s="6" t="s">
        <v>3</v>
      </c>
      <c r="DB6" s="161" t="s">
        <v>2</v>
      </c>
      <c r="DC6" s="6" t="s">
        <v>3</v>
      </c>
      <c r="DD6" s="161" t="s">
        <v>2</v>
      </c>
      <c r="DE6" s="6" t="s">
        <v>3</v>
      </c>
      <c r="DF6" s="161" t="s">
        <v>2</v>
      </c>
      <c r="DG6" s="7" t="s">
        <v>3</v>
      </c>
      <c r="DH6" s="161" t="s">
        <v>2</v>
      </c>
      <c r="DI6" s="7" t="s">
        <v>3</v>
      </c>
      <c r="DJ6" s="189" t="s">
        <v>2</v>
      </c>
      <c r="DK6" s="7" t="s">
        <v>3</v>
      </c>
      <c r="DL6" s="189" t="s">
        <v>2</v>
      </c>
      <c r="DM6" s="7" t="s">
        <v>3</v>
      </c>
      <c r="DN6" s="189" t="s">
        <v>2</v>
      </c>
      <c r="DO6" s="7" t="s">
        <v>3</v>
      </c>
      <c r="DP6" s="11" t="s">
        <v>4</v>
      </c>
      <c r="DQ6" s="12" t="s">
        <v>5</v>
      </c>
      <c r="DR6" s="135" t="s">
        <v>6</v>
      </c>
    </row>
    <row r="7" spans="1:122" s="159" customFormat="1" ht="15" customHeight="1" x14ac:dyDescent="0.25">
      <c r="A7" s="354" t="s">
        <v>30</v>
      </c>
      <c r="B7" s="355"/>
      <c r="C7" s="356"/>
      <c r="D7" s="168">
        <v>13.26</v>
      </c>
      <c r="E7" s="21">
        <v>10.638999999999669</v>
      </c>
      <c r="F7" s="131">
        <v>12.69</v>
      </c>
      <c r="G7" s="110">
        <v>10.604999999999563</v>
      </c>
      <c r="H7" s="14">
        <v>12.2</v>
      </c>
      <c r="I7" s="15">
        <v>10.525999999999385</v>
      </c>
      <c r="J7" s="14">
        <v>13.23</v>
      </c>
      <c r="K7" s="16">
        <v>10.512000000000626</v>
      </c>
      <c r="L7" s="17">
        <v>12.35</v>
      </c>
      <c r="M7" s="16">
        <v>10.454999999999472</v>
      </c>
      <c r="N7" s="166">
        <v>12.54</v>
      </c>
      <c r="O7" s="16">
        <v>10.442000000001826</v>
      </c>
      <c r="P7" s="30">
        <v>12.39</v>
      </c>
      <c r="Q7" s="16">
        <v>11.483999999999469</v>
      </c>
      <c r="R7" s="14">
        <v>12.52</v>
      </c>
      <c r="S7" s="16">
        <v>11.506999999999152</v>
      </c>
      <c r="T7" s="14">
        <v>11.14</v>
      </c>
      <c r="U7" s="18">
        <v>11.489000000001397</v>
      </c>
      <c r="V7" s="14"/>
      <c r="W7" s="16"/>
      <c r="X7" s="14"/>
      <c r="Y7" s="16"/>
      <c r="Z7" s="14"/>
      <c r="AA7" s="15"/>
      <c r="AB7" s="14"/>
      <c r="AC7" s="16"/>
      <c r="AD7" s="17"/>
      <c r="AE7" s="16"/>
      <c r="AF7" s="20"/>
      <c r="AG7" s="21"/>
      <c r="AH7" s="20"/>
      <c r="AI7" s="15"/>
      <c r="AJ7" s="168"/>
      <c r="AK7" s="21"/>
      <c r="AL7" s="17"/>
      <c r="AM7" s="16"/>
      <c r="AN7" s="17"/>
      <c r="AO7" s="15"/>
      <c r="AP7" s="17"/>
      <c r="AQ7" s="21"/>
      <c r="AR7" s="17"/>
      <c r="AS7" s="15"/>
      <c r="AT7" s="168"/>
      <c r="AU7" s="21"/>
      <c r="AV7" s="168"/>
      <c r="AW7" s="21"/>
      <c r="AX7" s="14"/>
      <c r="AY7" s="16"/>
      <c r="AZ7" s="14"/>
      <c r="BA7" s="16"/>
      <c r="BB7" s="168"/>
      <c r="BC7" s="21"/>
      <c r="BD7" s="17"/>
      <c r="BE7" s="15"/>
      <c r="BF7" s="168"/>
      <c r="BG7" s="21"/>
      <c r="BH7" s="17"/>
      <c r="BI7" s="15"/>
      <c r="BJ7" s="166"/>
      <c r="BK7" s="21"/>
      <c r="BL7" s="168"/>
      <c r="BM7" s="22"/>
      <c r="BN7" s="93"/>
      <c r="BO7" s="21"/>
      <c r="BP7" s="168"/>
      <c r="BQ7" s="21"/>
      <c r="BR7" s="168"/>
      <c r="BS7" s="21"/>
      <c r="BT7" s="131">
        <v>11.94</v>
      </c>
      <c r="BU7" s="18">
        <v>11.515999999997803</v>
      </c>
      <c r="BV7" s="14">
        <v>12.39</v>
      </c>
      <c r="BW7" s="123">
        <v>11.523000000000593</v>
      </c>
      <c r="BX7" s="14">
        <v>12.35</v>
      </c>
      <c r="BY7" s="18">
        <v>11.470000000000709</v>
      </c>
      <c r="BZ7" s="14">
        <v>12.29</v>
      </c>
      <c r="CA7" s="18">
        <v>11.469999999999345</v>
      </c>
      <c r="CB7" s="14">
        <v>12.47</v>
      </c>
      <c r="CC7" s="18">
        <v>11.519999999999982</v>
      </c>
      <c r="CD7" s="14">
        <v>13.09</v>
      </c>
      <c r="CE7" s="18">
        <v>11.332000000000789</v>
      </c>
      <c r="CF7" s="131">
        <v>12.54</v>
      </c>
      <c r="CG7" s="18">
        <v>11.28899999999885</v>
      </c>
      <c r="CH7" s="131">
        <v>12.74</v>
      </c>
      <c r="CI7" s="18">
        <v>11.477000000000317</v>
      </c>
      <c r="CJ7" s="131">
        <v>13.37</v>
      </c>
      <c r="CK7" s="18">
        <v>11.476000000001022</v>
      </c>
      <c r="CL7" s="131">
        <v>12.83</v>
      </c>
      <c r="CM7" s="18">
        <v>11.454999999998108</v>
      </c>
      <c r="CN7" s="131">
        <v>12.57</v>
      </c>
      <c r="CO7" s="18">
        <v>11.469000000001415</v>
      </c>
      <c r="CP7" s="131">
        <v>12.75</v>
      </c>
      <c r="CQ7" s="18">
        <v>11.480999999999767</v>
      </c>
      <c r="CR7" s="131">
        <v>13.92</v>
      </c>
      <c r="CS7" s="18">
        <v>11.477000000000771</v>
      </c>
      <c r="CT7" s="131">
        <v>13.72</v>
      </c>
      <c r="CU7" s="18">
        <v>11.484999999999673</v>
      </c>
      <c r="CV7" s="131">
        <v>12.95</v>
      </c>
      <c r="CW7" s="141">
        <v>11.457000000000335</v>
      </c>
      <c r="CX7" s="131">
        <v>13.22</v>
      </c>
      <c r="CY7" s="141">
        <v>11.448999999999614</v>
      </c>
      <c r="CZ7" s="131">
        <v>13.15</v>
      </c>
      <c r="DA7" s="141">
        <v>11.466999999999189</v>
      </c>
      <c r="DB7" s="131">
        <v>13.57</v>
      </c>
      <c r="DC7" s="154">
        <v>11.457000000001699</v>
      </c>
      <c r="DD7" s="148">
        <v>13.01</v>
      </c>
      <c r="DE7" s="154">
        <v>11.444999999999254</v>
      </c>
      <c r="DF7" s="172">
        <v>13.41</v>
      </c>
      <c r="DG7" s="173">
        <v>11.443999999999505</v>
      </c>
      <c r="DH7" s="182">
        <v>12.37</v>
      </c>
      <c r="DI7" s="173">
        <v>11.450999999999567</v>
      </c>
      <c r="DJ7" s="182">
        <v>12.16</v>
      </c>
      <c r="DK7" s="173">
        <v>11.468999999999141</v>
      </c>
      <c r="DL7" s="172"/>
      <c r="DM7" s="173"/>
      <c r="DN7" s="172"/>
      <c r="DO7" s="173"/>
      <c r="DP7" s="23">
        <f>SUM(L7,N7,P7,R7,T7,V7,X7,Z7,AB7,AD7,AH7,AJ7,AL7,AN7,AP7,AR7,AT7,AV7,AX7,AZ7,BB7,BD7,BF7,BH7,BJ7,BL7,BN7,BP7,BR7,,BR7,BT7)</f>
        <v>72.88</v>
      </c>
      <c r="DQ7" s="24">
        <f t="shared" ref="DQ7:DQ12" si="0">SUM(AE7,AC7,AA7,Y7,W7,U7,S7,Q7,O7,M7,AI7,AK7,AM7,AO7,AQ7,AS7,AU7,AW7,AY7,BA7,BC7,BE7,BG7,BI7,BK7,BM7,BO7,BQ7,BS7,BU7)</f>
        <v>66.89299999999912</v>
      </c>
      <c r="DR7" s="127">
        <f t="shared" ref="DR7:DR12" si="1">DQ7-DP7</f>
        <v>-5.9870000000008758</v>
      </c>
    </row>
    <row r="8" spans="1:122" ht="15" customHeight="1" x14ac:dyDescent="0.25">
      <c r="A8" s="262" t="s">
        <v>31</v>
      </c>
      <c r="B8" s="263"/>
      <c r="C8" s="264"/>
      <c r="D8" s="26">
        <v>7.12</v>
      </c>
      <c r="E8" s="28">
        <v>37.732449999999389</v>
      </c>
      <c r="F8" s="30">
        <f>6.45+0.26</f>
        <v>6.71</v>
      </c>
      <c r="G8" s="21">
        <v>38.734850000001408</v>
      </c>
      <c r="H8" s="30">
        <v>6.67</v>
      </c>
      <c r="I8" s="27">
        <v>38.442949999998682</v>
      </c>
      <c r="J8" s="26">
        <v>6.57</v>
      </c>
      <c r="K8" s="28">
        <v>39.62139999999998</v>
      </c>
      <c r="L8" s="31">
        <v>6.9399999999999995</v>
      </c>
      <c r="M8" s="28">
        <v>40.333299999998324</v>
      </c>
      <c r="N8" s="30">
        <v>7.31</v>
      </c>
      <c r="O8" s="21">
        <v>37.978850000002197</v>
      </c>
      <c r="P8" s="168">
        <v>7.9799999999999995</v>
      </c>
      <c r="Q8" s="21">
        <v>38.662749999999988</v>
      </c>
      <c r="R8" s="168">
        <v>8.2200000000000006</v>
      </c>
      <c r="S8" s="21">
        <v>33.531399999997582</v>
      </c>
      <c r="T8" s="26">
        <v>7.5</v>
      </c>
      <c r="U8" s="28">
        <v>37.415700000003184</v>
      </c>
      <c r="V8" s="168"/>
      <c r="W8" s="21"/>
      <c r="X8" s="26"/>
      <c r="Y8" s="28"/>
      <c r="Z8" s="168"/>
      <c r="AA8" s="21"/>
      <c r="AB8" s="26"/>
      <c r="AC8" s="28"/>
      <c r="AD8" s="168"/>
      <c r="AE8" s="21"/>
      <c r="AF8" s="20"/>
      <c r="AG8" s="21"/>
      <c r="AH8" s="168"/>
      <c r="AI8" s="21"/>
      <c r="AJ8" s="30"/>
      <c r="AK8" s="28"/>
      <c r="AL8" s="168"/>
      <c r="AM8" s="21"/>
      <c r="AN8" s="25"/>
      <c r="AO8" s="22"/>
      <c r="AP8" s="25"/>
      <c r="AQ8" s="22"/>
      <c r="AR8" s="20"/>
      <c r="AS8" s="22"/>
      <c r="AT8" s="26"/>
      <c r="AU8" s="28"/>
      <c r="AV8" s="20"/>
      <c r="AW8" s="22"/>
      <c r="AX8" s="168"/>
      <c r="AY8" s="21"/>
      <c r="AZ8" s="26"/>
      <c r="BA8" s="28"/>
      <c r="BB8" s="26"/>
      <c r="BC8" s="28"/>
      <c r="BD8" s="20"/>
      <c r="BE8" s="22"/>
      <c r="BF8" s="168"/>
      <c r="BG8" s="21"/>
      <c r="BH8" s="31"/>
      <c r="BI8" s="27"/>
      <c r="BJ8" s="26"/>
      <c r="BK8" s="28"/>
      <c r="BL8" s="26"/>
      <c r="BM8" s="27"/>
      <c r="BN8" s="168"/>
      <c r="BO8" s="21"/>
      <c r="BP8" s="168"/>
      <c r="BQ8" s="21"/>
      <c r="BR8" s="168"/>
      <c r="BS8" s="21"/>
      <c r="BT8" s="30">
        <f>6.74+0.26</f>
        <v>7</v>
      </c>
      <c r="BU8" s="28">
        <v>37.599449999999216</v>
      </c>
      <c r="BV8" s="26">
        <v>6.4399999999999995</v>
      </c>
      <c r="BW8" s="27">
        <v>36.782899999999039</v>
      </c>
      <c r="BX8" s="26">
        <v>6.75</v>
      </c>
      <c r="BY8" s="28">
        <v>28.00595000000289</v>
      </c>
      <c r="BZ8" s="26">
        <v>6.95</v>
      </c>
      <c r="CA8" s="28">
        <v>25.91924999999619</v>
      </c>
      <c r="CB8" s="26">
        <v>7.1400000000000006</v>
      </c>
      <c r="CC8" s="28">
        <v>27.813100000003246</v>
      </c>
      <c r="CD8" s="26">
        <v>7.17</v>
      </c>
      <c r="CE8" s="28">
        <v>30.373000000000079</v>
      </c>
      <c r="CF8" s="30">
        <v>7.27</v>
      </c>
      <c r="CG8" s="28">
        <v>27.728399999999169</v>
      </c>
      <c r="CH8" s="30">
        <v>7.0500000000000007</v>
      </c>
      <c r="CI8" s="28">
        <v>32.343500000000709</v>
      </c>
      <c r="CJ8" s="30">
        <v>6.89</v>
      </c>
      <c r="CK8" s="28">
        <v>30.362149999998664</v>
      </c>
      <c r="CL8" s="30">
        <v>7.1099999999999994</v>
      </c>
      <c r="CM8" s="28">
        <v>28.987700000000515</v>
      </c>
      <c r="CN8" s="30">
        <v>6.9799999999999995</v>
      </c>
      <c r="CO8" s="28">
        <v>34.168749999998475</v>
      </c>
      <c r="CP8" s="30">
        <v>6.8599999999999994</v>
      </c>
      <c r="CQ8" s="28">
        <v>33.123650000002222</v>
      </c>
      <c r="CR8" s="30">
        <v>7.25</v>
      </c>
      <c r="CS8" s="28">
        <v>31.85629999999782</v>
      </c>
      <c r="CT8" s="30">
        <v>7.5600000000000005</v>
      </c>
      <c r="CU8" s="28">
        <v>33.119799999999834</v>
      </c>
      <c r="CV8" s="30">
        <v>7.6099999999999994</v>
      </c>
      <c r="CW8" s="142">
        <v>33.245100000002374</v>
      </c>
      <c r="CX8" s="30">
        <v>7.3999999999999995</v>
      </c>
      <c r="CY8" s="142">
        <v>35.642599999999561</v>
      </c>
      <c r="CZ8" s="30">
        <v>7.8999999999999995</v>
      </c>
      <c r="DA8" s="142">
        <v>37.923199999998921</v>
      </c>
      <c r="DB8" s="30">
        <v>9.49</v>
      </c>
      <c r="DC8" s="22">
        <v>33.195749999999627</v>
      </c>
      <c r="DD8" s="148">
        <v>9.52</v>
      </c>
      <c r="DE8" s="22">
        <v>29.489249999999895</v>
      </c>
      <c r="DF8" s="172">
        <v>10.459999999999999</v>
      </c>
      <c r="DG8" s="21">
        <v>31.327799999999474</v>
      </c>
      <c r="DH8" s="183">
        <v>0.26</v>
      </c>
      <c r="DI8" s="21">
        <v>32.353650000001707</v>
      </c>
      <c r="DJ8" s="183">
        <v>9.93</v>
      </c>
      <c r="DK8" s="21">
        <v>31.771249999999085</v>
      </c>
      <c r="DL8" s="172"/>
      <c r="DM8" s="21"/>
      <c r="DN8" s="172"/>
      <c r="DO8" s="21"/>
      <c r="DP8" s="23">
        <f t="shared" ref="DP8:DP28" si="2">SUM(L8,N8,P8,R8,T8,V8,X8,Z8,AB8,AD8,AH8,AJ8,AL8,AN8,AP8,AR8,AT8,AV8,AX8,AZ8,BB8,BD8,BF8,BH8,BJ8,BL8,BN8,BP8,BR8,,BR8,BT8)</f>
        <v>44.95</v>
      </c>
      <c r="DQ8" s="24">
        <f t="shared" si="0"/>
        <v>225.52145000000053</v>
      </c>
      <c r="DR8" s="128">
        <f t="shared" si="1"/>
        <v>180.57145000000054</v>
      </c>
    </row>
    <row r="9" spans="1:122" ht="15" customHeight="1" x14ac:dyDescent="0.25">
      <c r="A9" s="259" t="s">
        <v>61</v>
      </c>
      <c r="B9" s="260"/>
      <c r="C9" s="261"/>
      <c r="D9" s="26">
        <v>44.99</v>
      </c>
      <c r="E9" s="28">
        <v>20.704999999999998</v>
      </c>
      <c r="F9" s="30">
        <f>14.89+30.17</f>
        <v>45.06</v>
      </c>
      <c r="G9" s="21">
        <v>20.666</v>
      </c>
      <c r="H9" s="30">
        <v>44.99</v>
      </c>
      <c r="I9" s="27">
        <v>20.484000000000002</v>
      </c>
      <c r="J9" s="26">
        <v>44.92</v>
      </c>
      <c r="K9" s="28">
        <v>20.593</v>
      </c>
      <c r="L9" s="31">
        <v>45.06</v>
      </c>
      <c r="M9" s="28">
        <v>20.763999999999999</v>
      </c>
      <c r="N9" s="30">
        <v>45.06</v>
      </c>
      <c r="O9" s="21">
        <v>20.693999999999999</v>
      </c>
      <c r="P9" s="168">
        <v>44.9</v>
      </c>
      <c r="Q9" s="21">
        <v>20.478999999999999</v>
      </c>
      <c r="R9" s="168">
        <v>44.93</v>
      </c>
      <c r="S9" s="21">
        <v>20.436</v>
      </c>
      <c r="T9" s="26">
        <v>44.8</v>
      </c>
      <c r="U9" s="28">
        <v>20.282</v>
      </c>
      <c r="V9" s="168"/>
      <c r="W9" s="21"/>
      <c r="X9" s="26"/>
      <c r="Y9" s="28"/>
      <c r="Z9" s="168"/>
      <c r="AA9" s="21"/>
      <c r="AB9" s="26"/>
      <c r="AC9" s="28"/>
      <c r="AD9" s="168"/>
      <c r="AE9" s="21"/>
      <c r="AF9" s="20"/>
      <c r="AG9" s="21"/>
      <c r="AH9" s="168"/>
      <c r="AI9" s="21"/>
      <c r="AJ9" s="30"/>
      <c r="AK9" s="28"/>
      <c r="AL9" s="168"/>
      <c r="AM9" s="21"/>
      <c r="AN9" s="25"/>
      <c r="AO9" s="22"/>
      <c r="AP9" s="25"/>
      <c r="AQ9" s="22"/>
      <c r="AR9" s="20"/>
      <c r="AS9" s="22"/>
      <c r="AT9" s="26"/>
      <c r="AU9" s="28"/>
      <c r="AV9" s="20"/>
      <c r="AW9" s="22"/>
      <c r="AX9" s="168"/>
      <c r="AY9" s="21"/>
      <c r="AZ9" s="26"/>
      <c r="BA9" s="28"/>
      <c r="BB9" s="26"/>
      <c r="BC9" s="28"/>
      <c r="BD9" s="20"/>
      <c r="BE9" s="22"/>
      <c r="BF9" s="168"/>
      <c r="BG9" s="21"/>
      <c r="BH9" s="31"/>
      <c r="BI9" s="27"/>
      <c r="BJ9" s="26"/>
      <c r="BK9" s="28"/>
      <c r="BL9" s="26"/>
      <c r="BM9" s="27"/>
      <c r="BN9" s="168"/>
      <c r="BO9" s="21"/>
      <c r="BP9" s="168"/>
      <c r="BQ9" s="21"/>
      <c r="BR9" s="168"/>
      <c r="BS9" s="21"/>
      <c r="BT9" s="30">
        <f>14.85+30.08</f>
        <v>44.93</v>
      </c>
      <c r="BU9" s="28">
        <v>20.634</v>
      </c>
      <c r="BV9" s="26">
        <v>31.369999999999997</v>
      </c>
      <c r="BW9" s="27">
        <v>20.323999999999998</v>
      </c>
      <c r="BX9" s="26">
        <v>45.06</v>
      </c>
      <c r="BY9" s="28">
        <v>20.312000000000001</v>
      </c>
      <c r="BZ9" s="26">
        <v>45.06</v>
      </c>
      <c r="CA9" s="28">
        <v>20.338000000000001</v>
      </c>
      <c r="CB9" s="26">
        <v>45.06</v>
      </c>
      <c r="CC9" s="28">
        <v>19.751000000000001</v>
      </c>
      <c r="CD9" s="26">
        <v>45.06</v>
      </c>
      <c r="CE9" s="28">
        <v>19.751999999999999</v>
      </c>
      <c r="CF9" s="30">
        <v>45.06</v>
      </c>
      <c r="CG9" s="28">
        <v>19.867000000000001</v>
      </c>
      <c r="CH9" s="30">
        <v>45.06</v>
      </c>
      <c r="CI9" s="28">
        <v>20</v>
      </c>
      <c r="CJ9" s="30">
        <v>45.06</v>
      </c>
      <c r="CK9" s="28">
        <v>20.414000000000001</v>
      </c>
      <c r="CL9" s="30">
        <v>45.06</v>
      </c>
      <c r="CM9" s="28">
        <v>20.414999999999999</v>
      </c>
      <c r="CN9" s="30">
        <v>45.06</v>
      </c>
      <c r="CO9" s="28">
        <v>25.204999999999998</v>
      </c>
      <c r="CP9" s="30">
        <v>45.02</v>
      </c>
      <c r="CQ9" s="28">
        <v>20.158999999999999</v>
      </c>
      <c r="CR9" s="30">
        <v>45.06</v>
      </c>
      <c r="CS9" s="28">
        <v>20.306999999999999</v>
      </c>
      <c r="CT9" s="30">
        <v>44.86</v>
      </c>
      <c r="CU9" s="28">
        <v>20.305</v>
      </c>
      <c r="CV9" s="30">
        <v>44.5</v>
      </c>
      <c r="CW9" s="142">
        <v>20.36</v>
      </c>
      <c r="CX9" s="30">
        <v>44.379999999999995</v>
      </c>
      <c r="CY9" s="142">
        <v>20.36</v>
      </c>
      <c r="CZ9" s="30">
        <v>44.45</v>
      </c>
      <c r="DA9" s="142">
        <v>20.126999999999999</v>
      </c>
      <c r="DB9" s="30">
        <v>44.34</v>
      </c>
      <c r="DC9" s="22">
        <v>20.210999999999999</v>
      </c>
      <c r="DD9" s="148">
        <v>45.06</v>
      </c>
      <c r="DE9" s="22">
        <v>20.442</v>
      </c>
      <c r="DF9" s="172">
        <v>45</v>
      </c>
      <c r="DG9" s="21">
        <v>20.437000000000001</v>
      </c>
      <c r="DH9" s="183">
        <v>44.97</v>
      </c>
      <c r="DI9" s="21">
        <v>20.433999999999997</v>
      </c>
      <c r="DJ9" s="183">
        <v>45.06</v>
      </c>
      <c r="DK9" s="21">
        <v>20.433</v>
      </c>
      <c r="DL9" s="172"/>
      <c r="DM9" s="21"/>
      <c r="DN9" s="172"/>
      <c r="DO9" s="21"/>
      <c r="DP9" s="23">
        <f t="shared" si="2"/>
        <v>269.68</v>
      </c>
      <c r="DQ9" s="24">
        <f t="shared" si="0"/>
        <v>123.289</v>
      </c>
      <c r="DR9" s="128">
        <f t="shared" si="1"/>
        <v>-146.39100000000002</v>
      </c>
    </row>
    <row r="10" spans="1:122" ht="15" customHeight="1" x14ac:dyDescent="0.25">
      <c r="A10" s="262" t="s">
        <v>7</v>
      </c>
      <c r="B10" s="263"/>
      <c r="C10" s="264"/>
      <c r="D10" s="26">
        <v>90.45</v>
      </c>
      <c r="E10" s="28">
        <v>100.68554999998767</v>
      </c>
      <c r="F10" s="30">
        <v>92.88</v>
      </c>
      <c r="G10" s="21">
        <v>99.268050000020708</v>
      </c>
      <c r="H10" s="30">
        <v>92.73</v>
      </c>
      <c r="I10" s="27">
        <v>99.401400000006817</v>
      </c>
      <c r="J10" s="26">
        <v>92.61</v>
      </c>
      <c r="K10" s="28">
        <v>99.914849999983645</v>
      </c>
      <c r="L10" s="31">
        <v>92.88</v>
      </c>
      <c r="M10" s="28">
        <v>97.480949999987644</v>
      </c>
      <c r="N10" s="30">
        <v>92.89</v>
      </c>
      <c r="O10" s="28">
        <v>97.42530000001284</v>
      </c>
      <c r="P10" s="26">
        <v>92.59</v>
      </c>
      <c r="Q10" s="28">
        <v>95.330220000007316</v>
      </c>
      <c r="R10" s="168">
        <v>92.64</v>
      </c>
      <c r="S10" s="21">
        <v>92.032559999992529</v>
      </c>
      <c r="T10" s="26">
        <v>92.39</v>
      </c>
      <c r="U10" s="28">
        <v>95.323080000011316</v>
      </c>
      <c r="V10" s="26"/>
      <c r="W10" s="28"/>
      <c r="X10" s="26"/>
      <c r="Y10" s="28"/>
      <c r="Z10" s="168"/>
      <c r="AA10" s="22"/>
      <c r="AB10" s="26"/>
      <c r="AC10" s="28"/>
      <c r="AD10" s="29"/>
      <c r="AE10" s="28"/>
      <c r="AF10" s="20"/>
      <c r="AG10" s="21"/>
      <c r="AH10" s="20"/>
      <c r="AI10" s="22"/>
      <c r="AJ10" s="30"/>
      <c r="AK10" s="28"/>
      <c r="AL10" s="31"/>
      <c r="AM10" s="28"/>
      <c r="AN10" s="25"/>
      <c r="AO10" s="22"/>
      <c r="AP10" s="26"/>
      <c r="AQ10" s="28"/>
      <c r="AR10" s="31"/>
      <c r="AS10" s="27"/>
      <c r="AT10" s="26"/>
      <c r="AU10" s="28"/>
      <c r="AV10" s="168"/>
      <c r="AW10" s="21"/>
      <c r="AX10" s="168"/>
      <c r="AY10" s="21"/>
      <c r="AZ10" s="26"/>
      <c r="BA10" s="28"/>
      <c r="BB10" s="26"/>
      <c r="BC10" s="28"/>
      <c r="BD10" s="20"/>
      <c r="BE10" s="22"/>
      <c r="BF10" s="168"/>
      <c r="BG10" s="21"/>
      <c r="BH10" s="31"/>
      <c r="BI10" s="27"/>
      <c r="BJ10" s="26"/>
      <c r="BK10" s="28"/>
      <c r="BL10" s="26"/>
      <c r="BM10" s="27"/>
      <c r="BN10" s="26"/>
      <c r="BO10" s="28"/>
      <c r="BP10" s="26"/>
      <c r="BQ10" s="28"/>
      <c r="BR10" s="168"/>
      <c r="BS10" s="21"/>
      <c r="BT10" s="30">
        <v>92.63</v>
      </c>
      <c r="BU10" s="28">
        <v>95.975879999989715</v>
      </c>
      <c r="BV10" s="26">
        <v>92.78</v>
      </c>
      <c r="BW10" s="27">
        <v>98.197439999993435</v>
      </c>
      <c r="BX10" s="26">
        <v>92.89</v>
      </c>
      <c r="BY10" s="28">
        <v>92.59457999999826</v>
      </c>
      <c r="BZ10" s="26">
        <v>92.89</v>
      </c>
      <c r="CA10" s="28">
        <v>90.799380000010444</v>
      </c>
      <c r="CB10" s="26">
        <v>92.89</v>
      </c>
      <c r="CC10" s="28">
        <v>94.163339999993866</v>
      </c>
      <c r="CD10" s="26">
        <v>92.89</v>
      </c>
      <c r="CE10" s="28">
        <v>96.216600000014182</v>
      </c>
      <c r="CF10" s="30">
        <v>92.89</v>
      </c>
      <c r="CG10" s="28">
        <v>93.871619999986962</v>
      </c>
      <c r="CH10" s="30">
        <v>92.89</v>
      </c>
      <c r="CI10" s="28">
        <v>93.763500000003319</v>
      </c>
      <c r="CJ10" s="30">
        <v>92.89</v>
      </c>
      <c r="CK10" s="28">
        <v>94.794719999998492</v>
      </c>
      <c r="CL10" s="30">
        <v>92.89</v>
      </c>
      <c r="CM10" s="28">
        <v>96.148260000008506</v>
      </c>
      <c r="CN10" s="30">
        <v>92.89</v>
      </c>
      <c r="CO10" s="28">
        <v>94.25820000000553</v>
      </c>
      <c r="CP10" s="30">
        <v>92.79</v>
      </c>
      <c r="CQ10" s="28">
        <v>96.121740000002745</v>
      </c>
      <c r="CR10" s="30">
        <v>92.89</v>
      </c>
      <c r="CS10" s="28">
        <v>95.99423999997596</v>
      </c>
      <c r="CT10" s="30">
        <v>92.49</v>
      </c>
      <c r="CU10" s="28">
        <v>94.702920000014956</v>
      </c>
      <c r="CV10" s="30">
        <v>89.28</v>
      </c>
      <c r="CW10" s="142">
        <v>94.669259999991993</v>
      </c>
      <c r="CX10" s="30">
        <v>89.04</v>
      </c>
      <c r="CY10" s="142">
        <v>93.758400000009772</v>
      </c>
      <c r="CZ10" s="30">
        <v>89.25</v>
      </c>
      <c r="DA10" s="142">
        <v>93.312660000004939</v>
      </c>
      <c r="DB10" s="30">
        <v>89.03</v>
      </c>
      <c r="DC10" s="22">
        <v>91.52255999998313</v>
      </c>
      <c r="DD10" s="148">
        <v>90.47</v>
      </c>
      <c r="DE10" s="22">
        <v>93.070919999999518</v>
      </c>
      <c r="DF10" s="172">
        <v>90.37</v>
      </c>
      <c r="DG10" s="21">
        <v>93.138240000011379</v>
      </c>
      <c r="DH10" s="183">
        <v>90.47</v>
      </c>
      <c r="DI10" s="21">
        <v>92.286539999998809</v>
      </c>
      <c r="DJ10" s="183">
        <v>95.27</v>
      </c>
      <c r="DK10" s="21">
        <v>93.984839999988225</v>
      </c>
      <c r="DL10" s="172"/>
      <c r="DM10" s="21"/>
      <c r="DN10" s="172"/>
      <c r="DO10" s="21"/>
      <c r="DP10" s="23">
        <f t="shared" si="2"/>
        <v>556.02</v>
      </c>
      <c r="DQ10" s="24">
        <f t="shared" si="0"/>
        <v>573.56799000000137</v>
      </c>
      <c r="DR10" s="128">
        <f t="shared" si="1"/>
        <v>17.547990000001391</v>
      </c>
    </row>
    <row r="11" spans="1:122" ht="15" customHeight="1" x14ac:dyDescent="0.25">
      <c r="A11" s="262" t="s">
        <v>32</v>
      </c>
      <c r="B11" s="263"/>
      <c r="C11" s="264"/>
      <c r="D11" s="26">
        <v>184.38</v>
      </c>
      <c r="E11" s="28">
        <v>484.42299999990291</v>
      </c>
      <c r="F11" s="30">
        <v>186.48</v>
      </c>
      <c r="G11" s="21">
        <v>212.26300000014476</v>
      </c>
      <c r="H11" s="30">
        <v>186.48</v>
      </c>
      <c r="I11" s="27">
        <v>198.69799999992119</v>
      </c>
      <c r="J11" s="26">
        <v>186.48</v>
      </c>
      <c r="K11" s="28">
        <v>194.92100000007167</v>
      </c>
      <c r="L11" s="31">
        <v>126.88</v>
      </c>
      <c r="M11" s="28">
        <v>116.65800000005447</v>
      </c>
      <c r="N11" s="30">
        <v>137.19999999999999</v>
      </c>
      <c r="O11" s="28">
        <v>147.73499999994237</v>
      </c>
      <c r="P11" s="26">
        <v>173.42</v>
      </c>
      <c r="Q11" s="28">
        <v>113.01799999999457</v>
      </c>
      <c r="R11" s="168">
        <v>154.34</v>
      </c>
      <c r="S11" s="21">
        <v>195.28699999998889</v>
      </c>
      <c r="T11" s="26">
        <v>152.9</v>
      </c>
      <c r="U11" s="28">
        <v>200.72200000005137</v>
      </c>
      <c r="V11" s="26"/>
      <c r="W11" s="28"/>
      <c r="X11" s="26"/>
      <c r="Y11" s="28"/>
      <c r="Z11" s="168"/>
      <c r="AA11" s="22"/>
      <c r="AB11" s="26"/>
      <c r="AC11" s="28"/>
      <c r="AD11" s="29"/>
      <c r="AE11" s="28"/>
      <c r="AF11" s="20"/>
      <c r="AG11" s="21"/>
      <c r="AH11" s="20"/>
      <c r="AI11" s="22"/>
      <c r="AJ11" s="30"/>
      <c r="AK11" s="28"/>
      <c r="AL11" s="31"/>
      <c r="AM11" s="28"/>
      <c r="AN11" s="25"/>
      <c r="AO11" s="22"/>
      <c r="AP11" s="26"/>
      <c r="AQ11" s="28"/>
      <c r="AR11" s="31"/>
      <c r="AS11" s="27"/>
      <c r="AT11" s="26"/>
      <c r="AU11" s="28"/>
      <c r="AV11" s="168"/>
      <c r="AW11" s="21"/>
      <c r="AX11" s="168"/>
      <c r="AY11" s="21"/>
      <c r="AZ11" s="26"/>
      <c r="BA11" s="28"/>
      <c r="BB11" s="26"/>
      <c r="BC11" s="28"/>
      <c r="BD11" s="20"/>
      <c r="BE11" s="22"/>
      <c r="BF11" s="168"/>
      <c r="BG11" s="21"/>
      <c r="BH11" s="31"/>
      <c r="BI11" s="27"/>
      <c r="BJ11" s="26"/>
      <c r="BK11" s="28"/>
      <c r="BL11" s="26"/>
      <c r="BM11" s="27"/>
      <c r="BN11" s="26"/>
      <c r="BO11" s="28"/>
      <c r="BP11" s="26"/>
      <c r="BQ11" s="28"/>
      <c r="BR11" s="168"/>
      <c r="BS11" s="21"/>
      <c r="BT11" s="30">
        <v>175.33</v>
      </c>
      <c r="BU11" s="28">
        <v>229.45399999990423</v>
      </c>
      <c r="BV11" s="26">
        <v>175.33</v>
      </c>
      <c r="BW11" s="27">
        <v>180.07700000003661</v>
      </c>
      <c r="BX11" s="26">
        <v>115.39</v>
      </c>
      <c r="BY11" s="28">
        <v>121.49799999996776</v>
      </c>
      <c r="BZ11" s="26">
        <v>115.39</v>
      </c>
      <c r="CA11" s="28">
        <v>63.157999999988078</v>
      </c>
      <c r="CB11" s="26">
        <v>186.15</v>
      </c>
      <c r="CC11" s="28">
        <v>108.08799999999999</v>
      </c>
      <c r="CD11" s="26">
        <v>186.15</v>
      </c>
      <c r="CE11" s="28">
        <v>214.19200000020328</v>
      </c>
      <c r="CF11" s="30">
        <v>188.31</v>
      </c>
      <c r="CG11" s="28">
        <v>188.54399999991458</v>
      </c>
      <c r="CH11" s="30">
        <v>191.04</v>
      </c>
      <c r="CI11" s="28">
        <v>190.71599999994373</v>
      </c>
      <c r="CJ11" s="30">
        <v>196.59</v>
      </c>
      <c r="CK11" s="28">
        <v>198.58400000002234</v>
      </c>
      <c r="CL11" s="30">
        <v>125.19</v>
      </c>
      <c r="CM11" s="28">
        <v>100.05799999993701</v>
      </c>
      <c r="CN11" s="30">
        <v>0</v>
      </c>
      <c r="CO11" s="28">
        <v>111.0510000000404</v>
      </c>
      <c r="CP11" s="30">
        <v>0</v>
      </c>
      <c r="CQ11" s="28">
        <v>173.93000000008169</v>
      </c>
      <c r="CR11" s="30">
        <v>0</v>
      </c>
      <c r="CS11" s="28">
        <v>223.94699999990257</v>
      </c>
      <c r="CT11" s="30">
        <v>197.87</v>
      </c>
      <c r="CU11" s="28">
        <v>82.127000000195039</v>
      </c>
      <c r="CV11" s="30">
        <v>172.69</v>
      </c>
      <c r="CW11" s="142">
        <v>175.77999999997837</v>
      </c>
      <c r="CX11" s="30">
        <v>169.53</v>
      </c>
      <c r="CY11" s="142">
        <v>167.95999999992523</v>
      </c>
      <c r="CZ11" s="30">
        <v>105.05</v>
      </c>
      <c r="DA11" s="142">
        <v>136.65199999995184</v>
      </c>
      <c r="DB11" s="30">
        <v>104.79</v>
      </c>
      <c r="DC11" s="22">
        <v>133.51799999995433</v>
      </c>
      <c r="DD11" s="148">
        <v>168.4</v>
      </c>
      <c r="DE11" s="22">
        <v>196.3800000001263</v>
      </c>
      <c r="DF11" s="172">
        <v>169.63</v>
      </c>
      <c r="DG11" s="21">
        <v>173.38999999991574</v>
      </c>
      <c r="DH11" s="183">
        <v>155.12</v>
      </c>
      <c r="DI11" s="21">
        <v>163.77370000002338</v>
      </c>
      <c r="DJ11" s="183">
        <v>168.24</v>
      </c>
      <c r="DK11" s="21">
        <v>196.8059999999434</v>
      </c>
      <c r="DL11" s="172"/>
      <c r="DM11" s="21"/>
      <c r="DN11" s="172"/>
      <c r="DO11" s="21"/>
      <c r="DP11" s="23">
        <f>SUM(L11,N11,P11,R11,T11,V11,X11,Z11,AB11,AD11,AH11,AJ11,AL11,AN11,AP11,AR11,AT11,AV11,AX11,AZ11,BB11,BD11,BF11,BH11,BJ11,BL11,BN11,BP11,BR11,,BR11,BT11)</f>
        <v>920.07</v>
      </c>
      <c r="DQ11" s="24">
        <f t="shared" si="0"/>
        <v>1002.8739999999359</v>
      </c>
      <c r="DR11" s="128">
        <f t="shared" si="1"/>
        <v>82.803999999935854</v>
      </c>
    </row>
    <row r="12" spans="1:122" ht="15" customHeight="1" thickBot="1" x14ac:dyDescent="0.3">
      <c r="A12" s="262" t="s">
        <v>33</v>
      </c>
      <c r="B12" s="263"/>
      <c r="C12" s="264"/>
      <c r="D12" s="26">
        <v>83.46</v>
      </c>
      <c r="E12" s="28">
        <v>87.156000000009954</v>
      </c>
      <c r="F12" s="30">
        <v>85.33</v>
      </c>
      <c r="G12" s="28">
        <v>82.967999999986205</v>
      </c>
      <c r="H12" s="30">
        <v>85.32</v>
      </c>
      <c r="I12" s="27">
        <v>85.440000000009604</v>
      </c>
      <c r="J12" s="26">
        <v>85.32</v>
      </c>
      <c r="K12" s="28">
        <v>81.876000000003842</v>
      </c>
      <c r="L12" s="31">
        <v>85.33</v>
      </c>
      <c r="M12" s="28">
        <v>80.003999999993539</v>
      </c>
      <c r="N12" s="30">
        <v>85.33</v>
      </c>
      <c r="O12" s="28">
        <v>2.6040000000175496</v>
      </c>
      <c r="P12" s="26">
        <v>85.31</v>
      </c>
      <c r="Q12" s="28">
        <v>84.47999999998865</v>
      </c>
      <c r="R12" s="26">
        <v>85.32</v>
      </c>
      <c r="S12" s="28">
        <v>76.079999999990832</v>
      </c>
      <c r="T12" s="26">
        <v>85.3</v>
      </c>
      <c r="U12" s="28">
        <v>86.472000000001572</v>
      </c>
      <c r="V12" s="26"/>
      <c r="W12" s="28"/>
      <c r="X12" s="26"/>
      <c r="Y12" s="28"/>
      <c r="Z12" s="30"/>
      <c r="AA12" s="27"/>
      <c r="AB12" s="26"/>
      <c r="AC12" s="28"/>
      <c r="AD12" s="29"/>
      <c r="AE12" s="28"/>
      <c r="AF12" s="31"/>
      <c r="AG12" s="28"/>
      <c r="AH12" s="31"/>
      <c r="AI12" s="27"/>
      <c r="AJ12" s="30"/>
      <c r="AK12" s="28"/>
      <c r="AL12" s="31"/>
      <c r="AM12" s="28"/>
      <c r="AN12" s="31"/>
      <c r="AO12" s="27"/>
      <c r="AP12" s="26"/>
      <c r="AQ12" s="28"/>
      <c r="AR12" s="31"/>
      <c r="AS12" s="27"/>
      <c r="AT12" s="26"/>
      <c r="AU12" s="28"/>
      <c r="AV12" s="26"/>
      <c r="AW12" s="28"/>
      <c r="AX12" s="30"/>
      <c r="AY12" s="28"/>
      <c r="AZ12" s="26"/>
      <c r="BA12" s="28"/>
      <c r="BB12" s="26"/>
      <c r="BC12" s="28"/>
      <c r="BD12" s="20"/>
      <c r="BE12" s="22"/>
      <c r="BF12" s="26"/>
      <c r="BG12" s="28"/>
      <c r="BH12" s="31"/>
      <c r="BI12" s="27"/>
      <c r="BJ12" s="26"/>
      <c r="BK12" s="28"/>
      <c r="BL12" s="26"/>
      <c r="BM12" s="27"/>
      <c r="BN12" s="26"/>
      <c r="BO12" s="28"/>
      <c r="BP12" s="26"/>
      <c r="BQ12" s="28"/>
      <c r="BR12" s="26"/>
      <c r="BS12" s="28"/>
      <c r="BT12" s="30">
        <v>85.32</v>
      </c>
      <c r="BU12" s="28">
        <v>81.756000000012136</v>
      </c>
      <c r="BV12" s="26">
        <v>2.78</v>
      </c>
      <c r="BW12" s="27">
        <v>2.78</v>
      </c>
      <c r="BX12" s="26">
        <v>2.78</v>
      </c>
      <c r="BY12" s="28">
        <v>2.78</v>
      </c>
      <c r="BZ12" s="26">
        <v>2.78</v>
      </c>
      <c r="CA12" s="28">
        <v>2.78</v>
      </c>
      <c r="CB12" s="26">
        <v>2.78</v>
      </c>
      <c r="CC12" s="28">
        <v>2.78</v>
      </c>
      <c r="CD12" s="26">
        <v>2.78</v>
      </c>
      <c r="CE12" s="28">
        <v>2.78</v>
      </c>
      <c r="CF12" s="30">
        <v>2.78</v>
      </c>
      <c r="CG12" s="28">
        <v>2.78</v>
      </c>
      <c r="CH12" s="30">
        <v>2.78</v>
      </c>
      <c r="CI12" s="28">
        <v>2.78</v>
      </c>
      <c r="CJ12" s="30">
        <v>2.78</v>
      </c>
      <c r="CK12" s="28">
        <v>2.78</v>
      </c>
      <c r="CL12" s="30">
        <v>2.78</v>
      </c>
      <c r="CM12" s="28">
        <v>2.78</v>
      </c>
      <c r="CN12" s="30">
        <v>2.78</v>
      </c>
      <c r="CO12" s="28">
        <v>2.78</v>
      </c>
      <c r="CP12" s="30">
        <v>2.78</v>
      </c>
      <c r="CQ12" s="28">
        <v>2.78</v>
      </c>
      <c r="CR12" s="30">
        <v>2.78</v>
      </c>
      <c r="CS12" s="28">
        <v>2.78</v>
      </c>
      <c r="CT12" s="30">
        <v>2.77</v>
      </c>
      <c r="CU12" s="28">
        <v>2.77</v>
      </c>
      <c r="CV12" s="30">
        <v>2.75</v>
      </c>
      <c r="CW12" s="142">
        <v>2.75</v>
      </c>
      <c r="CX12" s="30">
        <v>2.74</v>
      </c>
      <c r="CY12" s="142">
        <v>2.74</v>
      </c>
      <c r="CZ12" s="30">
        <v>2.75</v>
      </c>
      <c r="DA12" s="142">
        <v>2.75</v>
      </c>
      <c r="DB12" s="30">
        <v>2.74</v>
      </c>
      <c r="DC12" s="22">
        <v>2.74</v>
      </c>
      <c r="DD12" s="148">
        <v>2.78</v>
      </c>
      <c r="DE12" s="22">
        <v>2.78</v>
      </c>
      <c r="DF12" s="172">
        <v>2.78</v>
      </c>
      <c r="DG12" s="21">
        <v>2.78</v>
      </c>
      <c r="DH12" s="183">
        <v>2.78</v>
      </c>
      <c r="DI12" s="21">
        <v>2.78</v>
      </c>
      <c r="DJ12" s="183">
        <v>2.78</v>
      </c>
      <c r="DK12" s="21">
        <v>2.78</v>
      </c>
      <c r="DL12" s="172"/>
      <c r="DM12" s="21"/>
      <c r="DN12" s="172"/>
      <c r="DO12" s="21"/>
      <c r="DP12" s="23">
        <f t="shared" si="2"/>
        <v>511.90999999999997</v>
      </c>
      <c r="DQ12" s="60">
        <f t="shared" si="0"/>
        <v>411.39600000000428</v>
      </c>
      <c r="DR12" s="128">
        <f t="shared" si="1"/>
        <v>-100.51399999999569</v>
      </c>
    </row>
    <row r="13" spans="1:122" ht="15" customHeight="1" thickBot="1" x14ac:dyDescent="0.3">
      <c r="A13" s="262" t="s">
        <v>34</v>
      </c>
      <c r="B13" s="263"/>
      <c r="C13" s="264"/>
      <c r="D13" s="26">
        <v>1.1599999999999999</v>
      </c>
      <c r="E13" s="28">
        <v>1.1599999999999999</v>
      </c>
      <c r="F13" s="30">
        <v>1.1599999999999999</v>
      </c>
      <c r="G13" s="28">
        <v>1.1599999999999999</v>
      </c>
      <c r="H13" s="30">
        <v>1.1599999999999999</v>
      </c>
      <c r="I13" s="27">
        <v>1.1599999999999999</v>
      </c>
      <c r="J13" s="26">
        <v>1.1599999999999999</v>
      </c>
      <c r="K13" s="28">
        <v>1.1599999999999999</v>
      </c>
      <c r="L13" s="31">
        <v>1.1599999999999999</v>
      </c>
      <c r="M13" s="28">
        <v>1.1599999999999999</v>
      </c>
      <c r="N13" s="30">
        <v>1.1599999999999999</v>
      </c>
      <c r="O13" s="28">
        <v>1.1599999999999999</v>
      </c>
      <c r="P13" s="26">
        <v>1.1599999999999999</v>
      </c>
      <c r="Q13" s="28">
        <v>1.1599999999999999</v>
      </c>
      <c r="R13" s="26">
        <v>1.1599999999999999</v>
      </c>
      <c r="S13" s="28">
        <v>1.1599999999999999</v>
      </c>
      <c r="T13" s="26">
        <v>1.1599999999999999</v>
      </c>
      <c r="U13" s="28">
        <v>1.1599999999999999</v>
      </c>
      <c r="V13" s="26"/>
      <c r="W13" s="28"/>
      <c r="X13" s="26"/>
      <c r="Y13" s="28"/>
      <c r="Z13" s="30"/>
      <c r="AA13" s="27"/>
      <c r="AB13" s="26"/>
      <c r="AC13" s="28"/>
      <c r="AD13" s="29"/>
      <c r="AE13" s="28"/>
      <c r="AF13" s="31"/>
      <c r="AG13" s="28"/>
      <c r="AH13" s="31"/>
      <c r="AI13" s="27"/>
      <c r="AJ13" s="30"/>
      <c r="AK13" s="28"/>
      <c r="AL13" s="31"/>
      <c r="AM13" s="28"/>
      <c r="AN13" s="31"/>
      <c r="AO13" s="27"/>
      <c r="AP13" s="26"/>
      <c r="AQ13" s="28"/>
      <c r="AR13" s="31"/>
      <c r="AS13" s="27"/>
      <c r="AT13" s="26"/>
      <c r="AU13" s="28"/>
      <c r="AV13" s="26"/>
      <c r="AW13" s="28"/>
      <c r="AX13" s="30"/>
      <c r="AY13" s="28"/>
      <c r="AZ13" s="26"/>
      <c r="BA13" s="28"/>
      <c r="BB13" s="26"/>
      <c r="BC13" s="28"/>
      <c r="BD13" s="20"/>
      <c r="BE13" s="22"/>
      <c r="BF13" s="26"/>
      <c r="BG13" s="28"/>
      <c r="BH13" s="31"/>
      <c r="BI13" s="27"/>
      <c r="BJ13" s="26"/>
      <c r="BK13" s="28"/>
      <c r="BL13" s="26"/>
      <c r="BM13" s="27"/>
      <c r="BN13" s="26"/>
      <c r="BO13" s="28"/>
      <c r="BP13" s="26"/>
      <c r="BQ13" s="28"/>
      <c r="BR13" s="26"/>
      <c r="BS13" s="28"/>
      <c r="BT13" s="30">
        <v>1.1599999999999999</v>
      </c>
      <c r="BU13" s="28">
        <v>1.1599999999999999</v>
      </c>
      <c r="BV13" s="26">
        <v>1.1599999999999999</v>
      </c>
      <c r="BW13" s="27">
        <v>1.1599999999999999</v>
      </c>
      <c r="BX13" s="26">
        <v>1.1599999999999999</v>
      </c>
      <c r="BY13" s="28">
        <v>1.1599999999999999</v>
      </c>
      <c r="BZ13" s="26">
        <v>1.1599999999999999</v>
      </c>
      <c r="CA13" s="28">
        <v>1.1599999999999999</v>
      </c>
      <c r="CB13" s="26">
        <v>1.1599999999999999</v>
      </c>
      <c r="CC13" s="28">
        <v>1.1599999999999999</v>
      </c>
      <c r="CD13" s="26">
        <v>1.1599999999999999</v>
      </c>
      <c r="CE13" s="28">
        <v>1.1599999999999999</v>
      </c>
      <c r="CF13" s="30">
        <v>1.1599999999999999</v>
      </c>
      <c r="CG13" s="28">
        <v>1.1599999999999999</v>
      </c>
      <c r="CH13" s="30">
        <v>1.1599999999999999</v>
      </c>
      <c r="CI13" s="28">
        <v>1.1599999999999999</v>
      </c>
      <c r="CJ13" s="30">
        <v>1.1599999999999999</v>
      </c>
      <c r="CK13" s="28">
        <v>1.1599999999999999</v>
      </c>
      <c r="CL13" s="30">
        <v>1.1599999999999999</v>
      </c>
      <c r="CM13" s="28">
        <v>1.1599999999999999</v>
      </c>
      <c r="CN13" s="30">
        <v>1.1599999999999999</v>
      </c>
      <c r="CO13" s="28">
        <v>1.1599999999999999</v>
      </c>
      <c r="CP13" s="30">
        <v>1.1599999999999999</v>
      </c>
      <c r="CQ13" s="28">
        <v>1.1599999999999999</v>
      </c>
      <c r="CR13" s="30">
        <v>1.1599999999999999</v>
      </c>
      <c r="CS13" s="28">
        <v>1.1599999999999999</v>
      </c>
      <c r="CT13" s="30">
        <v>1.1599999999999999</v>
      </c>
      <c r="CU13" s="28">
        <v>1.1599999999999999</v>
      </c>
      <c r="CV13" s="30">
        <v>1.1499999999999999</v>
      </c>
      <c r="CW13" s="142">
        <v>1.1499999999999999</v>
      </c>
      <c r="CX13" s="30">
        <v>1.1399999999999999</v>
      </c>
      <c r="CY13" s="142">
        <v>1.1399999999999999</v>
      </c>
      <c r="CZ13" s="30">
        <v>1.1599999999999999</v>
      </c>
      <c r="DA13" s="142">
        <v>1.1599999999999999</v>
      </c>
      <c r="DB13" s="30">
        <v>1.1499999999999999</v>
      </c>
      <c r="DC13" s="22">
        <v>1.1499999999999999</v>
      </c>
      <c r="DD13" s="148">
        <v>1.1599999999999999</v>
      </c>
      <c r="DE13" s="22">
        <v>1.1599999999999999</v>
      </c>
      <c r="DF13" s="172">
        <v>1.1599999999999999</v>
      </c>
      <c r="DG13" s="21">
        <v>1.1599999999999999</v>
      </c>
      <c r="DH13" s="183">
        <v>1.1599999999999999</v>
      </c>
      <c r="DI13" s="21">
        <v>1.1599999999999999</v>
      </c>
      <c r="DJ13" s="183">
        <v>0.7</v>
      </c>
      <c r="DK13" s="21">
        <v>0.7</v>
      </c>
      <c r="DL13" s="172"/>
      <c r="DM13" s="21"/>
      <c r="DN13" s="172"/>
      <c r="DO13" s="21"/>
      <c r="DP13" s="169">
        <f t="shared" si="2"/>
        <v>6.96</v>
      </c>
      <c r="DQ13" s="136">
        <f t="shared" ref="DQ13:DQ28" si="3">SUM(AE13,AC13,AA13,Y13,W13,U13,S13,Q13,O13,M13,AI13,AK13,AM13,AO13,AQ13,AS13,AU13,AW13,AY13,BA13,BC13,BE13,BG13,BI13,BK13,BM13,BO13,BQ13,BS13,BU13)</f>
        <v>6.96</v>
      </c>
      <c r="DR13" s="128">
        <f t="shared" ref="DR13:DR28" si="4">DQ13-DP13</f>
        <v>0</v>
      </c>
    </row>
    <row r="14" spans="1:122" ht="15" customHeight="1" x14ac:dyDescent="0.25">
      <c r="A14" s="262" t="s">
        <v>35</v>
      </c>
      <c r="B14" s="263"/>
      <c r="C14" s="264"/>
      <c r="D14" s="26">
        <v>186.94</v>
      </c>
      <c r="E14" s="28">
        <v>171.72399999998015</v>
      </c>
      <c r="F14" s="30">
        <v>187.2</v>
      </c>
      <c r="G14" s="28">
        <v>198.24600000002283</v>
      </c>
      <c r="H14" s="30">
        <v>186.89</v>
      </c>
      <c r="I14" s="27">
        <v>195.89599999999518</v>
      </c>
      <c r="J14" s="26">
        <v>186.62</v>
      </c>
      <c r="K14" s="28">
        <v>206.80600000000777</v>
      </c>
      <c r="L14" s="31">
        <v>187.2</v>
      </c>
      <c r="M14" s="28">
        <v>202.95399999998335</v>
      </c>
      <c r="N14" s="30">
        <v>187.2</v>
      </c>
      <c r="O14" s="28">
        <v>180.23200000001634</v>
      </c>
      <c r="P14" s="26">
        <v>186.61</v>
      </c>
      <c r="Q14" s="28">
        <v>193.39599999998245</v>
      </c>
      <c r="R14" s="26">
        <v>186.72</v>
      </c>
      <c r="S14" s="28">
        <v>172.55000000001928</v>
      </c>
      <c r="T14" s="26">
        <v>186.15</v>
      </c>
      <c r="U14" s="28">
        <v>201.9119999999748</v>
      </c>
      <c r="V14" s="26"/>
      <c r="W14" s="28"/>
      <c r="X14" s="26"/>
      <c r="Y14" s="28"/>
      <c r="Z14" s="30"/>
      <c r="AA14" s="27"/>
      <c r="AB14" s="26"/>
      <c r="AC14" s="28"/>
      <c r="AD14" s="29"/>
      <c r="AE14" s="28"/>
      <c r="AF14" s="31"/>
      <c r="AG14" s="28"/>
      <c r="AH14" s="31"/>
      <c r="AI14" s="27"/>
      <c r="AJ14" s="30"/>
      <c r="AK14" s="28"/>
      <c r="AL14" s="31"/>
      <c r="AM14" s="28"/>
      <c r="AN14" s="31"/>
      <c r="AO14" s="27"/>
      <c r="AP14" s="26"/>
      <c r="AQ14" s="28"/>
      <c r="AR14" s="31"/>
      <c r="AS14" s="27"/>
      <c r="AT14" s="26"/>
      <c r="AU14" s="28"/>
      <c r="AV14" s="26"/>
      <c r="AW14" s="28"/>
      <c r="AX14" s="30"/>
      <c r="AY14" s="28"/>
      <c r="AZ14" s="26"/>
      <c r="BA14" s="28"/>
      <c r="BB14" s="26"/>
      <c r="BC14" s="28"/>
      <c r="BD14" s="31"/>
      <c r="BE14" s="27"/>
      <c r="BF14" s="26"/>
      <c r="BG14" s="28"/>
      <c r="BH14" s="31"/>
      <c r="BI14" s="27"/>
      <c r="BJ14" s="26"/>
      <c r="BK14" s="28"/>
      <c r="BL14" s="26"/>
      <c r="BM14" s="27"/>
      <c r="BN14" s="26"/>
      <c r="BO14" s="28"/>
      <c r="BP14" s="26"/>
      <c r="BQ14" s="28"/>
      <c r="BR14" s="26"/>
      <c r="BS14" s="28"/>
      <c r="BT14" s="30">
        <v>186.65</v>
      </c>
      <c r="BU14" s="28">
        <v>164.51599999999598</v>
      </c>
      <c r="BV14" s="26">
        <v>186.99</v>
      </c>
      <c r="BW14" s="27">
        <v>207.22600000001512</v>
      </c>
      <c r="BX14" s="26">
        <v>187.2</v>
      </c>
      <c r="BY14" s="28">
        <v>209.15800000000309</v>
      </c>
      <c r="BZ14" s="26">
        <v>187.2</v>
      </c>
      <c r="CA14" s="28">
        <v>182.7619999999788</v>
      </c>
      <c r="CB14" s="26">
        <v>187.2</v>
      </c>
      <c r="CC14" s="28">
        <v>204.57000000001426</v>
      </c>
      <c r="CD14" s="26">
        <v>187.2</v>
      </c>
      <c r="CE14" s="28">
        <v>212.41600000001745</v>
      </c>
      <c r="CF14" s="30">
        <v>187.2</v>
      </c>
      <c r="CG14" s="28">
        <v>223.23599999999169</v>
      </c>
      <c r="CH14" s="30">
        <v>90</v>
      </c>
      <c r="CI14" s="28">
        <v>154.79400000000714</v>
      </c>
      <c r="CJ14" s="30">
        <v>90</v>
      </c>
      <c r="CK14" s="28">
        <v>161.76000000000022</v>
      </c>
      <c r="CL14" s="30">
        <v>187.2</v>
      </c>
      <c r="CM14" s="28">
        <v>192.5599999999813</v>
      </c>
      <c r="CN14" s="30">
        <v>187.2</v>
      </c>
      <c r="CO14" s="28">
        <v>191.23600000002443</v>
      </c>
      <c r="CP14" s="30">
        <v>187</v>
      </c>
      <c r="CQ14" s="28">
        <v>198.91999999998552</v>
      </c>
      <c r="CR14" s="30">
        <v>187.2</v>
      </c>
      <c r="CS14" s="28">
        <v>212.22200000000157</v>
      </c>
      <c r="CT14" s="30">
        <v>186.37</v>
      </c>
      <c r="CU14" s="28">
        <v>208.49199999999655</v>
      </c>
      <c r="CV14" s="30">
        <v>184.72</v>
      </c>
      <c r="CW14" s="142">
        <v>201.48599999996986</v>
      </c>
      <c r="CX14" s="30">
        <v>184.1</v>
      </c>
      <c r="CY14" s="142">
        <v>155.38600000002043</v>
      </c>
      <c r="CZ14" s="30">
        <v>64.099999999999994</v>
      </c>
      <c r="DA14" s="142">
        <v>61.452000000021144</v>
      </c>
      <c r="DB14" s="30">
        <v>58.99</v>
      </c>
      <c r="DC14" s="22">
        <v>47.44199999999546</v>
      </c>
      <c r="DD14" s="148">
        <v>60</v>
      </c>
      <c r="DE14" s="22">
        <v>46.613999999974112</v>
      </c>
      <c r="DF14" s="172">
        <v>74.91</v>
      </c>
      <c r="DG14" s="21">
        <v>41.460000000026412</v>
      </c>
      <c r="DH14" s="183">
        <v>44.9</v>
      </c>
      <c r="DI14" s="21">
        <v>39.060000000012224</v>
      </c>
      <c r="DJ14" s="183">
        <v>55.2</v>
      </c>
      <c r="DK14" s="21">
        <v>34.035999999970954</v>
      </c>
      <c r="DL14" s="172"/>
      <c r="DM14" s="21"/>
      <c r="DN14" s="172"/>
      <c r="DO14" s="21"/>
      <c r="DP14" s="23">
        <f t="shared" si="2"/>
        <v>1120.53</v>
      </c>
      <c r="DQ14" s="24">
        <f t="shared" si="3"/>
        <v>1115.5599999999722</v>
      </c>
      <c r="DR14" s="129">
        <f t="shared" si="4"/>
        <v>-4.9700000000277669</v>
      </c>
    </row>
    <row r="15" spans="1:122" ht="15" customHeight="1" x14ac:dyDescent="0.25">
      <c r="A15" s="262" t="s">
        <v>36</v>
      </c>
      <c r="B15" s="263"/>
      <c r="C15" s="264"/>
      <c r="D15" s="26">
        <v>35.950000000000003</v>
      </c>
      <c r="E15" s="28">
        <v>47.924720000001436</v>
      </c>
      <c r="F15" s="30">
        <v>38.4</v>
      </c>
      <c r="G15" s="28">
        <v>46.398320000002826</v>
      </c>
      <c r="H15" s="30">
        <v>38.340000000000003</v>
      </c>
      <c r="I15" s="27">
        <v>44.081160000001219</v>
      </c>
      <c r="J15" s="26">
        <v>38.29</v>
      </c>
      <c r="K15" s="28">
        <v>42.366079999996948</v>
      </c>
      <c r="L15" s="31">
        <v>38.4</v>
      </c>
      <c r="M15" s="28">
        <v>43.197119999998506</v>
      </c>
      <c r="N15" s="30">
        <v>38.4</v>
      </c>
      <c r="O15" s="28">
        <v>43.238459999998248</v>
      </c>
      <c r="P15" s="26">
        <v>38.28</v>
      </c>
      <c r="Q15" s="28">
        <v>42.154080000001962</v>
      </c>
      <c r="R15" s="26">
        <v>38.299999999999997</v>
      </c>
      <c r="S15" s="28">
        <v>41.179939999996314</v>
      </c>
      <c r="T15" s="26">
        <v>38.200000000000003</v>
      </c>
      <c r="U15" s="28">
        <v>44.227440000005956</v>
      </c>
      <c r="V15" s="26"/>
      <c r="W15" s="28"/>
      <c r="X15" s="26"/>
      <c r="Y15" s="28"/>
      <c r="Z15" s="30"/>
      <c r="AA15" s="27"/>
      <c r="AB15" s="26"/>
      <c r="AC15" s="28"/>
      <c r="AD15" s="29"/>
      <c r="AE15" s="28"/>
      <c r="AF15" s="31"/>
      <c r="AG15" s="28"/>
      <c r="AH15" s="31"/>
      <c r="AI15" s="27"/>
      <c r="AJ15" s="30"/>
      <c r="AK15" s="28"/>
      <c r="AL15" s="31"/>
      <c r="AM15" s="28"/>
      <c r="AN15" s="31"/>
      <c r="AO15" s="27"/>
      <c r="AP15" s="26"/>
      <c r="AQ15" s="28"/>
      <c r="AR15" s="31"/>
      <c r="AS15" s="27"/>
      <c r="AT15" s="26"/>
      <c r="AU15" s="28"/>
      <c r="AV15" s="26"/>
      <c r="AW15" s="28"/>
      <c r="AX15" s="30"/>
      <c r="AY15" s="28"/>
      <c r="AZ15" s="26"/>
      <c r="BA15" s="28"/>
      <c r="BB15" s="26"/>
      <c r="BC15" s="28"/>
      <c r="BD15" s="31"/>
      <c r="BE15" s="27"/>
      <c r="BF15" s="26"/>
      <c r="BG15" s="28"/>
      <c r="BH15" s="31"/>
      <c r="BI15" s="27"/>
      <c r="BJ15" s="26"/>
      <c r="BK15" s="28"/>
      <c r="BL15" s="26"/>
      <c r="BM15" s="27"/>
      <c r="BN15" s="26"/>
      <c r="BO15" s="28"/>
      <c r="BP15" s="26"/>
      <c r="BQ15" s="28"/>
      <c r="BR15" s="26"/>
      <c r="BS15" s="28"/>
      <c r="BT15" s="30">
        <v>38.29</v>
      </c>
      <c r="BU15" s="28">
        <v>43.275559999995203</v>
      </c>
      <c r="BV15" s="26">
        <v>38.36</v>
      </c>
      <c r="BW15" s="27">
        <v>41.702520000002515</v>
      </c>
      <c r="BX15" s="26">
        <v>38.4</v>
      </c>
      <c r="BY15" s="28">
        <v>35.78665999999852</v>
      </c>
      <c r="BZ15" s="26">
        <v>38.4</v>
      </c>
      <c r="CA15" s="28">
        <v>34.897320000000512</v>
      </c>
      <c r="CB15" s="26">
        <v>38.4</v>
      </c>
      <c r="CC15" s="28">
        <v>36.684480000005969</v>
      </c>
      <c r="CD15" s="26">
        <v>38.4</v>
      </c>
      <c r="CE15" s="28">
        <v>36.900719999994109</v>
      </c>
      <c r="CF15" s="30">
        <v>36</v>
      </c>
      <c r="CG15" s="28">
        <v>38.908359999998211</v>
      </c>
      <c r="CH15" s="30">
        <v>36</v>
      </c>
      <c r="CI15" s="28">
        <v>38.917900000004011</v>
      </c>
      <c r="CJ15" s="30">
        <v>36</v>
      </c>
      <c r="CK15" s="28">
        <v>41.255199999996222</v>
      </c>
      <c r="CL15" s="30">
        <v>37.200000000000003</v>
      </c>
      <c r="CM15" s="28">
        <v>38.378360000002068</v>
      </c>
      <c r="CN15" s="30">
        <v>36.96</v>
      </c>
      <c r="CO15" s="28">
        <v>38.221480000000959</v>
      </c>
      <c r="CP15" s="30">
        <v>38.840000000000003</v>
      </c>
      <c r="CQ15" s="28">
        <v>42.153019999999813</v>
      </c>
      <c r="CR15" s="30">
        <v>38.880000000000003</v>
      </c>
      <c r="CS15" s="28">
        <v>41.450240000005103</v>
      </c>
      <c r="CT15" s="30">
        <v>36.81</v>
      </c>
      <c r="CU15" s="28">
        <v>41.272159999991963</v>
      </c>
      <c r="CV15" s="30">
        <v>38.39</v>
      </c>
      <c r="CW15" s="142">
        <v>41.554120000005057</v>
      </c>
      <c r="CX15" s="30">
        <v>38.270000000000003</v>
      </c>
      <c r="CY15" s="142">
        <v>43.627480000001341</v>
      </c>
      <c r="CZ15" s="30">
        <v>38.35</v>
      </c>
      <c r="DA15" s="142">
        <v>39.897339999994344</v>
      </c>
      <c r="DB15" s="30">
        <v>38.26</v>
      </c>
      <c r="DC15" s="22">
        <v>38.923200000001231</v>
      </c>
      <c r="DD15" s="148">
        <v>39.119999999999997</v>
      </c>
      <c r="DE15" s="22">
        <v>36.676000000002311</v>
      </c>
      <c r="DF15" s="172">
        <v>39.08</v>
      </c>
      <c r="DG15" s="21">
        <v>38.059299999998764</v>
      </c>
      <c r="DH15" s="183">
        <v>37.200000000000003</v>
      </c>
      <c r="DI15" s="21">
        <v>37.680879999998794</v>
      </c>
      <c r="DJ15" s="183">
        <v>36.479999999999997</v>
      </c>
      <c r="DK15" s="21">
        <v>35.088119999998888</v>
      </c>
      <c r="DL15" s="172"/>
      <c r="DM15" s="21"/>
      <c r="DN15" s="172"/>
      <c r="DO15" s="21"/>
      <c r="DP15" s="23">
        <f t="shared" si="2"/>
        <v>229.86999999999998</v>
      </c>
      <c r="DQ15" s="24">
        <f t="shared" si="3"/>
        <v>257.27259999999615</v>
      </c>
      <c r="DR15" s="128">
        <f t="shared" si="4"/>
        <v>27.40259999999617</v>
      </c>
    </row>
    <row r="16" spans="1:122" ht="15" customHeight="1" x14ac:dyDescent="0.25">
      <c r="A16" s="262" t="s">
        <v>49</v>
      </c>
      <c r="B16" s="263"/>
      <c r="C16" s="264"/>
      <c r="D16" s="26">
        <v>40.94</v>
      </c>
      <c r="E16" s="28">
        <v>23.52</v>
      </c>
      <c r="F16" s="30">
        <v>40.99</v>
      </c>
      <c r="G16" s="28">
        <v>54.17</v>
      </c>
      <c r="H16" s="30">
        <v>0</v>
      </c>
      <c r="I16" s="27">
        <v>33.520000000000003</v>
      </c>
      <c r="J16" s="26">
        <v>40.869999999999997</v>
      </c>
      <c r="K16" s="28">
        <v>24.43</v>
      </c>
      <c r="L16" s="31">
        <v>36.07</v>
      </c>
      <c r="M16" s="28">
        <v>25.07</v>
      </c>
      <c r="N16" s="30">
        <v>34.630000000000003</v>
      </c>
      <c r="O16" s="28">
        <v>19.13</v>
      </c>
      <c r="P16" s="26">
        <v>34.520000000000003</v>
      </c>
      <c r="Q16" s="28">
        <v>28.42</v>
      </c>
      <c r="R16" s="26">
        <v>34.54</v>
      </c>
      <c r="S16" s="28">
        <v>22.1</v>
      </c>
      <c r="T16" s="26">
        <v>34.450000000000003</v>
      </c>
      <c r="U16" s="28">
        <v>36.67</v>
      </c>
      <c r="V16" s="26"/>
      <c r="W16" s="28"/>
      <c r="X16" s="26"/>
      <c r="Y16" s="28"/>
      <c r="Z16" s="30"/>
      <c r="AA16" s="27"/>
      <c r="AB16" s="26"/>
      <c r="AC16" s="28"/>
      <c r="AD16" s="29"/>
      <c r="AE16" s="28"/>
      <c r="AF16" s="31"/>
      <c r="AG16" s="28"/>
      <c r="AH16" s="31"/>
      <c r="AI16" s="27"/>
      <c r="AJ16" s="30"/>
      <c r="AK16" s="28"/>
      <c r="AL16" s="31"/>
      <c r="AM16" s="28"/>
      <c r="AN16" s="31"/>
      <c r="AO16" s="27"/>
      <c r="AP16" s="26"/>
      <c r="AQ16" s="28"/>
      <c r="AR16" s="31"/>
      <c r="AS16" s="27"/>
      <c r="AT16" s="26"/>
      <c r="AU16" s="28"/>
      <c r="AV16" s="26"/>
      <c r="AW16" s="28"/>
      <c r="AX16" s="30"/>
      <c r="AY16" s="28"/>
      <c r="AZ16" s="26"/>
      <c r="BA16" s="28"/>
      <c r="BB16" s="26"/>
      <c r="BC16" s="28"/>
      <c r="BD16" s="31"/>
      <c r="BE16" s="27"/>
      <c r="BF16" s="26"/>
      <c r="BG16" s="28"/>
      <c r="BH16" s="31"/>
      <c r="BI16" s="27"/>
      <c r="BJ16" s="26"/>
      <c r="BK16" s="28"/>
      <c r="BL16" s="26"/>
      <c r="BM16" s="27"/>
      <c r="BN16" s="26"/>
      <c r="BO16" s="28"/>
      <c r="BP16" s="26"/>
      <c r="BQ16" s="28"/>
      <c r="BR16" s="26"/>
      <c r="BS16" s="28"/>
      <c r="BT16" s="30">
        <v>34.54</v>
      </c>
      <c r="BU16" s="28">
        <v>26.74</v>
      </c>
      <c r="BV16" s="26">
        <v>34.6</v>
      </c>
      <c r="BW16" s="27">
        <v>22.04</v>
      </c>
      <c r="BX16" s="26">
        <v>34.630000000000003</v>
      </c>
      <c r="BY16" s="28">
        <v>23.31</v>
      </c>
      <c r="BZ16" s="26">
        <v>34.630000000000003</v>
      </c>
      <c r="CA16" s="28">
        <v>25</v>
      </c>
      <c r="CB16" s="26">
        <v>34.630000000000003</v>
      </c>
      <c r="CC16" s="28">
        <v>7.9189999999999996</v>
      </c>
      <c r="CD16" s="26">
        <v>34.630000000000003</v>
      </c>
      <c r="CE16" s="28">
        <v>31.34</v>
      </c>
      <c r="CF16" s="30">
        <v>34.630000000000003</v>
      </c>
      <c r="CG16" s="28">
        <v>23.4</v>
      </c>
      <c r="CH16" s="30">
        <v>34.630000000000003</v>
      </c>
      <c r="CI16" s="28">
        <v>22.68</v>
      </c>
      <c r="CJ16" s="30">
        <v>34.630000000000003</v>
      </c>
      <c r="CK16" s="28">
        <v>25.64</v>
      </c>
      <c r="CL16" s="30">
        <v>34.630000000000003</v>
      </c>
      <c r="CM16" s="28">
        <v>27.68</v>
      </c>
      <c r="CN16" s="30">
        <v>34.630000000000003</v>
      </c>
      <c r="CO16" s="28">
        <v>16.41</v>
      </c>
      <c r="CP16" s="30">
        <v>34.6</v>
      </c>
      <c r="CQ16" s="28">
        <v>15.14</v>
      </c>
      <c r="CR16" s="30">
        <v>34.630000000000003</v>
      </c>
      <c r="CS16" s="28">
        <v>14.88</v>
      </c>
      <c r="CT16" s="30">
        <v>33.85</v>
      </c>
      <c r="CU16" s="28">
        <v>23.6</v>
      </c>
      <c r="CV16" s="30">
        <v>33.53</v>
      </c>
      <c r="CW16" s="142">
        <v>2.6</v>
      </c>
      <c r="CX16" s="30">
        <v>33.409999999999997</v>
      </c>
      <c r="CY16" s="142">
        <v>12.4</v>
      </c>
      <c r="CZ16" s="30">
        <v>33.5</v>
      </c>
      <c r="DA16" s="142">
        <v>10.8</v>
      </c>
      <c r="DB16" s="30">
        <v>33.409999999999997</v>
      </c>
      <c r="DC16" s="22">
        <v>0.56000000000000005</v>
      </c>
      <c r="DD16" s="148">
        <v>34.020000000000003</v>
      </c>
      <c r="DE16" s="22">
        <v>2.84</v>
      </c>
      <c r="DF16" s="172">
        <v>33.97</v>
      </c>
      <c r="DG16" s="21">
        <v>6.44</v>
      </c>
      <c r="DH16" s="183">
        <v>0</v>
      </c>
      <c r="DI16" s="21">
        <v>5.56</v>
      </c>
      <c r="DJ16" s="183">
        <v>0</v>
      </c>
      <c r="DK16" s="21">
        <v>28.4</v>
      </c>
      <c r="DL16" s="172"/>
      <c r="DM16" s="21"/>
      <c r="DN16" s="172"/>
      <c r="DO16" s="21"/>
      <c r="DP16" s="23">
        <f t="shared" si="2"/>
        <v>208.74999999999997</v>
      </c>
      <c r="DQ16" s="24">
        <f t="shared" si="3"/>
        <v>158.13</v>
      </c>
      <c r="DR16" s="128">
        <f t="shared" si="4"/>
        <v>-50.619999999999976</v>
      </c>
    </row>
    <row r="17" spans="1:122" ht="15" customHeight="1" x14ac:dyDescent="0.25">
      <c r="A17" s="351" t="s">
        <v>37</v>
      </c>
      <c r="B17" s="352"/>
      <c r="C17" s="353"/>
      <c r="D17" s="26">
        <v>5.0599999999999996</v>
      </c>
      <c r="E17" s="28">
        <v>5</v>
      </c>
      <c r="F17" s="30">
        <v>5.0599999999999996</v>
      </c>
      <c r="G17" s="28">
        <v>5</v>
      </c>
      <c r="H17" s="30">
        <v>5.0599999999999996</v>
      </c>
      <c r="I17" s="27">
        <v>5</v>
      </c>
      <c r="J17" s="26">
        <v>5.05</v>
      </c>
      <c r="K17" s="28">
        <v>5</v>
      </c>
      <c r="L17" s="31">
        <v>5.0599999999999996</v>
      </c>
      <c r="M17" s="28">
        <v>5</v>
      </c>
      <c r="N17" s="30">
        <v>5.0599999999999996</v>
      </c>
      <c r="O17" s="28">
        <v>5</v>
      </c>
      <c r="P17" s="26">
        <v>5.05</v>
      </c>
      <c r="Q17" s="28">
        <v>6.5</v>
      </c>
      <c r="R17" s="26">
        <v>5.05</v>
      </c>
      <c r="S17" s="28">
        <v>6.5</v>
      </c>
      <c r="T17" s="26">
        <v>5.04</v>
      </c>
      <c r="U17" s="28">
        <v>6.5</v>
      </c>
      <c r="V17" s="26"/>
      <c r="W17" s="28"/>
      <c r="X17" s="26"/>
      <c r="Y17" s="28"/>
      <c r="Z17" s="30"/>
      <c r="AA17" s="27"/>
      <c r="AB17" s="26"/>
      <c r="AC17" s="28"/>
      <c r="AD17" s="29"/>
      <c r="AE17" s="28"/>
      <c r="AF17" s="31"/>
      <c r="AG17" s="28"/>
      <c r="AH17" s="31"/>
      <c r="AI17" s="27"/>
      <c r="AJ17" s="30"/>
      <c r="AK17" s="28"/>
      <c r="AL17" s="31"/>
      <c r="AM17" s="28"/>
      <c r="AN17" s="31"/>
      <c r="AO17" s="27"/>
      <c r="AP17" s="26"/>
      <c r="AQ17" s="28"/>
      <c r="AR17" s="31"/>
      <c r="AS17" s="27"/>
      <c r="AT17" s="26"/>
      <c r="AU17" s="28"/>
      <c r="AV17" s="26"/>
      <c r="AW17" s="28"/>
      <c r="AX17" s="30"/>
      <c r="AY17" s="28"/>
      <c r="AZ17" s="26"/>
      <c r="BA17" s="28"/>
      <c r="BB17" s="26"/>
      <c r="BC17" s="28"/>
      <c r="BD17" s="31"/>
      <c r="BE17" s="27"/>
      <c r="BF17" s="26"/>
      <c r="BG17" s="28"/>
      <c r="BH17" s="31"/>
      <c r="BI17" s="27"/>
      <c r="BJ17" s="26"/>
      <c r="BK17" s="28"/>
      <c r="BL17" s="26"/>
      <c r="BM17" s="27"/>
      <c r="BN17" s="26"/>
      <c r="BO17" s="28"/>
      <c r="BP17" s="26"/>
      <c r="BQ17" s="28"/>
      <c r="BR17" s="26"/>
      <c r="BS17" s="28"/>
      <c r="BT17" s="30">
        <v>5.05</v>
      </c>
      <c r="BU17" s="28">
        <v>6.5</v>
      </c>
      <c r="BV17" s="26">
        <v>5.0599999999999996</v>
      </c>
      <c r="BW17" s="27">
        <v>6.5</v>
      </c>
      <c r="BX17" s="26">
        <v>5.0599999999999996</v>
      </c>
      <c r="BY17" s="28">
        <v>6.5</v>
      </c>
      <c r="BZ17" s="26">
        <v>5.0599999999999996</v>
      </c>
      <c r="CA17" s="28">
        <v>6.5</v>
      </c>
      <c r="CB17" s="26">
        <v>5.0599999999999996</v>
      </c>
      <c r="CC17" s="28">
        <v>6.5</v>
      </c>
      <c r="CD17" s="26">
        <v>5.0599999999999996</v>
      </c>
      <c r="CE17" s="28">
        <v>6.5</v>
      </c>
      <c r="CF17" s="30">
        <v>5.0599999999999996</v>
      </c>
      <c r="CG17" s="28">
        <v>6.5</v>
      </c>
      <c r="CH17" s="30">
        <v>5.0599999999999996</v>
      </c>
      <c r="CI17" s="28">
        <v>6.5</v>
      </c>
      <c r="CJ17" s="30">
        <v>5.0599999999999996</v>
      </c>
      <c r="CK17" s="28">
        <v>6.5</v>
      </c>
      <c r="CL17" s="30">
        <v>5.0599999999999996</v>
      </c>
      <c r="CM17" s="28">
        <v>6.5</v>
      </c>
      <c r="CN17" s="30">
        <v>5.0599999999999996</v>
      </c>
      <c r="CO17" s="28">
        <v>6.5</v>
      </c>
      <c r="CP17" s="30">
        <v>5.0599999999999996</v>
      </c>
      <c r="CQ17" s="28">
        <v>6.5</v>
      </c>
      <c r="CR17" s="30">
        <v>5.0599999999999996</v>
      </c>
      <c r="CS17" s="28">
        <v>6.5</v>
      </c>
      <c r="CT17" s="30">
        <v>5.04</v>
      </c>
      <c r="CU17" s="28">
        <v>6.5</v>
      </c>
      <c r="CV17" s="30">
        <v>5</v>
      </c>
      <c r="CW17" s="142">
        <v>6.5</v>
      </c>
      <c r="CX17" s="30">
        <v>4.9800000000000004</v>
      </c>
      <c r="CY17" s="142">
        <v>6.5</v>
      </c>
      <c r="CZ17" s="30">
        <v>5</v>
      </c>
      <c r="DA17" s="142">
        <v>6.5</v>
      </c>
      <c r="DB17" s="30">
        <v>4.9800000000000004</v>
      </c>
      <c r="DC17" s="22">
        <v>6.5</v>
      </c>
      <c r="DD17" s="148">
        <v>5.0599999999999996</v>
      </c>
      <c r="DE17" s="22">
        <v>6.5</v>
      </c>
      <c r="DF17" s="172">
        <v>5.0599999999999996</v>
      </c>
      <c r="DG17" s="21">
        <v>6.5</v>
      </c>
      <c r="DH17" s="183">
        <v>5.0599999999999996</v>
      </c>
      <c r="DI17" s="21">
        <v>6.5</v>
      </c>
      <c r="DJ17" s="183">
        <v>5.0599999999999996</v>
      </c>
      <c r="DK17" s="21">
        <v>6.5</v>
      </c>
      <c r="DL17" s="172"/>
      <c r="DM17" s="21"/>
      <c r="DN17" s="172"/>
      <c r="DO17" s="21"/>
      <c r="DP17" s="23">
        <f t="shared" si="2"/>
        <v>30.31</v>
      </c>
      <c r="DQ17" s="24">
        <f t="shared" si="3"/>
        <v>36</v>
      </c>
      <c r="DR17" s="128">
        <f t="shared" si="4"/>
        <v>5.6900000000000013</v>
      </c>
    </row>
    <row r="18" spans="1:122" ht="15" customHeight="1" x14ac:dyDescent="0.25">
      <c r="A18" s="265" t="s">
        <v>38</v>
      </c>
      <c r="B18" s="266"/>
      <c r="C18" s="267"/>
      <c r="D18" s="26">
        <v>43.14</v>
      </c>
      <c r="E18" s="28">
        <v>46.422000000062425</v>
      </c>
      <c r="F18" s="30">
        <v>38.200000000000003</v>
      </c>
      <c r="G18" s="28">
        <v>45.37699999985017</v>
      </c>
      <c r="H18" s="30">
        <v>38.630000000000003</v>
      </c>
      <c r="I18" s="27">
        <v>46.768000000117169</v>
      </c>
      <c r="J18" s="26">
        <v>43.27</v>
      </c>
      <c r="K18" s="28">
        <v>53.116999999877066</v>
      </c>
      <c r="L18" s="31">
        <v>43.4</v>
      </c>
      <c r="M18" s="28">
        <v>43.363000000095084</v>
      </c>
      <c r="N18" s="30">
        <v>40.299999999999997</v>
      </c>
      <c r="O18" s="28">
        <v>42.205999999943337</v>
      </c>
      <c r="P18" s="26">
        <v>41.25</v>
      </c>
      <c r="Q18" s="28">
        <v>45.408000000031691</v>
      </c>
      <c r="R18" s="26">
        <v>0</v>
      </c>
      <c r="S18" s="28">
        <v>40.732999999985594</v>
      </c>
      <c r="T18" s="26">
        <v>41.46</v>
      </c>
      <c r="U18" s="28">
        <v>41.558999999988472</v>
      </c>
      <c r="V18" s="26"/>
      <c r="W18" s="28"/>
      <c r="X18" s="26"/>
      <c r="Y18" s="28"/>
      <c r="Z18" s="30"/>
      <c r="AA18" s="27"/>
      <c r="AB18" s="26"/>
      <c r="AC18" s="28"/>
      <c r="AD18" s="29"/>
      <c r="AE18" s="28"/>
      <c r="AF18" s="31"/>
      <c r="AG18" s="28"/>
      <c r="AH18" s="31"/>
      <c r="AI18" s="27"/>
      <c r="AJ18" s="30"/>
      <c r="AK18" s="28"/>
      <c r="AL18" s="31"/>
      <c r="AM18" s="28"/>
      <c r="AN18" s="31"/>
      <c r="AO18" s="27"/>
      <c r="AP18" s="26"/>
      <c r="AQ18" s="28"/>
      <c r="AR18" s="31"/>
      <c r="AS18" s="27"/>
      <c r="AT18" s="26"/>
      <c r="AU18" s="28"/>
      <c r="AV18" s="26"/>
      <c r="AW18" s="28"/>
      <c r="AX18" s="30"/>
      <c r="AY18" s="28"/>
      <c r="AZ18" s="26"/>
      <c r="BA18" s="28"/>
      <c r="BB18" s="26"/>
      <c r="BC18" s="28"/>
      <c r="BD18" s="31"/>
      <c r="BE18" s="27"/>
      <c r="BF18" s="26"/>
      <c r="BG18" s="28"/>
      <c r="BH18" s="31"/>
      <c r="BI18" s="27"/>
      <c r="BJ18" s="26"/>
      <c r="BK18" s="28"/>
      <c r="BL18" s="26"/>
      <c r="BM18" s="27"/>
      <c r="BN18" s="26"/>
      <c r="BO18" s="28"/>
      <c r="BP18" s="26"/>
      <c r="BQ18" s="28"/>
      <c r="BR18" s="26"/>
      <c r="BS18" s="28"/>
      <c r="BT18" s="30">
        <v>42.37</v>
      </c>
      <c r="BU18" s="28">
        <v>45.393000000003838</v>
      </c>
      <c r="BV18" s="26">
        <v>43.15</v>
      </c>
      <c r="BW18" s="27">
        <v>33.529000000093163</v>
      </c>
      <c r="BX18" s="26">
        <v>43.2</v>
      </c>
      <c r="BY18" s="28">
        <v>38.917999999904055</v>
      </c>
      <c r="BZ18" s="26">
        <v>43.3</v>
      </c>
      <c r="CA18" s="28">
        <v>97.858000000152714</v>
      </c>
      <c r="CB18" s="26">
        <v>43.2</v>
      </c>
      <c r="CC18" s="28">
        <v>97.86</v>
      </c>
      <c r="CD18" s="26">
        <v>43.5</v>
      </c>
      <c r="CE18" s="28">
        <v>32.744999999896272</v>
      </c>
      <c r="CF18" s="30">
        <v>33.6</v>
      </c>
      <c r="CG18" s="28">
        <v>33.058000000089322</v>
      </c>
      <c r="CH18" s="30">
        <v>33.6</v>
      </c>
      <c r="CI18" s="28">
        <v>35.729000000043222</v>
      </c>
      <c r="CJ18" s="30">
        <v>32.299999999999997</v>
      </c>
      <c r="CK18" s="28">
        <v>38.431999999963502</v>
      </c>
      <c r="CL18" s="30">
        <v>33.4</v>
      </c>
      <c r="CM18" s="28">
        <v>36.508999999950056</v>
      </c>
      <c r="CN18" s="30">
        <v>33.700000000000003</v>
      </c>
      <c r="CO18" s="28">
        <v>35.531000000042255</v>
      </c>
      <c r="CP18" s="30">
        <v>38.76</v>
      </c>
      <c r="CQ18" s="28">
        <v>14.913</v>
      </c>
      <c r="CR18" s="30">
        <v>38.9</v>
      </c>
      <c r="CS18" s="28">
        <v>39.618000000047061</v>
      </c>
      <c r="CT18" s="30">
        <v>38.229999999999997</v>
      </c>
      <c r="CU18" s="28">
        <v>43.218999999956779</v>
      </c>
      <c r="CV18" s="30">
        <v>42.62</v>
      </c>
      <c r="CW18" s="142">
        <v>51.988000000001918</v>
      </c>
      <c r="CX18" s="30">
        <v>40.479999999999997</v>
      </c>
      <c r="CY18" s="142">
        <v>41.543000000069149</v>
      </c>
      <c r="CZ18" s="30">
        <v>41.58</v>
      </c>
      <c r="DA18" s="139">
        <v>36.397999999922206</v>
      </c>
      <c r="DB18" s="30">
        <v>40.270000000000003</v>
      </c>
      <c r="DC18" s="38">
        <v>34.565000000075869</v>
      </c>
      <c r="DD18" s="152">
        <v>42.8</v>
      </c>
      <c r="DE18" s="27">
        <v>30.137999999907798</v>
      </c>
      <c r="DF18" s="174">
        <v>42.95</v>
      </c>
      <c r="DG18" s="28">
        <v>31.64000000007011</v>
      </c>
      <c r="DH18" s="184">
        <v>40.6</v>
      </c>
      <c r="DI18" s="28">
        <v>29.130999999906841</v>
      </c>
      <c r="DJ18" s="184">
        <v>39.6</v>
      </c>
      <c r="DK18" s="28">
        <v>31.509000000179597</v>
      </c>
      <c r="DL18" s="174"/>
      <c r="DM18" s="28"/>
      <c r="DN18" s="174"/>
      <c r="DO18" s="28"/>
      <c r="DP18" s="23">
        <f t="shared" si="2"/>
        <v>208.78</v>
      </c>
      <c r="DQ18" s="24">
        <f t="shared" si="3"/>
        <v>258.66200000004801</v>
      </c>
      <c r="DR18" s="128">
        <f t="shared" si="4"/>
        <v>49.882000000048009</v>
      </c>
    </row>
    <row r="19" spans="1:122" ht="15" customHeight="1" x14ac:dyDescent="0.25">
      <c r="A19" s="265" t="s">
        <v>39</v>
      </c>
      <c r="B19" s="266"/>
      <c r="C19" s="267"/>
      <c r="D19" s="26">
        <v>26.37</v>
      </c>
      <c r="E19" s="28">
        <v>16.937999999999999</v>
      </c>
      <c r="F19" s="30">
        <v>26.4</v>
      </c>
      <c r="G19" s="28">
        <v>18.709</v>
      </c>
      <c r="H19" s="30">
        <v>26.36</v>
      </c>
      <c r="I19" s="27">
        <v>17.45</v>
      </c>
      <c r="J19" s="26">
        <v>26.32</v>
      </c>
      <c r="K19" s="28">
        <v>11.101000000000001</v>
      </c>
      <c r="L19" s="31">
        <v>26.4</v>
      </c>
      <c r="M19" s="28">
        <v>15.443</v>
      </c>
      <c r="N19" s="30">
        <v>26.4</v>
      </c>
      <c r="O19" s="28">
        <v>13.497999999999999</v>
      </c>
      <c r="P19" s="26">
        <v>26.32</v>
      </c>
      <c r="Q19" s="28">
        <v>15.444000000000001</v>
      </c>
      <c r="R19" s="26">
        <v>26.33</v>
      </c>
      <c r="S19" s="28">
        <v>16.356999999999999</v>
      </c>
      <c r="T19" s="26">
        <v>26.26</v>
      </c>
      <c r="U19" s="28">
        <v>25.562999999999999</v>
      </c>
      <c r="V19" s="26"/>
      <c r="W19" s="28"/>
      <c r="X19" s="26"/>
      <c r="Y19" s="28"/>
      <c r="Z19" s="30"/>
      <c r="AA19" s="27"/>
      <c r="AB19" s="26"/>
      <c r="AC19" s="28"/>
      <c r="AD19" s="29"/>
      <c r="AE19" s="28"/>
      <c r="AF19" s="31"/>
      <c r="AG19" s="28"/>
      <c r="AH19" s="31"/>
      <c r="AI19" s="27"/>
      <c r="AJ19" s="30"/>
      <c r="AK19" s="28"/>
      <c r="AL19" s="31"/>
      <c r="AM19" s="28"/>
      <c r="AN19" s="31"/>
      <c r="AO19" s="27"/>
      <c r="AP19" s="26"/>
      <c r="AQ19" s="28"/>
      <c r="AR19" s="31"/>
      <c r="AS19" s="27"/>
      <c r="AT19" s="26"/>
      <c r="AU19" s="28"/>
      <c r="AV19" s="26"/>
      <c r="AW19" s="28"/>
      <c r="AX19" s="30"/>
      <c r="AY19" s="28"/>
      <c r="AZ19" s="26"/>
      <c r="BA19" s="28"/>
      <c r="BB19" s="26"/>
      <c r="BC19" s="28"/>
      <c r="BD19" s="31"/>
      <c r="BE19" s="27"/>
      <c r="BF19" s="26"/>
      <c r="BG19" s="28"/>
      <c r="BH19" s="31"/>
      <c r="BI19" s="27"/>
      <c r="BJ19" s="26"/>
      <c r="BK19" s="28"/>
      <c r="BL19" s="26"/>
      <c r="BM19" s="27"/>
      <c r="BN19" s="26"/>
      <c r="BO19" s="28"/>
      <c r="BP19" s="26"/>
      <c r="BQ19" s="28"/>
      <c r="BR19" s="26"/>
      <c r="BS19" s="28"/>
      <c r="BT19" s="30">
        <v>26.33</v>
      </c>
      <c r="BU19" s="28">
        <v>14.733000000000001</v>
      </c>
      <c r="BV19" s="26">
        <v>26.37</v>
      </c>
      <c r="BW19" s="27">
        <v>24.088999999999999</v>
      </c>
      <c r="BX19" s="26">
        <v>26.4</v>
      </c>
      <c r="BY19" s="28">
        <v>21.274000000000001</v>
      </c>
      <c r="BZ19" s="26">
        <v>26.4</v>
      </c>
      <c r="CA19" s="28">
        <v>13.087999999999999</v>
      </c>
      <c r="CB19" s="26">
        <v>26.4</v>
      </c>
      <c r="CC19" s="28">
        <v>7.9189999999999996</v>
      </c>
      <c r="CD19" s="26">
        <v>26.4</v>
      </c>
      <c r="CE19" s="28">
        <v>10.353</v>
      </c>
      <c r="CF19" s="30">
        <v>26.4</v>
      </c>
      <c r="CG19" s="28">
        <v>13.933999999999999</v>
      </c>
      <c r="CH19" s="30">
        <v>26.4</v>
      </c>
      <c r="CI19" s="28">
        <v>15.750999999999999</v>
      </c>
      <c r="CJ19" s="30">
        <v>26.4</v>
      </c>
      <c r="CK19" s="28">
        <v>13.246</v>
      </c>
      <c r="CL19" s="30">
        <v>26.4</v>
      </c>
      <c r="CM19" s="28">
        <v>15.103</v>
      </c>
      <c r="CN19" s="30">
        <v>26.4</v>
      </c>
      <c r="CO19" s="134">
        <v>15.355</v>
      </c>
      <c r="CP19" s="30">
        <v>26.37</v>
      </c>
      <c r="CQ19" s="139">
        <v>15.355</v>
      </c>
      <c r="CR19" s="30">
        <v>26.4</v>
      </c>
      <c r="CS19" s="139">
        <v>14.238</v>
      </c>
      <c r="CT19" s="30">
        <v>0</v>
      </c>
      <c r="CU19" s="139">
        <v>20.800999999999998</v>
      </c>
      <c r="CV19" s="30">
        <v>26.07</v>
      </c>
      <c r="CW19" s="110">
        <v>15.2</v>
      </c>
      <c r="CX19" s="30">
        <v>25.98</v>
      </c>
      <c r="CY19" s="110">
        <v>25.975000000000001</v>
      </c>
      <c r="CZ19" s="30">
        <v>18.14</v>
      </c>
      <c r="DA19" s="110">
        <v>14.488</v>
      </c>
      <c r="DB19" s="30">
        <v>18.100000000000001</v>
      </c>
      <c r="DC19" s="155">
        <v>12.361000000000001</v>
      </c>
      <c r="DD19" s="148">
        <v>24</v>
      </c>
      <c r="DE19" s="22">
        <v>11.837999999999999</v>
      </c>
      <c r="DF19" s="172">
        <v>26.37</v>
      </c>
      <c r="DG19" s="21">
        <v>11.722</v>
      </c>
      <c r="DH19" s="183">
        <v>26.4</v>
      </c>
      <c r="DI19" s="21">
        <v>12.250999999999999</v>
      </c>
      <c r="DJ19" s="183">
        <v>26.4</v>
      </c>
      <c r="DK19" s="21">
        <v>13.569000000000001</v>
      </c>
      <c r="DL19" s="172"/>
      <c r="DM19" s="21"/>
      <c r="DN19" s="172"/>
      <c r="DO19" s="21"/>
      <c r="DP19" s="23">
        <f t="shared" si="2"/>
        <v>158.04000000000002</v>
      </c>
      <c r="DQ19" s="24">
        <f t="shared" si="3"/>
        <v>101.03800000000001</v>
      </c>
      <c r="DR19" s="128">
        <f t="shared" si="4"/>
        <v>-57.00200000000001</v>
      </c>
    </row>
    <row r="20" spans="1:122" ht="15" customHeight="1" x14ac:dyDescent="0.25">
      <c r="A20" s="265" t="s">
        <v>40</v>
      </c>
      <c r="B20" s="266"/>
      <c r="C20" s="267"/>
      <c r="D20" s="26">
        <v>7.94</v>
      </c>
      <c r="E20" s="28">
        <v>7</v>
      </c>
      <c r="F20" s="30">
        <v>8.07</v>
      </c>
      <c r="G20" s="28">
        <v>7</v>
      </c>
      <c r="H20" s="30">
        <v>8.1</v>
      </c>
      <c r="I20" s="27">
        <v>7</v>
      </c>
      <c r="J20" s="26">
        <v>8.4499999999999993</v>
      </c>
      <c r="K20" s="28">
        <v>7</v>
      </c>
      <c r="L20" s="31">
        <v>8.0500000000000007</v>
      </c>
      <c r="M20" s="28">
        <v>7</v>
      </c>
      <c r="N20" s="30">
        <v>7.93</v>
      </c>
      <c r="O20" s="28">
        <v>7</v>
      </c>
      <c r="P20" s="26">
        <v>8.09</v>
      </c>
      <c r="Q20" s="28">
        <v>8.5</v>
      </c>
      <c r="R20" s="26">
        <v>7.99</v>
      </c>
      <c r="S20" s="28">
        <v>8.5</v>
      </c>
      <c r="T20" s="26">
        <v>7.56</v>
      </c>
      <c r="U20" s="28">
        <v>8.5</v>
      </c>
      <c r="V20" s="26"/>
      <c r="W20" s="28"/>
      <c r="X20" s="26"/>
      <c r="Y20" s="28"/>
      <c r="Z20" s="30"/>
      <c r="AA20" s="27"/>
      <c r="AB20" s="26"/>
      <c r="AC20" s="28"/>
      <c r="AD20" s="29"/>
      <c r="AE20" s="28"/>
      <c r="AF20" s="31"/>
      <c r="AG20" s="28"/>
      <c r="AH20" s="31"/>
      <c r="AI20" s="27"/>
      <c r="AJ20" s="30"/>
      <c r="AK20" s="28"/>
      <c r="AL20" s="31"/>
      <c r="AM20" s="28"/>
      <c r="AN20" s="31"/>
      <c r="AO20" s="27"/>
      <c r="AP20" s="26"/>
      <c r="AQ20" s="28"/>
      <c r="AR20" s="31"/>
      <c r="AS20" s="27"/>
      <c r="AT20" s="26"/>
      <c r="AU20" s="28"/>
      <c r="AV20" s="26"/>
      <c r="AW20" s="28"/>
      <c r="AX20" s="30"/>
      <c r="AY20" s="28"/>
      <c r="AZ20" s="26"/>
      <c r="BA20" s="28"/>
      <c r="BB20" s="26"/>
      <c r="BC20" s="28"/>
      <c r="BD20" s="31"/>
      <c r="BE20" s="27"/>
      <c r="BF20" s="26"/>
      <c r="BG20" s="28"/>
      <c r="BH20" s="31"/>
      <c r="BI20" s="27"/>
      <c r="BJ20" s="26"/>
      <c r="BK20" s="28"/>
      <c r="BL20" s="26"/>
      <c r="BM20" s="27"/>
      <c r="BN20" s="26"/>
      <c r="BO20" s="28"/>
      <c r="BP20" s="26"/>
      <c r="BQ20" s="28"/>
      <c r="BR20" s="26"/>
      <c r="BS20" s="28"/>
      <c r="BT20" s="30">
        <v>8.41</v>
      </c>
      <c r="BU20" s="28">
        <v>8.5</v>
      </c>
      <c r="BV20" s="26">
        <v>8.5500000000000007</v>
      </c>
      <c r="BW20" s="27">
        <v>8.5</v>
      </c>
      <c r="BX20" s="26">
        <v>8.3699999999999992</v>
      </c>
      <c r="BY20" s="28">
        <v>8.5</v>
      </c>
      <c r="BZ20" s="26">
        <v>7.77</v>
      </c>
      <c r="CA20" s="28">
        <v>8.5</v>
      </c>
      <c r="CB20" s="26">
        <v>8.42</v>
      </c>
      <c r="CC20" s="28">
        <v>8.5</v>
      </c>
      <c r="CD20" s="26">
        <v>7.92</v>
      </c>
      <c r="CE20" s="28">
        <v>8.5</v>
      </c>
      <c r="CF20" s="30">
        <v>8.18</v>
      </c>
      <c r="CG20" s="28">
        <v>8.5</v>
      </c>
      <c r="CH20" s="30">
        <v>8.17</v>
      </c>
      <c r="CI20" s="28">
        <v>8.5</v>
      </c>
      <c r="CJ20" s="30">
        <v>8.14</v>
      </c>
      <c r="CK20" s="28">
        <v>8.5</v>
      </c>
      <c r="CL20" s="30">
        <v>8.0399999999999991</v>
      </c>
      <c r="CM20" s="28">
        <v>8.5</v>
      </c>
      <c r="CN20" s="30">
        <v>7.93</v>
      </c>
      <c r="CO20" s="28">
        <v>8.5</v>
      </c>
      <c r="CP20" s="30">
        <v>7.97</v>
      </c>
      <c r="CQ20" s="28">
        <v>8.5</v>
      </c>
      <c r="CR20" s="30">
        <v>8.1199999999999992</v>
      </c>
      <c r="CS20" s="28">
        <v>8.5</v>
      </c>
      <c r="CT20" s="30">
        <v>8.4499999999999993</v>
      </c>
      <c r="CU20" s="28">
        <v>8.5</v>
      </c>
      <c r="CV20" s="30">
        <v>8.39</v>
      </c>
      <c r="CW20" s="142">
        <v>8.5</v>
      </c>
      <c r="CX20" s="30">
        <v>8.3699999999999992</v>
      </c>
      <c r="CY20" s="142">
        <v>8.5</v>
      </c>
      <c r="CZ20" s="30">
        <v>8.56</v>
      </c>
      <c r="DA20" s="142">
        <v>8.5</v>
      </c>
      <c r="DB20" s="30">
        <v>8.24</v>
      </c>
      <c r="DC20" s="22">
        <v>8.5</v>
      </c>
      <c r="DD20" s="148">
        <v>8.58</v>
      </c>
      <c r="DE20" s="22">
        <v>8.5</v>
      </c>
      <c r="DF20" s="172">
        <v>8.44</v>
      </c>
      <c r="DG20" s="21">
        <v>8.5</v>
      </c>
      <c r="DH20" s="183">
        <v>8.5299999999999994</v>
      </c>
      <c r="DI20" s="21">
        <v>8.5</v>
      </c>
      <c r="DJ20" s="183">
        <v>8.34</v>
      </c>
      <c r="DK20" s="21">
        <v>8.5</v>
      </c>
      <c r="DL20" s="172"/>
      <c r="DM20" s="21"/>
      <c r="DN20" s="172"/>
      <c r="DO20" s="21"/>
      <c r="DP20" s="23">
        <f t="shared" si="2"/>
        <v>48.03</v>
      </c>
      <c r="DQ20" s="24">
        <f t="shared" si="3"/>
        <v>48</v>
      </c>
      <c r="DR20" s="128">
        <f t="shared" si="4"/>
        <v>-3.0000000000001137E-2</v>
      </c>
    </row>
    <row r="21" spans="1:122" ht="15" customHeight="1" x14ac:dyDescent="0.25">
      <c r="A21" s="265" t="s">
        <v>41</v>
      </c>
      <c r="B21" s="266"/>
      <c r="C21" s="267"/>
      <c r="D21" s="26">
        <v>7.0000000000000007E-2</v>
      </c>
      <c r="E21" s="28">
        <v>7.0000000000000007E-2</v>
      </c>
      <c r="F21" s="49">
        <v>7.0000000000000007E-2</v>
      </c>
      <c r="G21" s="28">
        <v>7.0000000000000007E-2</v>
      </c>
      <c r="H21" s="30">
        <v>7.0000000000000007E-2</v>
      </c>
      <c r="I21" s="27">
        <v>7.0000000000000007E-2</v>
      </c>
      <c r="J21" s="26">
        <v>7.0000000000000007E-2</v>
      </c>
      <c r="K21" s="33">
        <v>7.0000000000000007E-2</v>
      </c>
      <c r="L21" s="31">
        <v>7.0000000000000007E-2</v>
      </c>
      <c r="M21" s="28">
        <v>7.0000000000000007E-2</v>
      </c>
      <c r="N21" s="76">
        <v>0.08</v>
      </c>
      <c r="O21" s="28">
        <v>0.08</v>
      </c>
      <c r="P21" s="26">
        <v>7.0000000000000007E-2</v>
      </c>
      <c r="Q21" s="28">
        <v>7.0000000000000007E-2</v>
      </c>
      <c r="R21" s="26">
        <v>7.0000000000000007E-2</v>
      </c>
      <c r="S21" s="28">
        <v>7.0000000000000007E-2</v>
      </c>
      <c r="T21" s="26">
        <v>0.08</v>
      </c>
      <c r="U21" s="33">
        <v>0.08</v>
      </c>
      <c r="V21" s="30"/>
      <c r="W21" s="28"/>
      <c r="X21" s="26"/>
      <c r="Y21" s="28"/>
      <c r="Z21" s="30"/>
      <c r="AA21" s="27"/>
      <c r="AB21" s="26"/>
      <c r="AC21" s="28"/>
      <c r="AD21" s="29"/>
      <c r="AE21" s="28"/>
      <c r="AF21" s="31"/>
      <c r="AG21" s="28"/>
      <c r="AH21" s="31"/>
      <c r="AI21" s="27"/>
      <c r="AJ21" s="30"/>
      <c r="AK21" s="28"/>
      <c r="AL21" s="31"/>
      <c r="AM21" s="28"/>
      <c r="AN21" s="31"/>
      <c r="AO21" s="27"/>
      <c r="AP21" s="26"/>
      <c r="AQ21" s="28"/>
      <c r="AR21" s="31"/>
      <c r="AS21" s="27"/>
      <c r="AT21" s="26"/>
      <c r="AU21" s="28"/>
      <c r="AV21" s="26"/>
      <c r="AW21" s="28"/>
      <c r="AX21" s="30"/>
      <c r="AY21" s="28"/>
      <c r="AZ21" s="26"/>
      <c r="BA21" s="28"/>
      <c r="BB21" s="26"/>
      <c r="BC21" s="28"/>
      <c r="BD21" s="31"/>
      <c r="BE21" s="27"/>
      <c r="BF21" s="26"/>
      <c r="BG21" s="28"/>
      <c r="BH21" s="31"/>
      <c r="BI21" s="27"/>
      <c r="BJ21" s="26"/>
      <c r="BK21" s="28"/>
      <c r="BL21" s="26"/>
      <c r="BM21" s="27"/>
      <c r="BN21" s="26"/>
      <c r="BO21" s="28"/>
      <c r="BP21" s="26"/>
      <c r="BQ21" s="28"/>
      <c r="BR21" s="26"/>
      <c r="BS21" s="28"/>
      <c r="BT21" s="49">
        <v>0.08</v>
      </c>
      <c r="BU21" s="33">
        <v>0.08</v>
      </c>
      <c r="BV21" s="26">
        <v>0.08</v>
      </c>
      <c r="BW21" s="32">
        <v>0.08</v>
      </c>
      <c r="BX21" s="26">
        <v>0.08</v>
      </c>
      <c r="BY21" s="33">
        <v>0.08</v>
      </c>
      <c r="BZ21" s="26">
        <v>0.08</v>
      </c>
      <c r="CA21" s="33">
        <v>0.08</v>
      </c>
      <c r="CB21" s="26">
        <v>0.1</v>
      </c>
      <c r="CC21" s="33">
        <v>0.1</v>
      </c>
      <c r="CD21" s="26">
        <v>0.1</v>
      </c>
      <c r="CE21" s="33">
        <v>0.1</v>
      </c>
      <c r="CF21" s="49">
        <v>0.1</v>
      </c>
      <c r="CG21" s="33">
        <v>0.1</v>
      </c>
      <c r="CH21" s="49">
        <v>0</v>
      </c>
      <c r="CI21" s="33">
        <v>0</v>
      </c>
      <c r="CJ21" s="49">
        <v>0.1</v>
      </c>
      <c r="CK21" s="33">
        <v>0.1</v>
      </c>
      <c r="CL21" s="49">
        <v>0.1</v>
      </c>
      <c r="CM21" s="33">
        <v>0.1</v>
      </c>
      <c r="CN21" s="49">
        <v>0.1</v>
      </c>
      <c r="CO21" s="33">
        <v>0.1</v>
      </c>
      <c r="CP21" s="49">
        <v>0.1</v>
      </c>
      <c r="CQ21" s="33">
        <v>0.1</v>
      </c>
      <c r="CR21" s="49">
        <v>0.1</v>
      </c>
      <c r="CS21" s="33">
        <v>0.1</v>
      </c>
      <c r="CT21" s="49">
        <v>0.1</v>
      </c>
      <c r="CU21" s="33">
        <v>0.1</v>
      </c>
      <c r="CV21" s="49">
        <v>0.1</v>
      </c>
      <c r="CW21" s="143">
        <v>0.1</v>
      </c>
      <c r="CX21" s="49">
        <v>0.1</v>
      </c>
      <c r="CY21" s="143">
        <v>0.1</v>
      </c>
      <c r="CZ21" s="49">
        <v>0.1</v>
      </c>
      <c r="DA21" s="143">
        <v>0.1</v>
      </c>
      <c r="DB21" s="49">
        <v>0.1</v>
      </c>
      <c r="DC21" s="156">
        <v>0.1</v>
      </c>
      <c r="DD21" s="149">
        <v>0.1</v>
      </c>
      <c r="DE21" s="156">
        <v>0.1</v>
      </c>
      <c r="DF21" s="175">
        <v>0.1</v>
      </c>
      <c r="DG21" s="176">
        <v>0.1</v>
      </c>
      <c r="DH21" s="185">
        <v>0.1</v>
      </c>
      <c r="DI21" s="176">
        <v>0.1</v>
      </c>
      <c r="DJ21" s="185">
        <v>0.1</v>
      </c>
      <c r="DK21" s="176">
        <v>0.1</v>
      </c>
      <c r="DL21" s="175"/>
      <c r="DM21" s="176"/>
      <c r="DN21" s="175"/>
      <c r="DO21" s="176"/>
      <c r="DP21" s="23">
        <f t="shared" si="2"/>
        <v>0.45000000000000007</v>
      </c>
      <c r="DQ21" s="24">
        <f t="shared" si="3"/>
        <v>0.45000000000000007</v>
      </c>
      <c r="DR21" s="128">
        <f t="shared" si="4"/>
        <v>0</v>
      </c>
    </row>
    <row r="22" spans="1:122" ht="15" customHeight="1" x14ac:dyDescent="0.25">
      <c r="A22" s="265" t="s">
        <v>42</v>
      </c>
      <c r="B22" s="266"/>
      <c r="C22" s="267"/>
      <c r="D22" s="26">
        <v>349.2</v>
      </c>
      <c r="E22" s="28">
        <v>267.31913999993009</v>
      </c>
      <c r="F22" s="49">
        <v>368</v>
      </c>
      <c r="G22" s="28">
        <v>233.44596000002559</v>
      </c>
      <c r="H22" s="19">
        <v>386.64</v>
      </c>
      <c r="I22" s="27">
        <v>256.54200000000077</v>
      </c>
      <c r="J22" s="72">
        <v>343.6</v>
      </c>
      <c r="K22" s="35">
        <v>260.02812000002638</v>
      </c>
      <c r="L22" s="31">
        <v>342</v>
      </c>
      <c r="M22" s="38">
        <v>285.10877999993261</v>
      </c>
      <c r="N22" s="30">
        <v>289</v>
      </c>
      <c r="O22" s="28">
        <v>372.2565000000568</v>
      </c>
      <c r="P22" s="26">
        <v>321.41000000000003</v>
      </c>
      <c r="Q22" s="28">
        <v>407.81795999991772</v>
      </c>
      <c r="R22" s="26">
        <v>410.1</v>
      </c>
      <c r="S22" s="28">
        <v>398.55486000000667</v>
      </c>
      <c r="T22" s="39">
        <v>385.34</v>
      </c>
      <c r="U22" s="36">
        <v>395.6191800001082</v>
      </c>
      <c r="V22" s="30"/>
      <c r="W22" s="28"/>
      <c r="X22" s="37"/>
      <c r="Y22" s="36"/>
      <c r="Z22" s="30"/>
      <c r="AA22" s="27"/>
      <c r="AB22" s="72"/>
      <c r="AC22" s="35"/>
      <c r="AD22" s="29"/>
      <c r="AE22" s="28"/>
      <c r="AF22" s="31"/>
      <c r="AG22" s="28"/>
      <c r="AH22" s="31"/>
      <c r="AI22" s="27"/>
      <c r="AJ22" s="30"/>
      <c r="AK22" s="28"/>
      <c r="AL22" s="31"/>
      <c r="AM22" s="28"/>
      <c r="AN22" s="31"/>
      <c r="AO22" s="27"/>
      <c r="AP22" s="26"/>
      <c r="AQ22" s="28"/>
      <c r="AR22" s="31"/>
      <c r="AS22" s="27"/>
      <c r="AT22" s="26"/>
      <c r="AU22" s="28"/>
      <c r="AV22" s="26"/>
      <c r="AW22" s="28"/>
      <c r="AX22" s="30"/>
      <c r="AY22" s="28"/>
      <c r="AZ22" s="39"/>
      <c r="BA22" s="38"/>
      <c r="BB22" s="39"/>
      <c r="BC22" s="38"/>
      <c r="BD22" s="31"/>
      <c r="BE22" s="27"/>
      <c r="BF22" s="26"/>
      <c r="BG22" s="28"/>
      <c r="BH22" s="39"/>
      <c r="BI22" s="38"/>
      <c r="BJ22" s="39"/>
      <c r="BK22" s="38"/>
      <c r="BL22" s="39"/>
      <c r="BM22" s="27"/>
      <c r="BN22" s="26"/>
      <c r="BO22" s="28"/>
      <c r="BP22" s="26"/>
      <c r="BQ22" s="28"/>
      <c r="BR22" s="26"/>
      <c r="BS22" s="28"/>
      <c r="BT22" s="49">
        <v>391.23</v>
      </c>
      <c r="BU22" s="36">
        <v>381.79085999994868</v>
      </c>
      <c r="BV22" s="39">
        <v>415.12</v>
      </c>
      <c r="BW22" s="34">
        <v>352.45254000005599</v>
      </c>
      <c r="BX22" s="26">
        <v>396.7</v>
      </c>
      <c r="BY22" s="35">
        <v>323.93921999991028</v>
      </c>
      <c r="BZ22" s="26">
        <v>392.2</v>
      </c>
      <c r="CA22" s="35">
        <v>247.5646800000552</v>
      </c>
      <c r="CB22" s="26">
        <v>387.5</v>
      </c>
      <c r="CC22" s="35">
        <v>151.13472000001033</v>
      </c>
      <c r="CD22" s="26">
        <v>369.5</v>
      </c>
      <c r="CE22" s="35">
        <v>212.16096000002469</v>
      </c>
      <c r="CF22" s="49">
        <v>387.5</v>
      </c>
      <c r="CG22" s="35">
        <v>334.67411999995193</v>
      </c>
      <c r="CH22" s="49">
        <v>433.5</v>
      </c>
      <c r="CI22" s="35">
        <v>326.75082000002504</v>
      </c>
      <c r="CJ22" s="49">
        <v>372</v>
      </c>
      <c r="CK22" s="35">
        <v>348.95981999995371</v>
      </c>
      <c r="CL22" s="49">
        <v>387.5</v>
      </c>
      <c r="CM22" s="35">
        <v>359.64257999999762</v>
      </c>
      <c r="CN22" s="49">
        <v>395</v>
      </c>
      <c r="CO22" s="35">
        <v>398.29086000005015</v>
      </c>
      <c r="CP22" s="49">
        <v>406.15</v>
      </c>
      <c r="CQ22" s="35">
        <v>405.27827999998499</v>
      </c>
      <c r="CR22" s="49">
        <v>383</v>
      </c>
      <c r="CS22" s="35">
        <v>389.91347999996896</v>
      </c>
      <c r="CT22" s="49">
        <v>405.04</v>
      </c>
      <c r="CU22" s="35">
        <v>283.57428000004677</v>
      </c>
      <c r="CV22" s="49">
        <v>383.96</v>
      </c>
      <c r="CW22" s="144">
        <v>206.45921999991177</v>
      </c>
      <c r="CX22" s="49">
        <v>342.52</v>
      </c>
      <c r="CY22" s="144">
        <v>98.314260000102507</v>
      </c>
      <c r="CZ22" s="49">
        <v>0</v>
      </c>
      <c r="DA22" s="144">
        <v>61.009079999889622</v>
      </c>
      <c r="DB22" s="49">
        <v>342.44</v>
      </c>
      <c r="DC22" s="157">
        <v>260.22414000005432</v>
      </c>
      <c r="DD22" s="149">
        <v>344.5</v>
      </c>
      <c r="DE22" s="157">
        <v>325.68888000000618</v>
      </c>
      <c r="DF22" s="175">
        <v>381.6</v>
      </c>
      <c r="DG22" s="177">
        <v>374.98890000000449</v>
      </c>
      <c r="DH22" s="186">
        <v>329.2</v>
      </c>
      <c r="DI22" s="177">
        <v>433.92096000001089</v>
      </c>
      <c r="DJ22" s="186">
        <v>378.7</v>
      </c>
      <c r="DK22" s="177">
        <v>373.02540000002017</v>
      </c>
      <c r="DL22" s="175"/>
      <c r="DM22" s="177"/>
      <c r="DN22" s="175"/>
      <c r="DO22" s="177"/>
      <c r="DP22" s="23">
        <f t="shared" si="2"/>
        <v>2139.08</v>
      </c>
      <c r="DQ22" s="24">
        <f t="shared" si="3"/>
        <v>2241.1481399999707</v>
      </c>
      <c r="DR22" s="130">
        <f t="shared" si="4"/>
        <v>102.06813999997075</v>
      </c>
    </row>
    <row r="23" spans="1:122" s="65" customFormat="1" ht="15" customHeight="1" x14ac:dyDescent="0.25">
      <c r="A23" s="265" t="s">
        <v>43</v>
      </c>
      <c r="B23" s="266"/>
      <c r="C23" s="267"/>
      <c r="D23" s="26">
        <v>44.26</v>
      </c>
      <c r="E23" s="28">
        <v>50</v>
      </c>
      <c r="F23" s="30">
        <v>44.33</v>
      </c>
      <c r="G23" s="28">
        <v>50</v>
      </c>
      <c r="H23" s="19">
        <v>44.25</v>
      </c>
      <c r="I23" s="27">
        <v>50</v>
      </c>
      <c r="J23" s="72">
        <v>44.18</v>
      </c>
      <c r="K23" s="35">
        <v>50</v>
      </c>
      <c r="L23" s="31">
        <v>44.33</v>
      </c>
      <c r="M23" s="38">
        <v>50</v>
      </c>
      <c r="N23" s="30">
        <v>43.13</v>
      </c>
      <c r="O23" s="33">
        <v>50</v>
      </c>
      <c r="P23" s="26">
        <v>43.97</v>
      </c>
      <c r="Q23" s="33">
        <v>50</v>
      </c>
      <c r="R23" s="26">
        <v>43</v>
      </c>
      <c r="S23" s="28">
        <v>50</v>
      </c>
      <c r="T23" s="39">
        <v>42.86</v>
      </c>
      <c r="U23" s="36">
        <v>50</v>
      </c>
      <c r="V23" s="30"/>
      <c r="W23" s="33"/>
      <c r="X23" s="37"/>
      <c r="Y23" s="36"/>
      <c r="Z23" s="30"/>
      <c r="AA23" s="27"/>
      <c r="AB23" s="72"/>
      <c r="AC23" s="35"/>
      <c r="AD23" s="29"/>
      <c r="AE23" s="28"/>
      <c r="AF23" s="31"/>
      <c r="AG23" s="28"/>
      <c r="AH23" s="31"/>
      <c r="AI23" s="27"/>
      <c r="AJ23" s="30"/>
      <c r="AK23" s="28"/>
      <c r="AL23" s="31"/>
      <c r="AM23" s="28"/>
      <c r="AN23" s="31"/>
      <c r="AO23" s="27"/>
      <c r="AP23" s="26"/>
      <c r="AQ23" s="28"/>
      <c r="AR23" s="31"/>
      <c r="AS23" s="27"/>
      <c r="AT23" s="26"/>
      <c r="AU23" s="28"/>
      <c r="AV23" s="26"/>
      <c r="AW23" s="28"/>
      <c r="AX23" s="30"/>
      <c r="AY23" s="28"/>
      <c r="AZ23" s="39"/>
      <c r="BA23" s="38"/>
      <c r="BB23" s="39"/>
      <c r="BC23" s="38"/>
      <c r="BD23" s="31"/>
      <c r="BE23" s="27"/>
      <c r="BF23" s="77"/>
      <c r="BG23" s="28"/>
      <c r="BH23" s="39"/>
      <c r="BI23" s="38"/>
      <c r="BJ23" s="39"/>
      <c r="BK23" s="38"/>
      <c r="BL23" s="39"/>
      <c r="BM23" s="27"/>
      <c r="BN23" s="26"/>
      <c r="BO23" s="28"/>
      <c r="BP23" s="26"/>
      <c r="BQ23" s="28"/>
      <c r="BR23" s="26"/>
      <c r="BS23" s="28"/>
      <c r="BT23" s="30">
        <v>42.99</v>
      </c>
      <c r="BU23" s="36">
        <v>50</v>
      </c>
      <c r="BV23" s="39">
        <v>43.08</v>
      </c>
      <c r="BW23" s="34">
        <v>50</v>
      </c>
      <c r="BX23" s="26">
        <v>43.13</v>
      </c>
      <c r="BY23" s="35">
        <v>50</v>
      </c>
      <c r="BZ23" s="26">
        <v>43.13</v>
      </c>
      <c r="CA23" s="35">
        <v>50</v>
      </c>
      <c r="CB23" s="26">
        <v>43.13</v>
      </c>
      <c r="CC23" s="35">
        <v>50</v>
      </c>
      <c r="CD23" s="26">
        <v>43.13</v>
      </c>
      <c r="CE23" s="35">
        <v>50</v>
      </c>
      <c r="CF23" s="30">
        <v>43.13</v>
      </c>
      <c r="CG23" s="35">
        <v>50</v>
      </c>
      <c r="CH23" s="30">
        <v>43.13</v>
      </c>
      <c r="CI23" s="35">
        <v>50</v>
      </c>
      <c r="CJ23" s="30">
        <v>43.13</v>
      </c>
      <c r="CK23" s="35">
        <v>50</v>
      </c>
      <c r="CL23" s="30">
        <v>43.13</v>
      </c>
      <c r="CM23" s="35">
        <v>50</v>
      </c>
      <c r="CN23" s="30">
        <v>43.13</v>
      </c>
      <c r="CO23" s="35">
        <v>50</v>
      </c>
      <c r="CP23" s="30">
        <v>43.08</v>
      </c>
      <c r="CQ23" s="35">
        <v>50</v>
      </c>
      <c r="CR23" s="30">
        <v>43.13</v>
      </c>
      <c r="CS23" s="35">
        <v>50</v>
      </c>
      <c r="CT23" s="30">
        <v>42.92</v>
      </c>
      <c r="CU23" s="35">
        <v>50</v>
      </c>
      <c r="CV23" s="30">
        <v>42.51</v>
      </c>
      <c r="CW23" s="144">
        <v>50</v>
      </c>
      <c r="CX23" s="30">
        <v>42.36</v>
      </c>
      <c r="CY23" s="144">
        <v>50</v>
      </c>
      <c r="CZ23" s="30">
        <v>41.47</v>
      </c>
      <c r="DA23" s="144">
        <v>50</v>
      </c>
      <c r="DB23" s="30">
        <v>42.35</v>
      </c>
      <c r="DC23" s="157">
        <v>50</v>
      </c>
      <c r="DD23" s="148">
        <v>43.13</v>
      </c>
      <c r="DE23" s="157">
        <v>50</v>
      </c>
      <c r="DF23" s="172">
        <v>43.08</v>
      </c>
      <c r="DG23" s="177">
        <v>50</v>
      </c>
      <c r="DH23" s="186">
        <v>43.13</v>
      </c>
      <c r="DI23" s="177">
        <v>50</v>
      </c>
      <c r="DJ23" s="186">
        <v>43.13</v>
      </c>
      <c r="DK23" s="177">
        <v>50</v>
      </c>
      <c r="DL23" s="172"/>
      <c r="DM23" s="177"/>
      <c r="DN23" s="172"/>
      <c r="DO23" s="177"/>
      <c r="DP23" s="23">
        <f t="shared" si="2"/>
        <v>260.28000000000003</v>
      </c>
      <c r="DQ23" s="24">
        <f t="shared" si="3"/>
        <v>300</v>
      </c>
      <c r="DR23" s="128">
        <f t="shared" si="4"/>
        <v>39.71999999999997</v>
      </c>
    </row>
    <row r="24" spans="1:122" ht="15" customHeight="1" x14ac:dyDescent="0.25">
      <c r="A24" s="348" t="s">
        <v>44</v>
      </c>
      <c r="B24" s="349"/>
      <c r="C24" s="350"/>
      <c r="D24" s="112">
        <v>16.792000000365078</v>
      </c>
      <c r="E24" s="33">
        <v>16.792000000365078</v>
      </c>
      <c r="F24" s="69">
        <f>H24</f>
        <v>15.376000000223485</v>
      </c>
      <c r="G24" s="33">
        <v>-0.31600000019943764</v>
      </c>
      <c r="H24" s="113">
        <v>15.376000000223485</v>
      </c>
      <c r="I24" s="32">
        <v>15.376000000223485</v>
      </c>
      <c r="J24" s="191">
        <v>8.42</v>
      </c>
      <c r="K24" s="119">
        <v>8.4159999997950763</v>
      </c>
      <c r="L24" s="115">
        <v>13.10799999989672</v>
      </c>
      <c r="M24" s="40">
        <v>13.10799999989672</v>
      </c>
      <c r="N24" s="69">
        <v>0</v>
      </c>
      <c r="O24" s="114">
        <v>-1.8560000000784385</v>
      </c>
      <c r="P24" s="116">
        <v>16.012000000189801</v>
      </c>
      <c r="Q24" s="114">
        <v>16.012000000189801</v>
      </c>
      <c r="R24" s="112">
        <v>10.73599999998055</v>
      </c>
      <c r="S24" s="33">
        <v>10.73599999998055</v>
      </c>
      <c r="T24" s="117">
        <v>12.260000000086166</v>
      </c>
      <c r="U24" s="114">
        <v>12.260000000086166</v>
      </c>
      <c r="V24" s="118"/>
      <c r="W24" s="114"/>
      <c r="X24" s="118"/>
      <c r="Y24" s="114"/>
      <c r="Z24" s="69"/>
      <c r="AA24" s="32"/>
      <c r="AB24" s="69"/>
      <c r="AC24" s="119"/>
      <c r="AD24" s="120"/>
      <c r="AE24" s="40"/>
      <c r="AF24" s="115"/>
      <c r="AG24" s="33"/>
      <c r="AH24" s="115"/>
      <c r="AI24" s="32"/>
      <c r="AJ24" s="112"/>
      <c r="AK24" s="33"/>
      <c r="AL24" s="115"/>
      <c r="AM24" s="40"/>
      <c r="AN24" s="115"/>
      <c r="AO24" s="32"/>
      <c r="AP24" s="117"/>
      <c r="AQ24" s="40"/>
      <c r="AR24" s="117"/>
      <c r="AS24" s="40"/>
      <c r="AT24" s="112"/>
      <c r="AU24" s="33"/>
      <c r="AV24" s="112"/>
      <c r="AW24" s="33"/>
      <c r="AX24" s="69"/>
      <c r="AY24" s="33"/>
      <c r="AZ24" s="117"/>
      <c r="BA24" s="40"/>
      <c r="BB24" s="117"/>
      <c r="BC24" s="40"/>
      <c r="BD24" s="115"/>
      <c r="BE24" s="32"/>
      <c r="BF24" s="112"/>
      <c r="BG24" s="33"/>
      <c r="BH24" s="117"/>
      <c r="BI24" s="40"/>
      <c r="BJ24" s="117"/>
      <c r="BK24" s="40"/>
      <c r="BL24" s="117"/>
      <c r="BM24" s="32"/>
      <c r="BN24" s="112"/>
      <c r="BO24" s="33"/>
      <c r="BP24" s="112"/>
      <c r="BQ24" s="33"/>
      <c r="BR24" s="112"/>
      <c r="BS24" s="33"/>
      <c r="BT24" s="69">
        <f>BV24</f>
        <v>-4.8719999997010746</v>
      </c>
      <c r="BU24" s="114">
        <v>-5.5400000000504406</v>
      </c>
      <c r="BV24" s="117">
        <v>-4.8719999997010746</v>
      </c>
      <c r="BW24" s="124">
        <v>-4.8719999997010746</v>
      </c>
      <c r="BX24" s="112">
        <v>41.855999999504434</v>
      </c>
      <c r="BY24" s="119">
        <v>41.855999999504434</v>
      </c>
      <c r="BZ24" s="112">
        <v>20.784000000114133</v>
      </c>
      <c r="CA24" s="119">
        <v>20.784000000114133</v>
      </c>
      <c r="CB24" s="112">
        <v>-2.6320000001371682</v>
      </c>
      <c r="CC24" s="119">
        <v>-2.6320000001371682</v>
      </c>
      <c r="CD24" s="112">
        <v>5.216000000263648</v>
      </c>
      <c r="CE24" s="119">
        <v>5.216000000263648</v>
      </c>
      <c r="CF24" s="112">
        <v>18.979999999970232</v>
      </c>
      <c r="CG24" s="119">
        <v>18.979999999970232</v>
      </c>
      <c r="CH24" s="112">
        <v>0</v>
      </c>
      <c r="CI24" s="119">
        <v>9.4920000001961853</v>
      </c>
      <c r="CJ24" s="112">
        <v>7.2119999997494233</v>
      </c>
      <c r="CK24" s="119">
        <v>7.2119999997494233</v>
      </c>
      <c r="CL24" s="112">
        <v>5.7600000000770706</v>
      </c>
      <c r="CM24" s="119">
        <v>5.7600000000770706</v>
      </c>
      <c r="CN24" s="112">
        <v>14.856000000112999</v>
      </c>
      <c r="CO24" s="119">
        <v>14.856000000112999</v>
      </c>
      <c r="CP24" s="112">
        <v>11.471999999964282</v>
      </c>
      <c r="CQ24" s="119">
        <v>11.471999999964282</v>
      </c>
      <c r="CR24" s="112">
        <v>4.6760000002145716</v>
      </c>
      <c r="CS24" s="119">
        <v>4.6760000002145716</v>
      </c>
      <c r="CT24" s="112">
        <v>14.571999999452601</v>
      </c>
      <c r="CU24" s="119">
        <v>14.571999999452601</v>
      </c>
      <c r="CV24" s="112">
        <v>16.928000000074917</v>
      </c>
      <c r="CW24" s="145">
        <v>16.928000000074917</v>
      </c>
      <c r="CX24" s="112">
        <v>6.9599999998313251</v>
      </c>
      <c r="CY24" s="145">
        <v>6.9599999998313251</v>
      </c>
      <c r="CZ24" s="112">
        <v>2.8560000005688835</v>
      </c>
      <c r="DA24" s="145">
        <v>2.8560000005688835</v>
      </c>
      <c r="DB24" s="112">
        <v>11.244000000084725</v>
      </c>
      <c r="DC24" s="124">
        <v>11.244000000084725</v>
      </c>
      <c r="DD24" s="150">
        <v>6.5319999997300329</v>
      </c>
      <c r="DE24" s="124">
        <v>6.5319999997300329</v>
      </c>
      <c r="DF24" s="178">
        <v>20.95599999968772</v>
      </c>
      <c r="DG24" s="119">
        <v>20.95599999968772</v>
      </c>
      <c r="DH24" s="187">
        <v>12.392000000238113</v>
      </c>
      <c r="DI24" s="119">
        <v>12.392000000238113</v>
      </c>
      <c r="DJ24" s="187">
        <v>3.8880000000563086</v>
      </c>
      <c r="DK24" s="119">
        <v>3.8880000000563086</v>
      </c>
      <c r="DL24" s="178"/>
      <c r="DM24" s="119"/>
      <c r="DN24" s="178"/>
      <c r="DO24" s="119"/>
      <c r="DP24" s="41">
        <f t="shared" si="2"/>
        <v>47.244000000452161</v>
      </c>
      <c r="DQ24" s="24">
        <f t="shared" si="3"/>
        <v>44.720000000024356</v>
      </c>
      <c r="DR24" s="128">
        <f t="shared" si="4"/>
        <v>-2.5240000004278045</v>
      </c>
    </row>
    <row r="25" spans="1:122" ht="15" customHeight="1" x14ac:dyDescent="0.25">
      <c r="A25" s="265" t="s">
        <v>45</v>
      </c>
      <c r="B25" s="266"/>
      <c r="C25" s="267"/>
      <c r="D25" s="109">
        <v>16.97</v>
      </c>
      <c r="E25" s="35">
        <v>50.17</v>
      </c>
      <c r="F25" s="49">
        <v>27</v>
      </c>
      <c r="G25" s="28">
        <v>50.631000000022453</v>
      </c>
      <c r="H25" s="165">
        <v>26.96</v>
      </c>
      <c r="I25" s="27">
        <v>15.426</v>
      </c>
      <c r="J25" s="26">
        <v>23.39</v>
      </c>
      <c r="K25" s="28">
        <v>54.466399999925954</v>
      </c>
      <c r="L25" s="49">
        <v>23.88</v>
      </c>
      <c r="M25" s="28">
        <v>38.1</v>
      </c>
      <c r="N25" s="75">
        <v>23.89</v>
      </c>
      <c r="O25" s="28">
        <v>45.272400000018052</v>
      </c>
      <c r="P25" s="75">
        <v>24.87</v>
      </c>
      <c r="Q25" s="28">
        <v>32.56</v>
      </c>
      <c r="R25" s="69">
        <v>28.47</v>
      </c>
      <c r="S25" s="36">
        <v>32.463600000050597</v>
      </c>
      <c r="T25" s="26">
        <v>27.76</v>
      </c>
      <c r="U25" s="28">
        <v>22.7</v>
      </c>
      <c r="V25" s="167"/>
      <c r="W25" s="28"/>
      <c r="X25" s="167"/>
      <c r="Y25" s="28"/>
      <c r="Z25" s="69"/>
      <c r="AA25" s="34"/>
      <c r="AB25" s="68"/>
      <c r="AC25" s="28"/>
      <c r="AD25" s="68"/>
      <c r="AE25" s="35"/>
      <c r="AF25" s="68"/>
      <c r="AG25" s="35"/>
      <c r="AH25" s="31"/>
      <c r="AI25" s="32"/>
      <c r="AJ25" s="39"/>
      <c r="AK25" s="33"/>
      <c r="AL25" s="42"/>
      <c r="AM25" s="35"/>
      <c r="AN25" s="39"/>
      <c r="AO25" s="40"/>
      <c r="AP25" s="43"/>
      <c r="AQ25" s="35"/>
      <c r="AR25" s="42"/>
      <c r="AS25" s="34"/>
      <c r="AT25" s="31"/>
      <c r="AU25" s="27"/>
      <c r="AV25" s="26"/>
      <c r="AW25" s="33"/>
      <c r="AX25" s="19"/>
      <c r="AY25" s="40"/>
      <c r="AZ25" s="26"/>
      <c r="BA25" s="28"/>
      <c r="BB25" s="26"/>
      <c r="BC25" s="28"/>
      <c r="BD25" s="26"/>
      <c r="BE25" s="38"/>
      <c r="BF25" s="39"/>
      <c r="BG25" s="40"/>
      <c r="BH25" s="31"/>
      <c r="BI25" s="27"/>
      <c r="BJ25" s="26"/>
      <c r="BK25" s="28"/>
      <c r="BL25" s="26"/>
      <c r="BM25" s="27"/>
      <c r="BN25" s="44"/>
      <c r="BO25" s="35"/>
      <c r="BP25" s="44"/>
      <c r="BQ25" s="35"/>
      <c r="BR25" s="26"/>
      <c r="BS25" s="33"/>
      <c r="BT25" s="49">
        <v>27.86</v>
      </c>
      <c r="BU25" s="28">
        <v>35.801839999943361</v>
      </c>
      <c r="BV25" s="202">
        <v>26.1</v>
      </c>
      <c r="BW25" s="27">
        <v>28.050819999994136</v>
      </c>
      <c r="BX25" s="49">
        <v>25.26</v>
      </c>
      <c r="BY25" s="28">
        <v>21.46612000005986</v>
      </c>
      <c r="BZ25" s="49">
        <v>28.17</v>
      </c>
      <c r="CA25" s="28">
        <v>20.905199999952607</v>
      </c>
      <c r="CB25" s="49">
        <v>21.97</v>
      </c>
      <c r="CC25" s="28">
        <v>49.458340000017628</v>
      </c>
      <c r="CD25" s="49">
        <v>16.57</v>
      </c>
      <c r="CE25" s="28">
        <v>32.233219999951274</v>
      </c>
      <c r="CF25" s="49">
        <v>23.23</v>
      </c>
      <c r="CG25" s="28">
        <v>33.467160000038476</v>
      </c>
      <c r="CH25" s="49">
        <v>23.27</v>
      </c>
      <c r="CI25" s="28">
        <v>34.095119999948167</v>
      </c>
      <c r="CJ25" s="49">
        <v>23.28</v>
      </c>
      <c r="CK25" s="28">
        <v>30.840520000055832</v>
      </c>
      <c r="CL25" s="49">
        <v>24.99</v>
      </c>
      <c r="CM25" s="28">
        <v>26.538160000014738</v>
      </c>
      <c r="CN25" s="49">
        <v>24.52</v>
      </c>
      <c r="CO25" s="28">
        <v>29.778880000008058</v>
      </c>
      <c r="CP25" s="49">
        <v>24.29</v>
      </c>
      <c r="CQ25" s="28">
        <v>13.274799999969828</v>
      </c>
      <c r="CR25" s="49">
        <v>24.13</v>
      </c>
      <c r="CS25" s="28">
        <v>30.601859999981414</v>
      </c>
      <c r="CT25" s="49">
        <v>22.49</v>
      </c>
      <c r="CU25" s="28">
        <v>32.202940000089079</v>
      </c>
      <c r="CV25" s="49">
        <v>23.54</v>
      </c>
      <c r="CW25" s="142">
        <v>32.558799999937172</v>
      </c>
      <c r="CX25" s="49">
        <v>22.61</v>
      </c>
      <c r="CY25" s="142">
        <v>32.597959999970705</v>
      </c>
      <c r="CZ25" s="49">
        <v>24.06</v>
      </c>
      <c r="DA25" s="142">
        <v>23.902839999971444</v>
      </c>
      <c r="DB25" s="49">
        <v>26.59</v>
      </c>
      <c r="DC25" s="22">
        <v>26.93260000005538</v>
      </c>
      <c r="DD25" s="149">
        <v>27.06</v>
      </c>
      <c r="DE25" s="22">
        <v>22.758839999995438</v>
      </c>
      <c r="DF25" s="175">
        <v>27.03</v>
      </c>
      <c r="DG25" s="21">
        <v>29.052219999982498</v>
      </c>
      <c r="DH25" s="183">
        <v>25.35</v>
      </c>
      <c r="DI25" s="21">
        <v>21.699520000011361</v>
      </c>
      <c r="DJ25" s="183">
        <v>26.05</v>
      </c>
      <c r="DK25" s="21">
        <v>23.924799999942934</v>
      </c>
      <c r="DL25" s="175"/>
      <c r="DM25" s="21"/>
      <c r="DN25" s="175"/>
      <c r="DO25" s="21"/>
      <c r="DP25" s="23">
        <f t="shared" si="2"/>
        <v>156.73000000000002</v>
      </c>
      <c r="DQ25" s="24">
        <f t="shared" si="3"/>
        <v>206.897840000012</v>
      </c>
      <c r="DR25" s="128">
        <f t="shared" si="4"/>
        <v>50.167840000011978</v>
      </c>
    </row>
    <row r="26" spans="1:122" ht="15" customHeight="1" thickBot="1" x14ac:dyDescent="0.3">
      <c r="A26" s="341" t="s">
        <v>46</v>
      </c>
      <c r="B26" s="342"/>
      <c r="C26" s="343"/>
      <c r="D26" s="30">
        <v>10.3</v>
      </c>
      <c r="E26" s="28">
        <v>10.3</v>
      </c>
      <c r="F26" s="68">
        <v>9.84</v>
      </c>
      <c r="G26" s="28">
        <v>9.84</v>
      </c>
      <c r="H26" s="30">
        <v>9.5</v>
      </c>
      <c r="I26" s="27">
        <v>9.5</v>
      </c>
      <c r="J26" s="48">
        <v>13.34</v>
      </c>
      <c r="K26" s="28">
        <v>13.34</v>
      </c>
      <c r="L26" s="68">
        <v>12.46</v>
      </c>
      <c r="M26" s="28">
        <v>12.46</v>
      </c>
      <c r="N26" s="49">
        <v>12.65</v>
      </c>
      <c r="O26" s="28">
        <v>12.65</v>
      </c>
      <c r="P26" s="48">
        <v>12.52</v>
      </c>
      <c r="Q26" s="28">
        <v>12.52</v>
      </c>
      <c r="R26" s="48">
        <v>12.62</v>
      </c>
      <c r="S26" s="28">
        <v>12.62</v>
      </c>
      <c r="T26" s="48">
        <v>0</v>
      </c>
      <c r="U26" s="28">
        <v>0</v>
      </c>
      <c r="V26" s="55"/>
      <c r="W26" s="28"/>
      <c r="X26" s="46"/>
      <c r="Y26" s="54"/>
      <c r="Z26" s="55"/>
      <c r="AA26" s="56"/>
      <c r="AB26" s="73"/>
      <c r="AC26" s="52"/>
      <c r="AD26" s="71"/>
      <c r="AE26" s="54"/>
      <c r="AF26" s="71"/>
      <c r="AG26" s="54"/>
      <c r="AH26" s="71"/>
      <c r="AI26" s="51"/>
      <c r="AJ26" s="50"/>
      <c r="AK26" s="52"/>
      <c r="AL26" s="50"/>
      <c r="AM26" s="52"/>
      <c r="AN26" s="45"/>
      <c r="AO26" s="56"/>
      <c r="AP26" s="57"/>
      <c r="AQ26" s="52"/>
      <c r="AR26" s="58"/>
      <c r="AS26" s="56"/>
      <c r="AT26" s="59"/>
      <c r="AU26" s="52"/>
      <c r="AV26" s="59"/>
      <c r="AW26" s="52"/>
      <c r="AX26" s="59"/>
      <c r="AY26" s="52"/>
      <c r="AZ26" s="57"/>
      <c r="BA26" s="52"/>
      <c r="BB26" s="57"/>
      <c r="BC26" s="52"/>
      <c r="BD26" s="58"/>
      <c r="BE26" s="56"/>
      <c r="BF26" s="59"/>
      <c r="BG26" s="52"/>
      <c r="BH26" s="58"/>
      <c r="BI26" s="56"/>
      <c r="BJ26" s="26"/>
      <c r="BK26" s="28"/>
      <c r="BL26" s="53"/>
      <c r="BM26" s="56"/>
      <c r="BN26" s="26"/>
      <c r="BO26" s="28"/>
      <c r="BP26" s="59"/>
      <c r="BQ26" s="52"/>
      <c r="BR26" s="59"/>
      <c r="BS26" s="52"/>
      <c r="BT26" s="68">
        <v>12.07</v>
      </c>
      <c r="BU26" s="28">
        <v>12.07</v>
      </c>
      <c r="BV26" s="203">
        <v>12.51</v>
      </c>
      <c r="BW26" s="27">
        <v>12.51</v>
      </c>
      <c r="BX26" s="48">
        <v>12.49</v>
      </c>
      <c r="BY26" s="28">
        <v>12.49</v>
      </c>
      <c r="BZ26" s="48">
        <v>12.39</v>
      </c>
      <c r="CA26" s="28">
        <v>12.39</v>
      </c>
      <c r="CB26" s="48">
        <v>12.59</v>
      </c>
      <c r="CC26" s="28">
        <v>12.59</v>
      </c>
      <c r="CD26" s="48">
        <v>13.22</v>
      </c>
      <c r="CE26" s="28">
        <v>13.22</v>
      </c>
      <c r="CF26" s="68">
        <v>12.65</v>
      </c>
      <c r="CG26" s="28">
        <v>12.65</v>
      </c>
      <c r="CH26" s="68">
        <v>12.87</v>
      </c>
      <c r="CI26" s="28">
        <v>12.87</v>
      </c>
      <c r="CJ26" s="68">
        <v>13.48</v>
      </c>
      <c r="CK26" s="28">
        <v>13.48</v>
      </c>
      <c r="CL26" s="68">
        <v>12.94</v>
      </c>
      <c r="CM26" s="28">
        <v>12.94</v>
      </c>
      <c r="CN26" s="68">
        <v>12.74</v>
      </c>
      <c r="CO26" s="28">
        <v>12.74</v>
      </c>
      <c r="CP26" s="68">
        <v>12.85</v>
      </c>
      <c r="CQ26" s="28">
        <v>12.85</v>
      </c>
      <c r="CR26" s="68">
        <v>13.84</v>
      </c>
      <c r="CS26" s="28">
        <v>13.84</v>
      </c>
      <c r="CT26" s="68">
        <v>13.82</v>
      </c>
      <c r="CU26" s="28">
        <v>13.82</v>
      </c>
      <c r="CV26" s="68">
        <v>13.15</v>
      </c>
      <c r="CW26" s="146">
        <v>13.15</v>
      </c>
      <c r="CX26" s="68">
        <v>13.29</v>
      </c>
      <c r="CY26" s="146">
        <v>13.29</v>
      </c>
      <c r="CZ26" s="68">
        <v>13.27</v>
      </c>
      <c r="DA26" s="146">
        <v>13.27</v>
      </c>
      <c r="DB26" s="68">
        <v>13.71</v>
      </c>
      <c r="DC26" s="27">
        <v>13.71</v>
      </c>
      <c r="DD26" s="151">
        <v>13.11</v>
      </c>
      <c r="DE26" s="27">
        <v>13.11</v>
      </c>
      <c r="DF26" s="179">
        <v>13.55</v>
      </c>
      <c r="DG26" s="28">
        <v>13.55</v>
      </c>
      <c r="DH26" s="188">
        <v>12.49</v>
      </c>
      <c r="DI26" s="181">
        <v>12.49</v>
      </c>
      <c r="DJ26" s="188">
        <v>12.29</v>
      </c>
      <c r="DK26" s="181">
        <v>12.29</v>
      </c>
      <c r="DL26" s="179"/>
      <c r="DM26" s="28"/>
      <c r="DN26" s="179"/>
      <c r="DO26" s="28"/>
      <c r="DP26" s="41">
        <f t="shared" si="2"/>
        <v>62.319999999999993</v>
      </c>
      <c r="DQ26" s="121">
        <f t="shared" si="3"/>
        <v>62.32</v>
      </c>
      <c r="DR26" s="122">
        <f t="shared" si="4"/>
        <v>0</v>
      </c>
    </row>
    <row r="27" spans="1:122" ht="15" customHeight="1" thickBot="1" x14ac:dyDescent="0.3">
      <c r="A27" s="282" t="s">
        <v>47</v>
      </c>
      <c r="B27" s="283"/>
      <c r="C27" s="284"/>
      <c r="D27" s="30">
        <v>2</v>
      </c>
      <c r="E27" s="111">
        <v>0.32</v>
      </c>
      <c r="F27" s="30">
        <v>2.0099999999999998</v>
      </c>
      <c r="G27" s="111">
        <v>0.3999999999996362</v>
      </c>
      <c r="H27" s="30">
        <v>0.67</v>
      </c>
      <c r="I27" s="146">
        <v>0.40000000000009095</v>
      </c>
      <c r="J27" s="48">
        <v>0.67</v>
      </c>
      <c r="K27" s="111">
        <v>0.40000000000009095</v>
      </c>
      <c r="L27" s="30">
        <v>0.67</v>
      </c>
      <c r="M27" s="111">
        <v>0.24</v>
      </c>
      <c r="N27" s="49">
        <v>0.67</v>
      </c>
      <c r="O27" s="111">
        <v>0.23999999999978172</v>
      </c>
      <c r="P27" s="48">
        <v>0.67</v>
      </c>
      <c r="Q27" s="111">
        <v>0.4</v>
      </c>
      <c r="R27" s="48">
        <v>0.67</v>
      </c>
      <c r="S27" s="111">
        <v>0.31999999999970896</v>
      </c>
      <c r="T27" s="48">
        <v>0.67</v>
      </c>
      <c r="U27" s="28">
        <v>0.40000000000009095</v>
      </c>
      <c r="V27" s="101"/>
      <c r="W27" s="100"/>
      <c r="X27" s="102"/>
      <c r="Y27" s="100"/>
      <c r="Z27" s="101"/>
      <c r="AA27" s="103"/>
      <c r="AB27" s="104"/>
      <c r="AC27" s="95"/>
      <c r="AD27" s="102"/>
      <c r="AE27" s="100"/>
      <c r="AF27" s="102"/>
      <c r="AG27" s="100"/>
      <c r="AH27" s="102"/>
      <c r="AI27" s="98"/>
      <c r="AJ27" s="96"/>
      <c r="AK27" s="95"/>
      <c r="AL27" s="96"/>
      <c r="AM27" s="95"/>
      <c r="AN27" s="105"/>
      <c r="AO27" s="103"/>
      <c r="AP27" s="106"/>
      <c r="AQ27" s="95"/>
      <c r="AR27" s="107"/>
      <c r="AS27" s="103"/>
      <c r="AT27" s="94"/>
      <c r="AU27" s="95"/>
      <c r="AV27" s="94"/>
      <c r="AW27" s="95"/>
      <c r="AX27" s="94"/>
      <c r="AY27" s="95"/>
      <c r="AZ27" s="106"/>
      <c r="BA27" s="95"/>
      <c r="BB27" s="106"/>
      <c r="BC27" s="95"/>
      <c r="BD27" s="107"/>
      <c r="BE27" s="103"/>
      <c r="BF27" s="94"/>
      <c r="BG27" s="95"/>
      <c r="BH27" s="107"/>
      <c r="BI27" s="103"/>
      <c r="BJ27" s="108"/>
      <c r="BK27" s="100"/>
      <c r="BL27" s="99"/>
      <c r="BM27" s="103"/>
      <c r="BN27" s="26"/>
      <c r="BO27" s="100"/>
      <c r="BP27" s="94"/>
      <c r="BQ27" s="95"/>
      <c r="BR27" s="94"/>
      <c r="BS27" s="95"/>
      <c r="BT27" s="30">
        <v>0.67</v>
      </c>
      <c r="BU27" s="28">
        <v>0.32000000000016371</v>
      </c>
      <c r="BV27" s="201">
        <v>0.67</v>
      </c>
      <c r="BW27" s="27">
        <v>0.48000000000001819</v>
      </c>
      <c r="BX27" s="48">
        <v>0.67</v>
      </c>
      <c r="BY27" s="28">
        <v>7.999999999992724E-2</v>
      </c>
      <c r="BZ27" s="48">
        <v>0.67</v>
      </c>
      <c r="CA27" s="28">
        <v>0.32000000000016371</v>
      </c>
      <c r="CB27" s="48">
        <v>0.67</v>
      </c>
      <c r="CC27" s="28">
        <v>0.23999999999978172</v>
      </c>
      <c r="CD27" s="48">
        <v>0.67</v>
      </c>
      <c r="CE27" s="28">
        <v>0.32000000000016371</v>
      </c>
      <c r="CF27" s="30">
        <v>0.67</v>
      </c>
      <c r="CG27" s="28">
        <v>0.31999999999970896</v>
      </c>
      <c r="CH27" s="30">
        <v>0.67</v>
      </c>
      <c r="CI27" s="28">
        <v>0.24000000000023647</v>
      </c>
      <c r="CJ27" s="30">
        <v>0.67</v>
      </c>
      <c r="CK27" s="28">
        <v>0.32000000000016371</v>
      </c>
      <c r="CL27" s="30">
        <v>0.67</v>
      </c>
      <c r="CM27" s="28">
        <v>0.23999999999978172</v>
      </c>
      <c r="CN27" s="30">
        <v>0.67</v>
      </c>
      <c r="CO27" s="28">
        <v>0.32000000000016371</v>
      </c>
      <c r="CP27" s="30">
        <v>0.67</v>
      </c>
      <c r="CQ27" s="28">
        <v>0.23999999999978172</v>
      </c>
      <c r="CR27" s="30">
        <v>0.67</v>
      </c>
      <c r="CS27" s="28">
        <v>0.32000000000016371</v>
      </c>
      <c r="CT27" s="30">
        <v>0.67</v>
      </c>
      <c r="CU27" s="28">
        <v>0.31999999999970896</v>
      </c>
      <c r="CV27" s="30">
        <v>0.66</v>
      </c>
      <c r="CW27" s="146">
        <v>0.40000000000009095</v>
      </c>
      <c r="CX27" s="30">
        <v>0.66</v>
      </c>
      <c r="CY27" s="146">
        <v>0.32000000000016371</v>
      </c>
      <c r="CZ27" s="30">
        <v>0.66</v>
      </c>
      <c r="DA27" s="146">
        <v>0.23999999999978172</v>
      </c>
      <c r="DB27" s="30">
        <v>0.66</v>
      </c>
      <c r="DC27" s="27">
        <v>0.32000000000016371</v>
      </c>
      <c r="DD27" s="152">
        <v>0.67</v>
      </c>
      <c r="DE27" s="27">
        <v>0.32000000000016371</v>
      </c>
      <c r="DF27" s="174">
        <v>0.67</v>
      </c>
      <c r="DG27" s="28">
        <v>0.31999999999970896</v>
      </c>
      <c r="DH27" s="184">
        <v>0.67</v>
      </c>
      <c r="DI27" s="28">
        <v>0.32000000000016371</v>
      </c>
      <c r="DJ27" s="184">
        <v>0.67</v>
      </c>
      <c r="DK27" s="28">
        <v>0.32000000000016371</v>
      </c>
      <c r="DL27" s="174"/>
      <c r="DM27" s="28"/>
      <c r="DN27" s="174"/>
      <c r="DO27" s="28"/>
      <c r="DP27" s="41">
        <f t="shared" si="2"/>
        <v>4.0200000000000005</v>
      </c>
      <c r="DQ27" s="121">
        <f t="shared" si="3"/>
        <v>1.9199999999997452</v>
      </c>
      <c r="DR27" s="122">
        <f t="shared" si="4"/>
        <v>-2.1000000000002554</v>
      </c>
    </row>
    <row r="28" spans="1:122" s="65" customFormat="1" ht="15" customHeight="1" x14ac:dyDescent="0.2">
      <c r="A28" s="282" t="s">
        <v>48</v>
      </c>
      <c r="B28" s="283"/>
      <c r="C28" s="284"/>
      <c r="D28" s="166">
        <v>34.44</v>
      </c>
      <c r="E28" s="194">
        <v>36.5</v>
      </c>
      <c r="F28" s="166">
        <v>36.64</v>
      </c>
      <c r="G28" s="194">
        <v>34</v>
      </c>
      <c r="H28" s="166">
        <v>36.54</v>
      </c>
      <c r="I28" s="142">
        <v>33</v>
      </c>
      <c r="J28" s="195">
        <v>34.04</v>
      </c>
      <c r="K28" s="194">
        <v>33</v>
      </c>
      <c r="L28" s="166">
        <v>33.840000000000003</v>
      </c>
      <c r="M28" s="194">
        <v>32</v>
      </c>
      <c r="N28" s="196">
        <v>32.840000000000003</v>
      </c>
      <c r="O28" s="194">
        <v>33</v>
      </c>
      <c r="P28" s="196">
        <v>32.840000000000003</v>
      </c>
      <c r="Q28" s="194">
        <v>31</v>
      </c>
      <c r="R28" s="195">
        <v>32.840000000000003</v>
      </c>
      <c r="S28" s="142">
        <v>27</v>
      </c>
      <c r="T28" s="195">
        <v>29.84</v>
      </c>
      <c r="U28" s="194">
        <v>26</v>
      </c>
      <c r="V28" s="197"/>
      <c r="W28" s="194"/>
      <c r="X28" s="198"/>
      <c r="Y28" s="194"/>
      <c r="Z28" s="197"/>
      <c r="AA28" s="142"/>
      <c r="AB28" s="199"/>
      <c r="AC28" s="194"/>
      <c r="AD28" s="198"/>
      <c r="AE28" s="194"/>
      <c r="AF28" s="198"/>
      <c r="AG28" s="194"/>
      <c r="AH28" s="198"/>
      <c r="AI28" s="142"/>
      <c r="AJ28" s="195"/>
      <c r="AK28" s="194"/>
      <c r="AL28" s="195"/>
      <c r="AM28" s="194"/>
      <c r="AN28" s="74"/>
      <c r="AO28" s="142"/>
      <c r="AP28" s="168"/>
      <c r="AQ28" s="194"/>
      <c r="AR28" s="20"/>
      <c r="AS28" s="142"/>
      <c r="AT28" s="166"/>
      <c r="AU28" s="194"/>
      <c r="AV28" s="166"/>
      <c r="AW28" s="194"/>
      <c r="AX28" s="166"/>
      <c r="AY28" s="194"/>
      <c r="AZ28" s="168"/>
      <c r="BA28" s="194"/>
      <c r="BB28" s="168"/>
      <c r="BC28" s="194"/>
      <c r="BD28" s="20"/>
      <c r="BE28" s="142"/>
      <c r="BF28" s="166"/>
      <c r="BG28" s="194"/>
      <c r="BH28" s="20"/>
      <c r="BI28" s="142"/>
      <c r="BJ28" s="168"/>
      <c r="BK28" s="194"/>
      <c r="BL28" s="195"/>
      <c r="BM28" s="142"/>
      <c r="BN28" s="26"/>
      <c r="BO28" s="194"/>
      <c r="BP28" s="166"/>
      <c r="BQ28" s="194"/>
      <c r="BR28" s="166"/>
      <c r="BS28" s="194"/>
      <c r="BT28" s="166">
        <v>26.84</v>
      </c>
      <c r="BU28" s="194">
        <v>26</v>
      </c>
      <c r="BV28" s="201">
        <v>24.44</v>
      </c>
      <c r="BW28" s="142">
        <v>26</v>
      </c>
      <c r="BX28" s="195">
        <v>24.24</v>
      </c>
      <c r="BY28" s="194">
        <v>28</v>
      </c>
      <c r="BZ28" s="195">
        <v>24.24</v>
      </c>
      <c r="CA28" s="194">
        <v>28</v>
      </c>
      <c r="CB28" s="195">
        <v>24.24</v>
      </c>
      <c r="CC28" s="194">
        <v>27</v>
      </c>
      <c r="CD28" s="195">
        <v>24.24</v>
      </c>
      <c r="CE28" s="194">
        <v>26</v>
      </c>
      <c r="CF28" s="166">
        <v>24.24</v>
      </c>
      <c r="CG28" s="194">
        <v>26</v>
      </c>
      <c r="CH28" s="166">
        <v>24.44</v>
      </c>
      <c r="CI28" s="194">
        <v>25</v>
      </c>
      <c r="CJ28" s="30">
        <v>25.84</v>
      </c>
      <c r="CK28" s="194">
        <v>23</v>
      </c>
      <c r="CL28" s="166">
        <v>25.24</v>
      </c>
      <c r="CM28" s="194">
        <v>22</v>
      </c>
      <c r="CN28" s="166">
        <v>22.34</v>
      </c>
      <c r="CO28" s="194">
        <v>22</v>
      </c>
      <c r="CP28" s="166">
        <v>22.34</v>
      </c>
      <c r="CQ28" s="194">
        <v>21</v>
      </c>
      <c r="CR28" s="166">
        <v>22.34</v>
      </c>
      <c r="CS28" s="194">
        <v>20</v>
      </c>
      <c r="CT28" s="166">
        <v>21.84</v>
      </c>
      <c r="CU28" s="194">
        <v>20</v>
      </c>
      <c r="CV28" s="166">
        <v>19.54</v>
      </c>
      <c r="CW28" s="142">
        <v>19</v>
      </c>
      <c r="CX28" s="166">
        <v>19.54</v>
      </c>
      <c r="CY28" s="142">
        <v>19</v>
      </c>
      <c r="CZ28" s="166">
        <v>19.440000000000001</v>
      </c>
      <c r="DA28" s="142">
        <v>18</v>
      </c>
      <c r="DB28" s="166">
        <v>18.64</v>
      </c>
      <c r="DC28" s="22">
        <v>18</v>
      </c>
      <c r="DD28" s="148">
        <v>18.64</v>
      </c>
      <c r="DE28" s="22">
        <v>19</v>
      </c>
      <c r="DF28" s="172">
        <v>18.64</v>
      </c>
      <c r="DG28" s="21">
        <v>18</v>
      </c>
      <c r="DH28" s="183">
        <v>18.64</v>
      </c>
      <c r="DI28" s="21">
        <v>18</v>
      </c>
      <c r="DJ28" s="183">
        <v>18.64</v>
      </c>
      <c r="DK28" s="21">
        <v>19</v>
      </c>
      <c r="DL28" s="172"/>
      <c r="DM28" s="21"/>
      <c r="DN28" s="172"/>
      <c r="DO28" s="21"/>
      <c r="DP28" s="41">
        <f t="shared" si="2"/>
        <v>189.04000000000002</v>
      </c>
      <c r="DQ28" s="121">
        <f t="shared" si="3"/>
        <v>175</v>
      </c>
      <c r="DR28" s="122">
        <f t="shared" si="4"/>
        <v>-14.04000000000002</v>
      </c>
    </row>
    <row r="29" spans="1:122" s="65" customFormat="1" ht="15" customHeight="1" thickBot="1" x14ac:dyDescent="0.25">
      <c r="A29" s="387" t="s">
        <v>62</v>
      </c>
      <c r="B29" s="388"/>
      <c r="C29" s="389"/>
      <c r="D29" s="94"/>
      <c r="E29" s="95"/>
      <c r="F29" s="94"/>
      <c r="G29" s="95"/>
      <c r="H29" s="94"/>
      <c r="I29" s="98"/>
      <c r="J29" s="96"/>
      <c r="K29" s="95"/>
      <c r="L29" s="94"/>
      <c r="M29" s="95"/>
      <c r="N29" s="97"/>
      <c r="O29" s="95"/>
      <c r="P29" s="97"/>
      <c r="Q29" s="95"/>
      <c r="R29" s="96"/>
      <c r="S29" s="98"/>
      <c r="T29" s="99"/>
      <c r="U29" s="100"/>
      <c r="V29" s="101"/>
      <c r="W29" s="100"/>
      <c r="X29" s="102"/>
      <c r="Y29" s="100"/>
      <c r="Z29" s="101"/>
      <c r="AA29" s="103"/>
      <c r="AB29" s="104"/>
      <c r="AC29" s="95"/>
      <c r="AD29" s="102"/>
      <c r="AE29" s="100"/>
      <c r="AF29" s="102"/>
      <c r="AG29" s="100"/>
      <c r="AH29" s="102"/>
      <c r="AI29" s="98"/>
      <c r="AJ29" s="96"/>
      <c r="AK29" s="95"/>
      <c r="AL29" s="96"/>
      <c r="AM29" s="95"/>
      <c r="AN29" s="105"/>
      <c r="AO29" s="103"/>
      <c r="AP29" s="106"/>
      <c r="AQ29" s="95"/>
      <c r="AR29" s="107"/>
      <c r="AS29" s="103"/>
      <c r="AT29" s="94"/>
      <c r="AU29" s="95"/>
      <c r="AV29" s="94"/>
      <c r="AW29" s="95"/>
      <c r="AX29" s="94"/>
      <c r="AY29" s="95"/>
      <c r="AZ29" s="106"/>
      <c r="BA29" s="95"/>
      <c r="BB29" s="106"/>
      <c r="BC29" s="95"/>
      <c r="BD29" s="107"/>
      <c r="BE29" s="103"/>
      <c r="BF29" s="94"/>
      <c r="BG29" s="95"/>
      <c r="BH29" s="107"/>
      <c r="BI29" s="103"/>
      <c r="BJ29" s="108"/>
      <c r="BK29" s="100"/>
      <c r="BL29" s="99"/>
      <c r="BM29" s="103"/>
      <c r="BN29" s="168"/>
      <c r="BO29" s="100"/>
      <c r="BP29" s="94"/>
      <c r="BQ29" s="95"/>
      <c r="BR29" s="94"/>
      <c r="BS29" s="95"/>
      <c r="BT29" s="94"/>
      <c r="BU29" s="100"/>
      <c r="BV29" s="204">
        <v>82.55</v>
      </c>
      <c r="BW29" s="103">
        <v>81.995999999984633</v>
      </c>
      <c r="BX29" s="96">
        <v>82.55</v>
      </c>
      <c r="BY29" s="95">
        <v>83.472000000012486</v>
      </c>
      <c r="BZ29" s="96">
        <v>82.31</v>
      </c>
      <c r="CA29" s="95">
        <v>83.916000000004715</v>
      </c>
      <c r="CB29" s="96">
        <v>82.31</v>
      </c>
      <c r="CC29" s="95">
        <v>83.376000000003842</v>
      </c>
      <c r="CD29" s="96">
        <v>82.31</v>
      </c>
      <c r="CE29" s="95">
        <v>82.367999999994936</v>
      </c>
      <c r="CF29" s="94">
        <v>82.31</v>
      </c>
      <c r="CG29" s="95">
        <v>78.108000000000175</v>
      </c>
      <c r="CH29" s="94">
        <v>83.36</v>
      </c>
      <c r="CI29" s="95">
        <v>83.459999999999127</v>
      </c>
      <c r="CJ29" s="59">
        <v>83.05</v>
      </c>
      <c r="CK29" s="95">
        <v>90.32399999998961</v>
      </c>
      <c r="CL29" s="94">
        <v>80.47</v>
      </c>
      <c r="CM29" s="95">
        <v>81.492000000012922</v>
      </c>
      <c r="CN29" s="94">
        <v>80.47</v>
      </c>
      <c r="CO29" s="95">
        <v>83.93999999999869</v>
      </c>
      <c r="CP29" s="94">
        <v>80.47</v>
      </c>
      <c r="CQ29" s="95">
        <v>86.447999999996682</v>
      </c>
      <c r="CR29" s="94">
        <v>72.8</v>
      </c>
      <c r="CS29" s="95">
        <v>85.27200000000812</v>
      </c>
      <c r="CT29" s="94">
        <v>2.71</v>
      </c>
      <c r="CU29" s="95">
        <v>1.9439999999922293</v>
      </c>
      <c r="CV29" s="94">
        <v>83.7</v>
      </c>
      <c r="CW29" s="103">
        <v>85.536000000007334</v>
      </c>
      <c r="CX29" s="94">
        <v>83.64</v>
      </c>
      <c r="CY29" s="103">
        <v>83.399999999997817</v>
      </c>
      <c r="CZ29" s="94">
        <v>83.88</v>
      </c>
      <c r="DA29" s="103">
        <v>87.16799999999057</v>
      </c>
      <c r="DB29" s="94">
        <v>81</v>
      </c>
      <c r="DC29" s="158">
        <v>86.90400000000227</v>
      </c>
      <c r="DD29" s="153">
        <v>81.849999999999994</v>
      </c>
      <c r="DE29" s="158">
        <v>83.904000000013184</v>
      </c>
      <c r="DF29" s="180">
        <v>81.849999999999994</v>
      </c>
      <c r="DG29" s="181">
        <v>77.351999999988038</v>
      </c>
      <c r="DH29" s="188">
        <v>83.06</v>
      </c>
      <c r="DI29" s="181">
        <v>82.547999999998865</v>
      </c>
      <c r="DJ29" s="188">
        <v>82.79</v>
      </c>
      <c r="DK29" s="181">
        <v>79.980000000010477</v>
      </c>
      <c r="DL29" s="180"/>
      <c r="DM29" s="181"/>
      <c r="DN29" s="180"/>
      <c r="DO29" s="181"/>
      <c r="DP29" s="23">
        <f>SUM(L29,N29,P29,R29,T29,V29,X29,Z29,AB29,AD29,AH29,AJ29,AL29,AN29,AP29,AR29,AT29,AV29,AX29,AZ29,BB29,BD29,BF29,BH29,BJ29,BL29,BN29,BP29,BR29,,BR29,BT29)</f>
        <v>0</v>
      </c>
      <c r="DQ29" s="24">
        <f>SUM(AE29,AC29,AA29,Y29,W29,U29,S29,Q29,O29,M29,AI29,AK29,AM29,AO29,AQ29,AS29,AU29,AW29,AY29,BA29,BC29,BE29,BG29,BI29,BK29,BM29,BO29,BQ29,BS29,BU29)</f>
        <v>0</v>
      </c>
      <c r="DR29" s="193">
        <f>DQ29-DP29</f>
        <v>0</v>
      </c>
    </row>
    <row r="30" spans="1:122" ht="14.25" customHeight="1" thickBot="1" x14ac:dyDescent="0.3">
      <c r="A30" s="363" t="s">
        <v>8</v>
      </c>
      <c r="B30" s="364"/>
      <c r="C30" s="364"/>
      <c r="D30" s="61">
        <f t="shared" ref="D30:U30" si="5">SUM(D7:D29)</f>
        <v>1245.1920000003652</v>
      </c>
      <c r="E30" s="61">
        <f t="shared" si="5"/>
        <v>1492.5008600002386</v>
      </c>
      <c r="F30" s="61">
        <f t="shared" si="5"/>
        <v>1277.8960000002235</v>
      </c>
      <c r="G30" s="61">
        <f t="shared" si="5"/>
        <v>1218.6361799998767</v>
      </c>
      <c r="H30" s="61">
        <f t="shared" si="5"/>
        <v>1252.9360000002237</v>
      </c>
      <c r="I30" s="61">
        <f t="shared" si="5"/>
        <v>1184.1815100002736</v>
      </c>
      <c r="J30" s="61">
        <f t="shared" si="5"/>
        <v>1246.8700000000001</v>
      </c>
      <c r="K30" s="61">
        <f t="shared" si="5"/>
        <v>1218.138849999689</v>
      </c>
      <c r="L30" s="61">
        <f t="shared" si="5"/>
        <v>1185.5379999998968</v>
      </c>
      <c r="M30" s="61">
        <f t="shared" si="5"/>
        <v>1139.9691499999399</v>
      </c>
      <c r="N30" s="61">
        <f t="shared" si="5"/>
        <v>1123.67</v>
      </c>
      <c r="O30" s="61">
        <f t="shared" si="5"/>
        <v>1139.9865099999311</v>
      </c>
      <c r="P30" s="61">
        <f t="shared" si="5"/>
        <v>1210.2320000001898</v>
      </c>
      <c r="Q30" s="61">
        <f t="shared" si="5"/>
        <v>1254.8160100001137</v>
      </c>
      <c r="R30" s="61">
        <f t="shared" si="5"/>
        <v>1236.5659999999805</v>
      </c>
      <c r="S30" s="61">
        <f t="shared" si="5"/>
        <v>1269.7183600000078</v>
      </c>
      <c r="T30" s="61">
        <f t="shared" si="5"/>
        <v>1233.1200000000861</v>
      </c>
      <c r="U30" s="61">
        <f t="shared" si="5"/>
        <v>1324.8544000002325</v>
      </c>
      <c r="V30" s="61">
        <v>1216.79</v>
      </c>
      <c r="W30" s="62">
        <v>2513.4879999999998</v>
      </c>
      <c r="X30" s="61">
        <v>1216.79</v>
      </c>
      <c r="Y30" s="62">
        <v>2513.4879999999998</v>
      </c>
      <c r="Z30" s="61">
        <v>1216.79</v>
      </c>
      <c r="AA30" s="62">
        <v>2513.4879999999998</v>
      </c>
      <c r="AB30" s="61">
        <v>1216.79</v>
      </c>
      <c r="AC30" s="62">
        <v>2513.4879999999998</v>
      </c>
      <c r="AD30" s="61">
        <v>1216.79</v>
      </c>
      <c r="AE30" s="62">
        <v>2513.4879999999998</v>
      </c>
      <c r="AF30" s="61">
        <v>1216.79</v>
      </c>
      <c r="AG30" s="62">
        <v>2513.4879999999998</v>
      </c>
      <c r="AH30" s="61">
        <v>1216.79</v>
      </c>
      <c r="AI30" s="62">
        <v>2513.4879999999998</v>
      </c>
      <c r="AJ30" s="61">
        <v>1216.79</v>
      </c>
      <c r="AK30" s="62">
        <v>2513.4879999999998</v>
      </c>
      <c r="AL30" s="61">
        <v>1216.79</v>
      </c>
      <c r="AM30" s="62">
        <v>2513.4879999999998</v>
      </c>
      <c r="AN30" s="61">
        <v>1216.79</v>
      </c>
      <c r="AO30" s="62">
        <v>2513.4879999999998</v>
      </c>
      <c r="AP30" s="61">
        <v>1216.79</v>
      </c>
      <c r="AQ30" s="62">
        <v>2513.4879999999998</v>
      </c>
      <c r="AR30" s="61">
        <v>1216.79</v>
      </c>
      <c r="AS30" s="62">
        <v>2513.4879999999998</v>
      </c>
      <c r="AT30" s="61">
        <v>1216.79</v>
      </c>
      <c r="AU30" s="62">
        <v>2513.4879999999998</v>
      </c>
      <c r="AV30" s="61">
        <v>1216.79</v>
      </c>
      <c r="AW30" s="62">
        <v>2513.4879999999998</v>
      </c>
      <c r="AX30" s="61">
        <v>1216.79</v>
      </c>
      <c r="AY30" s="62">
        <v>2513.4879999999998</v>
      </c>
      <c r="AZ30" s="61">
        <v>1216.79</v>
      </c>
      <c r="BA30" s="62">
        <v>2513.4879999999998</v>
      </c>
      <c r="BB30" s="61">
        <v>1216.79</v>
      </c>
      <c r="BC30" s="62">
        <v>2513.4879999999998</v>
      </c>
      <c r="BD30" s="61">
        <v>1216.79</v>
      </c>
      <c r="BE30" s="62">
        <v>2513.4879999999998</v>
      </c>
      <c r="BF30" s="61">
        <v>1216.79</v>
      </c>
      <c r="BG30" s="62">
        <v>2513.4879999999998</v>
      </c>
      <c r="BH30" s="61">
        <v>1216.79</v>
      </c>
      <c r="BI30" s="62">
        <v>2513.4879999999998</v>
      </c>
      <c r="BJ30" s="61">
        <v>1216.79</v>
      </c>
      <c r="BK30" s="62">
        <v>2513.4879999999998</v>
      </c>
      <c r="BL30" s="61">
        <v>1216.79</v>
      </c>
      <c r="BM30" s="62">
        <v>2513.4879999999998</v>
      </c>
      <c r="BN30" s="61">
        <v>1216.79</v>
      </c>
      <c r="BO30" s="62">
        <v>2513.4879999999998</v>
      </c>
      <c r="BP30" s="61">
        <v>1216.79</v>
      </c>
      <c r="BQ30" s="62">
        <v>2513.4879999999998</v>
      </c>
      <c r="BR30" s="61">
        <v>1216.79</v>
      </c>
      <c r="BS30" s="62">
        <v>2513.4879999999998</v>
      </c>
      <c r="BT30" s="61">
        <f>SUM(BT7:BT29)</f>
        <v>1256.8180000002988</v>
      </c>
      <c r="BU30" s="61">
        <f>SUM(BU7:BU29)</f>
        <v>1288.2755899997401</v>
      </c>
      <c r="BV30" s="61">
        <f>SUM(BV7:BV29)</f>
        <v>1265.0080000002988</v>
      </c>
      <c r="BW30" s="61">
        <f>SUM(BW7:BW29)</f>
        <v>1241.1282200004744</v>
      </c>
      <c r="BX30" s="61">
        <f t="shared" ref="BX30:DO30" si="6">SUM(BX7:BX29)</f>
        <v>1246.6159999995048</v>
      </c>
      <c r="BY30" s="61">
        <f t="shared" si="6"/>
        <v>1182.6505299993623</v>
      </c>
      <c r="BZ30" s="61">
        <f t="shared" si="6"/>
        <v>1223.2540000001145</v>
      </c>
      <c r="CA30" s="61">
        <f t="shared" si="6"/>
        <v>1048.1898300002529</v>
      </c>
      <c r="CB30" s="61">
        <f t="shared" si="6"/>
        <v>1260.8379999998629</v>
      </c>
      <c r="CC30" s="61">
        <f t="shared" si="6"/>
        <v>1006.4949799999118</v>
      </c>
      <c r="CD30" s="61">
        <f t="shared" si="6"/>
        <v>1246.3660000002635</v>
      </c>
      <c r="CE30" s="61">
        <f t="shared" si="6"/>
        <v>1136.1785000003608</v>
      </c>
      <c r="CF30" s="61">
        <f t="shared" si="6"/>
        <v>1273.8899999999703</v>
      </c>
      <c r="CG30" s="61">
        <f t="shared" si="6"/>
        <v>1247.0756599999395</v>
      </c>
      <c r="CH30" s="61">
        <f t="shared" si="6"/>
        <v>1207.82</v>
      </c>
      <c r="CI30" s="61">
        <f t="shared" si="6"/>
        <v>1177.0198400001711</v>
      </c>
      <c r="CJ30" s="61">
        <f t="shared" si="6"/>
        <v>1160.0319999997494</v>
      </c>
      <c r="CK30" s="61">
        <f t="shared" si="6"/>
        <v>1219.1404099997292</v>
      </c>
      <c r="CL30" s="61">
        <f t="shared" si="6"/>
        <v>1199.7500000000771</v>
      </c>
      <c r="CM30" s="61">
        <f t="shared" si="6"/>
        <v>1144.94705999998</v>
      </c>
      <c r="CN30" s="61">
        <f t="shared" si="6"/>
        <v>1087.146000000113</v>
      </c>
      <c r="CO30" s="61">
        <f t="shared" si="6"/>
        <v>1203.8711700002834</v>
      </c>
      <c r="CP30" s="61">
        <f t="shared" si="6"/>
        <v>1101.3819999999644</v>
      </c>
      <c r="CQ30" s="61">
        <f t="shared" si="6"/>
        <v>1240.8994899999873</v>
      </c>
      <c r="CR30" s="61">
        <f t="shared" si="6"/>
        <v>1066.9360000002146</v>
      </c>
      <c r="CS30" s="61">
        <f t="shared" si="6"/>
        <v>1319.6531200001041</v>
      </c>
      <c r="CT30" s="61">
        <f t="shared" si="6"/>
        <v>1193.3419999994526</v>
      </c>
      <c r="CU30" s="61">
        <f t="shared" si="6"/>
        <v>1014.5870999997352</v>
      </c>
      <c r="CV30" s="61">
        <f t="shared" si="6"/>
        <v>1253.7380000000751</v>
      </c>
      <c r="CW30" s="61">
        <f t="shared" si="6"/>
        <v>1091.3714999998811</v>
      </c>
      <c r="CX30" s="61">
        <f t="shared" si="6"/>
        <v>1194.7199999998313</v>
      </c>
      <c r="CY30" s="61">
        <f t="shared" si="6"/>
        <v>930.9636999999276</v>
      </c>
      <c r="CZ30" s="61">
        <f t="shared" si="6"/>
        <v>658.67600000056893</v>
      </c>
      <c r="DA30" s="61">
        <f t="shared" si="6"/>
        <v>737.97312000031297</v>
      </c>
      <c r="DB30" s="61">
        <f t="shared" si="6"/>
        <v>1004.0940000000849</v>
      </c>
      <c r="DC30" s="61">
        <f t="shared" si="6"/>
        <v>910.08025000020825</v>
      </c>
      <c r="DD30" s="61">
        <f t="shared" si="6"/>
        <v>1079.57199999973</v>
      </c>
      <c r="DE30" s="61">
        <f t="shared" si="6"/>
        <v>1019.2868899997542</v>
      </c>
      <c r="DF30" s="61">
        <f t="shared" si="6"/>
        <v>1151.0659999996878</v>
      </c>
      <c r="DG30" s="61">
        <f t="shared" si="6"/>
        <v>1062.3174599996837</v>
      </c>
      <c r="DH30" s="61">
        <f t="shared" si="6"/>
        <v>994.85200000023792</v>
      </c>
      <c r="DI30" s="61">
        <f t="shared" si="6"/>
        <v>1094.3922500002009</v>
      </c>
      <c r="DJ30" s="61">
        <f t="shared" si="6"/>
        <v>1071.4780000000562</v>
      </c>
      <c r="DK30" s="61">
        <f t="shared" si="6"/>
        <v>1078.0744100001093</v>
      </c>
      <c r="DL30" s="61">
        <f t="shared" si="6"/>
        <v>0</v>
      </c>
      <c r="DM30" s="61">
        <f t="shared" si="6"/>
        <v>0</v>
      </c>
      <c r="DN30" s="61">
        <f t="shared" si="6"/>
        <v>0</v>
      </c>
      <c r="DO30" s="200">
        <f t="shared" si="6"/>
        <v>0</v>
      </c>
      <c r="DP30" s="170">
        <f>SUM(DP7:DP29)</f>
        <v>7245.9440000004515</v>
      </c>
      <c r="DQ30" s="63">
        <f>SUM(DQ7:DQ29)</f>
        <v>7417.6200199999657</v>
      </c>
      <c r="DR30" s="64">
        <f>DQ30-DP30</f>
        <v>171.67601999951421</v>
      </c>
    </row>
    <row r="31" spans="1:122" ht="14.25" customHeight="1" thickBot="1" x14ac:dyDescent="0.3">
      <c r="A31" s="274" t="s">
        <v>9</v>
      </c>
      <c r="B31" s="275"/>
      <c r="C31" s="276"/>
      <c r="D31" s="277">
        <v>4033.1011999996367</v>
      </c>
      <c r="E31" s="278"/>
      <c r="F31" s="277">
        <v>3665.4093200000825</v>
      </c>
      <c r="G31" s="278"/>
      <c r="H31" s="359">
        <v>3749.4255599999656</v>
      </c>
      <c r="I31" s="358"/>
      <c r="J31" s="360">
        <v>3777.6003200001655</v>
      </c>
      <c r="K31" s="361">
        <v>3777.6003200001655</v>
      </c>
      <c r="L31" s="359">
        <v>3649.6449999999554</v>
      </c>
      <c r="M31" s="358"/>
      <c r="N31" s="359">
        <v>3630.6870399999884</v>
      </c>
      <c r="O31" s="358"/>
      <c r="P31" s="359">
        <v>3646.3496799999166</v>
      </c>
      <c r="Q31" s="358"/>
      <c r="R31" s="359">
        <v>3621.6179999999999</v>
      </c>
      <c r="S31" s="358"/>
      <c r="T31" s="359">
        <v>3729.306</v>
      </c>
      <c r="U31" s="358"/>
      <c r="V31" s="359"/>
      <c r="W31" s="358"/>
      <c r="X31" s="365"/>
      <c r="Y31" s="366"/>
      <c r="Z31" s="359"/>
      <c r="AA31" s="358"/>
      <c r="AB31" s="359"/>
      <c r="AC31" s="358"/>
      <c r="AD31" s="277"/>
      <c r="AE31" s="278"/>
      <c r="AF31" s="360"/>
      <c r="AG31" s="361"/>
      <c r="AH31" s="359"/>
      <c r="AI31" s="358"/>
      <c r="AJ31" s="359"/>
      <c r="AK31" s="358"/>
      <c r="AL31" s="359"/>
      <c r="AM31" s="358"/>
      <c r="AN31" s="359"/>
      <c r="AO31" s="358"/>
      <c r="AP31" s="359"/>
      <c r="AQ31" s="358"/>
      <c r="AR31" s="359"/>
      <c r="AS31" s="358"/>
      <c r="AT31" s="277"/>
      <c r="AU31" s="278"/>
      <c r="AV31" s="277"/>
      <c r="AW31" s="278"/>
      <c r="AX31" s="359"/>
      <c r="AY31" s="358"/>
      <c r="AZ31" s="277"/>
      <c r="BA31" s="278"/>
      <c r="BB31" s="277"/>
      <c r="BC31" s="278"/>
      <c r="BD31" s="277"/>
      <c r="BE31" s="278"/>
      <c r="BF31" s="277"/>
      <c r="BG31" s="278"/>
      <c r="BH31" s="277"/>
      <c r="BI31" s="278"/>
      <c r="BJ31" s="277"/>
      <c r="BK31" s="278"/>
      <c r="BL31" s="277"/>
      <c r="BM31" s="278"/>
      <c r="BN31" s="277"/>
      <c r="BO31" s="278"/>
      <c r="BP31" s="277"/>
      <c r="BQ31" s="278"/>
      <c r="BR31" s="277"/>
      <c r="BS31" s="278"/>
      <c r="BT31" s="359">
        <v>3727.049</v>
      </c>
      <c r="BU31" s="358"/>
      <c r="BV31" s="359">
        <v>3611.9029999999998</v>
      </c>
      <c r="BW31" s="358"/>
      <c r="BX31" s="359">
        <v>3145.2979999999998</v>
      </c>
      <c r="BY31" s="358"/>
      <c r="BZ31" s="359">
        <v>3099.538</v>
      </c>
      <c r="CA31" s="358"/>
      <c r="CB31" s="359">
        <v>3095.9914400000307</v>
      </c>
      <c r="CC31" s="358"/>
      <c r="CD31" s="277">
        <v>3189.538</v>
      </c>
      <c r="CE31" s="278"/>
      <c r="CF31" s="277">
        <v>3315.8580000000002</v>
      </c>
      <c r="CG31" s="278"/>
      <c r="CH31" s="277">
        <v>3315.5529999999999</v>
      </c>
      <c r="CI31" s="278"/>
      <c r="CJ31" s="277">
        <v>3319.3461200000211</v>
      </c>
      <c r="CK31" s="278"/>
      <c r="CL31" s="277">
        <v>3285.3240000000001</v>
      </c>
      <c r="CM31" s="278"/>
      <c r="CN31" s="277">
        <v>3249.8110000000001</v>
      </c>
      <c r="CO31" s="278"/>
      <c r="CP31" s="277">
        <v>3505.0459999999998</v>
      </c>
      <c r="CQ31" s="278"/>
      <c r="CR31" s="359">
        <v>3496.297</v>
      </c>
      <c r="CS31" s="358"/>
      <c r="CT31" s="359">
        <v>3374.5623200001723</v>
      </c>
      <c r="CU31" s="367"/>
      <c r="CV31" s="359">
        <v>3404.4830000000002</v>
      </c>
      <c r="CW31" s="367"/>
      <c r="CX31" s="359">
        <v>3304.8925600001398</v>
      </c>
      <c r="CY31" s="367"/>
      <c r="CZ31" s="359">
        <v>3008.0236799997656</v>
      </c>
      <c r="DA31" s="367"/>
      <c r="DB31" s="359">
        <v>3080.299</v>
      </c>
      <c r="DC31" s="367"/>
      <c r="DD31" s="359">
        <v>3095.13</v>
      </c>
      <c r="DE31" s="367"/>
      <c r="DF31" s="359">
        <v>3136.982</v>
      </c>
      <c r="DG31" s="367"/>
      <c r="DH31" s="359">
        <v>3217.6941199998168</v>
      </c>
      <c r="DI31" s="367"/>
      <c r="DJ31" s="359">
        <v>3131.8339999999998</v>
      </c>
      <c r="DK31" s="367"/>
      <c r="DL31" s="359"/>
      <c r="DM31" s="367"/>
      <c r="DN31" s="359"/>
      <c r="DO31" s="358"/>
      <c r="DP31" s="171"/>
      <c r="DQ31" s="1"/>
    </row>
    <row r="32" spans="1:122" ht="14.25" customHeight="1" thickBot="1" x14ac:dyDescent="0.3">
      <c r="A32" s="297" t="s">
        <v>10</v>
      </c>
      <c r="B32" s="298"/>
      <c r="C32" s="299"/>
      <c r="D32" s="300">
        <v>2108.6</v>
      </c>
      <c r="E32" s="301"/>
      <c r="F32" s="300">
        <v>2160</v>
      </c>
      <c r="G32" s="301"/>
      <c r="H32" s="300">
        <v>2012.23</v>
      </c>
      <c r="I32" s="301"/>
      <c r="J32" s="368">
        <v>2032.81</v>
      </c>
      <c r="K32" s="369"/>
      <c r="L32" s="368">
        <v>1992</v>
      </c>
      <c r="M32" s="369"/>
      <c r="N32" s="368">
        <v>1992</v>
      </c>
      <c r="O32" s="369"/>
      <c r="P32" s="368">
        <v>1984.11</v>
      </c>
      <c r="Q32" s="369"/>
      <c r="R32" s="368">
        <v>1992</v>
      </c>
      <c r="S32" s="369"/>
      <c r="T32" s="368">
        <v>2168.6</v>
      </c>
      <c r="U32" s="369"/>
      <c r="V32" s="300"/>
      <c r="W32" s="301"/>
      <c r="X32" s="370"/>
      <c r="Y32" s="371"/>
      <c r="Z32" s="300"/>
      <c r="AA32" s="301"/>
      <c r="AB32" s="300"/>
      <c r="AC32" s="301"/>
      <c r="AD32" s="307"/>
      <c r="AE32" s="308"/>
      <c r="AF32" s="300"/>
      <c r="AG32" s="301"/>
      <c r="AH32" s="300"/>
      <c r="AI32" s="301"/>
      <c r="AJ32" s="300"/>
      <c r="AK32" s="301"/>
      <c r="AL32" s="300"/>
      <c r="AM32" s="301"/>
      <c r="AN32" s="300"/>
      <c r="AO32" s="301"/>
      <c r="AP32" s="300"/>
      <c r="AQ32" s="301"/>
      <c r="AR32" s="300"/>
      <c r="AS32" s="301"/>
      <c r="AT32" s="300"/>
      <c r="AU32" s="301"/>
      <c r="AV32" s="300"/>
      <c r="AW32" s="301"/>
      <c r="AX32" s="300"/>
      <c r="AY32" s="301"/>
      <c r="AZ32" s="300"/>
      <c r="BA32" s="301"/>
      <c r="BB32" s="300"/>
      <c r="BC32" s="301"/>
      <c r="BD32" s="300"/>
      <c r="BE32" s="301"/>
      <c r="BF32" s="300"/>
      <c r="BG32" s="301"/>
      <c r="BH32" s="307"/>
      <c r="BI32" s="308"/>
      <c r="BJ32" s="307"/>
      <c r="BK32" s="308"/>
      <c r="BL32" s="307"/>
      <c r="BM32" s="308"/>
      <c r="BN32" s="300"/>
      <c r="BO32" s="301"/>
      <c r="BP32" s="300"/>
      <c r="BQ32" s="301"/>
      <c r="BR32" s="300"/>
      <c r="BS32" s="301"/>
      <c r="BT32" s="368">
        <v>2009.32</v>
      </c>
      <c r="BU32" s="369"/>
      <c r="BV32" s="368">
        <v>2178.41</v>
      </c>
      <c r="BW32" s="369"/>
      <c r="BX32" s="368">
        <v>2133</v>
      </c>
      <c r="BY32" s="369"/>
      <c r="BZ32" s="368">
        <v>2133</v>
      </c>
      <c r="CA32" s="369"/>
      <c r="CB32" s="368">
        <v>1827</v>
      </c>
      <c r="CC32" s="369"/>
      <c r="CD32" s="307">
        <v>1827</v>
      </c>
      <c r="CE32" s="308"/>
      <c r="CF32" s="307">
        <v>1755</v>
      </c>
      <c r="CG32" s="308"/>
      <c r="CH32" s="307">
        <v>1872</v>
      </c>
      <c r="CI32" s="308"/>
      <c r="CJ32" s="307">
        <v>1800</v>
      </c>
      <c r="CK32" s="308"/>
      <c r="CL32" s="307">
        <v>1896</v>
      </c>
      <c r="CM32" s="308"/>
      <c r="CN32" s="307">
        <v>1896</v>
      </c>
      <c r="CO32" s="308"/>
      <c r="CP32" s="307">
        <v>1917.59</v>
      </c>
      <c r="CQ32" s="308"/>
      <c r="CR32" s="368">
        <v>1920</v>
      </c>
      <c r="CS32" s="369"/>
      <c r="CT32" s="368">
        <v>1981.66</v>
      </c>
      <c r="CU32" s="372"/>
      <c r="CV32" s="368">
        <v>1961.18</v>
      </c>
      <c r="CW32" s="372"/>
      <c r="CX32" s="368">
        <v>1953.98</v>
      </c>
      <c r="CY32" s="372"/>
      <c r="CZ32" s="368">
        <v>1888.17</v>
      </c>
      <c r="DA32" s="372"/>
      <c r="DB32" s="368">
        <v>1906.58</v>
      </c>
      <c r="DC32" s="372"/>
      <c r="DD32" s="368">
        <v>1944</v>
      </c>
      <c r="DE32" s="372"/>
      <c r="DF32" s="368">
        <v>1989.2429999999999</v>
      </c>
      <c r="DG32" s="372"/>
      <c r="DH32" s="368">
        <v>2040</v>
      </c>
      <c r="DI32" s="372"/>
      <c r="DJ32" s="368">
        <v>1872</v>
      </c>
      <c r="DK32" s="372"/>
      <c r="DL32" s="368"/>
      <c r="DM32" s="372"/>
      <c r="DN32" s="368"/>
      <c r="DO32" s="369"/>
      <c r="DP32" s="171"/>
      <c r="DQ32" s="1"/>
    </row>
    <row r="33" spans="1:121" ht="14.25" customHeight="1" thickBot="1" x14ac:dyDescent="0.3">
      <c r="A33" s="304" t="s">
        <v>11</v>
      </c>
      <c r="B33" s="305"/>
      <c r="C33" s="306"/>
      <c r="D33" s="307">
        <v>322.76</v>
      </c>
      <c r="E33" s="308"/>
      <c r="F33" s="307">
        <v>326.5</v>
      </c>
      <c r="G33" s="308"/>
      <c r="H33" s="373">
        <v>336.43</v>
      </c>
      <c r="I33" s="374"/>
      <c r="J33" s="373">
        <v>324.26</v>
      </c>
      <c r="K33" s="374"/>
      <c r="L33" s="373">
        <v>310.23</v>
      </c>
      <c r="M33" s="374"/>
      <c r="N33" s="307">
        <v>12.54</v>
      </c>
      <c r="O33" s="308"/>
      <c r="P33" s="307">
        <v>319.66699999999997</v>
      </c>
      <c r="Q33" s="308"/>
      <c r="R33" s="375">
        <v>310.23</v>
      </c>
      <c r="S33" s="376"/>
      <c r="T33" s="307">
        <v>319.47000000000003</v>
      </c>
      <c r="U33" s="308"/>
      <c r="V33" s="161"/>
      <c r="W33" s="192"/>
      <c r="X33" s="161"/>
      <c r="Y33" s="192"/>
      <c r="Z33" s="161"/>
      <c r="AA33" s="192"/>
      <c r="AB33" s="161"/>
      <c r="AC33" s="192"/>
      <c r="AD33" s="161"/>
      <c r="AE33" s="192"/>
      <c r="AF33" s="161"/>
      <c r="AG33" s="192"/>
      <c r="AH33" s="161"/>
      <c r="AI33" s="192"/>
      <c r="AJ33" s="161"/>
      <c r="AK33" s="192"/>
      <c r="AL33" s="161"/>
      <c r="AM33" s="192"/>
      <c r="AN33" s="161"/>
      <c r="AO33" s="192"/>
      <c r="AP33" s="161"/>
      <c r="AQ33" s="192"/>
      <c r="AR33" s="161"/>
      <c r="AS33" s="192"/>
      <c r="AT33" s="161"/>
      <c r="AU33" s="192"/>
      <c r="AV33" s="161"/>
      <c r="AW33" s="192"/>
      <c r="AX33" s="161"/>
      <c r="AY33" s="192"/>
      <c r="AZ33" s="161"/>
      <c r="BA33" s="192"/>
      <c r="BB33" s="161"/>
      <c r="BC33" s="192"/>
      <c r="BD33" s="161"/>
      <c r="BE33" s="192"/>
      <c r="BF33" s="161"/>
      <c r="BG33" s="192"/>
      <c r="BH33" s="161"/>
      <c r="BI33" s="192"/>
      <c r="BJ33" s="161"/>
      <c r="BK33" s="192"/>
      <c r="BL33" s="161"/>
      <c r="BM33" s="192"/>
      <c r="BN33" s="161"/>
      <c r="BO33" s="192"/>
      <c r="BP33" s="161"/>
      <c r="BQ33" s="192"/>
      <c r="BR33" s="161"/>
      <c r="BS33" s="192"/>
      <c r="BT33" s="307">
        <v>332.89</v>
      </c>
      <c r="BU33" s="308"/>
      <c r="BV33" s="307">
        <v>340.7</v>
      </c>
      <c r="BW33" s="308"/>
      <c r="BX33" s="307">
        <v>341.5</v>
      </c>
      <c r="BY33" s="308"/>
      <c r="BZ33" s="373">
        <v>315.7</v>
      </c>
      <c r="CA33" s="374"/>
      <c r="CB33" s="373">
        <v>315.10000000000002</v>
      </c>
      <c r="CC33" s="374"/>
      <c r="CD33" s="307">
        <v>315.10000000000002</v>
      </c>
      <c r="CE33" s="308"/>
      <c r="CF33" s="307">
        <v>285</v>
      </c>
      <c r="CG33" s="308"/>
      <c r="CH33" s="307">
        <v>283.60000000000002</v>
      </c>
      <c r="CI33" s="308"/>
      <c r="CJ33" s="307">
        <v>290.2</v>
      </c>
      <c r="CK33" s="308"/>
      <c r="CL33" s="307">
        <v>305.7</v>
      </c>
      <c r="CM33" s="308"/>
      <c r="CN33" s="307">
        <v>280.5</v>
      </c>
      <c r="CO33" s="308"/>
      <c r="CP33" s="307">
        <v>295.33999999999997</v>
      </c>
      <c r="CQ33" s="308"/>
      <c r="CR33" s="373">
        <v>295.5</v>
      </c>
      <c r="CS33" s="374"/>
      <c r="CT33" s="373">
        <v>311.245</v>
      </c>
      <c r="CU33" s="377"/>
      <c r="CV33" s="373">
        <v>308.85000000000002</v>
      </c>
      <c r="CW33" s="377"/>
      <c r="CX33" s="373">
        <v>307.7</v>
      </c>
      <c r="CY33" s="377"/>
      <c r="CZ33" s="373">
        <v>270.17</v>
      </c>
      <c r="DA33" s="377"/>
      <c r="DB33" s="373">
        <v>314.97000000000003</v>
      </c>
      <c r="DC33" s="377"/>
      <c r="DD33" s="373">
        <v>314.05</v>
      </c>
      <c r="DE33" s="377"/>
      <c r="DF33" s="373">
        <v>315.37</v>
      </c>
      <c r="DG33" s="377"/>
      <c r="DH33" s="373">
        <v>320.16000000000003</v>
      </c>
      <c r="DI33" s="377"/>
      <c r="DJ33" s="373">
        <v>320.16000000000003</v>
      </c>
      <c r="DK33" s="377"/>
      <c r="DL33" s="373"/>
      <c r="DM33" s="377"/>
      <c r="DN33" s="373"/>
      <c r="DO33" s="374"/>
      <c r="DP33" s="171"/>
      <c r="DQ33" s="1"/>
    </row>
    <row r="34" spans="1:121" ht="14.25" customHeight="1" thickBot="1" x14ac:dyDescent="0.3">
      <c r="A34" s="304" t="s">
        <v>12</v>
      </c>
      <c r="B34" s="305"/>
      <c r="C34" s="306"/>
      <c r="D34" s="309">
        <f>D30+D32+D33</f>
        <v>3676.5520000003653</v>
      </c>
      <c r="E34" s="310"/>
      <c r="F34" s="309">
        <f>F30+F32+F33</f>
        <v>3764.3960000002235</v>
      </c>
      <c r="G34" s="310"/>
      <c r="H34" s="309">
        <f>H30+H32+H33</f>
        <v>3601.5960000002237</v>
      </c>
      <c r="I34" s="310"/>
      <c r="J34" s="309">
        <f>J30+J32+J33</f>
        <v>3603.9400000000005</v>
      </c>
      <c r="K34" s="310"/>
      <c r="L34" s="309">
        <f>L30+L32+L33</f>
        <v>3487.7679999998968</v>
      </c>
      <c r="M34" s="310"/>
      <c r="N34" s="309">
        <f>N30+N32+N33</f>
        <v>3128.21</v>
      </c>
      <c r="O34" s="310"/>
      <c r="P34" s="309">
        <f>P30+P32+P33</f>
        <v>3514.0090000001896</v>
      </c>
      <c r="Q34" s="310"/>
      <c r="R34" s="309">
        <f>R30+R32+R33</f>
        <v>3538.7959999999807</v>
      </c>
      <c r="S34" s="310"/>
      <c r="T34" s="309">
        <f>T30+T32+T33</f>
        <v>3721.190000000086</v>
      </c>
      <c r="U34" s="310"/>
      <c r="V34" s="161">
        <v>0</v>
      </c>
      <c r="W34" s="161">
        <v>0</v>
      </c>
      <c r="X34" s="161">
        <v>0</v>
      </c>
      <c r="Y34" s="161">
        <v>0</v>
      </c>
      <c r="Z34" s="161">
        <v>0</v>
      </c>
      <c r="AA34" s="161">
        <v>0</v>
      </c>
      <c r="AB34" s="161">
        <v>0</v>
      </c>
      <c r="AC34" s="161">
        <v>0</v>
      </c>
      <c r="AD34" s="161">
        <v>0</v>
      </c>
      <c r="AE34" s="161">
        <v>0</v>
      </c>
      <c r="AF34" s="161">
        <v>0</v>
      </c>
      <c r="AG34" s="161">
        <v>0</v>
      </c>
      <c r="AH34" s="161">
        <v>0</v>
      </c>
      <c r="AI34" s="161">
        <v>0</v>
      </c>
      <c r="AJ34" s="161">
        <v>0</v>
      </c>
      <c r="AK34" s="161">
        <v>0</v>
      </c>
      <c r="AL34" s="161">
        <v>0</v>
      </c>
      <c r="AM34" s="161">
        <v>0</v>
      </c>
      <c r="AN34" s="161">
        <v>0</v>
      </c>
      <c r="AO34" s="161">
        <v>0</v>
      </c>
      <c r="AP34" s="161">
        <v>0</v>
      </c>
      <c r="AQ34" s="161">
        <v>0</v>
      </c>
      <c r="AR34" s="161">
        <v>0</v>
      </c>
      <c r="AS34" s="161">
        <v>0</v>
      </c>
      <c r="AT34" s="161">
        <v>0</v>
      </c>
      <c r="AU34" s="161">
        <v>0</v>
      </c>
      <c r="AV34" s="161">
        <v>0</v>
      </c>
      <c r="AW34" s="161">
        <v>0</v>
      </c>
      <c r="AX34" s="161">
        <v>0</v>
      </c>
      <c r="AY34" s="161">
        <v>0</v>
      </c>
      <c r="AZ34" s="161">
        <v>0</v>
      </c>
      <c r="BA34" s="161">
        <v>0</v>
      </c>
      <c r="BB34" s="161">
        <v>0</v>
      </c>
      <c r="BC34" s="161">
        <v>0</v>
      </c>
      <c r="BD34" s="161">
        <v>0</v>
      </c>
      <c r="BE34" s="161">
        <v>0</v>
      </c>
      <c r="BF34" s="161">
        <v>0</v>
      </c>
      <c r="BG34" s="161">
        <v>0</v>
      </c>
      <c r="BH34" s="161">
        <v>0</v>
      </c>
      <c r="BI34" s="161">
        <v>0</v>
      </c>
      <c r="BJ34" s="161">
        <v>0</v>
      </c>
      <c r="BK34" s="161">
        <v>0</v>
      </c>
      <c r="BL34" s="161">
        <v>0</v>
      </c>
      <c r="BM34" s="161">
        <v>0</v>
      </c>
      <c r="BN34" s="161">
        <v>0</v>
      </c>
      <c r="BO34" s="161">
        <v>0</v>
      </c>
      <c r="BP34" s="161">
        <v>0</v>
      </c>
      <c r="BQ34" s="161">
        <v>0</v>
      </c>
      <c r="BR34" s="161">
        <v>0</v>
      </c>
      <c r="BS34" s="161">
        <v>0</v>
      </c>
      <c r="BT34" s="309">
        <f>BT30+BT32+BT33</f>
        <v>3599.0280000002986</v>
      </c>
      <c r="BU34" s="310"/>
      <c r="BV34" s="309">
        <f>BV30+BV32+BV33</f>
        <v>3784.1180000002987</v>
      </c>
      <c r="BW34" s="310"/>
      <c r="BX34" s="309">
        <f>BX30+BX32+BX33</f>
        <v>3721.1159999995048</v>
      </c>
      <c r="BY34" s="310"/>
      <c r="BZ34" s="309">
        <f>BZ30+BZ32+BZ33</f>
        <v>3671.9540000001143</v>
      </c>
      <c r="CA34" s="310"/>
      <c r="CB34" s="309">
        <f>CB30+CB32+CB33</f>
        <v>3402.9379999998628</v>
      </c>
      <c r="CC34" s="310"/>
      <c r="CD34" s="309">
        <f t="shared" ref="CD34:CR34" si="7">CD30+CD32+CD33</f>
        <v>3388.4660000002636</v>
      </c>
      <c r="CE34" s="310"/>
      <c r="CF34" s="309">
        <f t="shared" si="7"/>
        <v>3313.8899999999703</v>
      </c>
      <c r="CG34" s="310"/>
      <c r="CH34" s="309">
        <f t="shared" si="7"/>
        <v>3363.4199999999996</v>
      </c>
      <c r="CI34" s="310"/>
      <c r="CJ34" s="309">
        <f t="shared" si="7"/>
        <v>3250.231999999749</v>
      </c>
      <c r="CK34" s="310"/>
      <c r="CL34" s="309">
        <f t="shared" si="7"/>
        <v>3401.4500000000771</v>
      </c>
      <c r="CM34" s="310"/>
      <c r="CN34" s="309">
        <f t="shared" si="7"/>
        <v>3263.646000000113</v>
      </c>
      <c r="CO34" s="310"/>
      <c r="CP34" s="309">
        <f t="shared" si="7"/>
        <v>3314.3119999999644</v>
      </c>
      <c r="CQ34" s="310"/>
      <c r="CR34" s="309">
        <f t="shared" si="7"/>
        <v>3282.4360000002143</v>
      </c>
      <c r="CS34" s="310"/>
      <c r="CT34" s="309">
        <f>CT30+CT32+CT33</f>
        <v>3486.2469999994528</v>
      </c>
      <c r="CU34" s="378"/>
      <c r="CV34" s="309">
        <f>CV30+CV32+CV33</f>
        <v>3523.7680000000751</v>
      </c>
      <c r="CW34" s="378"/>
      <c r="CX34" s="309">
        <f>CX30+CX32+CX33</f>
        <v>3456.3999999998314</v>
      </c>
      <c r="CY34" s="378"/>
      <c r="CZ34" s="309">
        <f>CZ30+CZ32+CZ33</f>
        <v>2817.016000000569</v>
      </c>
      <c r="DA34" s="378"/>
      <c r="DB34" s="309">
        <f>DB30+DB32+DB33</f>
        <v>3225.6440000000848</v>
      </c>
      <c r="DC34" s="378"/>
      <c r="DD34" s="309">
        <f>DD30+DD32+DD33</f>
        <v>3337.6219999997302</v>
      </c>
      <c r="DE34" s="378"/>
      <c r="DF34" s="309">
        <f>DF30+DF32+DF33</f>
        <v>3455.6789999996877</v>
      </c>
      <c r="DG34" s="378"/>
      <c r="DH34" s="309">
        <f>DH30+DH32+DH33</f>
        <v>3355.012000000238</v>
      </c>
      <c r="DI34" s="378"/>
      <c r="DJ34" s="309">
        <f>DJ30+DJ32+DJ33</f>
        <v>3263.6380000000563</v>
      </c>
      <c r="DK34" s="378"/>
      <c r="DL34" s="309">
        <f>DL30+DL32+DL33</f>
        <v>0</v>
      </c>
      <c r="DM34" s="378"/>
      <c r="DN34" s="309">
        <f>DN30+DN32+DN33</f>
        <v>0</v>
      </c>
      <c r="DO34" s="310"/>
      <c r="DP34" s="171"/>
      <c r="DQ34" s="1"/>
    </row>
    <row r="35" spans="1:121" ht="14.25" customHeight="1" thickBot="1" x14ac:dyDescent="0.3">
      <c r="A35" s="313" t="s">
        <v>13</v>
      </c>
      <c r="B35" s="314"/>
      <c r="C35" s="315"/>
      <c r="D35" s="311">
        <f>D31-D34</f>
        <v>356.54919999927142</v>
      </c>
      <c r="E35" s="312"/>
      <c r="F35" s="311">
        <f>F31-F34</f>
        <v>-98.98668000014095</v>
      </c>
      <c r="G35" s="312"/>
      <c r="H35" s="311">
        <f>H31-H34</f>
        <v>147.82955999974183</v>
      </c>
      <c r="I35" s="312"/>
      <c r="J35" s="311">
        <f>J31-J34</f>
        <v>173.66032000016503</v>
      </c>
      <c r="K35" s="312"/>
      <c r="L35" s="311">
        <f>L31-L34</f>
        <v>161.87700000005862</v>
      </c>
      <c r="M35" s="312"/>
      <c r="N35" s="311">
        <f>N31-N34</f>
        <v>502.47703999998839</v>
      </c>
      <c r="O35" s="312"/>
      <c r="P35" s="311">
        <f>P31-P34</f>
        <v>132.34067999972694</v>
      </c>
      <c r="Q35" s="312"/>
      <c r="R35" s="311">
        <f>R31-R34</f>
        <v>82.822000000019216</v>
      </c>
      <c r="S35" s="312"/>
      <c r="T35" s="311">
        <f>T31-T34</f>
        <v>8.1159999999140382</v>
      </c>
      <c r="U35" s="312"/>
      <c r="V35" s="161">
        <v>0</v>
      </c>
      <c r="W35" s="161">
        <v>0</v>
      </c>
      <c r="X35" s="161">
        <v>0</v>
      </c>
      <c r="Y35" s="161">
        <v>0</v>
      </c>
      <c r="Z35" s="161">
        <v>0</v>
      </c>
      <c r="AA35" s="161">
        <v>0</v>
      </c>
      <c r="AB35" s="161">
        <v>0</v>
      </c>
      <c r="AC35" s="161">
        <v>0</v>
      </c>
      <c r="AD35" s="161">
        <v>0</v>
      </c>
      <c r="AE35" s="161">
        <v>0</v>
      </c>
      <c r="AF35" s="161">
        <v>0</v>
      </c>
      <c r="AG35" s="161">
        <v>0</v>
      </c>
      <c r="AH35" s="161">
        <v>0</v>
      </c>
      <c r="AI35" s="161">
        <v>0</v>
      </c>
      <c r="AJ35" s="161">
        <v>0</v>
      </c>
      <c r="AK35" s="161">
        <v>0</v>
      </c>
      <c r="AL35" s="161">
        <v>0</v>
      </c>
      <c r="AM35" s="161">
        <v>0</v>
      </c>
      <c r="AN35" s="161">
        <v>0</v>
      </c>
      <c r="AO35" s="161">
        <v>0</v>
      </c>
      <c r="AP35" s="161">
        <v>0</v>
      </c>
      <c r="AQ35" s="161">
        <v>0</v>
      </c>
      <c r="AR35" s="161">
        <v>0</v>
      </c>
      <c r="AS35" s="161">
        <v>0</v>
      </c>
      <c r="AT35" s="161">
        <v>0</v>
      </c>
      <c r="AU35" s="161">
        <v>0</v>
      </c>
      <c r="AV35" s="161">
        <v>0</v>
      </c>
      <c r="AW35" s="161">
        <v>0</v>
      </c>
      <c r="AX35" s="161">
        <v>0</v>
      </c>
      <c r="AY35" s="161">
        <v>0</v>
      </c>
      <c r="AZ35" s="161">
        <v>0</v>
      </c>
      <c r="BA35" s="161">
        <v>0</v>
      </c>
      <c r="BB35" s="161">
        <v>0</v>
      </c>
      <c r="BC35" s="161">
        <v>0</v>
      </c>
      <c r="BD35" s="161">
        <v>0</v>
      </c>
      <c r="BE35" s="161">
        <v>0</v>
      </c>
      <c r="BF35" s="161">
        <v>0</v>
      </c>
      <c r="BG35" s="161">
        <v>0</v>
      </c>
      <c r="BH35" s="161">
        <v>0</v>
      </c>
      <c r="BI35" s="161">
        <v>0</v>
      </c>
      <c r="BJ35" s="161">
        <v>0</v>
      </c>
      <c r="BK35" s="161">
        <v>0</v>
      </c>
      <c r="BL35" s="161">
        <v>0</v>
      </c>
      <c r="BM35" s="161">
        <v>0</v>
      </c>
      <c r="BN35" s="161">
        <v>0</v>
      </c>
      <c r="BO35" s="161">
        <v>0</v>
      </c>
      <c r="BP35" s="161">
        <v>0</v>
      </c>
      <c r="BQ35" s="161">
        <v>0</v>
      </c>
      <c r="BR35" s="161">
        <v>0</v>
      </c>
      <c r="BS35" s="161">
        <v>0</v>
      </c>
      <c r="BT35" s="311">
        <f>BT31-BT34</f>
        <v>128.02099999970142</v>
      </c>
      <c r="BU35" s="312"/>
      <c r="BV35" s="311">
        <f>BV31-BV34</f>
        <v>-172.21500000029891</v>
      </c>
      <c r="BW35" s="312"/>
      <c r="BX35" s="311">
        <f>BX31-BX34</f>
        <v>-575.81799999950499</v>
      </c>
      <c r="BY35" s="312"/>
      <c r="BZ35" s="311">
        <f>BZ31-BZ34</f>
        <v>-572.41600000011431</v>
      </c>
      <c r="CA35" s="312"/>
      <c r="CB35" s="311">
        <f>CB31-CB34</f>
        <v>-306.94655999983206</v>
      </c>
      <c r="CC35" s="312"/>
      <c r="CD35" s="309">
        <f>CD31-CD34</f>
        <v>-198.92800000026364</v>
      </c>
      <c r="CE35" s="310"/>
      <c r="CF35" s="309">
        <f>CF31-CF34</f>
        <v>1.9680000000298605</v>
      </c>
      <c r="CG35" s="310"/>
      <c r="CH35" s="309">
        <f>CH31-CH34</f>
        <v>-47.866999999999734</v>
      </c>
      <c r="CI35" s="310"/>
      <c r="CJ35" s="309">
        <f>CJ31-CJ34</f>
        <v>69.114120000272123</v>
      </c>
      <c r="CK35" s="310"/>
      <c r="CL35" s="309">
        <f>CL31-CL34</f>
        <v>-116.12600000007706</v>
      </c>
      <c r="CM35" s="310"/>
      <c r="CN35" s="309">
        <f>CN31-CN34</f>
        <v>-13.835000000112814</v>
      </c>
      <c r="CO35" s="310"/>
      <c r="CP35" s="311">
        <f>CP31-CP34</f>
        <v>190.73400000003539</v>
      </c>
      <c r="CQ35" s="312"/>
      <c r="CR35" s="311">
        <f>CR31-CR34</f>
        <v>213.86099999978569</v>
      </c>
      <c r="CS35" s="312"/>
      <c r="CT35" s="311">
        <f t="shared" ref="CT35:CZ35" si="8">CT31-CT34</f>
        <v>-111.68467999928043</v>
      </c>
      <c r="CU35" s="379"/>
      <c r="CV35" s="311">
        <f t="shared" si="8"/>
        <v>-119.28500000007489</v>
      </c>
      <c r="CW35" s="379"/>
      <c r="CX35" s="311">
        <f t="shared" si="8"/>
        <v>-151.50743999969154</v>
      </c>
      <c r="CY35" s="379"/>
      <c r="CZ35" s="311">
        <f t="shared" si="8"/>
        <v>191.00767999919663</v>
      </c>
      <c r="DA35" s="379"/>
      <c r="DB35" s="311">
        <f>DB31-DB34</f>
        <v>-145.34500000008484</v>
      </c>
      <c r="DC35" s="379"/>
      <c r="DD35" s="311">
        <f>DD31-DD34</f>
        <v>-242.49199999973007</v>
      </c>
      <c r="DE35" s="379"/>
      <c r="DF35" s="311">
        <f>DF31-DF34</f>
        <v>-318.6969999996877</v>
      </c>
      <c r="DG35" s="379"/>
      <c r="DH35" s="311">
        <f>DH31-DH34</f>
        <v>-137.31788000042116</v>
      </c>
      <c r="DI35" s="379"/>
      <c r="DJ35" s="311">
        <f>DJ31-DJ34</f>
        <v>-131.80400000005648</v>
      </c>
      <c r="DK35" s="379"/>
      <c r="DL35" s="311">
        <f>DL31-DL34</f>
        <v>0</v>
      </c>
      <c r="DM35" s="379"/>
      <c r="DN35" s="311">
        <f>DN31-DN34</f>
        <v>0</v>
      </c>
      <c r="DO35" s="312"/>
      <c r="DP35" s="171"/>
      <c r="DQ35" s="1"/>
    </row>
    <row r="36" spans="1:121" ht="15" hidden="1" customHeight="1" x14ac:dyDescent="0.25">
      <c r="A36" s="317" t="s">
        <v>14</v>
      </c>
      <c r="B36" s="318"/>
      <c r="C36" s="319"/>
      <c r="D36" s="316">
        <f>D31-E30-D32-D33</f>
        <v>109.24033999939797</v>
      </c>
      <c r="E36" s="278"/>
      <c r="F36" s="316">
        <f>F31-G30-F32-F33</f>
        <v>-39.726859999794215</v>
      </c>
      <c r="G36" s="278"/>
      <c r="H36" s="316">
        <f>H31-I30-H32-H33</f>
        <v>216.5840499996919</v>
      </c>
      <c r="I36" s="278"/>
      <c r="J36" s="316">
        <f>J31-K30-J32-J33</f>
        <v>202.39147000047683</v>
      </c>
      <c r="K36" s="278"/>
      <c r="L36" s="316">
        <f>L31-M30-L32-L33</f>
        <v>207.44585000001553</v>
      </c>
      <c r="M36" s="278"/>
      <c r="N36" s="316">
        <f>N31-O30-N32-N33</f>
        <v>486.16053000005735</v>
      </c>
      <c r="O36" s="278"/>
      <c r="P36" s="316">
        <f>P31-Q30-P32-P33</f>
        <v>87.756669999803023</v>
      </c>
      <c r="Q36" s="278"/>
      <c r="R36" s="316">
        <f>R31-S30-R32-R33</f>
        <v>49.669639999992341</v>
      </c>
      <c r="S36" s="278"/>
      <c r="T36" s="316">
        <f>T31-U30-T32-T33</f>
        <v>-83.618400000232441</v>
      </c>
      <c r="U36" s="278"/>
      <c r="V36" s="316">
        <f>V31-W30-V32-V33</f>
        <v>-2513.4879999999998</v>
      </c>
      <c r="W36" s="278"/>
      <c r="X36" s="316">
        <f>X31-Y30-X32-X33</f>
        <v>-2513.4879999999998</v>
      </c>
      <c r="Y36" s="278"/>
      <c r="Z36" s="316">
        <f>Z31-AA30-Z32-Z33</f>
        <v>-2513.4879999999998</v>
      </c>
      <c r="AA36" s="278"/>
      <c r="AB36" s="316">
        <f>AB31-AC30-AB32-AB33</f>
        <v>-2513.4879999999998</v>
      </c>
      <c r="AC36" s="278"/>
      <c r="AD36" s="316">
        <f>AD31-AE30-AD32-AD33</f>
        <v>-2513.4879999999998</v>
      </c>
      <c r="AE36" s="338"/>
      <c r="AF36" s="316">
        <f>AF31-AG30-AF32-AF33</f>
        <v>-2513.4879999999998</v>
      </c>
      <c r="AG36" s="278"/>
      <c r="AH36" s="316">
        <f>AH31-AI30-AH32-AH33</f>
        <v>-2513.4879999999998</v>
      </c>
      <c r="AI36" s="278"/>
      <c r="AJ36" s="316">
        <f>AJ31-AK30-AJ32-AJ33</f>
        <v>-2513.4879999999998</v>
      </c>
      <c r="AK36" s="278"/>
      <c r="AL36" s="316">
        <f>AL31-AM30-AL32-AL33</f>
        <v>-2513.4879999999998</v>
      </c>
      <c r="AM36" s="278"/>
      <c r="AN36" s="316">
        <f>AN31-AO30-AN32-AN33</f>
        <v>-2513.4879999999998</v>
      </c>
      <c r="AO36" s="278"/>
      <c r="AP36" s="316">
        <f>AP31-AQ30-AP32-AP33</f>
        <v>-2513.4879999999998</v>
      </c>
      <c r="AQ36" s="278"/>
      <c r="AR36" s="316">
        <f>AR31-AS30-AR32-AR33</f>
        <v>-2513.4879999999998</v>
      </c>
      <c r="AS36" s="278"/>
      <c r="AT36" s="316">
        <f>AT31-AU30-AT32-AT33</f>
        <v>-2513.4879999999998</v>
      </c>
      <c r="AU36" s="278"/>
      <c r="AV36" s="316">
        <f>AV31-AW30-AV32-AV33</f>
        <v>-2513.4879999999998</v>
      </c>
      <c r="AW36" s="278"/>
      <c r="AX36" s="316">
        <f>AX31-AY30-AX32-AX33</f>
        <v>-2513.4879999999998</v>
      </c>
      <c r="AY36" s="278"/>
      <c r="AZ36" s="316">
        <f>AZ31-BA30-AZ32-AZ33</f>
        <v>-2513.4879999999998</v>
      </c>
      <c r="BA36" s="278"/>
      <c r="BB36" s="316">
        <f>BB31-BC30-BB32-BB33</f>
        <v>-2513.4879999999998</v>
      </c>
      <c r="BC36" s="278"/>
      <c r="BD36" s="316">
        <f>BD31-BE30-BD32-BD33</f>
        <v>-2513.4879999999998</v>
      </c>
      <c r="BE36" s="278"/>
      <c r="BF36" s="316">
        <f>BF31-BG30-BF32-BF33</f>
        <v>-2513.4879999999998</v>
      </c>
      <c r="BG36" s="278"/>
      <c r="BH36" s="316">
        <f>BH31-BI30-BH32-BH33</f>
        <v>-2513.4879999999998</v>
      </c>
      <c r="BI36" s="338"/>
      <c r="BJ36" s="316">
        <f>BJ31-BK30-BJ32-BJ33</f>
        <v>-2513.4879999999998</v>
      </c>
      <c r="BK36" s="338"/>
      <c r="BL36" s="316">
        <f>BL31-BM30-BL32-BL33</f>
        <v>-2513.4879999999998</v>
      </c>
      <c r="BM36" s="338"/>
      <c r="BN36" s="316">
        <f>BN31-BO30-BN32-BN33</f>
        <v>-2513.4879999999998</v>
      </c>
      <c r="BO36" s="278"/>
      <c r="BP36" s="316">
        <f>BP31-BQ30-BP32-BP33</f>
        <v>-2513.4879999999998</v>
      </c>
      <c r="BQ36" s="278"/>
      <c r="BR36" s="316">
        <f>BR31-BS30-BR32-BR33</f>
        <v>-2513.4879999999998</v>
      </c>
      <c r="BS36" s="278"/>
      <c r="BT36" s="316">
        <f>BT31-BU30-BT32-BT33</f>
        <v>96.563410000259978</v>
      </c>
      <c r="BU36" s="278"/>
      <c r="BV36" s="316">
        <f>BV31-BW30-BV32-BV33</f>
        <v>-148.33522000047441</v>
      </c>
      <c r="BW36" s="278"/>
      <c r="BX36" s="316">
        <f>BX31-BY30-BX32-BX33</f>
        <v>-511.85252999936256</v>
      </c>
      <c r="BY36" s="278"/>
      <c r="BZ36" s="316">
        <f>BZ31-CA30-BZ32-BZ33</f>
        <v>-397.35183000025262</v>
      </c>
      <c r="CA36" s="278"/>
      <c r="CB36" s="125"/>
      <c r="CC36" s="125"/>
      <c r="CD36" s="125"/>
      <c r="CE36" s="125"/>
      <c r="CF36" s="125"/>
      <c r="CG36" s="125"/>
      <c r="CH36" s="381">
        <f>SUM(D36:BM36)</f>
        <v>-54060.832710000577</v>
      </c>
      <c r="CI36" s="382"/>
      <c r="CJ36" s="383"/>
      <c r="CK36" s="383"/>
      <c r="CL36" s="383"/>
      <c r="CM36" s="383"/>
      <c r="CN36" s="383"/>
      <c r="CO36" s="383"/>
      <c r="CP36" s="383"/>
      <c r="CQ36" s="383"/>
      <c r="CR36" s="384"/>
      <c r="CS36" s="126">
        <f>CR31-CS30-CR33-CR32</f>
        <v>-38.856120000104056</v>
      </c>
      <c r="CT36" s="140"/>
      <c r="CU36" s="126">
        <f>CT31-CU30-CT33-CT32</f>
        <v>67.070220000437303</v>
      </c>
      <c r="CV36" s="140"/>
      <c r="CW36" s="140"/>
      <c r="CX36" s="140"/>
      <c r="CY36" s="140"/>
      <c r="CZ36" s="140"/>
      <c r="DA36" s="140"/>
      <c r="DB36" s="140"/>
      <c r="DC36" s="140"/>
      <c r="DD36" s="140"/>
      <c r="DE36" s="140"/>
      <c r="DF36" s="140"/>
      <c r="DG36" s="140"/>
      <c r="DH36" s="140"/>
      <c r="DI36" s="140"/>
      <c r="DJ36" s="140"/>
      <c r="DK36" s="140"/>
      <c r="DL36" s="140"/>
      <c r="DM36" s="140"/>
      <c r="DN36" s="140"/>
      <c r="DO36" s="140"/>
      <c r="DP36" s="1"/>
      <c r="DQ36" s="126">
        <f>DP31-DQ30-DP33-DP32</f>
        <v>-7417.6200199999657</v>
      </c>
    </row>
    <row r="37" spans="1:121" ht="15" customHeight="1" x14ac:dyDescent="0.25">
      <c r="A37" s="320" t="s">
        <v>15</v>
      </c>
      <c r="B37" s="320"/>
      <c r="C37" s="320"/>
      <c r="V37" s="159">
        <v>220.08</v>
      </c>
      <c r="Z37" s="159">
        <v>178.75</v>
      </c>
      <c r="AB37" s="159">
        <v>178.29</v>
      </c>
      <c r="AD37" s="159">
        <v>186.5</v>
      </c>
      <c r="AF37" s="159">
        <v>177.11</v>
      </c>
      <c r="AH37" s="159">
        <v>91.66</v>
      </c>
      <c r="AJ37" s="159">
        <v>116.03</v>
      </c>
      <c r="AL37" s="159">
        <v>55.78</v>
      </c>
      <c r="AN37" s="159">
        <v>126.27</v>
      </c>
      <c r="AP37" s="66" t="e">
        <f>#REF!</f>
        <v>#REF!</v>
      </c>
      <c r="BB37" s="66" t="e">
        <f>#REF!</f>
        <v>#REF!</v>
      </c>
      <c r="BD37" s="66" t="e">
        <f>#REF!</f>
        <v>#REF!</v>
      </c>
      <c r="DQ37" s="67"/>
    </row>
    <row r="38" spans="1:121" ht="15" customHeight="1" x14ac:dyDescent="0.25">
      <c r="A38" s="163"/>
      <c r="B38" s="163"/>
      <c r="C38" s="163"/>
      <c r="AP38" s="66"/>
      <c r="BB38" s="66"/>
      <c r="BD38" s="66"/>
      <c r="DQ38" s="67"/>
    </row>
    <row r="39" spans="1:121" ht="20.25" customHeight="1" x14ac:dyDescent="0.25">
      <c r="A39" s="163"/>
      <c r="B39" s="163"/>
      <c r="C39" s="163"/>
      <c r="AF39" s="85">
        <v>45094</v>
      </c>
      <c r="AG39" s="85">
        <v>45095</v>
      </c>
      <c r="AH39" s="85"/>
      <c r="AI39" s="85"/>
      <c r="AJ39" s="85"/>
      <c r="AK39" s="85"/>
      <c r="AL39" s="85">
        <v>45095</v>
      </c>
      <c r="AN39" s="85">
        <v>45096</v>
      </c>
      <c r="AP39" s="85">
        <v>45097</v>
      </c>
      <c r="AR39" s="85">
        <v>45098</v>
      </c>
      <c r="AT39" s="85">
        <v>45099</v>
      </c>
      <c r="AX39" s="91"/>
      <c r="AZ39" s="91">
        <v>45102</v>
      </c>
      <c r="BB39" s="91">
        <v>45103</v>
      </c>
      <c r="BD39" s="91" t="s">
        <v>29</v>
      </c>
      <c r="BP39" s="380">
        <v>45107</v>
      </c>
      <c r="BQ39" s="380"/>
      <c r="DQ39" s="67"/>
    </row>
    <row r="40" spans="1:121" x14ac:dyDescent="0.25">
      <c r="D40" s="322" t="s">
        <v>52</v>
      </c>
      <c r="E40" s="322"/>
      <c r="F40" s="322" t="s">
        <v>53</v>
      </c>
      <c r="G40" s="322"/>
      <c r="H40" s="322" t="s">
        <v>51</v>
      </c>
      <c r="I40" s="322"/>
      <c r="J40" s="322" t="s">
        <v>54</v>
      </c>
      <c r="K40" s="322"/>
      <c r="L40" s="322" t="s">
        <v>55</v>
      </c>
      <c r="M40" s="322"/>
      <c r="N40" s="322" t="s">
        <v>56</v>
      </c>
      <c r="O40" s="322"/>
      <c r="P40" s="322" t="s">
        <v>57</v>
      </c>
      <c r="Q40" s="322"/>
      <c r="R40" s="322" t="s">
        <v>58</v>
      </c>
      <c r="S40" s="322"/>
      <c r="T40" s="322" t="s">
        <v>59</v>
      </c>
      <c r="U40" s="322"/>
      <c r="AH40" s="85"/>
      <c r="AI40" s="84"/>
      <c r="AJ40" s="85"/>
      <c r="AL40" s="85"/>
      <c r="AN40" s="84"/>
      <c r="AP40" s="85"/>
      <c r="AR40" s="85"/>
      <c r="AX40" s="92"/>
      <c r="BB40" s="92"/>
      <c r="BT40" s="322" t="s">
        <v>60</v>
      </c>
      <c r="BU40" s="322"/>
      <c r="BV40" s="322" t="s">
        <v>63</v>
      </c>
      <c r="BW40" s="322"/>
      <c r="BX40" s="322" t="s">
        <v>64</v>
      </c>
      <c r="BY40" s="322"/>
      <c r="BZ40" s="322" t="s">
        <v>65</v>
      </c>
      <c r="CA40" s="322"/>
      <c r="CB40" s="322" t="s">
        <v>66</v>
      </c>
      <c r="CC40" s="322"/>
      <c r="CD40" s="322" t="s">
        <v>67</v>
      </c>
      <c r="CE40" s="322"/>
      <c r="CF40" s="322" t="s">
        <v>68</v>
      </c>
      <c r="CG40" s="322"/>
      <c r="CH40" s="322" t="s">
        <v>69</v>
      </c>
      <c r="CI40" s="322"/>
      <c r="CJ40" s="322" t="s">
        <v>69</v>
      </c>
      <c r="CK40" s="322"/>
      <c r="CL40" s="322">
        <v>15715.576999999999</v>
      </c>
      <c r="CM40" s="322"/>
      <c r="CN40" s="321">
        <v>15719.266</v>
      </c>
      <c r="CO40" s="321"/>
      <c r="CP40" s="321" t="s">
        <v>70</v>
      </c>
      <c r="CQ40" s="321"/>
      <c r="CR40" s="321" t="s">
        <v>71</v>
      </c>
      <c r="CS40" s="321"/>
      <c r="CT40" s="321" t="s">
        <v>72</v>
      </c>
      <c r="CU40" s="321"/>
      <c r="CV40" s="321" t="s">
        <v>73</v>
      </c>
      <c r="CW40" s="321"/>
      <c r="CX40" s="321">
        <v>45163</v>
      </c>
      <c r="CY40" s="321"/>
      <c r="CZ40" s="321">
        <v>45164</v>
      </c>
      <c r="DA40" s="321"/>
      <c r="DB40" s="321">
        <v>45165</v>
      </c>
      <c r="DC40" s="321"/>
      <c r="DD40" s="321">
        <v>45166</v>
      </c>
      <c r="DE40" s="321"/>
      <c r="DF40" s="321">
        <v>45167</v>
      </c>
      <c r="DG40" s="321"/>
      <c r="DH40" s="321">
        <v>45168</v>
      </c>
      <c r="DI40" s="321"/>
      <c r="DJ40" s="321">
        <v>45169</v>
      </c>
      <c r="DK40" s="321"/>
      <c r="DL40" s="321"/>
      <c r="DM40" s="321"/>
      <c r="DN40" s="321"/>
      <c r="DO40" s="321"/>
    </row>
    <row r="41" spans="1:121" x14ac:dyDescent="0.25">
      <c r="C41" s="78" t="s">
        <v>16</v>
      </c>
      <c r="D41" s="324">
        <v>15642.611999999999</v>
      </c>
      <c r="E41" s="324"/>
      <c r="F41" s="324">
        <v>15647.148999999999</v>
      </c>
      <c r="G41" s="324"/>
      <c r="H41" s="324">
        <v>15651.105</v>
      </c>
      <c r="I41" s="324"/>
      <c r="J41" s="324">
        <v>15654.773999999999</v>
      </c>
      <c r="K41" s="324"/>
      <c r="L41" s="324">
        <v>15658.712</v>
      </c>
      <c r="M41" s="324"/>
      <c r="N41" s="324">
        <v>15662.493</v>
      </c>
      <c r="O41" s="324"/>
      <c r="P41" s="324">
        <v>15666.384</v>
      </c>
      <c r="Q41" s="324"/>
      <c r="R41" s="324">
        <v>15670.371999999999</v>
      </c>
      <c r="S41" s="324"/>
      <c r="T41" s="324">
        <v>15674.883</v>
      </c>
      <c r="U41" s="324"/>
      <c r="AB41" s="79"/>
      <c r="AC41" s="13"/>
      <c r="AD41" s="13"/>
      <c r="AE41" s="13"/>
      <c r="AF41" s="13"/>
      <c r="AG41" s="13"/>
      <c r="AH41" s="13"/>
      <c r="AI41" s="83"/>
      <c r="AJ41" s="82"/>
      <c r="AK41" s="82"/>
      <c r="AL41" s="86"/>
      <c r="AM41" s="13"/>
      <c r="AN41" s="87"/>
      <c r="AO41" s="13"/>
      <c r="AP41" s="66"/>
      <c r="AQ41" s="13"/>
      <c r="AR41" s="66"/>
      <c r="AS41" s="13"/>
      <c r="AT41" s="90"/>
      <c r="AU41" s="13"/>
      <c r="AV41" s="13"/>
      <c r="AW41" s="13"/>
      <c r="AX41" s="92"/>
      <c r="AY41" s="13"/>
      <c r="AZ41" s="13"/>
      <c r="BA41" s="13"/>
      <c r="BB41" s="92"/>
      <c r="BC41" s="13"/>
      <c r="BD41" s="90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385"/>
      <c r="BQ41" s="385"/>
      <c r="BR41" s="13"/>
      <c r="BS41" s="13"/>
      <c r="BT41" s="324">
        <v>15679.178</v>
      </c>
      <c r="BU41" s="324"/>
      <c r="BV41" s="324">
        <v>15683.91</v>
      </c>
      <c r="BW41" s="324"/>
      <c r="BX41" s="324">
        <v>15688.98</v>
      </c>
      <c r="BY41" s="324"/>
      <c r="BZ41" s="324">
        <v>15693.849</v>
      </c>
      <c r="CA41" s="324"/>
      <c r="CB41" s="323">
        <v>15697.99</v>
      </c>
      <c r="CC41" s="323"/>
      <c r="CD41" s="324">
        <v>15701.493</v>
      </c>
      <c r="CE41" s="324"/>
      <c r="CF41" s="324">
        <v>15705.103999999999</v>
      </c>
      <c r="CG41" s="324"/>
      <c r="CH41" s="324">
        <v>15708.431</v>
      </c>
      <c r="CI41" s="324"/>
      <c r="CJ41" s="324">
        <v>15711.866</v>
      </c>
      <c r="CK41" s="324"/>
      <c r="CL41" s="324">
        <v>773.64</v>
      </c>
      <c r="CM41" s="324"/>
      <c r="CN41" s="324">
        <v>773.64</v>
      </c>
      <c r="CO41" s="324"/>
      <c r="CP41" s="324">
        <v>15723.18</v>
      </c>
      <c r="CQ41" s="324"/>
      <c r="CR41" s="326">
        <v>15727.358</v>
      </c>
      <c r="CS41" s="326"/>
      <c r="CT41" s="326">
        <v>15731.334999999999</v>
      </c>
      <c r="CU41" s="326"/>
      <c r="CV41" s="326">
        <v>15735.152</v>
      </c>
      <c r="CW41" s="326"/>
      <c r="CX41" s="326">
        <v>15738.781000000001</v>
      </c>
      <c r="CY41" s="326"/>
      <c r="CZ41" s="326">
        <v>15742.718000000001</v>
      </c>
      <c r="DA41" s="326"/>
      <c r="DB41" s="386">
        <v>15746.489</v>
      </c>
      <c r="DC41" s="386"/>
      <c r="DD41" s="386">
        <v>15750.592000000001</v>
      </c>
      <c r="DE41" s="386"/>
      <c r="DF41" s="326">
        <v>15753.919</v>
      </c>
      <c r="DG41" s="326"/>
      <c r="DH41" s="326">
        <v>15757.589</v>
      </c>
      <c r="DI41" s="326"/>
      <c r="DJ41" s="321">
        <v>15761.272000000001</v>
      </c>
      <c r="DK41" s="321"/>
      <c r="DL41" s="326"/>
      <c r="DM41" s="326"/>
      <c r="DN41" s="326"/>
      <c r="DO41" s="326"/>
    </row>
    <row r="42" spans="1:121" x14ac:dyDescent="0.25">
      <c r="C42" s="78" t="s">
        <v>17</v>
      </c>
      <c r="D42" s="324">
        <v>773.63900000000001</v>
      </c>
      <c r="E42" s="324"/>
      <c r="F42" s="324">
        <v>773.63900000000001</v>
      </c>
      <c r="G42" s="324"/>
      <c r="H42" s="324">
        <v>773.63900000000001</v>
      </c>
      <c r="I42" s="324"/>
      <c r="J42" s="324">
        <v>773.63900000000001</v>
      </c>
      <c r="K42" s="324"/>
      <c r="L42" s="324">
        <v>773.63900000000001</v>
      </c>
      <c r="M42" s="324"/>
      <c r="N42" s="324">
        <v>773.63900000000001</v>
      </c>
      <c r="O42" s="324"/>
      <c r="P42" s="324">
        <v>773.63900000000001</v>
      </c>
      <c r="Q42" s="324"/>
      <c r="R42" s="324">
        <v>773.63900000000001</v>
      </c>
      <c r="S42" s="324"/>
      <c r="T42" s="324">
        <v>773.63900000000001</v>
      </c>
      <c r="U42" s="324"/>
      <c r="AB42" s="79"/>
      <c r="AC42" s="13"/>
      <c r="AD42" s="13"/>
      <c r="AE42" s="13"/>
      <c r="AF42" s="13"/>
      <c r="AG42" s="13"/>
      <c r="AH42" s="13"/>
      <c r="AI42" s="83"/>
      <c r="AJ42" s="82"/>
      <c r="AK42" s="82"/>
      <c r="AL42" s="164"/>
      <c r="AM42" s="13"/>
      <c r="AN42" s="87"/>
      <c r="AO42" s="13"/>
      <c r="AP42" s="66"/>
      <c r="AQ42" s="13"/>
      <c r="AR42" s="66"/>
      <c r="AS42" s="13"/>
      <c r="AT42" s="90"/>
      <c r="AU42" s="13"/>
      <c r="AV42" s="13"/>
      <c r="AW42" s="13"/>
      <c r="AX42" s="92"/>
      <c r="AY42" s="13"/>
      <c r="AZ42" s="13"/>
      <c r="BA42" s="13"/>
      <c r="BB42" s="92"/>
      <c r="BC42" s="13"/>
      <c r="BD42" s="90"/>
      <c r="BE42" s="13"/>
      <c r="BF42" s="90"/>
      <c r="BG42" s="13"/>
      <c r="BH42" s="13"/>
      <c r="BI42" s="13"/>
      <c r="BJ42" s="13"/>
      <c r="BK42" s="13"/>
      <c r="BL42" s="13"/>
      <c r="BM42" s="13"/>
      <c r="BN42" s="13"/>
      <c r="BO42" s="13"/>
      <c r="BP42" s="385"/>
      <c r="BQ42" s="385"/>
      <c r="BR42" s="13"/>
      <c r="BS42" s="13"/>
      <c r="BT42" s="324">
        <v>773.63900000000001</v>
      </c>
      <c r="BU42" s="324"/>
      <c r="BV42" s="324">
        <v>773.64</v>
      </c>
      <c r="BW42" s="324"/>
      <c r="BX42" s="324">
        <v>773.64</v>
      </c>
      <c r="BY42" s="324"/>
      <c r="BZ42" s="324">
        <v>773.64</v>
      </c>
      <c r="CA42" s="324"/>
      <c r="CB42" s="323">
        <v>773.64</v>
      </c>
      <c r="CC42" s="323"/>
      <c r="CD42" s="324">
        <v>773.64</v>
      </c>
      <c r="CE42" s="324"/>
      <c r="CF42" s="324">
        <v>773.64</v>
      </c>
      <c r="CG42" s="324"/>
      <c r="CH42" s="324">
        <v>773.64</v>
      </c>
      <c r="CI42" s="324"/>
      <c r="CJ42" s="324">
        <v>773.64</v>
      </c>
      <c r="CK42" s="324"/>
      <c r="CL42" s="324">
        <v>13.2800000000002</v>
      </c>
      <c r="CM42" s="324"/>
      <c r="CN42" s="324">
        <v>14.679999999999836</v>
      </c>
      <c r="CO42" s="324"/>
      <c r="CP42" s="324">
        <v>773.64</v>
      </c>
      <c r="CQ42" s="324"/>
      <c r="CR42" s="326">
        <v>773.64</v>
      </c>
      <c r="CS42" s="326"/>
      <c r="CT42" s="326">
        <v>773.64</v>
      </c>
      <c r="CU42" s="326"/>
      <c r="CV42" s="326">
        <v>773.64</v>
      </c>
      <c r="CW42" s="326"/>
      <c r="CX42" s="326">
        <v>773.64</v>
      </c>
      <c r="CY42" s="326"/>
      <c r="CZ42" s="326">
        <v>773.64</v>
      </c>
      <c r="DA42" s="326"/>
      <c r="DB42" s="386">
        <v>773.64</v>
      </c>
      <c r="DC42" s="386"/>
      <c r="DD42" s="386">
        <v>773.64</v>
      </c>
      <c r="DE42" s="386"/>
      <c r="DF42" s="326">
        <v>773.64</v>
      </c>
      <c r="DG42" s="326"/>
      <c r="DH42" s="326">
        <v>773.64</v>
      </c>
      <c r="DI42" s="326"/>
      <c r="DJ42" s="321">
        <v>773.64</v>
      </c>
      <c r="DK42" s="321"/>
      <c r="DL42" s="326"/>
      <c r="DM42" s="326"/>
      <c r="DN42" s="326"/>
      <c r="DO42" s="326"/>
    </row>
    <row r="43" spans="1:121" x14ac:dyDescent="0.25">
      <c r="C43" s="78" t="s">
        <v>18</v>
      </c>
      <c r="D43" s="324">
        <v>14.679999999999836</v>
      </c>
      <c r="E43" s="324"/>
      <c r="F43" s="324">
        <v>14.960000000000036</v>
      </c>
      <c r="G43" s="324"/>
      <c r="H43" s="324">
        <v>15.480000000000018</v>
      </c>
      <c r="I43" s="324"/>
      <c r="J43" s="324">
        <v>15.239999999999782</v>
      </c>
      <c r="K43" s="324"/>
      <c r="L43" s="324">
        <v>15.680000000000291</v>
      </c>
      <c r="M43" s="324"/>
      <c r="N43" s="324">
        <v>15.319999999999709</v>
      </c>
      <c r="O43" s="324"/>
      <c r="P43" s="324">
        <v>14.880000000000109</v>
      </c>
      <c r="Q43" s="324"/>
      <c r="R43" s="324">
        <v>15.160000000000309</v>
      </c>
      <c r="S43" s="324"/>
      <c r="T43" s="324">
        <v>15.199999999999818</v>
      </c>
      <c r="U43" s="324"/>
      <c r="AB43" s="80"/>
      <c r="AC43" s="13"/>
      <c r="AD43" s="13"/>
      <c r="AE43" s="13"/>
      <c r="AF43" s="13"/>
      <c r="AG43" s="13"/>
      <c r="AH43" s="13"/>
      <c r="AI43" s="82"/>
      <c r="AJ43" s="82"/>
      <c r="AK43" s="82"/>
      <c r="AL43" s="164"/>
      <c r="AM43" s="13"/>
      <c r="AN43" s="88"/>
      <c r="AO43" s="13"/>
      <c r="AP43" s="66"/>
      <c r="AQ43" s="13"/>
      <c r="AR43" s="66"/>
      <c r="AS43" s="13"/>
      <c r="AT43" s="13"/>
      <c r="AU43" s="13"/>
      <c r="AV43" s="13"/>
      <c r="AW43" s="13"/>
      <c r="AX43" s="92"/>
      <c r="AY43" s="13"/>
      <c r="AZ43" s="13"/>
      <c r="BA43" s="13"/>
      <c r="BB43" s="92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385"/>
      <c r="BQ43" s="385"/>
      <c r="BR43" s="13"/>
      <c r="BS43" s="13"/>
      <c r="BT43" s="324">
        <v>15.159999999999854</v>
      </c>
      <c r="BU43" s="324"/>
      <c r="BV43" s="324">
        <v>12.160000000000309</v>
      </c>
      <c r="BW43" s="324"/>
      <c r="BX43" s="324">
        <v>6.7999999999997272</v>
      </c>
      <c r="BY43" s="324"/>
      <c r="BZ43" s="324">
        <v>17.920000000000073</v>
      </c>
      <c r="CA43" s="324"/>
      <c r="CB43" s="324">
        <v>15.400000000000091</v>
      </c>
      <c r="CC43" s="324"/>
      <c r="CD43" s="324">
        <v>14.679999999999836</v>
      </c>
      <c r="CE43" s="324"/>
      <c r="CF43" s="324">
        <v>13.599999999999909</v>
      </c>
      <c r="CG43" s="324"/>
      <c r="CH43" s="324">
        <v>14</v>
      </c>
      <c r="CI43" s="324"/>
      <c r="CJ43" s="324">
        <v>13.800000000000182</v>
      </c>
      <c r="CK43" s="324"/>
      <c r="CL43" s="324">
        <v>141.81999999996333</v>
      </c>
      <c r="CM43" s="324"/>
      <c r="CN43" s="324">
        <v>143.92000000003463</v>
      </c>
      <c r="CO43" s="324"/>
      <c r="CP43" s="324">
        <v>13.7199999999998</v>
      </c>
      <c r="CQ43" s="324"/>
      <c r="CR43" s="326">
        <v>13.640000000000327</v>
      </c>
      <c r="CS43" s="326"/>
      <c r="CT43" s="326">
        <v>18.759999999999764</v>
      </c>
      <c r="CU43" s="326"/>
      <c r="CV43" s="326">
        <v>22.119999999999891</v>
      </c>
      <c r="CW43" s="326"/>
      <c r="CX43" s="326">
        <v>17.320000000000618</v>
      </c>
      <c r="CY43" s="326"/>
      <c r="CZ43" s="326">
        <v>14.679999999999382</v>
      </c>
      <c r="DA43" s="326"/>
      <c r="DB43" s="386">
        <v>15.320000000000618</v>
      </c>
      <c r="DC43" s="386"/>
      <c r="DD43" s="386">
        <v>18.599999999999454</v>
      </c>
      <c r="DE43" s="386"/>
      <c r="DF43" s="326">
        <v>21.440000000000509</v>
      </c>
      <c r="DG43" s="326"/>
      <c r="DH43" s="326">
        <v>22.279999999999745</v>
      </c>
      <c r="DI43" s="326"/>
      <c r="DJ43" s="321">
        <v>22.279999999999745</v>
      </c>
      <c r="DK43" s="321"/>
      <c r="DL43" s="326"/>
      <c r="DM43" s="326"/>
      <c r="DN43" s="326"/>
      <c r="DO43" s="326"/>
    </row>
    <row r="44" spans="1:121" x14ac:dyDescent="0.25">
      <c r="C44" s="78" t="s">
        <v>19</v>
      </c>
      <c r="D44" s="324">
        <v>147</v>
      </c>
      <c r="E44" s="324"/>
      <c r="F44" s="324">
        <v>152.04000000000815</v>
      </c>
      <c r="G44" s="324"/>
      <c r="H44" s="324">
        <v>161.8399999999674</v>
      </c>
      <c r="I44" s="324"/>
      <c r="J44" s="324">
        <v>161.42000000003463</v>
      </c>
      <c r="K44" s="324"/>
      <c r="L44" s="324">
        <v>169.67999999998574</v>
      </c>
      <c r="M44" s="324"/>
      <c r="N44" s="324">
        <v>159.45999999999185</v>
      </c>
      <c r="O44" s="324"/>
      <c r="P44" s="324">
        <v>162.40000000003056</v>
      </c>
      <c r="Q44" s="324"/>
      <c r="R44" s="324">
        <v>163.79999999995925</v>
      </c>
      <c r="S44" s="324"/>
      <c r="T44" s="324">
        <v>164.21999999999389</v>
      </c>
      <c r="U44" s="324"/>
      <c r="AB44" s="81"/>
      <c r="AC44" s="13"/>
      <c r="AD44" s="13"/>
      <c r="AE44" s="13"/>
      <c r="AF44" s="13"/>
      <c r="AG44" s="13"/>
      <c r="AH44" s="13"/>
      <c r="AI44" s="82"/>
      <c r="AJ44" s="82"/>
      <c r="AK44" s="82"/>
      <c r="AL44" s="164"/>
      <c r="AM44" s="13"/>
      <c r="AN44" s="88"/>
      <c r="AO44" s="13"/>
      <c r="AP44" s="66"/>
      <c r="AQ44" s="13"/>
      <c r="AR44" s="66"/>
      <c r="AS44" s="13"/>
      <c r="AT44" s="13"/>
      <c r="AU44" s="13"/>
      <c r="AV44" s="13"/>
      <c r="AW44" s="13"/>
      <c r="AX44" s="92"/>
      <c r="AY44" s="13"/>
      <c r="AZ44" s="13"/>
      <c r="BA44" s="13"/>
      <c r="BB44" s="92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385"/>
      <c r="BQ44" s="385"/>
      <c r="BR44" s="13"/>
      <c r="BS44" s="13"/>
      <c r="BT44" s="324">
        <v>155.96000000004278</v>
      </c>
      <c r="BU44" s="324"/>
      <c r="BV44" s="324">
        <v>154.13999999997759</v>
      </c>
      <c r="BW44" s="324"/>
      <c r="BX44" s="324">
        <v>151.06000000001222</v>
      </c>
      <c r="BY44" s="324"/>
      <c r="BZ44" s="324">
        <v>134.82000000001426</v>
      </c>
      <c r="CA44" s="324"/>
      <c r="CB44" s="324">
        <v>137.89999999997963</v>
      </c>
      <c r="CC44" s="324"/>
      <c r="CD44" s="324">
        <v>138.87999999997555</v>
      </c>
      <c r="CE44" s="324"/>
      <c r="CF44" s="324">
        <v>147</v>
      </c>
      <c r="CG44" s="324"/>
      <c r="CH44" s="324">
        <v>152.73999999999796</v>
      </c>
      <c r="CI44" s="324"/>
      <c r="CJ44" s="324">
        <v>148.96000000004278</v>
      </c>
      <c r="CK44" s="324"/>
      <c r="CL44" s="324">
        <v>38.53500000000713</v>
      </c>
      <c r="CM44" s="324"/>
      <c r="CN44" s="324">
        <v>39.129999999988286</v>
      </c>
      <c r="CO44" s="324"/>
      <c r="CP44" s="324">
        <v>144.61999999997352</v>
      </c>
      <c r="CQ44" s="324"/>
      <c r="CR44" s="326">
        <v>153.86000000002241</v>
      </c>
      <c r="CS44" s="326"/>
      <c r="CT44" s="326">
        <v>153.85999999997148</v>
      </c>
      <c r="CU44" s="326"/>
      <c r="CV44" s="326">
        <v>159.04000000000815</v>
      </c>
      <c r="CW44" s="326"/>
      <c r="CX44" s="326">
        <v>160.30000000001019</v>
      </c>
      <c r="CY44" s="326"/>
      <c r="CZ44" s="326">
        <v>160.30000000001019</v>
      </c>
      <c r="DA44" s="326"/>
      <c r="DB44" s="386">
        <v>149.93999999998778</v>
      </c>
      <c r="DC44" s="386"/>
      <c r="DD44" s="386">
        <v>147.4199999999837</v>
      </c>
      <c r="DE44" s="386"/>
      <c r="DF44" s="326">
        <v>148.95999999999185</v>
      </c>
      <c r="DG44" s="326"/>
      <c r="DH44" s="326">
        <v>147.42000000003463</v>
      </c>
      <c r="DI44" s="326"/>
      <c r="DJ44" s="321">
        <v>154.28000000000611</v>
      </c>
      <c r="DK44" s="321"/>
      <c r="DL44" s="326"/>
      <c r="DM44" s="326"/>
      <c r="DN44" s="326"/>
      <c r="DO44" s="326"/>
    </row>
    <row r="45" spans="1:121" x14ac:dyDescent="0.25">
      <c r="C45" s="78" t="s">
        <v>20</v>
      </c>
      <c r="D45" s="324">
        <v>37.169999999996435</v>
      </c>
      <c r="E45" s="324"/>
      <c r="F45" s="324">
        <v>37.065000000000509</v>
      </c>
      <c r="G45" s="324"/>
      <c r="H45" s="324">
        <v>37.275000000005093</v>
      </c>
      <c r="I45" s="324"/>
      <c r="J45" s="324">
        <v>37.205000000003565</v>
      </c>
      <c r="K45" s="324"/>
      <c r="L45" s="324">
        <v>37.134999999989304</v>
      </c>
      <c r="M45" s="324"/>
      <c r="N45" s="324">
        <v>37.625</v>
      </c>
      <c r="O45" s="324"/>
      <c r="P45" s="324">
        <v>38.570000000001528</v>
      </c>
      <c r="Q45" s="324"/>
      <c r="R45" s="324">
        <v>38.150000000005093</v>
      </c>
      <c r="S45" s="324"/>
      <c r="T45" s="324">
        <v>37.484999999996944</v>
      </c>
      <c r="U45" s="324"/>
      <c r="AB45" s="81"/>
      <c r="AC45" s="13"/>
      <c r="AD45" s="13"/>
      <c r="AE45" s="13"/>
      <c r="AF45" s="13"/>
      <c r="AG45" s="13"/>
      <c r="AH45" s="13"/>
      <c r="AI45" s="82"/>
      <c r="AJ45" s="82"/>
      <c r="AK45" s="82"/>
      <c r="AL45" s="164"/>
      <c r="AM45" s="13"/>
      <c r="AN45" s="88"/>
      <c r="AO45" s="13"/>
      <c r="AP45" s="66"/>
      <c r="AQ45" s="13"/>
      <c r="AR45" s="66"/>
      <c r="AS45" s="13"/>
      <c r="AT45" s="13"/>
      <c r="AU45" s="13"/>
      <c r="AV45" s="13"/>
      <c r="AW45" s="13"/>
      <c r="AX45" s="92"/>
      <c r="AY45" s="13"/>
      <c r="AZ45" s="13"/>
      <c r="BA45" s="13"/>
      <c r="BB45" s="92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385"/>
      <c r="BQ45" s="385"/>
      <c r="BR45" s="13"/>
      <c r="BS45" s="13"/>
      <c r="BT45" s="324">
        <v>37.729999999995925</v>
      </c>
      <c r="BU45" s="324"/>
      <c r="BV45" s="324">
        <v>40.320000000001528</v>
      </c>
      <c r="BW45" s="324"/>
      <c r="BX45" s="324">
        <v>40.565000000000509</v>
      </c>
      <c r="BY45" s="324"/>
      <c r="BZ45" s="324">
        <v>39.130000000001019</v>
      </c>
      <c r="CA45" s="324"/>
      <c r="CB45" s="324">
        <v>39.970000000006621</v>
      </c>
      <c r="CC45" s="324"/>
      <c r="CD45" s="324">
        <v>40.109999999996944</v>
      </c>
      <c r="CE45" s="324"/>
      <c r="CF45" s="324">
        <v>40.075000000002547</v>
      </c>
      <c r="CG45" s="324"/>
      <c r="CH45" s="324">
        <v>39.619999999998981</v>
      </c>
      <c r="CI45" s="324"/>
      <c r="CJ45" s="324">
        <v>38.919999999996435</v>
      </c>
      <c r="CK45" s="324"/>
      <c r="CL45" s="324">
        <v>16938.381000000001</v>
      </c>
      <c r="CM45" s="324"/>
      <c r="CN45" s="324">
        <v>16942.083999999999</v>
      </c>
      <c r="CO45" s="324"/>
      <c r="CP45" s="324">
        <v>38.290000000008149</v>
      </c>
      <c r="CQ45" s="324"/>
      <c r="CR45" s="326">
        <v>39.269999999991342</v>
      </c>
      <c r="CS45" s="326"/>
      <c r="CT45" s="326">
        <v>39.445000000001528</v>
      </c>
      <c r="CU45" s="326"/>
      <c r="CV45" s="326">
        <v>39.270000000004075</v>
      </c>
      <c r="CW45" s="326"/>
      <c r="CX45" s="326">
        <v>38.010000000002037</v>
      </c>
      <c r="CY45" s="326"/>
      <c r="CZ45" s="326">
        <v>38.5</v>
      </c>
      <c r="DA45" s="326"/>
      <c r="DB45" s="386">
        <v>38.849999999994907</v>
      </c>
      <c r="DC45" s="386"/>
      <c r="DD45" s="386">
        <v>38.53500000000713</v>
      </c>
      <c r="DE45" s="386"/>
      <c r="DF45" s="326">
        <v>38.14999999999236</v>
      </c>
      <c r="DG45" s="326"/>
      <c r="DH45" s="326">
        <v>38.640000000003056</v>
      </c>
      <c r="DI45" s="326"/>
      <c r="DJ45" s="321">
        <v>39.164999999995416</v>
      </c>
      <c r="DK45" s="321"/>
      <c r="DL45" s="326"/>
      <c r="DM45" s="326"/>
      <c r="DN45" s="326"/>
      <c r="DO45" s="326"/>
    </row>
    <row r="46" spans="1:121" x14ac:dyDescent="0.25">
      <c r="C46" s="78" t="s">
        <v>21</v>
      </c>
      <c r="D46" s="324">
        <v>16869.003000000001</v>
      </c>
      <c r="E46" s="324"/>
      <c r="F46" s="324">
        <v>16872.983</v>
      </c>
      <c r="G46" s="324"/>
      <c r="H46" s="324">
        <v>16877.101999999999</v>
      </c>
      <c r="I46" s="324"/>
      <c r="J46" s="324">
        <v>16881.205000000002</v>
      </c>
      <c r="K46" s="324"/>
      <c r="L46" s="324">
        <v>16885.257000000001</v>
      </c>
      <c r="M46" s="324"/>
      <c r="N46" s="324">
        <v>16889.207999999999</v>
      </c>
      <c r="O46" s="324"/>
      <c r="P46" s="324">
        <v>16893.096000000001</v>
      </c>
      <c r="Q46" s="324"/>
      <c r="R46" s="324">
        <v>16897.019</v>
      </c>
      <c r="S46" s="324"/>
      <c r="T46" s="324">
        <v>16901.223999999998</v>
      </c>
      <c r="U46" s="324"/>
      <c r="AB46" s="81"/>
      <c r="AC46" s="13"/>
      <c r="AD46" s="13"/>
      <c r="AE46" s="13"/>
      <c r="AF46" s="13"/>
      <c r="AG46" s="13"/>
      <c r="AH46" s="13"/>
      <c r="AI46" s="83"/>
      <c r="AJ46" s="82"/>
      <c r="AK46" s="82"/>
      <c r="AL46" s="86"/>
      <c r="AM46" s="13"/>
      <c r="AN46" s="87"/>
      <c r="AO46" s="13"/>
      <c r="AP46" s="66"/>
      <c r="AQ46" s="13"/>
      <c r="AR46" s="66"/>
      <c r="AS46" s="13"/>
      <c r="AT46" s="90"/>
      <c r="AU46" s="13"/>
      <c r="AV46" s="13"/>
      <c r="AW46" s="13"/>
      <c r="AX46" s="92"/>
      <c r="AY46" s="13"/>
      <c r="AZ46" s="13"/>
      <c r="BA46" s="13"/>
      <c r="BB46" s="92"/>
      <c r="BC46" s="13"/>
      <c r="BD46" s="90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385"/>
      <c r="BQ46" s="385"/>
      <c r="BR46" s="13"/>
      <c r="BS46" s="13"/>
      <c r="BT46" s="324">
        <v>16905.329000000002</v>
      </c>
      <c r="BU46" s="324"/>
      <c r="BV46" s="324">
        <v>16909.415000000001</v>
      </c>
      <c r="BW46" s="324"/>
      <c r="BX46" s="324">
        <v>16913.028999999999</v>
      </c>
      <c r="BY46" s="324"/>
      <c r="BZ46" s="324">
        <v>16916.251</v>
      </c>
      <c r="CA46" s="324"/>
      <c r="CB46" s="324">
        <v>16919.827000000001</v>
      </c>
      <c r="CC46" s="324"/>
      <c r="CD46" s="324">
        <v>16923.411</v>
      </c>
      <c r="CE46" s="324"/>
      <c r="CF46" s="324">
        <v>16927.093000000001</v>
      </c>
      <c r="CG46" s="324"/>
      <c r="CH46" s="324">
        <v>16930.825000000001</v>
      </c>
      <c r="CI46" s="324"/>
      <c r="CJ46" s="324">
        <v>16934.628000000001</v>
      </c>
      <c r="CK46" s="324"/>
      <c r="CL46" s="324">
        <v>4.9800000000000004</v>
      </c>
      <c r="CM46" s="324"/>
      <c r="CN46" s="324">
        <v>5.08</v>
      </c>
      <c r="CO46" s="324"/>
      <c r="CP46" s="324">
        <v>16945.909</v>
      </c>
      <c r="CQ46" s="324"/>
      <c r="CR46" s="326">
        <v>16949.864000000001</v>
      </c>
      <c r="CS46" s="326"/>
      <c r="CT46" s="326">
        <v>16953.367999999999</v>
      </c>
      <c r="CU46" s="326"/>
      <c r="CV46" s="326">
        <v>16956.870999999999</v>
      </c>
      <c r="CW46" s="326"/>
      <c r="CX46" s="326">
        <v>16960.402999999998</v>
      </c>
      <c r="CY46" s="326"/>
      <c r="CZ46" s="326">
        <v>16963.883000000002</v>
      </c>
      <c r="DA46" s="326"/>
      <c r="DB46" s="386">
        <v>16967.239000000001</v>
      </c>
      <c r="DC46" s="386"/>
      <c r="DD46" s="386">
        <v>16970.441999999999</v>
      </c>
      <c r="DE46" s="386"/>
      <c r="DF46" s="326">
        <v>16973.666000000001</v>
      </c>
      <c r="DG46" s="326"/>
      <c r="DH46" s="326">
        <v>16976.891</v>
      </c>
      <c r="DI46" s="326"/>
      <c r="DJ46" s="321">
        <v>16980.185000000001</v>
      </c>
      <c r="DK46" s="321"/>
      <c r="DL46" s="326"/>
      <c r="DM46" s="326"/>
      <c r="DN46" s="326"/>
      <c r="DO46" s="326"/>
    </row>
    <row r="47" spans="1:121" x14ac:dyDescent="0.25">
      <c r="C47" s="78" t="s">
        <v>22</v>
      </c>
      <c r="D47" s="324">
        <v>4.3</v>
      </c>
      <c r="E47" s="324"/>
      <c r="F47" s="324">
        <v>4.3</v>
      </c>
      <c r="G47" s="324"/>
      <c r="H47" s="324">
        <v>4.34</v>
      </c>
      <c r="I47" s="324"/>
      <c r="J47" s="324">
        <v>4.3600000000000003</v>
      </c>
      <c r="K47" s="324"/>
      <c r="L47" s="324">
        <v>4.3600000000000003</v>
      </c>
      <c r="M47" s="324"/>
      <c r="N47" s="324">
        <v>4.3600000000000003</v>
      </c>
      <c r="O47" s="324"/>
      <c r="P47" s="324">
        <v>4.3600000000000003</v>
      </c>
      <c r="Q47" s="324"/>
      <c r="R47" s="324">
        <v>4.3600000000000003</v>
      </c>
      <c r="S47" s="324"/>
      <c r="T47" s="324">
        <v>4.3600000000000003</v>
      </c>
      <c r="U47" s="324"/>
      <c r="AB47" s="81"/>
      <c r="AC47" s="13"/>
      <c r="AD47" s="13"/>
      <c r="AE47" s="13"/>
      <c r="AF47" s="13"/>
      <c r="AG47" s="13"/>
      <c r="AH47" s="13"/>
      <c r="AI47" s="82"/>
      <c r="AJ47" s="82"/>
      <c r="AK47" s="82"/>
      <c r="AL47" s="164"/>
      <c r="AM47" s="13"/>
      <c r="AN47" s="88"/>
      <c r="AO47" s="13"/>
      <c r="AP47" s="66"/>
      <c r="AQ47" s="13"/>
      <c r="AR47" s="66"/>
      <c r="AS47" s="13"/>
      <c r="AT47" s="13"/>
      <c r="AU47" s="13"/>
      <c r="AV47" s="13"/>
      <c r="AW47" s="13"/>
      <c r="AX47" s="92"/>
      <c r="AY47" s="13"/>
      <c r="AZ47" s="13"/>
      <c r="BA47" s="13"/>
      <c r="BB47" s="92"/>
      <c r="BC47" s="13"/>
      <c r="BD47" s="90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385"/>
      <c r="BQ47" s="385"/>
      <c r="BR47" s="13"/>
      <c r="BS47" s="13"/>
      <c r="BT47" s="324">
        <v>4.3600000000000003</v>
      </c>
      <c r="BU47" s="324"/>
      <c r="BV47" s="324">
        <v>4.46</v>
      </c>
      <c r="BW47" s="324"/>
      <c r="BX47" s="324">
        <v>4.5599999999999996</v>
      </c>
      <c r="BY47" s="324"/>
      <c r="BZ47" s="324">
        <v>4.5599999999999996</v>
      </c>
      <c r="CA47" s="324"/>
      <c r="CB47" s="323">
        <v>4.78</v>
      </c>
      <c r="CC47" s="323"/>
      <c r="CD47" s="324">
        <v>4.79</v>
      </c>
      <c r="CE47" s="324"/>
      <c r="CF47" s="324">
        <v>4.88</v>
      </c>
      <c r="CG47" s="324"/>
      <c r="CH47" s="324">
        <v>4.9000000000000004</v>
      </c>
      <c r="CI47" s="324"/>
      <c r="CJ47" s="324">
        <v>4.9000000000000004</v>
      </c>
      <c r="CK47" s="324"/>
      <c r="CL47" s="324">
        <v>68.94</v>
      </c>
      <c r="CM47" s="324"/>
      <c r="CN47" s="324">
        <v>68.94</v>
      </c>
      <c r="CO47" s="324"/>
      <c r="CP47" s="324">
        <v>5.18</v>
      </c>
      <c r="CQ47" s="324"/>
      <c r="CR47" s="326">
        <v>5.27</v>
      </c>
      <c r="CS47" s="326"/>
      <c r="CT47" s="326">
        <v>5.39</v>
      </c>
      <c r="CU47" s="326"/>
      <c r="CV47" s="326">
        <v>5.48</v>
      </c>
      <c r="CW47" s="326"/>
      <c r="CX47" s="326">
        <v>5.59</v>
      </c>
      <c r="CY47" s="326"/>
      <c r="CZ47" s="326">
        <v>5.7</v>
      </c>
      <c r="DA47" s="326"/>
      <c r="DB47" s="386">
        <v>5.8</v>
      </c>
      <c r="DC47" s="386"/>
      <c r="DD47" s="386">
        <v>5.91</v>
      </c>
      <c r="DE47" s="386"/>
      <c r="DF47" s="326">
        <v>6.01</v>
      </c>
      <c r="DG47" s="326"/>
      <c r="DH47" s="326">
        <v>6.11</v>
      </c>
      <c r="DI47" s="326"/>
      <c r="DJ47" s="321">
        <v>6.21</v>
      </c>
      <c r="DK47" s="321"/>
      <c r="DL47" s="326"/>
      <c r="DM47" s="326"/>
      <c r="DN47" s="326"/>
      <c r="DO47" s="326"/>
    </row>
    <row r="48" spans="1:121" x14ac:dyDescent="0.25">
      <c r="C48" s="78" t="s">
        <v>23</v>
      </c>
      <c r="D48" s="324">
        <v>64.36</v>
      </c>
      <c r="E48" s="324"/>
      <c r="F48" s="324">
        <v>64.459999999999994</v>
      </c>
      <c r="G48" s="324"/>
      <c r="H48" s="324">
        <v>65.19</v>
      </c>
      <c r="I48" s="324"/>
      <c r="J48" s="324">
        <v>65.959999999999994</v>
      </c>
      <c r="K48" s="324"/>
      <c r="L48" s="324">
        <v>66.069999999999993</v>
      </c>
      <c r="M48" s="324"/>
      <c r="N48" s="324">
        <v>66.17</v>
      </c>
      <c r="O48" s="324"/>
      <c r="P48" s="324">
        <v>66.28</v>
      </c>
      <c r="Q48" s="324"/>
      <c r="R48" s="324">
        <v>66.38</v>
      </c>
      <c r="S48" s="324"/>
      <c r="T48" s="324">
        <v>66.45</v>
      </c>
      <c r="U48" s="324"/>
      <c r="AB48" s="81"/>
      <c r="AC48" s="13"/>
      <c r="AD48" s="13"/>
      <c r="AE48" s="13"/>
      <c r="AF48" s="13"/>
      <c r="AG48" s="13"/>
      <c r="AH48" s="13"/>
      <c r="AI48" s="82"/>
      <c r="AJ48" s="82"/>
      <c r="AK48" s="82"/>
      <c r="AL48" s="164"/>
      <c r="AM48" s="13"/>
      <c r="AN48" s="88"/>
      <c r="AO48" s="13"/>
      <c r="AP48" s="66"/>
      <c r="AQ48" s="13"/>
      <c r="AR48" s="66"/>
      <c r="AS48" s="13"/>
      <c r="AT48" s="13"/>
      <c r="AU48" s="13"/>
      <c r="AV48" s="13"/>
      <c r="AW48" s="13"/>
      <c r="AX48" s="92"/>
      <c r="AY48" s="13"/>
      <c r="AZ48" s="13"/>
      <c r="BA48" s="13"/>
      <c r="BB48" s="92"/>
      <c r="BC48" s="13"/>
      <c r="BD48" s="90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385"/>
      <c r="BQ48" s="385"/>
      <c r="BR48" s="13"/>
      <c r="BS48" s="13"/>
      <c r="BT48" s="324">
        <v>66.59</v>
      </c>
      <c r="BU48" s="324"/>
      <c r="BV48" s="324">
        <v>66.599999999999994</v>
      </c>
      <c r="BW48" s="324"/>
      <c r="BX48" s="324">
        <v>66.599999999999994</v>
      </c>
      <c r="BY48" s="324"/>
      <c r="BZ48" s="324">
        <v>66.599999999999994</v>
      </c>
      <c r="CA48" s="324"/>
      <c r="CB48" s="323">
        <v>66.599999999999994</v>
      </c>
      <c r="CC48" s="323"/>
      <c r="CD48" s="324">
        <v>66.709999999999994</v>
      </c>
      <c r="CE48" s="324"/>
      <c r="CF48" s="324">
        <v>67.06</v>
      </c>
      <c r="CG48" s="324"/>
      <c r="CH48" s="324">
        <v>67.510000000000005</v>
      </c>
      <c r="CI48" s="324"/>
      <c r="CJ48" s="324">
        <v>68.55</v>
      </c>
      <c r="CK48" s="324"/>
      <c r="CL48" s="324">
        <v>576.346</v>
      </c>
      <c r="CM48" s="324"/>
      <c r="CN48" s="324">
        <v>552.54700000000003</v>
      </c>
      <c r="CO48" s="324"/>
      <c r="CP48" s="324">
        <v>68.94</v>
      </c>
      <c r="CQ48" s="324"/>
      <c r="CR48" s="326">
        <v>68.94</v>
      </c>
      <c r="CS48" s="326"/>
      <c r="CT48" s="326">
        <v>68.94</v>
      </c>
      <c r="CU48" s="326"/>
      <c r="CV48" s="326">
        <v>68.94</v>
      </c>
      <c r="CW48" s="326"/>
      <c r="CX48" s="326">
        <v>68.94</v>
      </c>
      <c r="CY48" s="326"/>
      <c r="CZ48" s="326">
        <v>68.94</v>
      </c>
      <c r="DA48" s="326"/>
      <c r="DB48" s="386">
        <v>68.94</v>
      </c>
      <c r="DC48" s="386"/>
      <c r="DD48" s="386">
        <v>68.94</v>
      </c>
      <c r="DE48" s="386"/>
      <c r="DF48" s="326">
        <v>68.94</v>
      </c>
      <c r="DG48" s="326"/>
      <c r="DH48" s="326">
        <v>68.94</v>
      </c>
      <c r="DI48" s="326"/>
      <c r="DJ48" s="321">
        <v>68.94</v>
      </c>
      <c r="DK48" s="321"/>
      <c r="DL48" s="326"/>
      <c r="DM48" s="326"/>
      <c r="DN48" s="326"/>
      <c r="DO48" s="326"/>
    </row>
    <row r="49" spans="3:119" x14ac:dyDescent="0.25">
      <c r="C49" s="78" t="s">
        <v>24</v>
      </c>
      <c r="D49" s="324">
        <v>548.04200000000003</v>
      </c>
      <c r="E49" s="324"/>
      <c r="F49" s="324">
        <v>550.54399999999998</v>
      </c>
      <c r="G49" s="324"/>
      <c r="H49" s="324">
        <v>529.43499999999995</v>
      </c>
      <c r="I49" s="324"/>
      <c r="J49" s="324">
        <v>550.15499999999997</v>
      </c>
      <c r="K49" s="324"/>
      <c r="L49" s="324">
        <v>548.60400000000004</v>
      </c>
      <c r="M49" s="324"/>
      <c r="N49" s="324">
        <v>549.82500000000005</v>
      </c>
      <c r="O49" s="324"/>
      <c r="P49" s="324">
        <v>513.43200000000002</v>
      </c>
      <c r="Q49" s="324"/>
      <c r="R49" s="324">
        <v>494.02600000000001</v>
      </c>
      <c r="S49" s="324"/>
      <c r="T49" s="324">
        <v>494.02600000000001</v>
      </c>
      <c r="U49" s="324"/>
      <c r="AB49" s="81"/>
      <c r="AC49" s="13"/>
      <c r="AD49" s="13"/>
      <c r="AE49" s="13"/>
      <c r="AF49" s="13"/>
      <c r="AG49" s="13"/>
      <c r="AH49" s="13"/>
      <c r="AI49" s="82"/>
      <c r="AJ49" s="82"/>
      <c r="AK49" s="82"/>
      <c r="AL49" s="164"/>
      <c r="AM49" s="13"/>
      <c r="AN49" s="88"/>
      <c r="AO49" s="13"/>
      <c r="AP49" s="66"/>
      <c r="AQ49" s="13"/>
      <c r="AR49" s="66"/>
      <c r="AS49" s="13"/>
      <c r="AT49" s="13"/>
      <c r="AU49" s="13"/>
      <c r="AV49" s="13"/>
      <c r="AW49" s="13"/>
      <c r="AX49" s="92"/>
      <c r="AY49" s="13"/>
      <c r="AZ49" s="13"/>
      <c r="BA49" s="13"/>
      <c r="BB49" s="92"/>
      <c r="BC49" s="13"/>
      <c r="BD49" s="90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385"/>
      <c r="BQ49" s="385"/>
      <c r="BR49" s="13"/>
      <c r="BS49" s="13"/>
      <c r="BT49" s="324">
        <v>549.65</v>
      </c>
      <c r="BU49" s="324"/>
      <c r="BV49" s="324">
        <v>552.149</v>
      </c>
      <c r="BW49" s="324"/>
      <c r="BX49" s="324">
        <v>544.60400000000004</v>
      </c>
      <c r="BY49" s="324"/>
      <c r="BZ49" s="324">
        <v>517.73500000000001</v>
      </c>
      <c r="CA49" s="324"/>
      <c r="CB49" s="324">
        <v>493.721</v>
      </c>
      <c r="CC49" s="324"/>
      <c r="CD49" s="324">
        <v>494.28800000000001</v>
      </c>
      <c r="CE49" s="324"/>
      <c r="CF49" s="324">
        <v>576.32600000000002</v>
      </c>
      <c r="CG49" s="324"/>
      <c r="CH49" s="324">
        <v>571.30600000000004</v>
      </c>
      <c r="CI49" s="324"/>
      <c r="CJ49" s="324">
        <v>575.95600000000002</v>
      </c>
      <c r="CK49" s="324"/>
      <c r="CL49" s="324">
        <v>68.289000000000001</v>
      </c>
      <c r="CM49" s="324"/>
      <c r="CN49" s="324">
        <v>67.486999999999995</v>
      </c>
      <c r="CO49" s="324"/>
      <c r="CP49" s="324">
        <v>575.19100000000003</v>
      </c>
      <c r="CQ49" s="324"/>
      <c r="CR49" s="326">
        <v>575.77599999999995</v>
      </c>
      <c r="CS49" s="326"/>
      <c r="CT49" s="326">
        <v>573.85799999999995</v>
      </c>
      <c r="CU49" s="326"/>
      <c r="CV49" s="326">
        <v>564.12</v>
      </c>
      <c r="CW49" s="326"/>
      <c r="CX49" s="326">
        <v>563.18899999999996</v>
      </c>
      <c r="CY49" s="326"/>
      <c r="CZ49" s="326">
        <v>563.274</v>
      </c>
      <c r="DA49" s="326"/>
      <c r="DB49" s="386">
        <v>548.58399999999995</v>
      </c>
      <c r="DC49" s="386"/>
      <c r="DD49" s="386">
        <v>487.096</v>
      </c>
      <c r="DE49" s="386"/>
      <c r="DF49" s="326">
        <v>479.24299999999999</v>
      </c>
      <c r="DG49" s="326"/>
      <c r="DH49" s="326">
        <v>564.28899999999999</v>
      </c>
      <c r="DI49" s="326"/>
      <c r="DJ49" s="321">
        <v>549.45799999999997</v>
      </c>
      <c r="DK49" s="321"/>
      <c r="DL49" s="326"/>
      <c r="DM49" s="326"/>
      <c r="DN49" s="326"/>
      <c r="DO49" s="326"/>
    </row>
    <row r="50" spans="3:119" x14ac:dyDescent="0.25">
      <c r="C50" s="78" t="s">
        <v>25</v>
      </c>
      <c r="D50" s="324">
        <v>76.706000000000003</v>
      </c>
      <c r="E50" s="324"/>
      <c r="F50" s="324">
        <v>71.141999999999996</v>
      </c>
      <c r="G50" s="324"/>
      <c r="H50" s="324">
        <v>68.632000000000005</v>
      </c>
      <c r="I50" s="324"/>
      <c r="J50" s="324">
        <v>68.819999999999993</v>
      </c>
      <c r="K50" s="324"/>
      <c r="L50" s="324">
        <v>69.153000000000006</v>
      </c>
      <c r="M50" s="324"/>
      <c r="N50" s="324">
        <v>68.578000000000003</v>
      </c>
      <c r="O50" s="324"/>
      <c r="P50" s="324">
        <v>68.099000000000004</v>
      </c>
      <c r="Q50" s="324"/>
      <c r="R50" s="324">
        <v>62.536999999999999</v>
      </c>
      <c r="S50" s="324"/>
      <c r="T50" s="324">
        <v>62.536999999999999</v>
      </c>
      <c r="U50" s="324"/>
      <c r="AB50" s="81"/>
      <c r="AC50" s="13"/>
      <c r="AD50" s="13"/>
      <c r="AE50" s="13"/>
      <c r="AF50" s="13"/>
      <c r="AG50" s="13"/>
      <c r="AH50" s="13"/>
      <c r="AI50" s="82"/>
      <c r="AJ50" s="82"/>
      <c r="AK50" s="82"/>
      <c r="AL50" s="164"/>
      <c r="AM50" s="13"/>
      <c r="AN50" s="88"/>
      <c r="AO50" s="13"/>
      <c r="AP50" s="66"/>
      <c r="AQ50" s="13"/>
      <c r="AR50" s="66"/>
      <c r="AS50" s="13"/>
      <c r="AT50" s="13"/>
      <c r="AU50" s="13"/>
      <c r="AV50" s="13"/>
      <c r="AW50" s="13"/>
      <c r="AX50" s="92"/>
      <c r="AY50" s="13"/>
      <c r="AZ50" s="13"/>
      <c r="BA50" s="13"/>
      <c r="BB50" s="92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385"/>
      <c r="BQ50" s="385"/>
      <c r="BR50" s="13"/>
      <c r="BS50" s="13"/>
      <c r="BT50" s="324">
        <v>68.858000000000004</v>
      </c>
      <c r="BU50" s="324"/>
      <c r="BV50" s="324">
        <v>68.227000000000004</v>
      </c>
      <c r="BW50" s="324"/>
      <c r="BX50" s="324">
        <v>68.001999999999995</v>
      </c>
      <c r="BY50" s="324"/>
      <c r="BZ50" s="324">
        <v>66.591999999999999</v>
      </c>
      <c r="CA50" s="324"/>
      <c r="CB50" s="324">
        <v>65.992000000000004</v>
      </c>
      <c r="CC50" s="324"/>
      <c r="CD50" s="324">
        <v>65.789000000000001</v>
      </c>
      <c r="CE50" s="324"/>
      <c r="CF50" s="324">
        <v>68.113</v>
      </c>
      <c r="CG50" s="324"/>
      <c r="CH50" s="324">
        <v>68.466999999999999</v>
      </c>
      <c r="CI50" s="324"/>
      <c r="CJ50" s="324">
        <v>64.296000000000006</v>
      </c>
      <c r="CK50" s="324"/>
      <c r="CL50" s="324">
        <v>287.76000000003842</v>
      </c>
      <c r="CM50" s="324"/>
      <c r="CN50" s="324">
        <v>287.42999999997119</v>
      </c>
      <c r="CO50" s="324"/>
      <c r="CP50" s="324">
        <v>68.031000000000006</v>
      </c>
      <c r="CQ50" s="324"/>
      <c r="CR50" s="326">
        <v>66.302999999999997</v>
      </c>
      <c r="CS50" s="326"/>
      <c r="CT50" s="326">
        <v>68.406999999999996</v>
      </c>
      <c r="CU50" s="326"/>
      <c r="CV50" s="326">
        <v>62.238</v>
      </c>
      <c r="CW50" s="326"/>
      <c r="CX50" s="326">
        <v>69.14</v>
      </c>
      <c r="CY50" s="326"/>
      <c r="CZ50" s="326">
        <v>69.224999999999994</v>
      </c>
      <c r="DA50" s="326"/>
      <c r="DB50" s="386">
        <v>68.712000000000003</v>
      </c>
      <c r="DC50" s="386"/>
      <c r="DD50" s="386">
        <v>60.744</v>
      </c>
      <c r="DE50" s="386"/>
      <c r="DF50" s="326">
        <v>57.7</v>
      </c>
      <c r="DG50" s="326"/>
      <c r="DH50" s="326">
        <v>68.38</v>
      </c>
      <c r="DI50" s="326"/>
      <c r="DJ50" s="321">
        <v>59.145000000000003</v>
      </c>
      <c r="DK50" s="321"/>
      <c r="DL50" s="326"/>
      <c r="DM50" s="326"/>
      <c r="DN50" s="326"/>
      <c r="DO50" s="326"/>
    </row>
    <row r="51" spans="3:119" x14ac:dyDescent="0.25">
      <c r="C51" s="78" t="s">
        <v>26</v>
      </c>
      <c r="D51" s="324">
        <v>335.47800000003554</v>
      </c>
      <c r="E51" s="324"/>
      <c r="F51" s="324">
        <v>341.41799999992509</v>
      </c>
      <c r="G51" s="324"/>
      <c r="H51" s="324">
        <v>349.73400000005859</v>
      </c>
      <c r="I51" s="324"/>
      <c r="J51" s="324">
        <v>342.14399999995294</v>
      </c>
      <c r="K51" s="324"/>
      <c r="L51" s="324">
        <v>316.93199999997887</v>
      </c>
      <c r="M51" s="324"/>
      <c r="N51" s="324">
        <v>310.26600000006147</v>
      </c>
      <c r="O51" s="324"/>
      <c r="P51" s="324">
        <v>328.01999999995678</v>
      </c>
      <c r="Q51" s="324"/>
      <c r="R51" s="324">
        <v>310.72800000003554</v>
      </c>
      <c r="S51" s="324"/>
      <c r="T51" s="324">
        <v>412.5</v>
      </c>
      <c r="U51" s="324"/>
      <c r="AB51" s="81"/>
      <c r="AC51" s="13"/>
      <c r="AD51" s="13"/>
      <c r="AE51" s="13"/>
      <c r="AF51" s="13"/>
      <c r="AG51" s="13"/>
      <c r="AH51" s="13"/>
      <c r="AI51" s="82"/>
      <c r="AJ51" s="82"/>
      <c r="AK51" s="82"/>
      <c r="AL51" s="164"/>
      <c r="AM51" s="13"/>
      <c r="AN51" s="88"/>
      <c r="AO51" s="13"/>
      <c r="AP51" s="66"/>
      <c r="AQ51" s="13"/>
      <c r="AR51" s="66"/>
      <c r="AS51" s="13"/>
      <c r="AT51" s="13"/>
      <c r="AU51" s="13"/>
      <c r="AV51" s="13"/>
      <c r="AW51" s="13"/>
      <c r="AX51" s="92"/>
      <c r="AY51" s="13"/>
      <c r="AZ51" s="13"/>
      <c r="BA51" s="13"/>
      <c r="BB51" s="92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385"/>
      <c r="BQ51" s="385"/>
      <c r="BR51" s="13"/>
      <c r="BS51" s="13"/>
      <c r="BT51" s="324">
        <v>331.71599999998944</v>
      </c>
      <c r="BU51" s="324"/>
      <c r="BV51" s="324">
        <v>339.50400000001537</v>
      </c>
      <c r="BW51" s="324"/>
      <c r="BX51" s="324">
        <v>372.43800000000192</v>
      </c>
      <c r="BY51" s="324"/>
      <c r="BZ51" s="324">
        <v>349.07400000004418</v>
      </c>
      <c r="CA51" s="324"/>
      <c r="CB51" s="324">
        <v>9.9659999999894353</v>
      </c>
      <c r="CC51" s="324"/>
      <c r="CD51" s="324">
        <v>181.63199999990684</v>
      </c>
      <c r="CE51" s="324"/>
      <c r="CF51" s="324">
        <v>286.63800000004994</v>
      </c>
      <c r="CG51" s="324"/>
      <c r="CH51" s="324">
        <v>298.98000000004322</v>
      </c>
      <c r="CI51" s="324"/>
      <c r="CJ51" s="324">
        <v>301.55399999996735</v>
      </c>
      <c r="CK51" s="324"/>
      <c r="CL51" s="324">
        <v>988.79200000000003</v>
      </c>
      <c r="CM51" s="324"/>
      <c r="CN51" s="324">
        <v>1045.2670000000001</v>
      </c>
      <c r="CO51" s="324"/>
      <c r="CP51" s="324">
        <v>309.14399999995294</v>
      </c>
      <c r="CQ51" s="324"/>
      <c r="CR51" s="326">
        <v>283.80000000007203</v>
      </c>
      <c r="CS51" s="326"/>
      <c r="CT51" s="326">
        <v>380.35799999993469</v>
      </c>
      <c r="CU51" s="326"/>
      <c r="CV51" s="326">
        <v>434.14799999996831</v>
      </c>
      <c r="CW51" s="326"/>
      <c r="CX51" s="326">
        <v>441.60600000004706</v>
      </c>
      <c r="CY51" s="326"/>
      <c r="CZ51" s="326">
        <v>282.87600000000384</v>
      </c>
      <c r="DA51" s="326"/>
      <c r="DB51" s="386">
        <v>256.5420000000413</v>
      </c>
      <c r="DC51" s="386"/>
      <c r="DD51" s="386">
        <v>253.63799999992989</v>
      </c>
      <c r="DE51" s="386"/>
      <c r="DF51" s="326">
        <v>261.09600000000864</v>
      </c>
      <c r="DG51" s="326"/>
      <c r="DH51" s="326">
        <v>262.15199999998367</v>
      </c>
      <c r="DI51" s="326"/>
      <c r="DJ51" s="321">
        <v>261.42600000007587</v>
      </c>
      <c r="DK51" s="321"/>
      <c r="DL51" s="326"/>
      <c r="DM51" s="326"/>
      <c r="DN51" s="326"/>
      <c r="DO51" s="326"/>
    </row>
    <row r="52" spans="3:119" x14ac:dyDescent="0.25">
      <c r="C52" s="78" t="s">
        <v>28</v>
      </c>
      <c r="D52" s="324">
        <v>1413.895</v>
      </c>
      <c r="E52" s="324"/>
      <c r="F52" s="324">
        <v>1375.691</v>
      </c>
      <c r="G52" s="324"/>
      <c r="H52" s="324">
        <v>1418.3140000000001</v>
      </c>
      <c r="I52" s="324"/>
      <c r="J52" s="324">
        <v>1399.8640000000032</v>
      </c>
      <c r="K52" s="324"/>
      <c r="L52" s="324">
        <v>1378.8330000000001</v>
      </c>
      <c r="M52" s="324"/>
      <c r="N52" s="324">
        <v>1300.1199999999999</v>
      </c>
      <c r="O52" s="324"/>
      <c r="P52" s="324">
        <v>1345.431</v>
      </c>
      <c r="Q52" s="324"/>
      <c r="R52" s="324">
        <v>1357.6769999999901</v>
      </c>
      <c r="S52" s="324"/>
      <c r="T52" s="324">
        <v>1548.521</v>
      </c>
      <c r="U52" s="324"/>
      <c r="AB52" s="81"/>
      <c r="AC52" s="13"/>
      <c r="AD52" s="13"/>
      <c r="AE52" s="13"/>
      <c r="AF52" s="13"/>
      <c r="AG52" s="13"/>
      <c r="AH52" s="13"/>
      <c r="AI52" s="82"/>
      <c r="AJ52" s="82"/>
      <c r="AK52" s="82"/>
      <c r="AL52" s="164"/>
      <c r="AM52" s="13"/>
      <c r="AN52" s="88"/>
      <c r="AO52" s="13"/>
      <c r="AP52" s="66"/>
      <c r="AQ52" s="13"/>
      <c r="AR52" s="66"/>
      <c r="AS52" s="13"/>
      <c r="AT52" s="13"/>
      <c r="AU52" s="13"/>
      <c r="AV52" s="13"/>
      <c r="AW52" s="13"/>
      <c r="AX52" s="92"/>
      <c r="AY52" s="13"/>
      <c r="AZ52" s="13"/>
      <c r="BA52" s="13"/>
      <c r="BB52" s="92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385"/>
      <c r="BQ52" s="385"/>
      <c r="BR52" s="13"/>
      <c r="BS52" s="13"/>
      <c r="BT52" s="324">
        <v>1381.0540000000001</v>
      </c>
      <c r="BU52" s="324"/>
      <c r="BV52" s="324">
        <v>1552.646</v>
      </c>
      <c r="BW52" s="324"/>
      <c r="BX52" s="324">
        <v>1758.6120000000033</v>
      </c>
      <c r="BY52" s="324"/>
      <c r="BZ52" s="324">
        <v>1677.5829999999723</v>
      </c>
      <c r="CA52" s="324"/>
      <c r="CB52" s="324">
        <v>1326.44</v>
      </c>
      <c r="CC52" s="324"/>
      <c r="CD52" s="324">
        <v>1180.2909999999999</v>
      </c>
      <c r="CE52" s="324"/>
      <c r="CF52" s="324">
        <v>1180.2909999999999</v>
      </c>
      <c r="CG52" s="324"/>
      <c r="CH52" s="324">
        <v>1005.501</v>
      </c>
      <c r="CI52" s="324"/>
      <c r="CJ52" s="324">
        <v>961.67200000000003</v>
      </c>
      <c r="CK52" s="324"/>
      <c r="CL52" s="324">
        <v>34.727000000001183</v>
      </c>
      <c r="CM52" s="324"/>
      <c r="CN52" s="324">
        <v>34.698000000000548</v>
      </c>
      <c r="CO52" s="324"/>
      <c r="CP52" s="324">
        <v>1083.0930000000001</v>
      </c>
      <c r="CQ52" s="324"/>
      <c r="CR52" s="326">
        <v>1109.1510000000001</v>
      </c>
      <c r="CS52" s="326"/>
      <c r="CT52" s="326">
        <v>1082.81</v>
      </c>
      <c r="CU52" s="326"/>
      <c r="CV52" s="326">
        <v>1067.5099999999891</v>
      </c>
      <c r="CW52" s="326"/>
      <c r="CX52" s="326">
        <v>1052.1559999999999</v>
      </c>
      <c r="CY52" s="326"/>
      <c r="CZ52" s="326">
        <v>1059.692</v>
      </c>
      <c r="DA52" s="326"/>
      <c r="DB52" s="386">
        <v>1081.07</v>
      </c>
      <c r="DC52" s="386"/>
      <c r="DD52" s="386">
        <v>1264.5420000000015</v>
      </c>
      <c r="DE52" s="386"/>
      <c r="DF52" s="326">
        <v>1073.635</v>
      </c>
      <c r="DG52" s="326"/>
      <c r="DH52" s="326">
        <v>963.25199999999995</v>
      </c>
      <c r="DI52" s="326"/>
      <c r="DJ52" s="321">
        <v>944.27200000000005</v>
      </c>
      <c r="DK52" s="321"/>
      <c r="DL52" s="326"/>
      <c r="DM52" s="326"/>
      <c r="DN52" s="326"/>
      <c r="DO52" s="326"/>
    </row>
    <row r="53" spans="3:119" x14ac:dyDescent="0.25">
      <c r="C53" s="78" t="s">
        <v>27</v>
      </c>
      <c r="D53" s="324">
        <v>28.357000000002198</v>
      </c>
      <c r="E53" s="324"/>
      <c r="F53" s="324">
        <v>32.114000000001305</v>
      </c>
      <c r="G53" s="324"/>
      <c r="H53" s="324">
        <v>18.01399999999574</v>
      </c>
      <c r="I53" s="324"/>
      <c r="J53" s="324">
        <v>34.505000000002973</v>
      </c>
      <c r="K53" s="324"/>
      <c r="L53" s="324">
        <v>33.308999999996239</v>
      </c>
      <c r="M53" s="324"/>
      <c r="N53" s="324">
        <v>31.799000000000795</v>
      </c>
      <c r="O53" s="324"/>
      <c r="P53" s="324">
        <v>30.434000000002698</v>
      </c>
      <c r="Q53" s="324"/>
      <c r="R53" s="324">
        <v>31.570999999996229</v>
      </c>
      <c r="S53" s="324"/>
      <c r="T53" s="324">
        <v>33.059000000002833</v>
      </c>
      <c r="U53" s="324"/>
      <c r="AB53" s="81"/>
      <c r="AC53" s="13"/>
      <c r="AD53" s="13"/>
      <c r="AE53" s="13"/>
      <c r="AF53" s="13"/>
      <c r="AG53" s="13"/>
      <c r="AH53" s="13"/>
      <c r="AI53" s="82"/>
      <c r="AJ53" s="82"/>
      <c r="AK53" s="82"/>
      <c r="AL53" s="164"/>
      <c r="AM53" s="13"/>
      <c r="AN53" s="89"/>
      <c r="AO53" s="13"/>
      <c r="AP53" s="66"/>
      <c r="AQ53" s="13"/>
      <c r="AR53" s="66"/>
      <c r="AS53" s="13"/>
      <c r="AT53" s="13"/>
      <c r="AU53" s="13"/>
      <c r="AV53" s="13"/>
      <c r="AW53" s="13"/>
      <c r="AX53" s="92"/>
      <c r="AY53" s="13"/>
      <c r="AZ53" s="13"/>
      <c r="BA53" s="13"/>
      <c r="BB53" s="92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385"/>
      <c r="BQ53" s="385"/>
      <c r="BR53" s="13"/>
      <c r="BS53" s="13"/>
      <c r="BT53" s="324">
        <v>33.636000000002966</v>
      </c>
      <c r="BU53" s="324"/>
      <c r="BV53" s="324">
        <v>34.457999999995991</v>
      </c>
      <c r="BW53" s="324"/>
      <c r="BX53" s="324">
        <v>32.32300000000032</v>
      </c>
      <c r="BY53" s="324"/>
      <c r="BZ53" s="324">
        <v>35.10600000000322</v>
      </c>
      <c r="CA53" s="324"/>
      <c r="CB53" s="324">
        <v>35.449999999998269</v>
      </c>
      <c r="CC53" s="324"/>
      <c r="CD53" s="324">
        <v>35.346000000001553</v>
      </c>
      <c r="CE53" s="324"/>
      <c r="CF53" s="324">
        <v>35.175999999998382</v>
      </c>
      <c r="CG53" s="324"/>
      <c r="CH53" s="324">
        <v>34.645999999999006</v>
      </c>
      <c r="CI53" s="324"/>
      <c r="CJ53" s="324">
        <v>35.252000000000045</v>
      </c>
      <c r="CK53" s="324"/>
      <c r="CL53" s="324"/>
      <c r="CM53" s="324"/>
      <c r="CN53" s="324"/>
      <c r="CO53" s="324"/>
      <c r="CP53" s="324">
        <v>32.841999999999054</v>
      </c>
      <c r="CQ53" s="324"/>
      <c r="CR53" s="326">
        <v>32.229999999997879</v>
      </c>
      <c r="CS53" s="326"/>
      <c r="CT53" s="326">
        <v>31.138999999999804</v>
      </c>
      <c r="CU53" s="326"/>
      <c r="CV53" s="326">
        <v>29.82100000000246</v>
      </c>
      <c r="CW53" s="326"/>
      <c r="CX53" s="326">
        <v>28.385999999996738</v>
      </c>
      <c r="CY53" s="326"/>
      <c r="CZ53" s="326">
        <v>28.322000000001573</v>
      </c>
      <c r="DA53" s="326"/>
      <c r="DB53" s="386">
        <v>26.630000000002973</v>
      </c>
      <c r="DC53" s="386"/>
      <c r="DD53" s="386">
        <v>27.365000000000055</v>
      </c>
      <c r="DE53" s="386"/>
      <c r="DF53" s="326">
        <v>33.430999999999173</v>
      </c>
      <c r="DG53" s="326"/>
      <c r="DH53" s="326">
        <v>33.658999999997512</v>
      </c>
      <c r="DI53" s="326"/>
      <c r="DJ53" s="321">
        <v>14.344000000003007</v>
      </c>
      <c r="DK53" s="321"/>
      <c r="DL53" s="326"/>
      <c r="DM53" s="326"/>
      <c r="DN53" s="326"/>
      <c r="DO53" s="326"/>
    </row>
  </sheetData>
  <mergeCells count="822">
    <mergeCell ref="DJ50:DK50"/>
    <mergeCell ref="DJ51:DK51"/>
    <mergeCell ref="DJ52:DK52"/>
    <mergeCell ref="DJ53:DK53"/>
    <mergeCell ref="DJ40:DK40"/>
    <mergeCell ref="DJ41:DK41"/>
    <mergeCell ref="DJ42:DK42"/>
    <mergeCell ref="DJ43:DK43"/>
    <mergeCell ref="DJ44:DK44"/>
    <mergeCell ref="DJ45:DK45"/>
    <mergeCell ref="DJ46:DK46"/>
    <mergeCell ref="DJ47:DK47"/>
    <mergeCell ref="DJ48:DK48"/>
    <mergeCell ref="DB53:DC53"/>
    <mergeCell ref="DB42:DC42"/>
    <mergeCell ref="DB43:DC43"/>
    <mergeCell ref="DB44:DC44"/>
    <mergeCell ref="DB45:DC45"/>
    <mergeCell ref="DB46:DC46"/>
    <mergeCell ref="DB47:DC47"/>
    <mergeCell ref="DB48:DC48"/>
    <mergeCell ref="DB49:DC49"/>
    <mergeCell ref="DB50:DC50"/>
    <mergeCell ref="CZ53:DA53"/>
    <mergeCell ref="CZ40:DA40"/>
    <mergeCell ref="CZ42:DA42"/>
    <mergeCell ref="CZ43:DA43"/>
    <mergeCell ref="CZ44:DA44"/>
    <mergeCell ref="CZ45:DA45"/>
    <mergeCell ref="CZ46:DA46"/>
    <mergeCell ref="CZ47:DA47"/>
    <mergeCell ref="CZ48:DA48"/>
    <mergeCell ref="CZ49:DA49"/>
    <mergeCell ref="CZ50:DA50"/>
    <mergeCell ref="CX50:CY50"/>
    <mergeCell ref="CX51:CY51"/>
    <mergeCell ref="CX52:CY52"/>
    <mergeCell ref="CX53:CY53"/>
    <mergeCell ref="CX41:CY41"/>
    <mergeCell ref="CX42:CY42"/>
    <mergeCell ref="CX43:CY43"/>
    <mergeCell ref="CX44:CY44"/>
    <mergeCell ref="CX45:CY45"/>
    <mergeCell ref="CX46:CY46"/>
    <mergeCell ref="CX47:CY47"/>
    <mergeCell ref="CX48:CY48"/>
    <mergeCell ref="CX49:CY49"/>
    <mergeCell ref="CV50:CW50"/>
    <mergeCell ref="CV51:CW51"/>
    <mergeCell ref="CV52:CW52"/>
    <mergeCell ref="CV53:CW53"/>
    <mergeCell ref="CV40:CW40"/>
    <mergeCell ref="CV41:CW41"/>
    <mergeCell ref="CV42:CW42"/>
    <mergeCell ref="CV43:CW43"/>
    <mergeCell ref="CV44:CW44"/>
    <mergeCell ref="CV45:CW45"/>
    <mergeCell ref="CV46:CW46"/>
    <mergeCell ref="CV47:CW47"/>
    <mergeCell ref="CV48:CW48"/>
    <mergeCell ref="DJ31:DK31"/>
    <mergeCell ref="DJ33:DK33"/>
    <mergeCell ref="DH32:DI32"/>
    <mergeCell ref="DJ32:DK32"/>
    <mergeCell ref="BV34:BW34"/>
    <mergeCell ref="BV35:BW35"/>
    <mergeCell ref="BX34:BY34"/>
    <mergeCell ref="BZ34:CA34"/>
    <mergeCell ref="CB34:CC34"/>
    <mergeCell ref="BX35:BY35"/>
    <mergeCell ref="BZ35:CA35"/>
    <mergeCell ref="CB35:CC35"/>
    <mergeCell ref="DH31:DI31"/>
    <mergeCell ref="DH33:DI33"/>
    <mergeCell ref="DB31:DC31"/>
    <mergeCell ref="DB32:DC32"/>
    <mergeCell ref="DB33:DC33"/>
    <mergeCell ref="DH34:DI34"/>
    <mergeCell ref="DJ34:DK34"/>
    <mergeCell ref="DH35:DI35"/>
    <mergeCell ref="DJ35:DK35"/>
    <mergeCell ref="DD32:DE32"/>
    <mergeCell ref="DF32:DG32"/>
    <mergeCell ref="BZ32:CA32"/>
    <mergeCell ref="J33:K33"/>
    <mergeCell ref="T34:U34"/>
    <mergeCell ref="T35:U35"/>
    <mergeCell ref="BT34:BU34"/>
    <mergeCell ref="BT35:BU35"/>
    <mergeCell ref="P34:Q34"/>
    <mergeCell ref="P35:Q35"/>
    <mergeCell ref="H41:I41"/>
    <mergeCell ref="H42:I42"/>
    <mergeCell ref="BT41:BU41"/>
    <mergeCell ref="BD36:BE36"/>
    <mergeCell ref="BF36:BG36"/>
    <mergeCell ref="BH36:BI36"/>
    <mergeCell ref="BJ36:BK36"/>
    <mergeCell ref="BL36:BM36"/>
    <mergeCell ref="BN36:BO36"/>
    <mergeCell ref="AR36:AS36"/>
    <mergeCell ref="AT36:AU36"/>
    <mergeCell ref="J42:K42"/>
    <mergeCell ref="N41:O41"/>
    <mergeCell ref="N42:O42"/>
    <mergeCell ref="J43:K43"/>
    <mergeCell ref="J44:K44"/>
    <mergeCell ref="J45:K45"/>
    <mergeCell ref="J46:K46"/>
    <mergeCell ref="L41:M41"/>
    <mergeCell ref="L42:M42"/>
    <mergeCell ref="L45:M45"/>
    <mergeCell ref="L46:M46"/>
    <mergeCell ref="J41:K41"/>
    <mergeCell ref="L43:M43"/>
    <mergeCell ref="L44:M44"/>
    <mergeCell ref="D50:E50"/>
    <mergeCell ref="D51:E51"/>
    <mergeCell ref="D48:E48"/>
    <mergeCell ref="D49:E49"/>
    <mergeCell ref="F50:G50"/>
    <mergeCell ref="F51:G51"/>
    <mergeCell ref="H43:I43"/>
    <mergeCell ref="H44:I44"/>
    <mergeCell ref="H45:I45"/>
    <mergeCell ref="H46:I46"/>
    <mergeCell ref="H47:I47"/>
    <mergeCell ref="H48:I48"/>
    <mergeCell ref="D52:E52"/>
    <mergeCell ref="D53:E53"/>
    <mergeCell ref="J40:K40"/>
    <mergeCell ref="F40:G40"/>
    <mergeCell ref="D41:E41"/>
    <mergeCell ref="D42:E42"/>
    <mergeCell ref="D43:E43"/>
    <mergeCell ref="D44:E44"/>
    <mergeCell ref="D45:E45"/>
    <mergeCell ref="D46:E46"/>
    <mergeCell ref="D47:E47"/>
    <mergeCell ref="F52:G52"/>
    <mergeCell ref="F53:G53"/>
    <mergeCell ref="F41:G41"/>
    <mergeCell ref="F42:G42"/>
    <mergeCell ref="F43:G43"/>
    <mergeCell ref="F44:G44"/>
    <mergeCell ref="F45:G45"/>
    <mergeCell ref="F46:G46"/>
    <mergeCell ref="F47:G47"/>
    <mergeCell ref="F48:G48"/>
    <mergeCell ref="F49:G49"/>
    <mergeCell ref="J47:K47"/>
    <mergeCell ref="J48:K48"/>
    <mergeCell ref="BR31:BS31"/>
    <mergeCell ref="BP32:BQ32"/>
    <mergeCell ref="BR32:BS32"/>
    <mergeCell ref="AZ31:BA31"/>
    <mergeCell ref="BB31:BC31"/>
    <mergeCell ref="BD31:BE31"/>
    <mergeCell ref="CP31:CQ31"/>
    <mergeCell ref="CR31:CS31"/>
    <mergeCell ref="CT31:CU31"/>
    <mergeCell ref="BX31:BY31"/>
    <mergeCell ref="BZ31:CA31"/>
    <mergeCell ref="CB31:CC31"/>
    <mergeCell ref="CD31:CE31"/>
    <mergeCell ref="CF31:CG31"/>
    <mergeCell ref="CH31:CI31"/>
    <mergeCell ref="BT31:BU31"/>
    <mergeCell ref="BV31:BW31"/>
    <mergeCell ref="BP31:BQ31"/>
    <mergeCell ref="BF31:BG31"/>
    <mergeCell ref="BH31:BI31"/>
    <mergeCell ref="BJ31:BK31"/>
    <mergeCell ref="BL31:BM31"/>
    <mergeCell ref="BN31:BO31"/>
    <mergeCell ref="CN32:CO32"/>
    <mergeCell ref="BD32:BE32"/>
    <mergeCell ref="BF32:BG32"/>
    <mergeCell ref="AN31:AO31"/>
    <mergeCell ref="AP31:AQ31"/>
    <mergeCell ref="AR31:AS31"/>
    <mergeCell ref="AT31:AU31"/>
    <mergeCell ref="AV31:AW31"/>
    <mergeCell ref="AX31:AY31"/>
    <mergeCell ref="P47:Q47"/>
    <mergeCell ref="R35:S35"/>
    <mergeCell ref="T41:U41"/>
    <mergeCell ref="T42:U42"/>
    <mergeCell ref="T43:U43"/>
    <mergeCell ref="T44:U44"/>
    <mergeCell ref="T45:U45"/>
    <mergeCell ref="T46:U46"/>
    <mergeCell ref="T47:U47"/>
    <mergeCell ref="R43:S43"/>
    <mergeCell ref="R44:S44"/>
    <mergeCell ref="R45:S45"/>
    <mergeCell ref="R46:S46"/>
    <mergeCell ref="AB31:AC31"/>
    <mergeCell ref="AD31:AE31"/>
    <mergeCell ref="AF31:AG31"/>
    <mergeCell ref="N43:O43"/>
    <mergeCell ref="N44:O44"/>
    <mergeCell ref="N45:O45"/>
    <mergeCell ref="N46:O46"/>
    <mergeCell ref="N47:O47"/>
    <mergeCell ref="L47:M47"/>
    <mergeCell ref="N48:O48"/>
    <mergeCell ref="P33:Q33"/>
    <mergeCell ref="P41:Q41"/>
    <mergeCell ref="P42:Q42"/>
    <mergeCell ref="P43:Q43"/>
    <mergeCell ref="P44:Q44"/>
    <mergeCell ref="P45:Q45"/>
    <mergeCell ref="P46:Q46"/>
    <mergeCell ref="N33:O33"/>
    <mergeCell ref="N34:O34"/>
    <mergeCell ref="N35:O35"/>
    <mergeCell ref="BZ5:CA5"/>
    <mergeCell ref="CB5:CC5"/>
    <mergeCell ref="CD5:CE5"/>
    <mergeCell ref="CF5:CG5"/>
    <mergeCell ref="CH5:CI5"/>
    <mergeCell ref="CJ5:CK5"/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AD5:AE5"/>
    <mergeCell ref="AF5:AG5"/>
    <mergeCell ref="AH5:AI5"/>
    <mergeCell ref="AJ5:AK5"/>
    <mergeCell ref="AL5:AM5"/>
    <mergeCell ref="AN5:AO5"/>
    <mergeCell ref="R5:S5"/>
    <mergeCell ref="T5:U5"/>
    <mergeCell ref="DN5:DO5"/>
    <mergeCell ref="CL5:CM5"/>
    <mergeCell ref="CN5:CO5"/>
    <mergeCell ref="CP5:CQ5"/>
    <mergeCell ref="CR5:CS5"/>
    <mergeCell ref="CT5:CU5"/>
    <mergeCell ref="CV5:CW5"/>
    <mergeCell ref="DF5:DG5"/>
    <mergeCell ref="DL5:DM5"/>
    <mergeCell ref="DB5:DC5"/>
    <mergeCell ref="DH5:DI5"/>
    <mergeCell ref="DJ5:DK5"/>
    <mergeCell ref="CX5:CY5"/>
    <mergeCell ref="CZ5:DA5"/>
    <mergeCell ref="DD5:DE5"/>
    <mergeCell ref="A7:C7"/>
    <mergeCell ref="A8:C8"/>
    <mergeCell ref="BL5:BM5"/>
    <mergeCell ref="AP5:AQ5"/>
    <mergeCell ref="AR5:AS5"/>
    <mergeCell ref="AT5:AU5"/>
    <mergeCell ref="AZ5:BA5"/>
    <mergeCell ref="BH5:BI5"/>
    <mergeCell ref="BJ5:BK5"/>
    <mergeCell ref="V5:W5"/>
    <mergeCell ref="X5:Y5"/>
    <mergeCell ref="Z5:AA5"/>
    <mergeCell ref="AB5:AC5"/>
    <mergeCell ref="AV5:AW5"/>
    <mergeCell ref="AX5:AY5"/>
    <mergeCell ref="BN5:BO5"/>
    <mergeCell ref="BP5:BQ5"/>
    <mergeCell ref="BR5:BS5"/>
    <mergeCell ref="BT5:BU5"/>
    <mergeCell ref="BV5:BW5"/>
    <mergeCell ref="BX5:BY5"/>
    <mergeCell ref="BB5:BC5"/>
    <mergeCell ref="BD5:BE5"/>
    <mergeCell ref="BF5:BG5"/>
    <mergeCell ref="A16:C16"/>
    <mergeCell ref="A17:C17"/>
    <mergeCell ref="A18:C18"/>
    <mergeCell ref="A9:C9"/>
    <mergeCell ref="A10:C10"/>
    <mergeCell ref="A11:C11"/>
    <mergeCell ref="A12:C12"/>
    <mergeCell ref="A25:C25"/>
    <mergeCell ref="A26:C26"/>
    <mergeCell ref="A13:C13"/>
    <mergeCell ref="A14:C14"/>
    <mergeCell ref="A15:C15"/>
    <mergeCell ref="A27:C27"/>
    <mergeCell ref="A28:C28"/>
    <mergeCell ref="A30:C30"/>
    <mergeCell ref="A31:C31"/>
    <mergeCell ref="A19:C19"/>
    <mergeCell ref="A20:C20"/>
    <mergeCell ref="A21:C21"/>
    <mergeCell ref="A22:C22"/>
    <mergeCell ref="A23:C23"/>
    <mergeCell ref="A24:C24"/>
    <mergeCell ref="A29:C29"/>
    <mergeCell ref="AH31:AI31"/>
    <mergeCell ref="AJ31:AK31"/>
    <mergeCell ref="AL31:AM31"/>
    <mergeCell ref="AP32:AQ32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T32:U32"/>
    <mergeCell ref="DN31:DO31"/>
    <mergeCell ref="A32:C32"/>
    <mergeCell ref="D32:E32"/>
    <mergeCell ref="F32:G32"/>
    <mergeCell ref="H32:I32"/>
    <mergeCell ref="J32:K32"/>
    <mergeCell ref="L32:M32"/>
    <mergeCell ref="N32:O32"/>
    <mergeCell ref="P32:Q32"/>
    <mergeCell ref="R32:S32"/>
    <mergeCell ref="CV31:CW31"/>
    <mergeCell ref="CX31:CY31"/>
    <mergeCell ref="CZ31:DA31"/>
    <mergeCell ref="DD31:DE31"/>
    <mergeCell ref="DF31:DG31"/>
    <mergeCell ref="DL31:DM31"/>
    <mergeCell ref="CJ31:CK31"/>
    <mergeCell ref="CL31:CM31"/>
    <mergeCell ref="CN31:CO31"/>
    <mergeCell ref="DL32:DM32"/>
    <mergeCell ref="DN32:DO32"/>
    <mergeCell ref="CV32:CW32"/>
    <mergeCell ref="CX32:CY32"/>
    <mergeCell ref="CZ32:DA32"/>
    <mergeCell ref="CP32:CQ32"/>
    <mergeCell ref="CR32:CS32"/>
    <mergeCell ref="CT32:CU32"/>
    <mergeCell ref="CB32:CC32"/>
    <mergeCell ref="CD32:CE32"/>
    <mergeCell ref="CF32:CG32"/>
    <mergeCell ref="CH32:CI32"/>
    <mergeCell ref="CJ32:CK32"/>
    <mergeCell ref="CL32:CM32"/>
    <mergeCell ref="BT32:BU32"/>
    <mergeCell ref="BV32:BW32"/>
    <mergeCell ref="BX32:BY32"/>
    <mergeCell ref="L33:M33"/>
    <mergeCell ref="AR32:AS32"/>
    <mergeCell ref="AT32:AU32"/>
    <mergeCell ref="AV32:AW32"/>
    <mergeCell ref="V32:W32"/>
    <mergeCell ref="X32:Y32"/>
    <mergeCell ref="Z32:AA32"/>
    <mergeCell ref="AB32:AC32"/>
    <mergeCell ref="BH32:BI32"/>
    <mergeCell ref="BJ32:BK32"/>
    <mergeCell ref="BL32:BM32"/>
    <mergeCell ref="BN32:BO32"/>
    <mergeCell ref="AD32:AE32"/>
    <mergeCell ref="AX32:AY32"/>
    <mergeCell ref="AZ32:BA32"/>
    <mergeCell ref="BB32:BC32"/>
    <mergeCell ref="AF32:AG32"/>
    <mergeCell ref="AH32:AI32"/>
    <mergeCell ref="AJ32:AK32"/>
    <mergeCell ref="AL32:AM32"/>
    <mergeCell ref="AN32:AO32"/>
    <mergeCell ref="DF33:DG33"/>
    <mergeCell ref="DL33:DM33"/>
    <mergeCell ref="DN33:DO33"/>
    <mergeCell ref="CV33:CW33"/>
    <mergeCell ref="CX33:CY33"/>
    <mergeCell ref="CZ33:DA33"/>
    <mergeCell ref="DD33:DE33"/>
    <mergeCell ref="BT33:BU33"/>
    <mergeCell ref="BV33:BW33"/>
    <mergeCell ref="BX33:BY33"/>
    <mergeCell ref="A34:C34"/>
    <mergeCell ref="D34:E34"/>
    <mergeCell ref="F34:G34"/>
    <mergeCell ref="H34:I34"/>
    <mergeCell ref="J34:K34"/>
    <mergeCell ref="L34:M34"/>
    <mergeCell ref="CR33:CS33"/>
    <mergeCell ref="CT33:CU33"/>
    <mergeCell ref="CF33:CG33"/>
    <mergeCell ref="CH33:CI33"/>
    <mergeCell ref="CJ33:CK33"/>
    <mergeCell ref="CL33:CM33"/>
    <mergeCell ref="CN33:CO33"/>
    <mergeCell ref="CP33:CQ33"/>
    <mergeCell ref="BZ33:CA33"/>
    <mergeCell ref="CB33:CC33"/>
    <mergeCell ref="CD33:CE33"/>
    <mergeCell ref="R33:S33"/>
    <mergeCell ref="R34:S34"/>
    <mergeCell ref="T33:U33"/>
    <mergeCell ref="A33:C33"/>
    <mergeCell ref="D33:E33"/>
    <mergeCell ref="F33:G33"/>
    <mergeCell ref="H33:I33"/>
    <mergeCell ref="DN34:DO34"/>
    <mergeCell ref="A35:C35"/>
    <mergeCell ref="D35:E35"/>
    <mergeCell ref="F35:G35"/>
    <mergeCell ref="H35:I35"/>
    <mergeCell ref="J35:K35"/>
    <mergeCell ref="L35:M35"/>
    <mergeCell ref="CV34:CW34"/>
    <mergeCell ref="CX34:CY34"/>
    <mergeCell ref="CZ34:DA34"/>
    <mergeCell ref="DB34:DC34"/>
    <mergeCell ref="DD34:DE34"/>
    <mergeCell ref="DF34:DG34"/>
    <mergeCell ref="CJ34:CK34"/>
    <mergeCell ref="CL34:CM34"/>
    <mergeCell ref="CN34:CO34"/>
    <mergeCell ref="CP34:CQ34"/>
    <mergeCell ref="CR34:CS34"/>
    <mergeCell ref="CT34:CU34"/>
    <mergeCell ref="CD34:CE34"/>
    <mergeCell ref="CF34:CG34"/>
    <mergeCell ref="CH34:CI34"/>
    <mergeCell ref="CP35:CQ35"/>
    <mergeCell ref="CR35:CS35"/>
    <mergeCell ref="CT35:CU35"/>
    <mergeCell ref="CV35:CW35"/>
    <mergeCell ref="CD35:CE35"/>
    <mergeCell ref="CF35:CG35"/>
    <mergeCell ref="CH35:CI35"/>
    <mergeCell ref="CJ35:CK35"/>
    <mergeCell ref="DL34:DM34"/>
    <mergeCell ref="T36:U36"/>
    <mergeCell ref="V36:W36"/>
    <mergeCell ref="X36:Y36"/>
    <mergeCell ref="Z36:AA36"/>
    <mergeCell ref="AB36:AC36"/>
    <mergeCell ref="AD36:AE36"/>
    <mergeCell ref="AJ36:AK36"/>
    <mergeCell ref="AL36:AM36"/>
    <mergeCell ref="AN36:AO36"/>
    <mergeCell ref="AP36:AQ36"/>
    <mergeCell ref="CH36:CR36"/>
    <mergeCell ref="BP36:BQ36"/>
    <mergeCell ref="BR36:BS36"/>
    <mergeCell ref="BT36:BU36"/>
    <mergeCell ref="BV36:BW36"/>
    <mergeCell ref="BX36:BY36"/>
    <mergeCell ref="BZ36:CA36"/>
    <mergeCell ref="DN35:DO35"/>
    <mergeCell ref="A36:C36"/>
    <mergeCell ref="D36:E36"/>
    <mergeCell ref="F36:G36"/>
    <mergeCell ref="H36:I36"/>
    <mergeCell ref="J36:K36"/>
    <mergeCell ref="L36:M36"/>
    <mergeCell ref="N36:O36"/>
    <mergeCell ref="P36:Q36"/>
    <mergeCell ref="R36:S36"/>
    <mergeCell ref="CX35:CY35"/>
    <mergeCell ref="CZ35:DA35"/>
    <mergeCell ref="DB35:DC35"/>
    <mergeCell ref="DD35:DE35"/>
    <mergeCell ref="DF35:DG35"/>
    <mergeCell ref="DL35:DM35"/>
    <mergeCell ref="CL35:CM35"/>
    <mergeCell ref="CN35:CO35"/>
    <mergeCell ref="AV36:AW36"/>
    <mergeCell ref="AX36:AY36"/>
    <mergeCell ref="AZ36:BA36"/>
    <mergeCell ref="BB36:BC36"/>
    <mergeCell ref="AF36:AG36"/>
    <mergeCell ref="AH36:AI36"/>
    <mergeCell ref="BV41:BW41"/>
    <mergeCell ref="BX41:BY41"/>
    <mergeCell ref="CR40:CS40"/>
    <mergeCell ref="A37:C37"/>
    <mergeCell ref="BP39:BQ39"/>
    <mergeCell ref="D40:E40"/>
    <mergeCell ref="BT40:BU40"/>
    <mergeCell ref="BV40:BW40"/>
    <mergeCell ref="BX40:BY40"/>
    <mergeCell ref="BZ40:CA40"/>
    <mergeCell ref="CB40:CC40"/>
    <mergeCell ref="CD40:CE40"/>
    <mergeCell ref="R40:S40"/>
    <mergeCell ref="H40:I40"/>
    <mergeCell ref="L40:M40"/>
    <mergeCell ref="N40:O40"/>
    <mergeCell ref="P40:Q40"/>
    <mergeCell ref="BP41:BQ41"/>
    <mergeCell ref="CF41:CG41"/>
    <mergeCell ref="CH41:CI41"/>
    <mergeCell ref="CJ41:CK41"/>
    <mergeCell ref="CL41:CM41"/>
    <mergeCell ref="R41:S41"/>
    <mergeCell ref="T40:U40"/>
    <mergeCell ref="CT40:CU40"/>
    <mergeCell ref="DF40:DG40"/>
    <mergeCell ref="DL40:DM40"/>
    <mergeCell ref="DN40:DO40"/>
    <mergeCell ref="BZ41:CA41"/>
    <mergeCell ref="CF40:CG40"/>
    <mergeCell ref="CH40:CI40"/>
    <mergeCell ref="CJ40:CK40"/>
    <mergeCell ref="CL40:CM40"/>
    <mergeCell ref="CN40:CO40"/>
    <mergeCell ref="CP40:CQ40"/>
    <mergeCell ref="DN41:DO41"/>
    <mergeCell ref="CN41:CO41"/>
    <mergeCell ref="CP41:CQ41"/>
    <mergeCell ref="CR41:CS41"/>
    <mergeCell ref="CT41:CU41"/>
    <mergeCell ref="DF41:DG41"/>
    <mergeCell ref="DL41:DM41"/>
    <mergeCell ref="CB41:CC41"/>
    <mergeCell ref="CD41:CE41"/>
    <mergeCell ref="CZ41:DA41"/>
    <mergeCell ref="CX40:CY40"/>
    <mergeCell ref="DB40:DC40"/>
    <mergeCell ref="DB41:DC41"/>
    <mergeCell ref="DF42:DG42"/>
    <mergeCell ref="DL42:DM42"/>
    <mergeCell ref="DN42:DO42"/>
    <mergeCell ref="BP43:BQ43"/>
    <mergeCell ref="BT43:BU43"/>
    <mergeCell ref="BV43:BW43"/>
    <mergeCell ref="BX43:BY43"/>
    <mergeCell ref="BZ43:CA43"/>
    <mergeCell ref="CB43:CC43"/>
    <mergeCell ref="CD43:CE43"/>
    <mergeCell ref="CJ42:CK42"/>
    <mergeCell ref="CL42:CM42"/>
    <mergeCell ref="CN42:CO42"/>
    <mergeCell ref="CP42:CQ42"/>
    <mergeCell ref="CR42:CS42"/>
    <mergeCell ref="CT42:CU42"/>
    <mergeCell ref="CR43:CS43"/>
    <mergeCell ref="CT43:CU43"/>
    <mergeCell ref="DF43:DG43"/>
    <mergeCell ref="DL43:DM43"/>
    <mergeCell ref="DN43:DO43"/>
    <mergeCell ref="CN43:CO43"/>
    <mergeCell ref="CP43:CQ43"/>
    <mergeCell ref="BV42:BW42"/>
    <mergeCell ref="DN44:DO44"/>
    <mergeCell ref="CN44:CO44"/>
    <mergeCell ref="CP44:CQ44"/>
    <mergeCell ref="CR44:CS44"/>
    <mergeCell ref="CT44:CU44"/>
    <mergeCell ref="DF44:DG44"/>
    <mergeCell ref="DL44:DM44"/>
    <mergeCell ref="CB44:CC44"/>
    <mergeCell ref="CD44:CE44"/>
    <mergeCell ref="CF44:CG44"/>
    <mergeCell ref="CH44:CI44"/>
    <mergeCell ref="CJ44:CK44"/>
    <mergeCell ref="CL44:CM44"/>
    <mergeCell ref="DN45:DO45"/>
    <mergeCell ref="BP46:BQ46"/>
    <mergeCell ref="BT46:BU46"/>
    <mergeCell ref="BV46:BW46"/>
    <mergeCell ref="BX46:BY46"/>
    <mergeCell ref="BZ46:CA46"/>
    <mergeCell ref="CB46:CC46"/>
    <mergeCell ref="CD46:CE46"/>
    <mergeCell ref="CJ45:CK45"/>
    <mergeCell ref="CL45:CM45"/>
    <mergeCell ref="CN45:CO45"/>
    <mergeCell ref="CP45:CQ45"/>
    <mergeCell ref="CR45:CS45"/>
    <mergeCell ref="CT45:CU45"/>
    <mergeCell ref="CR46:CS46"/>
    <mergeCell ref="CT46:CU46"/>
    <mergeCell ref="DF46:DG46"/>
    <mergeCell ref="DL46:DM46"/>
    <mergeCell ref="DN46:DO46"/>
    <mergeCell ref="CN46:CO46"/>
    <mergeCell ref="BP45:BQ45"/>
    <mergeCell ref="BT45:BU45"/>
    <mergeCell ref="BV45:BW45"/>
    <mergeCell ref="BX45:BY45"/>
    <mergeCell ref="CF53:CG53"/>
    <mergeCell ref="CH53:CI53"/>
    <mergeCell ref="CJ53:CK53"/>
    <mergeCell ref="CL53:CM53"/>
    <mergeCell ref="CN52:CO52"/>
    <mergeCell ref="DF45:DG45"/>
    <mergeCell ref="DL45:DM45"/>
    <mergeCell ref="BZ45:CA45"/>
    <mergeCell ref="CB45:CC45"/>
    <mergeCell ref="CD45:CE45"/>
    <mergeCell ref="CF45:CG45"/>
    <mergeCell ref="CH45:CI45"/>
    <mergeCell ref="CJ47:CK47"/>
    <mergeCell ref="CL47:CM47"/>
    <mergeCell ref="CF46:CG46"/>
    <mergeCell ref="CH46:CI46"/>
    <mergeCell ref="CJ46:CK46"/>
    <mergeCell ref="CL46:CM46"/>
    <mergeCell ref="CP46:CQ46"/>
    <mergeCell ref="DL47:DM47"/>
    <mergeCell ref="CD47:CE47"/>
    <mergeCell ref="CF47:CG47"/>
    <mergeCell ref="CH47:CI47"/>
    <mergeCell ref="DF47:DG47"/>
    <mergeCell ref="DN48:DO48"/>
    <mergeCell ref="CN48:CO48"/>
    <mergeCell ref="CP48:CQ48"/>
    <mergeCell ref="CR48:CS48"/>
    <mergeCell ref="CT48:CU48"/>
    <mergeCell ref="CR49:CS49"/>
    <mergeCell ref="CT49:CU49"/>
    <mergeCell ref="DF49:DG49"/>
    <mergeCell ref="DL49:DM49"/>
    <mergeCell ref="DN49:DO49"/>
    <mergeCell ref="CN49:CO49"/>
    <mergeCell ref="CP49:CQ49"/>
    <mergeCell ref="DF48:DG48"/>
    <mergeCell ref="DL48:DM48"/>
    <mergeCell ref="CV49:CW49"/>
    <mergeCell ref="DD49:DE49"/>
    <mergeCell ref="DJ49:DK49"/>
    <mergeCell ref="DN50:DO50"/>
    <mergeCell ref="CN50:CO50"/>
    <mergeCell ref="CP50:CQ50"/>
    <mergeCell ref="CR50:CS50"/>
    <mergeCell ref="CF49:CG49"/>
    <mergeCell ref="CH49:CI49"/>
    <mergeCell ref="DN53:DO53"/>
    <mergeCell ref="CP52:CQ52"/>
    <mergeCell ref="DF51:DG51"/>
    <mergeCell ref="CF51:CG51"/>
    <mergeCell ref="CH51:CI51"/>
    <mergeCell ref="CN53:CO53"/>
    <mergeCell ref="CP53:CQ53"/>
    <mergeCell ref="CR53:CS53"/>
    <mergeCell ref="CT53:CU53"/>
    <mergeCell ref="DF53:DG53"/>
    <mergeCell ref="DN52:DO52"/>
    <mergeCell ref="DN51:DO51"/>
    <mergeCell ref="DF50:DG50"/>
    <mergeCell ref="DL50:DM50"/>
    <mergeCell ref="CH50:CI50"/>
    <mergeCell ref="CJ50:CK50"/>
    <mergeCell ref="CL50:CM50"/>
    <mergeCell ref="DL53:DM53"/>
    <mergeCell ref="CR52:CS52"/>
    <mergeCell ref="CT52:CU52"/>
    <mergeCell ref="DF52:DG52"/>
    <mergeCell ref="DL52:DM52"/>
    <mergeCell ref="CJ51:CK51"/>
    <mergeCell ref="CL51:CM51"/>
    <mergeCell ref="CF52:CG52"/>
    <mergeCell ref="CH52:CI52"/>
    <mergeCell ref="CJ52:CK52"/>
    <mergeCell ref="CL52:CM52"/>
    <mergeCell ref="DL51:DM51"/>
    <mergeCell ref="CN51:CO51"/>
    <mergeCell ref="CP51:CQ51"/>
    <mergeCell ref="CR51:CS51"/>
    <mergeCell ref="CT51:CU51"/>
    <mergeCell ref="CZ51:DA51"/>
    <mergeCell ref="CZ52:DA52"/>
    <mergeCell ref="DB51:DC51"/>
    <mergeCell ref="DB52:DC52"/>
    <mergeCell ref="BX42:BY42"/>
    <mergeCell ref="CB49:CC49"/>
    <mergeCell ref="CD49:CE49"/>
    <mergeCell ref="CJ49:CK49"/>
    <mergeCell ref="CL49:CM49"/>
    <mergeCell ref="BP52:BQ52"/>
    <mergeCell ref="BT52:BU52"/>
    <mergeCell ref="BV52:BW52"/>
    <mergeCell ref="BX52:BY52"/>
    <mergeCell ref="CB50:CC50"/>
    <mergeCell ref="BP44:BQ44"/>
    <mergeCell ref="BT44:BU44"/>
    <mergeCell ref="BV44:BW44"/>
    <mergeCell ref="BX44:BY44"/>
    <mergeCell ref="BZ44:CA44"/>
    <mergeCell ref="CF43:CG43"/>
    <mergeCell ref="CH43:CI43"/>
    <mergeCell ref="CJ43:CK43"/>
    <mergeCell ref="CL43:CM43"/>
    <mergeCell ref="CB42:CC42"/>
    <mergeCell ref="CD42:CE42"/>
    <mergeCell ref="CF42:CG42"/>
    <mergeCell ref="CH42:CI42"/>
    <mergeCell ref="BZ49:CA49"/>
    <mergeCell ref="DN47:DO47"/>
    <mergeCell ref="BP48:BQ48"/>
    <mergeCell ref="BP42:BQ42"/>
    <mergeCell ref="BT42:BU42"/>
    <mergeCell ref="CJ48:CK48"/>
    <mergeCell ref="CL48:CM48"/>
    <mergeCell ref="CT50:CU50"/>
    <mergeCell ref="CB51:CC51"/>
    <mergeCell ref="CD51:CE51"/>
    <mergeCell ref="CD50:CE50"/>
    <mergeCell ref="CF50:CG50"/>
    <mergeCell ref="BT50:BU50"/>
    <mergeCell ref="BV50:BW50"/>
    <mergeCell ref="BX50:BY50"/>
    <mergeCell ref="BZ50:CA50"/>
    <mergeCell ref="BX51:BY51"/>
    <mergeCell ref="CD48:CE48"/>
    <mergeCell ref="CF48:CG48"/>
    <mergeCell ref="CH48:CI48"/>
    <mergeCell ref="CN47:CO47"/>
    <mergeCell ref="CP47:CQ47"/>
    <mergeCell ref="CR47:CS47"/>
    <mergeCell ref="CT47:CU47"/>
    <mergeCell ref="BT49:BU49"/>
    <mergeCell ref="BV48:BW48"/>
    <mergeCell ref="BX48:BY48"/>
    <mergeCell ref="CD52:CE52"/>
    <mergeCell ref="H50:I50"/>
    <mergeCell ref="H51:I51"/>
    <mergeCell ref="H52:I52"/>
    <mergeCell ref="BP47:BQ47"/>
    <mergeCell ref="BT47:BU47"/>
    <mergeCell ref="BV47:BW47"/>
    <mergeCell ref="BX47:BY47"/>
    <mergeCell ref="BZ48:CA48"/>
    <mergeCell ref="CB48:CC48"/>
    <mergeCell ref="CB47:CC47"/>
    <mergeCell ref="BZ47:CA47"/>
    <mergeCell ref="R47:S47"/>
    <mergeCell ref="R48:S48"/>
    <mergeCell ref="P48:Q48"/>
    <mergeCell ref="T48:U48"/>
    <mergeCell ref="BT51:BU51"/>
    <mergeCell ref="BV51:BW51"/>
    <mergeCell ref="BV49:BW49"/>
    <mergeCell ref="BX49:BY49"/>
    <mergeCell ref="P49:Q49"/>
    <mergeCell ref="L48:M48"/>
    <mergeCell ref="BZ42:CA42"/>
    <mergeCell ref="R42:S42"/>
    <mergeCell ref="H53:I53"/>
    <mergeCell ref="H49:I49"/>
    <mergeCell ref="L49:M49"/>
    <mergeCell ref="L50:M50"/>
    <mergeCell ref="L51:M51"/>
    <mergeCell ref="L52:M52"/>
    <mergeCell ref="L53:M53"/>
    <mergeCell ref="BZ52:CA52"/>
    <mergeCell ref="BP51:BQ51"/>
    <mergeCell ref="P50:Q50"/>
    <mergeCell ref="P51:Q51"/>
    <mergeCell ref="P52:Q52"/>
    <mergeCell ref="P53:Q53"/>
    <mergeCell ref="T49:U49"/>
    <mergeCell ref="T50:U50"/>
    <mergeCell ref="T51:U51"/>
    <mergeCell ref="T52:U52"/>
    <mergeCell ref="T53:U53"/>
    <mergeCell ref="BZ51:CA51"/>
    <mergeCell ref="J49:K49"/>
    <mergeCell ref="BP49:BQ49"/>
    <mergeCell ref="BT48:BU48"/>
    <mergeCell ref="CB53:CC53"/>
    <mergeCell ref="CD53:CE53"/>
    <mergeCell ref="N49:O49"/>
    <mergeCell ref="N50:O50"/>
    <mergeCell ref="N51:O51"/>
    <mergeCell ref="N52:O52"/>
    <mergeCell ref="N53:O53"/>
    <mergeCell ref="J50:K50"/>
    <mergeCell ref="J51:K51"/>
    <mergeCell ref="J52:K52"/>
    <mergeCell ref="BP53:BQ53"/>
    <mergeCell ref="J53:K53"/>
    <mergeCell ref="CB52:CC52"/>
    <mergeCell ref="BT53:BU53"/>
    <mergeCell ref="BV53:BW53"/>
    <mergeCell ref="BX53:BY53"/>
    <mergeCell ref="BZ53:CA53"/>
    <mergeCell ref="BP50:BQ50"/>
    <mergeCell ref="R50:S50"/>
    <mergeCell ref="R51:S51"/>
    <mergeCell ref="R52:S52"/>
    <mergeCell ref="R53:S53"/>
    <mergeCell ref="R49:S49"/>
    <mergeCell ref="DD50:DE50"/>
    <mergeCell ref="DD51:DE51"/>
    <mergeCell ref="DD52:DE52"/>
    <mergeCell ref="DD53:DE53"/>
    <mergeCell ref="DD40:DE40"/>
    <mergeCell ref="DD41:DE41"/>
    <mergeCell ref="DD42:DE42"/>
    <mergeCell ref="DD43:DE43"/>
    <mergeCell ref="DD44:DE44"/>
    <mergeCell ref="DD45:DE45"/>
    <mergeCell ref="DD46:DE46"/>
    <mergeCell ref="DD47:DE47"/>
    <mergeCell ref="DD48:DE48"/>
    <mergeCell ref="DH50:DI50"/>
    <mergeCell ref="DH51:DI51"/>
    <mergeCell ref="DH52:DI52"/>
    <mergeCell ref="DH53:DI53"/>
    <mergeCell ref="DH40:DI40"/>
    <mergeCell ref="DH41:DI41"/>
    <mergeCell ref="DH42:DI42"/>
    <mergeCell ref="DH43:DI43"/>
    <mergeCell ref="DH44:DI44"/>
    <mergeCell ref="DH45:DI45"/>
    <mergeCell ref="DH46:DI46"/>
    <mergeCell ref="DH47:DI47"/>
    <mergeCell ref="DH48:DI48"/>
    <mergeCell ref="DH49:DI49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Май 24 (2)</vt:lpstr>
      <vt:lpstr>Апрель 24</vt:lpstr>
      <vt:lpstr>Январь 2024 (2)</vt:lpstr>
      <vt:lpstr>Ноябрь 2023</vt:lpstr>
      <vt:lpstr>Сентябрь 2023</vt:lpstr>
      <vt:lpstr>Август 2023г </vt:lpstr>
      <vt:lpstr>'Апрель 24'!Область_печати</vt:lpstr>
      <vt:lpstr>'Май 24 (2)'!Область_печати</vt:lpstr>
      <vt:lpstr>'Ноябрь 2023'!Область_печати</vt:lpstr>
      <vt:lpstr>'Январь 2024 (2)'!Область_печати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2024-05-16T07:24:24Z</dcterms:modified>
</cp:coreProperties>
</file>