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9E8D44D5-08DB-423A-B62C-71ABAFC9D5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DQ28" i="5" l="1"/>
  <c r="DQ24" i="5"/>
  <c r="DQ14" i="5"/>
  <c r="DQ7" i="5"/>
  <c r="DQ22" i="5"/>
  <c r="DQ15" i="5"/>
  <c r="DQ10" i="5"/>
  <c r="DP24" i="5"/>
  <c r="K29" i="5"/>
  <c r="J35" i="5" s="1"/>
  <c r="I29" i="5"/>
  <c r="H35" i="5" s="1"/>
  <c r="H29" i="5"/>
  <c r="H33" i="5" s="1"/>
  <c r="H34" i="5" s="1"/>
  <c r="CQ29" i="5"/>
  <c r="CP29" i="5"/>
  <c r="CP33" i="5" s="1"/>
  <c r="CP34" i="5" s="1"/>
  <c r="CO29" i="5"/>
  <c r="CN29" i="5"/>
  <c r="E29" i="5"/>
  <c r="D35" i="5" s="1"/>
  <c r="CS29" i="5"/>
  <c r="CS35" i="5" s="1"/>
  <c r="CR29" i="5"/>
  <c r="CR33" i="5" s="1"/>
  <c r="CR34" i="5" s="1"/>
  <c r="CU29" i="5"/>
  <c r="CT29" i="5"/>
  <c r="CT33" i="5" s="1"/>
  <c r="CT34" i="5" s="1"/>
  <c r="DN33" i="5"/>
  <c r="DN34" i="5" s="1"/>
  <c r="DF33" i="5"/>
  <c r="DF34" i="5" s="1"/>
  <c r="CX33" i="5"/>
  <c r="CX34" i="5" s="1"/>
  <c r="CN33" i="5"/>
  <c r="CN34" i="5" s="1"/>
  <c r="CL33" i="5"/>
  <c r="CL34" i="5" s="1"/>
  <c r="CH33" i="5"/>
  <c r="CH34" i="5" s="1"/>
  <c r="CD33" i="5"/>
  <c r="CD34" i="5" s="1"/>
  <c r="DO29" i="5"/>
  <c r="DN29" i="5"/>
  <c r="DM29" i="5"/>
  <c r="DL29" i="5"/>
  <c r="DL33" i="5" s="1"/>
  <c r="DL34" i="5" s="1"/>
  <c r="DK29" i="5"/>
  <c r="DJ29" i="5"/>
  <c r="DJ33" i="5" s="1"/>
  <c r="DJ34" i="5" s="1"/>
  <c r="DI29" i="5"/>
  <c r="DH29" i="5"/>
  <c r="DH33" i="5" s="1"/>
  <c r="DH34" i="5" s="1"/>
  <c r="DG29" i="5"/>
  <c r="DF29" i="5"/>
  <c r="DE29" i="5"/>
  <c r="DD29" i="5"/>
  <c r="DD33" i="5" s="1"/>
  <c r="DD34" i="5" s="1"/>
  <c r="DC29" i="5"/>
  <c r="DB29" i="5"/>
  <c r="DB33" i="5" s="1"/>
  <c r="DB34" i="5" s="1"/>
  <c r="DA29" i="5"/>
  <c r="CZ29" i="5"/>
  <c r="CZ33" i="5" s="1"/>
  <c r="CZ34" i="5" s="1"/>
  <c r="CY29" i="5"/>
  <c r="CX29" i="5"/>
  <c r="CW29" i="5"/>
  <c r="CV29" i="5"/>
  <c r="CV33" i="5" s="1"/>
  <c r="CV34" i="5" s="1"/>
  <c r="BW29" i="5"/>
  <c r="BV35" i="5" s="1"/>
  <c r="BV29" i="5"/>
  <c r="BU29" i="5"/>
  <c r="BT29" i="5"/>
  <c r="U29" i="5"/>
  <c r="T35" i="5" s="1"/>
  <c r="T29" i="5"/>
  <c r="S29" i="5"/>
  <c r="R35" i="5" s="1"/>
  <c r="R29" i="5"/>
  <c r="Q29" i="5"/>
  <c r="P35" i="5" s="1"/>
  <c r="P29" i="5"/>
  <c r="P33" i="5" s="1"/>
  <c r="P34" i="5" s="1"/>
  <c r="N29" i="5"/>
  <c r="N33" i="5" s="1"/>
  <c r="N34" i="5" s="1"/>
  <c r="M29" i="5"/>
  <c r="L35" i="5" s="1"/>
  <c r="L29" i="5"/>
  <c r="L33" i="5" s="1"/>
  <c r="L34" i="5" s="1"/>
  <c r="J29" i="5"/>
  <c r="J33" i="5" s="1"/>
  <c r="J34" i="5" s="1"/>
  <c r="G29" i="5"/>
  <c r="F35" i="5" s="1"/>
  <c r="F24" i="5"/>
  <c r="F29" i="5" s="1"/>
  <c r="F33" i="5" s="1"/>
  <c r="F34" i="5" s="1"/>
  <c r="F9" i="5"/>
  <c r="F8" i="5"/>
  <c r="BD36" i="5"/>
  <c r="BB36" i="5"/>
  <c r="AP36" i="5"/>
  <c r="CU35" i="5"/>
  <c r="BL35" i="5"/>
  <c r="AZ35" i="5"/>
  <c r="AV35" i="5"/>
  <c r="AJ35" i="5"/>
  <c r="AH35" i="5"/>
  <c r="CM29" i="5"/>
  <c r="CL29" i="5"/>
  <c r="CK29" i="5"/>
  <c r="CJ29" i="5"/>
  <c r="CJ33" i="5" s="1"/>
  <c r="CJ34" i="5" s="1"/>
  <c r="CI29" i="5"/>
  <c r="CH29" i="5"/>
  <c r="CG29" i="5"/>
  <c r="CF29" i="5"/>
  <c r="CF33" i="5" s="1"/>
  <c r="CF34" i="5" s="1"/>
  <c r="CE29" i="5"/>
  <c r="CD29" i="5"/>
  <c r="CC29" i="5"/>
  <c r="CB29" i="5"/>
  <c r="CA29" i="5"/>
  <c r="BZ35" i="5" s="1"/>
  <c r="BZ29" i="5"/>
  <c r="BY29" i="5"/>
  <c r="BX35" i="5" s="1"/>
  <c r="BX29" i="5"/>
  <c r="BT35" i="5"/>
  <c r="BR35" i="5"/>
  <c r="BP35" i="5"/>
  <c r="BN35" i="5"/>
  <c r="BJ35" i="5"/>
  <c r="BH35" i="5"/>
  <c r="BF35" i="5"/>
  <c r="BD35" i="5"/>
  <c r="BB35" i="5"/>
  <c r="AX35" i="5"/>
  <c r="AT35" i="5"/>
  <c r="AR35" i="5"/>
  <c r="AP35" i="5"/>
  <c r="AN35" i="5"/>
  <c r="AL35" i="5"/>
  <c r="AF35" i="5"/>
  <c r="AD35" i="5"/>
  <c r="AB35" i="5"/>
  <c r="Z35" i="5"/>
  <c r="X35" i="5"/>
  <c r="V35" i="5"/>
  <c r="D29" i="5"/>
  <c r="D33" i="5" s="1"/>
  <c r="D34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7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O29" i="5" l="1"/>
  <c r="N35" i="5" s="1"/>
  <c r="DQ18" i="5" s="1"/>
  <c r="DR18" i="5" s="1"/>
  <c r="DR10" i="5"/>
  <c r="DR26" i="5"/>
  <c r="DR22" i="5"/>
  <c r="DR16" i="5"/>
  <c r="DR20" i="5"/>
  <c r="DR15" i="5"/>
  <c r="DR17" i="5"/>
  <c r="DR19" i="5"/>
  <c r="DR21" i="5"/>
  <c r="DP29" i="5"/>
  <c r="DR14" i="5"/>
  <c r="DR8" i="5"/>
  <c r="DR11" i="5"/>
  <c r="DR13" i="5"/>
  <c r="DR24" i="5"/>
  <c r="DR27" i="5"/>
  <c r="DR12" i="5"/>
  <c r="DR28" i="5"/>
  <c r="DR9" i="5"/>
  <c r="DR23" i="5"/>
  <c r="DR25" i="5"/>
  <c r="CH35" i="5"/>
  <c r="DR7" i="5"/>
  <c r="DJ34" i="4"/>
  <c r="DD33" i="4"/>
  <c r="DD34" i="4" s="1"/>
  <c r="DB33" i="4"/>
  <c r="DB34" i="4" s="1"/>
  <c r="DQ29" i="5" l="1"/>
  <c r="DQ35" i="5" s="1"/>
  <c r="CX33" i="4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R29" i="5" l="1"/>
  <c r="DN15" i="4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</calcChain>
</file>

<file path=xl/sharedStrings.xml><?xml version="1.0" encoding="utf-8"?>
<sst xmlns="http://schemas.openxmlformats.org/spreadsheetml/2006/main" count="655" uniqueCount="121">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</sst>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5" fillId="3" borderId="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6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5" fillId="5" borderId="10" xfId="2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/>
    </xf>
    <xf numFmtId="16" fontId="5" fillId="0" borderId="66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1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2"/>
  <sheetViews>
    <sheetView tabSelected="1" zoomScale="110" zoomScaleNormal="110" workbookViewId="0">
      <pane xSplit="3" ySplit="2" topLeftCell="N27" activePane="bottomRight" state="frozen"/>
      <selection pane="topRight" activeCell="C1" sqref="C1"/>
      <selection pane="bottomLeft" activeCell="A3" sqref="A3"/>
      <selection pane="bottomRight" activeCell="BT43" sqref="BT43:BU43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0" t="s">
        <v>0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0" t="s">
        <v>113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1" t="s">
        <v>1</v>
      </c>
      <c r="B5" s="322"/>
      <c r="C5" s="322"/>
      <c r="D5" s="318">
        <v>45139</v>
      </c>
      <c r="E5" s="319"/>
      <c r="F5" s="318">
        <v>45140</v>
      </c>
      <c r="G5" s="319"/>
      <c r="H5" s="318">
        <v>45141</v>
      </c>
      <c r="I5" s="325"/>
      <c r="J5" s="318">
        <v>45142</v>
      </c>
      <c r="K5" s="319"/>
      <c r="L5" s="326">
        <v>45143</v>
      </c>
      <c r="M5" s="319"/>
      <c r="N5" s="318">
        <v>45144</v>
      </c>
      <c r="O5" s="319"/>
      <c r="P5" s="318">
        <v>45145</v>
      </c>
      <c r="Q5" s="319"/>
      <c r="R5" s="318">
        <v>45146</v>
      </c>
      <c r="S5" s="319"/>
      <c r="T5" s="318">
        <v>45147</v>
      </c>
      <c r="U5" s="319"/>
      <c r="V5" s="318">
        <v>45148</v>
      </c>
      <c r="W5" s="319"/>
      <c r="X5" s="318">
        <v>45149</v>
      </c>
      <c r="Y5" s="319"/>
      <c r="Z5" s="318">
        <v>45150</v>
      </c>
      <c r="AA5" s="319"/>
      <c r="AB5" s="318">
        <v>45151</v>
      </c>
      <c r="AC5" s="319"/>
      <c r="AD5" s="318">
        <v>45152</v>
      </c>
      <c r="AE5" s="319"/>
      <c r="AF5" s="318">
        <v>45153</v>
      </c>
      <c r="AG5" s="319"/>
      <c r="AH5" s="318">
        <v>45154</v>
      </c>
      <c r="AI5" s="319"/>
      <c r="AJ5" s="318">
        <v>45155</v>
      </c>
      <c r="AK5" s="319"/>
      <c r="AL5" s="318">
        <v>45156</v>
      </c>
      <c r="AM5" s="319"/>
      <c r="AN5" s="318">
        <v>45157</v>
      </c>
      <c r="AO5" s="319"/>
      <c r="AP5" s="318">
        <v>45158</v>
      </c>
      <c r="AQ5" s="319"/>
      <c r="AR5" s="318">
        <v>45159</v>
      </c>
      <c r="AS5" s="319"/>
      <c r="AT5" s="318">
        <v>45160</v>
      </c>
      <c r="AU5" s="319"/>
      <c r="AV5" s="318">
        <v>45161</v>
      </c>
      <c r="AW5" s="319"/>
      <c r="AX5" s="318">
        <v>45162</v>
      </c>
      <c r="AY5" s="319"/>
      <c r="AZ5" s="318">
        <v>45163</v>
      </c>
      <c r="BA5" s="319"/>
      <c r="BB5" s="318">
        <v>45164</v>
      </c>
      <c r="BC5" s="319"/>
      <c r="BD5" s="318">
        <v>45165</v>
      </c>
      <c r="BE5" s="319"/>
      <c r="BF5" s="318">
        <v>45166</v>
      </c>
      <c r="BG5" s="319"/>
      <c r="BH5" s="318">
        <v>45167</v>
      </c>
      <c r="BI5" s="319"/>
      <c r="BJ5" s="318">
        <v>45168</v>
      </c>
      <c r="BK5" s="319"/>
      <c r="BL5" s="318">
        <v>45169</v>
      </c>
      <c r="BM5" s="319"/>
      <c r="BN5" s="318">
        <v>45170</v>
      </c>
      <c r="BO5" s="319"/>
      <c r="BP5" s="318">
        <v>45171</v>
      </c>
      <c r="BQ5" s="319"/>
      <c r="BR5" s="318">
        <v>45172</v>
      </c>
      <c r="BS5" s="319"/>
      <c r="BT5" s="318">
        <v>45148</v>
      </c>
      <c r="BU5" s="319"/>
      <c r="BV5" s="318">
        <v>45147</v>
      </c>
      <c r="BW5" s="319"/>
      <c r="BX5" s="318">
        <v>45148</v>
      </c>
      <c r="BY5" s="319"/>
      <c r="BZ5" s="318">
        <v>45149</v>
      </c>
      <c r="CA5" s="319"/>
      <c r="CB5" s="318">
        <v>45150</v>
      </c>
      <c r="CC5" s="319"/>
      <c r="CD5" s="318">
        <v>45151</v>
      </c>
      <c r="CE5" s="319"/>
      <c r="CF5" s="318">
        <v>45152</v>
      </c>
      <c r="CG5" s="319"/>
      <c r="CH5" s="318">
        <v>45153</v>
      </c>
      <c r="CI5" s="319"/>
      <c r="CJ5" s="318">
        <v>45154</v>
      </c>
      <c r="CK5" s="319"/>
      <c r="CL5" s="327">
        <v>45155</v>
      </c>
      <c r="CM5" s="311"/>
      <c r="CN5" s="318">
        <v>45156</v>
      </c>
      <c r="CO5" s="319"/>
      <c r="CP5" s="318">
        <v>45157</v>
      </c>
      <c r="CQ5" s="319"/>
      <c r="CR5" s="318">
        <v>45158</v>
      </c>
      <c r="CS5" s="319"/>
      <c r="CT5" s="318">
        <v>45159</v>
      </c>
      <c r="CU5" s="319"/>
      <c r="CV5" s="318">
        <v>45160</v>
      </c>
      <c r="CW5" s="319"/>
      <c r="CX5" s="318">
        <v>45161</v>
      </c>
      <c r="CY5" s="319"/>
      <c r="CZ5" s="318">
        <v>45162</v>
      </c>
      <c r="DA5" s="319"/>
      <c r="DB5" s="318">
        <v>45163</v>
      </c>
      <c r="DC5" s="319"/>
      <c r="DD5" s="318">
        <v>45164</v>
      </c>
      <c r="DE5" s="325"/>
      <c r="DF5" s="318">
        <v>45165</v>
      </c>
      <c r="DG5" s="319"/>
      <c r="DH5" s="318">
        <v>45166</v>
      </c>
      <c r="DI5" s="319"/>
      <c r="DJ5" s="318">
        <v>45167</v>
      </c>
      <c r="DK5" s="319"/>
      <c r="DL5" s="318">
        <v>45168</v>
      </c>
      <c r="DM5" s="319"/>
      <c r="DN5" s="318">
        <v>45169</v>
      </c>
      <c r="DO5" s="319"/>
      <c r="DP5" s="226"/>
      <c r="DQ5" s="226"/>
      <c r="DR5" s="227"/>
    </row>
    <row r="6" spans="1:122" ht="15" customHeight="1" thickBot="1" x14ac:dyDescent="0.3">
      <c r="A6" s="323"/>
      <c r="B6" s="324"/>
      <c r="C6" s="324"/>
      <c r="D6" s="289" t="s">
        <v>3</v>
      </c>
      <c r="E6" s="8" t="s">
        <v>4</v>
      </c>
      <c r="F6" s="289" t="s">
        <v>3</v>
      </c>
      <c r="G6" s="8" t="s">
        <v>4</v>
      </c>
      <c r="H6" s="291" t="s">
        <v>3</v>
      </c>
      <c r="I6" s="7" t="s">
        <v>4</v>
      </c>
      <c r="J6" s="289" t="s">
        <v>3</v>
      </c>
      <c r="K6" s="8" t="s">
        <v>4</v>
      </c>
      <c r="L6" s="291" t="s">
        <v>3</v>
      </c>
      <c r="M6" s="8" t="s">
        <v>4</v>
      </c>
      <c r="N6" s="289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9" t="s">
        <v>3</v>
      </c>
      <c r="DK6" s="8" t="s">
        <v>4</v>
      </c>
      <c r="DL6" s="289" t="s">
        <v>3</v>
      </c>
      <c r="DM6" s="8" t="s">
        <v>4</v>
      </c>
      <c r="DN6" s="289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28" t="s">
        <v>66</v>
      </c>
      <c r="B7" s="329"/>
      <c r="C7" s="330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/>
      <c r="S7" s="20"/>
      <c r="T7" s="18"/>
      <c r="U7" s="22"/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/>
      <c r="BU7" s="22"/>
      <c r="BV7" s="18"/>
      <c r="BW7" s="209"/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6"/>
      <c r="DG7" s="267"/>
      <c r="DH7" s="282"/>
      <c r="DI7" s="267"/>
      <c r="DJ7" s="282"/>
      <c r="DK7" s="267"/>
      <c r="DL7" s="266"/>
      <c r="DM7" s="267"/>
      <c r="DN7" s="266"/>
      <c r="DO7" s="267"/>
      <c r="DP7" s="29">
        <f t="shared" ref="DP7:DP28" si="0">SUM(L7,N7,P7,R7,T7,V7,X7,Z7,AB7,AD7,AH7,AJ7,AL7,AN7,AP7,AR7,AT7,AV7,AX7,AZ7,BB7,BD7,BF7,BH7,BJ7,BL7,BN7,BP7,BR7,,BR7,BT7)</f>
        <v>37.28</v>
      </c>
      <c r="DQ7" s="30">
        <f t="shared" ref="DQ7:DQ9" si="1">SUM(AE7,AC7,AA7,Y7,W7,U7,S7,Q7,O7,M7,AI7,AK7,AM7,AO7,AQ7,AS7,AU7,AW7,AY7,BA7,BC7,BE7,BG7,BI7,BK7,BM7,BO7,BQ7,BS7,BU7)</f>
        <v>32.381000000000768</v>
      </c>
      <c r="DR7" s="214">
        <f>DQ7-DP7</f>
        <v>-4.8989999999992335</v>
      </c>
    </row>
    <row r="8" spans="1:122" ht="15" customHeight="1" x14ac:dyDescent="0.25">
      <c r="A8" s="331" t="s">
        <v>67</v>
      </c>
      <c r="B8" s="332"/>
      <c r="C8" s="333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/>
      <c r="S8" s="25"/>
      <c r="T8" s="42"/>
      <c r="U8" s="44"/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/>
      <c r="BU8" s="44"/>
      <c r="BV8" s="42"/>
      <c r="BW8" s="43"/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6"/>
      <c r="DG8" s="25"/>
      <c r="DH8" s="283"/>
      <c r="DI8" s="25"/>
      <c r="DJ8" s="283"/>
      <c r="DK8" s="25"/>
      <c r="DL8" s="266"/>
      <c r="DM8" s="25"/>
      <c r="DN8" s="266"/>
      <c r="DO8" s="25"/>
      <c r="DP8" s="29">
        <f t="shared" si="0"/>
        <v>22.23</v>
      </c>
      <c r="DQ8" s="30">
        <f t="shared" si="1"/>
        <v>116.9749000000005</v>
      </c>
      <c r="DR8" s="215">
        <f t="shared" ref="DR8:DR9" si="2">DQ8-DP8</f>
        <v>94.744900000000499</v>
      </c>
    </row>
    <row r="9" spans="1:122" ht="15" customHeight="1" x14ac:dyDescent="0.25">
      <c r="A9" s="340" t="s">
        <v>68</v>
      </c>
      <c r="B9" s="341"/>
      <c r="C9" s="342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/>
      <c r="S9" s="25"/>
      <c r="T9" s="42"/>
      <c r="U9" s="44"/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/>
      <c r="BU9" s="44"/>
      <c r="BV9" s="42"/>
      <c r="BW9" s="43"/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6"/>
      <c r="DG9" s="25"/>
      <c r="DH9" s="283"/>
      <c r="DI9" s="25"/>
      <c r="DJ9" s="283"/>
      <c r="DK9" s="25"/>
      <c r="DL9" s="266"/>
      <c r="DM9" s="25"/>
      <c r="DN9" s="266"/>
      <c r="DO9" s="25"/>
      <c r="DP9" s="29">
        <f t="shared" si="0"/>
        <v>135.02000000000001</v>
      </c>
      <c r="DQ9" s="30">
        <f t="shared" si="1"/>
        <v>61.936999999999998</v>
      </c>
      <c r="DR9" s="215">
        <f t="shared" si="2"/>
        <v>-73.083000000000013</v>
      </c>
    </row>
    <row r="10" spans="1:122" ht="15" customHeight="1" x14ac:dyDescent="0.25">
      <c r="A10" s="331" t="s">
        <v>14</v>
      </c>
      <c r="B10" s="332"/>
      <c r="C10" s="333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/>
      <c r="S10" s="25"/>
      <c r="T10" s="42"/>
      <c r="U10" s="44"/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/>
      <c r="BU10" s="44"/>
      <c r="BV10" s="42"/>
      <c r="BW10" s="43"/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6"/>
      <c r="DG10" s="25"/>
      <c r="DH10" s="283"/>
      <c r="DI10" s="25"/>
      <c r="DJ10" s="283"/>
      <c r="DK10" s="25"/>
      <c r="DL10" s="266"/>
      <c r="DM10" s="25"/>
      <c r="DN10" s="266"/>
      <c r="DO10" s="25"/>
      <c r="DP10" s="29">
        <f t="shared" si="0"/>
        <v>278.36</v>
      </c>
      <c r="DQ10" s="30">
        <f>SUM(AE10,AC10,AA10,Y10,W10,U10,S10,Q10,O10,M10,AI10,AK10,AM10,AO10,AQ10,AS10,AU10,AW10,AY10,BA10,BC10,BE10,BG10,BI10,BK10,BM10,BO10,BQ10,BS10,BU10)</f>
        <v>290.23647000000778</v>
      </c>
      <c r="DR10" s="215">
        <f>DQ10-DP10</f>
        <v>11.876470000007771</v>
      </c>
    </row>
    <row r="11" spans="1:122" ht="15" customHeight="1" x14ac:dyDescent="0.25">
      <c r="A11" s="331" t="s">
        <v>69</v>
      </c>
      <c r="B11" s="332"/>
      <c r="C11" s="333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/>
      <c r="S11" s="25"/>
      <c r="T11" s="42"/>
      <c r="U11" s="44"/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/>
      <c r="BU11" s="44"/>
      <c r="BV11" s="42"/>
      <c r="BW11" s="43"/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6"/>
      <c r="DG11" s="25"/>
      <c r="DH11" s="283"/>
      <c r="DI11" s="25"/>
      <c r="DJ11" s="283"/>
      <c r="DK11" s="25"/>
      <c r="DL11" s="266"/>
      <c r="DM11" s="25"/>
      <c r="DN11" s="266"/>
      <c r="DO11" s="25"/>
      <c r="DP11" s="29">
        <f>SUM(L11,N11,P11,R11,T11,V11,X11,Z11,AB11,AD11,AH11,AJ11,AL11,AN11,AP11,AR11,AT11,AV11,AX11,AZ11,BB11,BD11,BF11,BH11,BJ11,BL11,BN11,BP11,BR11,,BR11,BT11)</f>
        <v>437.5</v>
      </c>
      <c r="DQ11" s="30">
        <f>SUM(AE11,AC11,AA11,Y11,W11,U11,S11,Q11,O11,M11,AI11,AK11,AM11,AO11,AQ11,AS11,AU11,AW11,AY11,BA11,BC11,BE11,BG11,BI11,BK11,BM11,BO11,BQ11,BS11,BU11)</f>
        <v>377.41099999999142</v>
      </c>
      <c r="DR11" s="215">
        <f>DQ11-DP11</f>
        <v>-60.089000000008582</v>
      </c>
    </row>
    <row r="12" spans="1:122" ht="15" customHeight="1" thickBot="1" x14ac:dyDescent="0.3">
      <c r="A12" s="331" t="s">
        <v>70</v>
      </c>
      <c r="B12" s="332"/>
      <c r="C12" s="333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/>
      <c r="S12" s="44"/>
      <c r="T12" s="42"/>
      <c r="U12" s="44"/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/>
      <c r="BU12" s="44"/>
      <c r="BV12" s="42"/>
      <c r="BW12" s="43"/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6"/>
      <c r="DG12" s="25"/>
      <c r="DH12" s="283"/>
      <c r="DI12" s="25"/>
      <c r="DJ12" s="283"/>
      <c r="DK12" s="25"/>
      <c r="DL12" s="266"/>
      <c r="DM12" s="25"/>
      <c r="DN12" s="266"/>
      <c r="DO12" s="25"/>
      <c r="DP12" s="29">
        <f t="shared" si="0"/>
        <v>255.97</v>
      </c>
      <c r="DQ12" s="110">
        <f>SUM(AE12,AC12,AA12,Y12,W12,U12,S12,Q12,O12,M12,AI12,AK12,AM12,AO12,AQ12,AS12,AU12,AW12,AY12,BA12,BC12,BE12,BG12,BI12,BK12,BM12,BO12,BQ12,BS12,BU12)</f>
        <v>167.08799999999974</v>
      </c>
      <c r="DR12" s="215">
        <f>DQ12-DP12</f>
        <v>-88.882000000000261</v>
      </c>
    </row>
    <row r="13" spans="1:122" ht="15" customHeight="1" thickBot="1" x14ac:dyDescent="0.3">
      <c r="A13" s="331" t="s">
        <v>71</v>
      </c>
      <c r="B13" s="332"/>
      <c r="C13" s="333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/>
      <c r="S13" s="44"/>
      <c r="T13" s="42"/>
      <c r="U13" s="44"/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/>
      <c r="BU13" s="44"/>
      <c r="BV13" s="42"/>
      <c r="BW13" s="43"/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6"/>
      <c r="DG13" s="25"/>
      <c r="DH13" s="283"/>
      <c r="DI13" s="25"/>
      <c r="DJ13" s="283"/>
      <c r="DK13" s="25"/>
      <c r="DL13" s="266"/>
      <c r="DM13" s="25"/>
      <c r="DN13" s="266"/>
      <c r="DO13" s="25"/>
      <c r="DP13" s="263">
        <f t="shared" si="0"/>
        <v>3.4799999999999995</v>
      </c>
      <c r="DQ13" s="225">
        <f t="shared" ref="DQ13:DQ28" si="3">SUM(AE13,AC13,AA13,Y13,W13,U13,S13,Q13,O13,M13,AI13,AK13,AM13,AO13,AQ13,AS13,AU13,AW13,AY13,BA13,BC13,BE13,BG13,BI13,BK13,BM13,BO13,BQ13,BS13,BU13)</f>
        <v>3.4799999999999995</v>
      </c>
      <c r="DR13" s="215">
        <f t="shared" ref="DR13:DR28" si="4">DQ13-DP13</f>
        <v>0</v>
      </c>
    </row>
    <row r="14" spans="1:122" ht="15" customHeight="1" x14ac:dyDescent="0.25">
      <c r="A14" s="331" t="s">
        <v>72</v>
      </c>
      <c r="B14" s="332"/>
      <c r="C14" s="333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/>
      <c r="S14" s="44"/>
      <c r="T14" s="42"/>
      <c r="U14" s="44"/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/>
      <c r="BU14" s="44"/>
      <c r="BV14" s="42"/>
      <c r="BW14" s="43"/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6"/>
      <c r="DG14" s="25"/>
      <c r="DH14" s="283"/>
      <c r="DI14" s="25"/>
      <c r="DJ14" s="283"/>
      <c r="DK14" s="25"/>
      <c r="DL14" s="266"/>
      <c r="DM14" s="25"/>
      <c r="DN14" s="266"/>
      <c r="DO14" s="25"/>
      <c r="DP14" s="29">
        <f t="shared" si="0"/>
        <v>561.01</v>
      </c>
      <c r="DQ14" s="30">
        <f t="shared" si="3"/>
        <v>576.58199999998214</v>
      </c>
      <c r="DR14" s="216">
        <f t="shared" si="4"/>
        <v>15.571999999982154</v>
      </c>
    </row>
    <row r="15" spans="1:122" ht="15" customHeight="1" x14ac:dyDescent="0.25">
      <c r="A15" s="331" t="s">
        <v>73</v>
      </c>
      <c r="B15" s="332"/>
      <c r="C15" s="333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/>
      <c r="S15" s="44"/>
      <c r="T15" s="42"/>
      <c r="U15" s="44"/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/>
      <c r="BU15" s="44"/>
      <c r="BV15" s="42"/>
      <c r="BW15" s="43"/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6"/>
      <c r="DG15" s="25"/>
      <c r="DH15" s="283"/>
      <c r="DI15" s="25"/>
      <c r="DJ15" s="283"/>
      <c r="DK15" s="25"/>
      <c r="DL15" s="266"/>
      <c r="DM15" s="25"/>
      <c r="DN15" s="266"/>
      <c r="DO15" s="25"/>
      <c r="DP15" s="29">
        <f t="shared" si="0"/>
        <v>115.08</v>
      </c>
      <c r="DQ15" s="30">
        <f t="shared" si="3"/>
        <v>128.58965999999873</v>
      </c>
      <c r="DR15" s="215">
        <f t="shared" si="4"/>
        <v>13.509659999998732</v>
      </c>
    </row>
    <row r="16" spans="1:122" ht="15" customHeight="1" x14ac:dyDescent="0.25">
      <c r="A16" s="331" t="s">
        <v>87</v>
      </c>
      <c r="B16" s="332"/>
      <c r="C16" s="333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/>
      <c r="S16" s="44"/>
      <c r="T16" s="42"/>
      <c r="U16" s="44"/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/>
      <c r="BU16" s="44"/>
      <c r="BV16" s="42"/>
      <c r="BW16" s="43"/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6"/>
      <c r="DG16" s="25"/>
      <c r="DH16" s="283"/>
      <c r="DI16" s="25"/>
      <c r="DJ16" s="283"/>
      <c r="DK16" s="25"/>
      <c r="DL16" s="266"/>
      <c r="DM16" s="25"/>
      <c r="DN16" s="266"/>
      <c r="DO16" s="25"/>
      <c r="DP16" s="29">
        <f t="shared" si="0"/>
        <v>105.22</v>
      </c>
      <c r="DQ16" s="30">
        <f t="shared" si="3"/>
        <v>72.62</v>
      </c>
      <c r="DR16" s="215">
        <f t="shared" si="4"/>
        <v>-32.599999999999994</v>
      </c>
    </row>
    <row r="17" spans="1:122" ht="15" customHeight="1" x14ac:dyDescent="0.25">
      <c r="A17" s="334" t="s">
        <v>74</v>
      </c>
      <c r="B17" s="335"/>
      <c r="C17" s="336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/>
      <c r="S17" s="44"/>
      <c r="T17" s="42"/>
      <c r="U17" s="44"/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/>
      <c r="BU17" s="44"/>
      <c r="BV17" s="42"/>
      <c r="BW17" s="43"/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6"/>
      <c r="DG17" s="25"/>
      <c r="DH17" s="283"/>
      <c r="DI17" s="25"/>
      <c r="DJ17" s="283"/>
      <c r="DK17" s="25"/>
      <c r="DL17" s="266"/>
      <c r="DM17" s="25"/>
      <c r="DN17" s="266"/>
      <c r="DO17" s="25"/>
      <c r="DP17" s="29">
        <f t="shared" si="0"/>
        <v>15.169999999999998</v>
      </c>
      <c r="DQ17" s="30">
        <f t="shared" si="3"/>
        <v>16.5</v>
      </c>
      <c r="DR17" s="215">
        <f t="shared" si="4"/>
        <v>1.3300000000000018</v>
      </c>
    </row>
    <row r="18" spans="1:122" ht="15" customHeight="1" x14ac:dyDescent="0.25">
      <c r="A18" s="337" t="s">
        <v>75</v>
      </c>
      <c r="B18" s="338"/>
      <c r="C18" s="339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/>
      <c r="S18" s="44"/>
      <c r="T18" s="42"/>
      <c r="U18" s="44"/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/>
      <c r="BU18" s="44"/>
      <c r="BV18" s="42"/>
      <c r="BW18" s="43"/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8"/>
      <c r="DG18" s="44"/>
      <c r="DH18" s="284"/>
      <c r="DI18" s="44"/>
      <c r="DJ18" s="284"/>
      <c r="DK18" s="44"/>
      <c r="DL18" s="268"/>
      <c r="DM18" s="44"/>
      <c r="DN18" s="268"/>
      <c r="DO18" s="44"/>
      <c r="DP18" s="29">
        <f t="shared" si="0"/>
        <v>124.94999999999999</v>
      </c>
      <c r="DQ18" s="30">
        <f t="shared" si="3"/>
        <v>130.97700000007012</v>
      </c>
      <c r="DR18" s="215">
        <f t="shared" si="4"/>
        <v>6.0270000000701316</v>
      </c>
    </row>
    <row r="19" spans="1:122" ht="15" customHeight="1" x14ac:dyDescent="0.25">
      <c r="A19" s="337" t="s">
        <v>76</v>
      </c>
      <c r="B19" s="338"/>
      <c r="C19" s="339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/>
      <c r="S19" s="44"/>
      <c r="T19" s="42"/>
      <c r="U19" s="44"/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/>
      <c r="BU19" s="44"/>
      <c r="BV19" s="42"/>
      <c r="BW19" s="43"/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6"/>
      <c r="DG19" s="25"/>
      <c r="DH19" s="283"/>
      <c r="DI19" s="25"/>
      <c r="DJ19" s="283"/>
      <c r="DK19" s="25"/>
      <c r="DL19" s="266"/>
      <c r="DM19" s="25"/>
      <c r="DN19" s="266"/>
      <c r="DO19" s="25"/>
      <c r="DP19" s="29">
        <f t="shared" si="0"/>
        <v>79.12</v>
      </c>
      <c r="DQ19" s="30">
        <f t="shared" si="3"/>
        <v>44.384999999999998</v>
      </c>
      <c r="DR19" s="215">
        <f t="shared" si="4"/>
        <v>-34.735000000000007</v>
      </c>
    </row>
    <row r="20" spans="1:122" ht="15" customHeight="1" x14ac:dyDescent="0.25">
      <c r="A20" s="337" t="s">
        <v>77</v>
      </c>
      <c r="B20" s="338"/>
      <c r="C20" s="339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/>
      <c r="S20" s="44"/>
      <c r="T20" s="42"/>
      <c r="U20" s="44"/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/>
      <c r="BU20" s="44"/>
      <c r="BV20" s="42"/>
      <c r="BW20" s="43"/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6"/>
      <c r="DG20" s="25"/>
      <c r="DH20" s="283"/>
      <c r="DI20" s="25"/>
      <c r="DJ20" s="283"/>
      <c r="DK20" s="25"/>
      <c r="DL20" s="266"/>
      <c r="DM20" s="25"/>
      <c r="DN20" s="266"/>
      <c r="DO20" s="25"/>
      <c r="DP20" s="29">
        <f t="shared" si="0"/>
        <v>24.07</v>
      </c>
      <c r="DQ20" s="30">
        <f t="shared" si="3"/>
        <v>22.5</v>
      </c>
      <c r="DR20" s="215">
        <f t="shared" si="4"/>
        <v>-1.5700000000000003</v>
      </c>
    </row>
    <row r="21" spans="1:122" ht="15" customHeight="1" x14ac:dyDescent="0.25">
      <c r="A21" s="337" t="s">
        <v>78</v>
      </c>
      <c r="B21" s="338"/>
      <c r="C21" s="339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/>
      <c r="S21" s="44"/>
      <c r="T21" s="42"/>
      <c r="U21" s="55"/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/>
      <c r="BU21" s="55"/>
      <c r="BV21" s="42"/>
      <c r="BW21" s="54"/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9"/>
      <c r="DG21" s="270"/>
      <c r="DH21" s="285"/>
      <c r="DI21" s="270"/>
      <c r="DJ21" s="285"/>
      <c r="DK21" s="270"/>
      <c r="DL21" s="269"/>
      <c r="DM21" s="270"/>
      <c r="DN21" s="269"/>
      <c r="DO21" s="270"/>
      <c r="DP21" s="29">
        <f t="shared" si="0"/>
        <v>0.22000000000000003</v>
      </c>
      <c r="DQ21" s="30">
        <f t="shared" si="3"/>
        <v>0.22000000000000003</v>
      </c>
      <c r="DR21" s="215">
        <f t="shared" si="4"/>
        <v>0</v>
      </c>
    </row>
    <row r="22" spans="1:122" ht="15" customHeight="1" x14ac:dyDescent="0.25">
      <c r="A22" s="337" t="s">
        <v>79</v>
      </c>
      <c r="B22" s="338"/>
      <c r="C22" s="339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/>
      <c r="S22" s="44"/>
      <c r="T22" s="63"/>
      <c r="U22" s="58"/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/>
      <c r="BU22" s="58"/>
      <c r="BV22" s="63"/>
      <c r="BW22" s="56"/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9"/>
      <c r="DG22" s="271"/>
      <c r="DH22" s="286"/>
      <c r="DI22" s="271"/>
      <c r="DJ22" s="286"/>
      <c r="DK22" s="271"/>
      <c r="DL22" s="269"/>
      <c r="DM22" s="271"/>
      <c r="DN22" s="269"/>
      <c r="DO22" s="271"/>
      <c r="DP22" s="29">
        <f t="shared" si="0"/>
        <v>952.41000000000008</v>
      </c>
      <c r="DQ22" s="30">
        <f t="shared" si="3"/>
        <v>1065.1832399999071</v>
      </c>
      <c r="DR22" s="217">
        <f t="shared" si="4"/>
        <v>112.77323999990699</v>
      </c>
    </row>
    <row r="23" spans="1:122" s="122" customFormat="1" ht="15" customHeight="1" x14ac:dyDescent="0.25">
      <c r="A23" s="337" t="s">
        <v>80</v>
      </c>
      <c r="B23" s="338"/>
      <c r="C23" s="339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/>
      <c r="S23" s="44"/>
      <c r="T23" s="63"/>
      <c r="U23" s="58"/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/>
      <c r="BU23" s="58"/>
      <c r="BV23" s="63"/>
      <c r="BW23" s="56"/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6"/>
      <c r="DG23" s="271"/>
      <c r="DH23" s="286"/>
      <c r="DI23" s="271"/>
      <c r="DJ23" s="286"/>
      <c r="DK23" s="271"/>
      <c r="DL23" s="266"/>
      <c r="DM23" s="271"/>
      <c r="DN23" s="266"/>
      <c r="DO23" s="271"/>
      <c r="DP23" s="29">
        <f t="shared" si="0"/>
        <v>131.43</v>
      </c>
      <c r="DQ23" s="30">
        <f t="shared" si="3"/>
        <v>150</v>
      </c>
      <c r="DR23" s="215">
        <f t="shared" si="4"/>
        <v>18.569999999999993</v>
      </c>
    </row>
    <row r="24" spans="1:122" ht="15" customHeight="1" x14ac:dyDescent="0.25">
      <c r="A24" s="353" t="s">
        <v>81</v>
      </c>
      <c r="B24" s="354"/>
      <c r="C24" s="354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92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/>
      <c r="S24" s="55"/>
      <c r="T24" s="203"/>
      <c r="U24" s="200"/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/>
      <c r="BU24" s="200"/>
      <c r="BV24" s="203"/>
      <c r="BW24" s="210"/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2"/>
      <c r="DG24" s="205"/>
      <c r="DH24" s="287"/>
      <c r="DI24" s="205"/>
      <c r="DJ24" s="287"/>
      <c r="DK24" s="205"/>
      <c r="DL24" s="272"/>
      <c r="DM24" s="205"/>
      <c r="DN24" s="272"/>
      <c r="DO24" s="205"/>
      <c r="DP24" s="65">
        <f t="shared" si="0"/>
        <v>29.12000000008652</v>
      </c>
      <c r="DQ24" s="30">
        <f t="shared" si="3"/>
        <v>27.264000000008082</v>
      </c>
      <c r="DR24" s="215">
        <f t="shared" si="4"/>
        <v>-1.8560000000784385</v>
      </c>
    </row>
    <row r="25" spans="1:122" ht="15" customHeight="1" x14ac:dyDescent="0.25">
      <c r="A25" s="337" t="s">
        <v>82</v>
      </c>
      <c r="B25" s="338"/>
      <c r="C25" s="339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/>
      <c r="S25" s="58"/>
      <c r="T25" s="42"/>
      <c r="U25" s="44"/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/>
      <c r="BU25" s="44"/>
      <c r="BV25" s="92"/>
      <c r="BW25" s="43"/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9"/>
      <c r="DG25" s="25"/>
      <c r="DH25" s="283"/>
      <c r="DI25" s="25"/>
      <c r="DJ25" s="283"/>
      <c r="DK25" s="25"/>
      <c r="DL25" s="269"/>
      <c r="DM25" s="25"/>
      <c r="DN25" s="269"/>
      <c r="DO25" s="25"/>
      <c r="DP25" s="29">
        <f t="shared" si="0"/>
        <v>72.64</v>
      </c>
      <c r="DQ25" s="30">
        <f t="shared" si="3"/>
        <v>115.93240000001805</v>
      </c>
      <c r="DR25" s="215">
        <f t="shared" si="4"/>
        <v>43.292400000018048</v>
      </c>
    </row>
    <row r="26" spans="1:122" ht="15" customHeight="1" thickBot="1" x14ac:dyDescent="0.3">
      <c r="A26" s="343" t="s">
        <v>83</v>
      </c>
      <c r="B26" s="344"/>
      <c r="C26" s="345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/>
      <c r="S26" s="44"/>
      <c r="T26" s="91"/>
      <c r="U26" s="44"/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/>
      <c r="BU26" s="44"/>
      <c r="BV26" s="91"/>
      <c r="BW26" s="43"/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3"/>
      <c r="DG26" s="44"/>
      <c r="DH26" s="288"/>
      <c r="DI26" s="275"/>
      <c r="DJ26" s="288"/>
      <c r="DK26" s="275"/>
      <c r="DL26" s="273"/>
      <c r="DM26" s="44"/>
      <c r="DN26" s="273"/>
      <c r="DO26" s="44"/>
      <c r="DP26" s="65">
        <f t="shared" si="0"/>
        <v>37.629999999999995</v>
      </c>
      <c r="DQ26" s="207">
        <f t="shared" si="3"/>
        <v>37.630000000000003</v>
      </c>
      <c r="DR26" s="208">
        <f t="shared" si="4"/>
        <v>0</v>
      </c>
    </row>
    <row r="27" spans="1:122" ht="15" customHeight="1" thickBot="1" x14ac:dyDescent="0.3">
      <c r="A27" s="346" t="s">
        <v>84</v>
      </c>
      <c r="B27" s="347"/>
      <c r="C27" s="347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/>
      <c r="S27" s="196"/>
      <c r="T27" s="91"/>
      <c r="U27" s="44"/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/>
      <c r="BU27" s="44"/>
      <c r="BV27" s="91"/>
      <c r="BW27" s="43"/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8"/>
      <c r="DG27" s="44"/>
      <c r="DH27" s="284"/>
      <c r="DI27" s="44"/>
      <c r="DJ27" s="284"/>
      <c r="DK27" s="44"/>
      <c r="DL27" s="268"/>
      <c r="DM27" s="44"/>
      <c r="DN27" s="268"/>
      <c r="DO27" s="44"/>
      <c r="DP27" s="65">
        <f t="shared" si="0"/>
        <v>2.0100000000000002</v>
      </c>
      <c r="DQ27" s="207">
        <f t="shared" si="3"/>
        <v>0.87999999999978173</v>
      </c>
      <c r="DR27" s="208">
        <f t="shared" si="4"/>
        <v>-1.1300000000002184</v>
      </c>
    </row>
    <row r="28" spans="1:122" s="122" customFormat="1" ht="15" customHeight="1" thickBot="1" x14ac:dyDescent="0.25">
      <c r="A28" s="346" t="s">
        <v>86</v>
      </c>
      <c r="B28" s="347"/>
      <c r="C28" s="347"/>
      <c r="D28" s="179">
        <v>34.44</v>
      </c>
      <c r="E28" s="180">
        <v>36.5</v>
      </c>
      <c r="F28" s="179">
        <v>36.64</v>
      </c>
      <c r="G28" s="180">
        <v>34</v>
      </c>
      <c r="H28" s="179">
        <v>36.54</v>
      </c>
      <c r="I28" s="183">
        <v>33</v>
      </c>
      <c r="J28" s="181">
        <v>34.04</v>
      </c>
      <c r="K28" s="180">
        <v>33</v>
      </c>
      <c r="L28" s="179">
        <v>33.840000000000003</v>
      </c>
      <c r="M28" s="180">
        <v>32</v>
      </c>
      <c r="N28" s="182">
        <v>32.840000000000003</v>
      </c>
      <c r="O28" s="180">
        <v>33</v>
      </c>
      <c r="P28" s="182">
        <v>32.840000000000003</v>
      </c>
      <c r="Q28" s="180">
        <v>31</v>
      </c>
      <c r="R28" s="181"/>
      <c r="S28" s="183"/>
      <c r="T28" s="184"/>
      <c r="U28" s="185"/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/>
      <c r="BU28" s="185"/>
      <c r="BV28" s="184"/>
      <c r="BW28" s="188"/>
      <c r="BX28" s="181"/>
      <c r="BY28" s="180"/>
      <c r="BZ28" s="181"/>
      <c r="CA28" s="180"/>
      <c r="CB28" s="181"/>
      <c r="CC28" s="180"/>
      <c r="CD28" s="181"/>
      <c r="CE28" s="180"/>
      <c r="CF28" s="179"/>
      <c r="CG28" s="180"/>
      <c r="CH28" s="179"/>
      <c r="CI28" s="180"/>
      <c r="CJ28" s="179"/>
      <c r="CK28" s="180"/>
      <c r="CL28" s="179"/>
      <c r="CM28" s="180"/>
      <c r="CN28" s="179"/>
      <c r="CO28" s="180"/>
      <c r="CP28" s="179"/>
      <c r="CQ28" s="180"/>
      <c r="CR28" s="179"/>
      <c r="CS28" s="180"/>
      <c r="CT28" s="179"/>
      <c r="CU28" s="180"/>
      <c r="CV28" s="179"/>
      <c r="CW28" s="188"/>
      <c r="CX28" s="179"/>
      <c r="CY28" s="188"/>
      <c r="CZ28" s="179"/>
      <c r="DA28" s="188"/>
      <c r="DB28" s="179"/>
      <c r="DC28" s="260"/>
      <c r="DD28" s="255"/>
      <c r="DE28" s="260"/>
      <c r="DF28" s="274"/>
      <c r="DG28" s="275"/>
      <c r="DH28" s="288"/>
      <c r="DI28" s="275"/>
      <c r="DJ28" s="288"/>
      <c r="DK28" s="275"/>
      <c r="DL28" s="274"/>
      <c r="DM28" s="275"/>
      <c r="DN28" s="274"/>
      <c r="DO28" s="275"/>
      <c r="DP28" s="65">
        <f t="shared" si="0"/>
        <v>99.52000000000001</v>
      </c>
      <c r="DQ28" s="207">
        <f t="shared" si="3"/>
        <v>96</v>
      </c>
      <c r="DR28" s="208">
        <f t="shared" si="4"/>
        <v>-3.5200000000000102</v>
      </c>
    </row>
    <row r="29" spans="1:122" ht="14.25" customHeight="1" thickBot="1" x14ac:dyDescent="0.3">
      <c r="A29" s="348" t="s">
        <v>38</v>
      </c>
      <c r="B29" s="349"/>
      <c r="C29" s="349"/>
      <c r="D29" s="115">
        <f t="shared" ref="D29:U29" si="5">SUM(D7:D28)</f>
        <v>1245.1920000003652</v>
      </c>
      <c r="E29" s="115">
        <f t="shared" si="5"/>
        <v>1492.5008600002386</v>
      </c>
      <c r="F29" s="116">
        <f t="shared" si="5"/>
        <v>1277.8960000002235</v>
      </c>
      <c r="G29" s="116">
        <f t="shared" si="5"/>
        <v>1218.6361799998767</v>
      </c>
      <c r="H29" s="115">
        <f t="shared" si="5"/>
        <v>1252.9360000002237</v>
      </c>
      <c r="I29" s="262">
        <f t="shared" si="5"/>
        <v>1184.1815100002736</v>
      </c>
      <c r="J29" s="115">
        <f t="shared" si="5"/>
        <v>1246.8700000000001</v>
      </c>
      <c r="K29" s="116">
        <f t="shared" si="5"/>
        <v>1218.138849999689</v>
      </c>
      <c r="L29" s="117">
        <f t="shared" si="5"/>
        <v>1185.5379999998968</v>
      </c>
      <c r="M29" s="116">
        <f t="shared" si="5"/>
        <v>1139.9691499999399</v>
      </c>
      <c r="N29" s="115">
        <f t="shared" si="5"/>
        <v>1123.67</v>
      </c>
      <c r="O29" s="116">
        <f t="shared" si="5"/>
        <v>1139.9865099999311</v>
      </c>
      <c r="P29" s="115">
        <f t="shared" si="5"/>
        <v>1210.2320000001898</v>
      </c>
      <c r="Q29" s="116">
        <f t="shared" si="5"/>
        <v>1254.8160100001137</v>
      </c>
      <c r="R29" s="115">
        <f t="shared" si="5"/>
        <v>0</v>
      </c>
      <c r="S29" s="116">
        <f t="shared" si="5"/>
        <v>0</v>
      </c>
      <c r="T29" s="115">
        <f t="shared" si="5"/>
        <v>0</v>
      </c>
      <c r="U29" s="116">
        <f t="shared" si="5"/>
        <v>0</v>
      </c>
      <c r="V29" s="115">
        <v>1216.79</v>
      </c>
      <c r="W29" s="116">
        <v>2513.4879999999998</v>
      </c>
      <c r="X29" s="115">
        <v>1216.79</v>
      </c>
      <c r="Y29" s="116">
        <v>2513.4879999999998</v>
      </c>
      <c r="Z29" s="115">
        <v>1216.79</v>
      </c>
      <c r="AA29" s="116">
        <v>2513.4879999999998</v>
      </c>
      <c r="AB29" s="115">
        <v>1216.79</v>
      </c>
      <c r="AC29" s="116">
        <v>2513.4879999999998</v>
      </c>
      <c r="AD29" s="115">
        <v>1216.79</v>
      </c>
      <c r="AE29" s="116">
        <v>2513.4879999999998</v>
      </c>
      <c r="AF29" s="115">
        <v>1216.79</v>
      </c>
      <c r="AG29" s="116">
        <v>2513.4879999999998</v>
      </c>
      <c r="AH29" s="115">
        <v>1216.79</v>
      </c>
      <c r="AI29" s="116">
        <v>2513.4879999999998</v>
      </c>
      <c r="AJ29" s="115">
        <v>1216.79</v>
      </c>
      <c r="AK29" s="116">
        <v>2513.4879999999998</v>
      </c>
      <c r="AL29" s="115">
        <v>1216.79</v>
      </c>
      <c r="AM29" s="116">
        <v>2513.4879999999998</v>
      </c>
      <c r="AN29" s="115">
        <v>1216.79</v>
      </c>
      <c r="AO29" s="116">
        <v>2513.4879999999998</v>
      </c>
      <c r="AP29" s="115">
        <v>1216.79</v>
      </c>
      <c r="AQ29" s="116">
        <v>2513.4879999999998</v>
      </c>
      <c r="AR29" s="115">
        <v>1216.79</v>
      </c>
      <c r="AS29" s="116">
        <v>2513.4879999999998</v>
      </c>
      <c r="AT29" s="115">
        <v>1216.79</v>
      </c>
      <c r="AU29" s="116">
        <v>2513.4879999999998</v>
      </c>
      <c r="AV29" s="115">
        <v>1216.79</v>
      </c>
      <c r="AW29" s="116">
        <v>2513.4879999999998</v>
      </c>
      <c r="AX29" s="115">
        <v>1216.79</v>
      </c>
      <c r="AY29" s="116">
        <v>2513.4879999999998</v>
      </c>
      <c r="AZ29" s="115">
        <v>1216.79</v>
      </c>
      <c r="BA29" s="116">
        <v>2513.4879999999998</v>
      </c>
      <c r="BB29" s="115">
        <v>1216.79</v>
      </c>
      <c r="BC29" s="116">
        <v>2513.4879999999998</v>
      </c>
      <c r="BD29" s="115">
        <v>1216.79</v>
      </c>
      <c r="BE29" s="116">
        <v>2513.4879999999998</v>
      </c>
      <c r="BF29" s="115">
        <v>1216.79</v>
      </c>
      <c r="BG29" s="116">
        <v>2513.4879999999998</v>
      </c>
      <c r="BH29" s="115">
        <v>1216.79</v>
      </c>
      <c r="BI29" s="116">
        <v>2513.4879999999998</v>
      </c>
      <c r="BJ29" s="115">
        <v>1216.79</v>
      </c>
      <c r="BK29" s="116">
        <v>2513.4879999999998</v>
      </c>
      <c r="BL29" s="115">
        <v>1216.79</v>
      </c>
      <c r="BM29" s="116">
        <v>2513.4879999999998</v>
      </c>
      <c r="BN29" s="115">
        <v>1216.79</v>
      </c>
      <c r="BO29" s="116">
        <v>2513.4879999999998</v>
      </c>
      <c r="BP29" s="115">
        <v>1216.79</v>
      </c>
      <c r="BQ29" s="116">
        <v>2513.4879999999998</v>
      </c>
      <c r="BR29" s="115">
        <v>1216.79</v>
      </c>
      <c r="BS29" s="116">
        <v>2513.4879999999998</v>
      </c>
      <c r="BT29" s="115">
        <f t="shared" ref="BT29:BW29" si="6">SUM(BT7:BT28)</f>
        <v>0</v>
      </c>
      <c r="BU29" s="116">
        <f t="shared" si="6"/>
        <v>0</v>
      </c>
      <c r="BV29" s="115">
        <f t="shared" si="6"/>
        <v>0</v>
      </c>
      <c r="BW29" s="116">
        <f t="shared" si="6"/>
        <v>0</v>
      </c>
      <c r="BX29" s="115">
        <f t="shared" ref="BX29:CO29" si="7">SUM(BX7:BX28)</f>
        <v>0</v>
      </c>
      <c r="BY29" s="116">
        <f t="shared" si="7"/>
        <v>0</v>
      </c>
      <c r="BZ29" s="115">
        <f t="shared" si="7"/>
        <v>0</v>
      </c>
      <c r="CA29" s="116">
        <f t="shared" si="7"/>
        <v>0</v>
      </c>
      <c r="CB29" s="115">
        <f t="shared" si="7"/>
        <v>0</v>
      </c>
      <c r="CC29" s="116">
        <f t="shared" si="7"/>
        <v>0</v>
      </c>
      <c r="CD29" s="115">
        <f t="shared" si="7"/>
        <v>0</v>
      </c>
      <c r="CE29" s="116">
        <f t="shared" si="7"/>
        <v>0</v>
      </c>
      <c r="CF29" s="115">
        <f t="shared" si="7"/>
        <v>0</v>
      </c>
      <c r="CG29" s="116">
        <f t="shared" si="7"/>
        <v>0</v>
      </c>
      <c r="CH29" s="115">
        <f t="shared" si="7"/>
        <v>0</v>
      </c>
      <c r="CI29" s="116">
        <f t="shared" si="7"/>
        <v>0</v>
      </c>
      <c r="CJ29" s="115">
        <f t="shared" si="7"/>
        <v>0</v>
      </c>
      <c r="CK29" s="116">
        <f t="shared" si="7"/>
        <v>0</v>
      </c>
      <c r="CL29" s="115">
        <f t="shared" si="7"/>
        <v>0</v>
      </c>
      <c r="CM29" s="116">
        <f t="shared" si="7"/>
        <v>0</v>
      </c>
      <c r="CN29" s="115">
        <f t="shared" si="7"/>
        <v>0</v>
      </c>
      <c r="CO29" s="116">
        <f t="shared" si="7"/>
        <v>0</v>
      </c>
      <c r="CP29" s="115">
        <f t="shared" ref="CP29:DO29" si="8">SUM(CP7:CP28)</f>
        <v>0</v>
      </c>
      <c r="CQ29" s="116">
        <f t="shared" si="8"/>
        <v>0</v>
      </c>
      <c r="CR29" s="115">
        <f t="shared" si="8"/>
        <v>0</v>
      </c>
      <c r="CS29" s="116">
        <f t="shared" si="8"/>
        <v>0</v>
      </c>
      <c r="CT29" s="115">
        <f t="shared" si="8"/>
        <v>0</v>
      </c>
      <c r="CU29" s="116">
        <f t="shared" si="8"/>
        <v>0</v>
      </c>
      <c r="CV29" s="115">
        <f t="shared" si="8"/>
        <v>0</v>
      </c>
      <c r="CW29" s="116">
        <f t="shared" si="8"/>
        <v>0</v>
      </c>
      <c r="CX29" s="115">
        <f t="shared" si="8"/>
        <v>0</v>
      </c>
      <c r="CY29" s="116">
        <f t="shared" si="8"/>
        <v>0</v>
      </c>
      <c r="CZ29" s="115">
        <f t="shared" si="8"/>
        <v>0</v>
      </c>
      <c r="DA29" s="116">
        <f t="shared" si="8"/>
        <v>0</v>
      </c>
      <c r="DB29" s="115">
        <f t="shared" si="8"/>
        <v>0</v>
      </c>
      <c r="DC29" s="116">
        <f t="shared" si="8"/>
        <v>0</v>
      </c>
      <c r="DD29" s="290">
        <f t="shared" si="8"/>
        <v>0</v>
      </c>
      <c r="DE29" s="262">
        <f t="shared" si="8"/>
        <v>0</v>
      </c>
      <c r="DF29" s="290">
        <f t="shared" si="8"/>
        <v>0</v>
      </c>
      <c r="DG29" s="116">
        <f t="shared" si="8"/>
        <v>0</v>
      </c>
      <c r="DH29" s="290">
        <f t="shared" si="8"/>
        <v>0</v>
      </c>
      <c r="DI29" s="116">
        <f t="shared" si="8"/>
        <v>0</v>
      </c>
      <c r="DJ29" s="290">
        <f t="shared" si="8"/>
        <v>0</v>
      </c>
      <c r="DK29" s="116">
        <f t="shared" si="8"/>
        <v>0</v>
      </c>
      <c r="DL29" s="290">
        <f t="shared" si="8"/>
        <v>0</v>
      </c>
      <c r="DM29" s="116">
        <f t="shared" si="8"/>
        <v>0</v>
      </c>
      <c r="DN29" s="290">
        <f t="shared" si="8"/>
        <v>0</v>
      </c>
      <c r="DO29" s="116">
        <f t="shared" si="8"/>
        <v>0</v>
      </c>
      <c r="DP29" s="264">
        <f>SUM(DP7:DP28)</f>
        <v>3519.4400000000869</v>
      </c>
      <c r="DQ29" s="119">
        <f>SUM(DQ7:DQ28)</f>
        <v>3534.7716699999842</v>
      </c>
      <c r="DR29" s="120">
        <f>DQ29-DP29</f>
        <v>15.331669999897258</v>
      </c>
    </row>
    <row r="30" spans="1:122" ht="14.25" customHeight="1" thickBot="1" x14ac:dyDescent="0.3">
      <c r="A30" s="350" t="s">
        <v>39</v>
      </c>
      <c r="B30" s="351"/>
      <c r="C30" s="352"/>
      <c r="D30" s="308">
        <v>4033.1011999996367</v>
      </c>
      <c r="E30" s="309"/>
      <c r="F30" s="308">
        <v>3665.4093200000825</v>
      </c>
      <c r="G30" s="309"/>
      <c r="H30" s="310">
        <v>3749.4255599999656</v>
      </c>
      <c r="I30" s="311"/>
      <c r="J30" s="312">
        <v>3777.6003200001655</v>
      </c>
      <c r="K30" s="313">
        <v>3777.6003200001655</v>
      </c>
      <c r="L30" s="310">
        <v>3649.6449999999554</v>
      </c>
      <c r="M30" s="311"/>
      <c r="N30" s="310">
        <v>3630.6870399999884</v>
      </c>
      <c r="O30" s="311"/>
      <c r="P30" s="310">
        <v>3646.3496799999166</v>
      </c>
      <c r="Q30" s="311"/>
      <c r="R30" s="310"/>
      <c r="S30" s="311"/>
      <c r="T30" s="310"/>
      <c r="U30" s="311"/>
      <c r="V30" s="310"/>
      <c r="W30" s="311"/>
      <c r="X30" s="314"/>
      <c r="Y30" s="315"/>
      <c r="Z30" s="310"/>
      <c r="AA30" s="311"/>
      <c r="AB30" s="310"/>
      <c r="AC30" s="311"/>
      <c r="AD30" s="308"/>
      <c r="AE30" s="309"/>
      <c r="AF30" s="312"/>
      <c r="AG30" s="313"/>
      <c r="AH30" s="310"/>
      <c r="AI30" s="311"/>
      <c r="AJ30" s="310"/>
      <c r="AK30" s="311"/>
      <c r="AL30" s="310"/>
      <c r="AM30" s="311"/>
      <c r="AN30" s="310"/>
      <c r="AO30" s="311"/>
      <c r="AP30" s="310"/>
      <c r="AQ30" s="311"/>
      <c r="AR30" s="310"/>
      <c r="AS30" s="311"/>
      <c r="AT30" s="308"/>
      <c r="AU30" s="309"/>
      <c r="AV30" s="308"/>
      <c r="AW30" s="309"/>
      <c r="AX30" s="310"/>
      <c r="AY30" s="311"/>
      <c r="AZ30" s="308"/>
      <c r="BA30" s="309"/>
      <c r="BB30" s="308"/>
      <c r="BC30" s="309"/>
      <c r="BD30" s="308"/>
      <c r="BE30" s="309"/>
      <c r="BF30" s="308"/>
      <c r="BG30" s="309"/>
      <c r="BH30" s="308"/>
      <c r="BI30" s="309"/>
      <c r="BJ30" s="308"/>
      <c r="BK30" s="309"/>
      <c r="BL30" s="308"/>
      <c r="BM30" s="309"/>
      <c r="BN30" s="308"/>
      <c r="BO30" s="309"/>
      <c r="BP30" s="308"/>
      <c r="BQ30" s="309"/>
      <c r="BR30" s="308"/>
      <c r="BS30" s="309"/>
      <c r="BT30" s="310"/>
      <c r="BU30" s="311"/>
      <c r="BV30" s="310"/>
      <c r="BW30" s="311"/>
      <c r="BX30" s="310"/>
      <c r="BY30" s="311"/>
      <c r="BZ30" s="310"/>
      <c r="CA30" s="311"/>
      <c r="CB30" s="310"/>
      <c r="CC30" s="311"/>
      <c r="CD30" s="310"/>
      <c r="CE30" s="311"/>
      <c r="CF30" s="310"/>
      <c r="CG30" s="311"/>
      <c r="CH30" s="310"/>
      <c r="CI30" s="311"/>
      <c r="CJ30" s="310"/>
      <c r="CK30" s="311"/>
      <c r="CL30" s="310"/>
      <c r="CM30" s="311"/>
      <c r="CN30" s="310"/>
      <c r="CO30" s="311"/>
      <c r="CP30" s="308"/>
      <c r="CQ30" s="309"/>
      <c r="CR30" s="310"/>
      <c r="CS30" s="311"/>
      <c r="CT30" s="310"/>
      <c r="CU30" s="355"/>
      <c r="CV30" s="365"/>
      <c r="CW30" s="366"/>
      <c r="CX30" s="365"/>
      <c r="CY30" s="366"/>
      <c r="CZ30" s="365"/>
      <c r="DA30" s="366"/>
      <c r="DB30" s="302"/>
      <c r="DC30" s="303"/>
      <c r="DD30" s="302"/>
      <c r="DE30" s="367"/>
      <c r="DF30" s="360"/>
      <c r="DG30" s="361"/>
      <c r="DH30" s="276"/>
      <c r="DI30" s="277"/>
      <c r="DJ30" s="276"/>
      <c r="DK30" s="277"/>
      <c r="DL30" s="360"/>
      <c r="DM30" s="361"/>
      <c r="DN30" s="360"/>
      <c r="DO30" s="361"/>
      <c r="DP30" s="265"/>
      <c r="DQ30" s="1"/>
    </row>
    <row r="31" spans="1:122" ht="14.25" customHeight="1" thickBot="1" x14ac:dyDescent="0.3">
      <c r="A31" s="362" t="s">
        <v>40</v>
      </c>
      <c r="B31" s="363"/>
      <c r="C31" s="364"/>
      <c r="D31" s="356">
        <v>2108.6</v>
      </c>
      <c r="E31" s="357"/>
      <c r="F31" s="356">
        <v>2160</v>
      </c>
      <c r="G31" s="357"/>
      <c r="H31" s="356">
        <v>2012.23</v>
      </c>
      <c r="I31" s="357"/>
      <c r="J31" s="316">
        <v>2032.81</v>
      </c>
      <c r="K31" s="317"/>
      <c r="L31" s="316">
        <v>1992</v>
      </c>
      <c r="M31" s="317"/>
      <c r="N31" s="316">
        <v>1992</v>
      </c>
      <c r="O31" s="317"/>
      <c r="P31" s="316">
        <v>1984.11</v>
      </c>
      <c r="Q31" s="317"/>
      <c r="R31" s="316"/>
      <c r="S31" s="317"/>
      <c r="T31" s="316"/>
      <c r="U31" s="317"/>
      <c r="V31" s="356"/>
      <c r="W31" s="357"/>
      <c r="X31" s="358"/>
      <c r="Y31" s="359"/>
      <c r="Z31" s="356"/>
      <c r="AA31" s="357"/>
      <c r="AB31" s="356"/>
      <c r="AC31" s="357"/>
      <c r="AD31" s="299"/>
      <c r="AE31" s="300"/>
      <c r="AF31" s="356"/>
      <c r="AG31" s="357"/>
      <c r="AH31" s="356"/>
      <c r="AI31" s="357"/>
      <c r="AJ31" s="356"/>
      <c r="AK31" s="357"/>
      <c r="AL31" s="356"/>
      <c r="AM31" s="357"/>
      <c r="AN31" s="356"/>
      <c r="AO31" s="357"/>
      <c r="AP31" s="356"/>
      <c r="AQ31" s="357"/>
      <c r="AR31" s="356"/>
      <c r="AS31" s="357"/>
      <c r="AT31" s="356"/>
      <c r="AU31" s="357"/>
      <c r="AV31" s="356"/>
      <c r="AW31" s="357"/>
      <c r="AX31" s="356"/>
      <c r="AY31" s="357"/>
      <c r="AZ31" s="356"/>
      <c r="BA31" s="357"/>
      <c r="BB31" s="356"/>
      <c r="BC31" s="357"/>
      <c r="BD31" s="356"/>
      <c r="BE31" s="357"/>
      <c r="BF31" s="356"/>
      <c r="BG31" s="357"/>
      <c r="BH31" s="299"/>
      <c r="BI31" s="300"/>
      <c r="BJ31" s="299"/>
      <c r="BK31" s="300"/>
      <c r="BL31" s="299"/>
      <c r="BM31" s="300"/>
      <c r="BN31" s="356"/>
      <c r="BO31" s="357"/>
      <c r="BP31" s="356"/>
      <c r="BQ31" s="357"/>
      <c r="BR31" s="356"/>
      <c r="BS31" s="357"/>
      <c r="BT31" s="316"/>
      <c r="BU31" s="317"/>
      <c r="BV31" s="316"/>
      <c r="BW31" s="317"/>
      <c r="BX31" s="316"/>
      <c r="BY31" s="317"/>
      <c r="BZ31" s="316"/>
      <c r="CA31" s="317"/>
      <c r="CB31" s="316"/>
      <c r="CC31" s="317"/>
      <c r="CD31" s="316"/>
      <c r="CE31" s="317"/>
      <c r="CF31" s="316"/>
      <c r="CG31" s="317"/>
      <c r="CH31" s="316"/>
      <c r="CI31" s="317"/>
      <c r="CJ31" s="316"/>
      <c r="CK31" s="317"/>
      <c r="CL31" s="316"/>
      <c r="CM31" s="317"/>
      <c r="CN31" s="316"/>
      <c r="CO31" s="317"/>
      <c r="CP31" s="299"/>
      <c r="CQ31" s="300"/>
      <c r="CR31" s="316"/>
      <c r="CS31" s="317"/>
      <c r="CT31" s="316"/>
      <c r="CU31" s="376"/>
      <c r="CV31" s="369"/>
      <c r="CW31" s="370"/>
      <c r="CX31" s="369"/>
      <c r="CY31" s="370"/>
      <c r="CZ31" s="369"/>
      <c r="DA31" s="370"/>
      <c r="DB31" s="304"/>
      <c r="DC31" s="305"/>
      <c r="DD31" s="377"/>
      <c r="DE31" s="378"/>
      <c r="DF31" s="304"/>
      <c r="DG31" s="368"/>
      <c r="DH31" s="278"/>
      <c r="DI31" s="279"/>
      <c r="DJ31" s="278"/>
      <c r="DK31" s="279"/>
      <c r="DL31" s="304"/>
      <c r="DM31" s="368"/>
      <c r="DN31" s="304"/>
      <c r="DO31" s="368"/>
      <c r="DP31" s="265"/>
      <c r="DQ31" s="1"/>
    </row>
    <row r="32" spans="1:122" ht="14.25" customHeight="1" thickBot="1" x14ac:dyDescent="0.3">
      <c r="A32" s="371" t="s">
        <v>41</v>
      </c>
      <c r="B32" s="372"/>
      <c r="C32" s="373"/>
      <c r="D32" s="299">
        <v>322.76</v>
      </c>
      <c r="E32" s="300"/>
      <c r="F32" s="299">
        <v>326.5</v>
      </c>
      <c r="G32" s="300"/>
      <c r="H32" s="374">
        <v>336.43</v>
      </c>
      <c r="I32" s="375"/>
      <c r="J32" s="374">
        <v>324.26</v>
      </c>
      <c r="K32" s="375"/>
      <c r="L32" s="374">
        <v>310.23</v>
      </c>
      <c r="M32" s="375"/>
      <c r="N32" s="299">
        <v>12.54</v>
      </c>
      <c r="O32" s="300"/>
      <c r="P32" s="299">
        <v>319.66699999999997</v>
      </c>
      <c r="Q32" s="300"/>
      <c r="R32" s="6"/>
      <c r="S32" s="293"/>
      <c r="T32" s="6"/>
      <c r="U32" s="293"/>
      <c r="V32" s="6"/>
      <c r="W32" s="293"/>
      <c r="X32" s="6"/>
      <c r="Y32" s="293"/>
      <c r="Z32" s="6"/>
      <c r="AA32" s="293"/>
      <c r="AB32" s="6"/>
      <c r="AC32" s="293"/>
      <c r="AD32" s="6"/>
      <c r="AE32" s="293"/>
      <c r="AF32" s="6"/>
      <c r="AG32" s="293"/>
      <c r="AH32" s="6"/>
      <c r="AI32" s="293"/>
      <c r="AJ32" s="6"/>
      <c r="AK32" s="293"/>
      <c r="AL32" s="6"/>
      <c r="AM32" s="293"/>
      <c r="AN32" s="6"/>
      <c r="AO32" s="293"/>
      <c r="AP32" s="6"/>
      <c r="AQ32" s="293"/>
      <c r="AR32" s="6"/>
      <c r="AS32" s="293"/>
      <c r="AT32" s="6"/>
      <c r="AU32" s="293"/>
      <c r="AV32" s="6"/>
      <c r="AW32" s="293"/>
      <c r="AX32" s="6"/>
      <c r="AY32" s="293"/>
      <c r="AZ32" s="6"/>
      <c r="BA32" s="293"/>
      <c r="BB32" s="6"/>
      <c r="BC32" s="293"/>
      <c r="BD32" s="6"/>
      <c r="BE32" s="293"/>
      <c r="BF32" s="6"/>
      <c r="BG32" s="293"/>
      <c r="BH32" s="6"/>
      <c r="BI32" s="293"/>
      <c r="BJ32" s="6"/>
      <c r="BK32" s="293"/>
      <c r="BL32" s="6"/>
      <c r="BM32" s="293"/>
      <c r="BN32" s="6"/>
      <c r="BO32" s="293"/>
      <c r="BP32" s="6"/>
      <c r="BQ32" s="293"/>
      <c r="BR32" s="6"/>
      <c r="BS32" s="293"/>
      <c r="BT32" s="6"/>
      <c r="BU32" s="293"/>
      <c r="BV32" s="6"/>
      <c r="BW32" s="293"/>
      <c r="BX32" s="6"/>
      <c r="BY32" s="293"/>
      <c r="BZ32" s="374"/>
      <c r="CA32" s="375"/>
      <c r="CB32" s="374"/>
      <c r="CC32" s="375"/>
      <c r="CD32" s="374"/>
      <c r="CE32" s="375"/>
      <c r="CF32" s="374"/>
      <c r="CG32" s="375"/>
      <c r="CH32" s="374"/>
      <c r="CI32" s="375"/>
      <c r="CJ32" s="374"/>
      <c r="CK32" s="375"/>
      <c r="CL32" s="374"/>
      <c r="CM32" s="375"/>
      <c r="CN32" s="374"/>
      <c r="CO32" s="375"/>
      <c r="CP32" s="299"/>
      <c r="CQ32" s="300"/>
      <c r="CR32" s="374"/>
      <c r="CS32" s="375"/>
      <c r="CT32" s="374"/>
      <c r="CU32" s="382"/>
      <c r="CV32" s="306"/>
      <c r="CW32" s="307"/>
      <c r="CX32" s="306"/>
      <c r="CY32" s="307"/>
      <c r="CZ32" s="306"/>
      <c r="DA32" s="307"/>
      <c r="DB32" s="306"/>
      <c r="DC32" s="307"/>
      <c r="DD32" s="306"/>
      <c r="DE32" s="381"/>
      <c r="DF32" s="379"/>
      <c r="DG32" s="380"/>
      <c r="DH32" s="280"/>
      <c r="DI32" s="281"/>
      <c r="DJ32" s="280"/>
      <c r="DK32" s="281"/>
      <c r="DL32" s="379"/>
      <c r="DM32" s="380"/>
      <c r="DN32" s="379"/>
      <c r="DO32" s="380"/>
      <c r="DP32" s="265"/>
      <c r="DQ32" s="1"/>
    </row>
    <row r="33" spans="1:121" ht="14.25" customHeight="1" thickBot="1" x14ac:dyDescent="0.3">
      <c r="A33" s="371" t="s">
        <v>43</v>
      </c>
      <c r="B33" s="372"/>
      <c r="C33" s="373"/>
      <c r="D33" s="294">
        <f t="shared" ref="D33" si="9">D29+D31+D32</f>
        <v>3676.5520000003653</v>
      </c>
      <c r="E33" s="295"/>
      <c r="F33" s="294">
        <f>F29+F31+F32</f>
        <v>3764.3960000002235</v>
      </c>
      <c r="G33" s="295"/>
      <c r="H33" s="294">
        <f t="shared" ref="H33:L33" si="10">H29+H31+H32</f>
        <v>3601.5960000002237</v>
      </c>
      <c r="I33" s="295"/>
      <c r="J33" s="294">
        <f t="shared" si="10"/>
        <v>3603.9400000000005</v>
      </c>
      <c r="K33" s="295"/>
      <c r="L33" s="294">
        <f t="shared" si="10"/>
        <v>3487.7679999998968</v>
      </c>
      <c r="M33" s="295"/>
      <c r="N33" s="294">
        <f t="shared" ref="N33:P33" si="11">N29+N31+N32</f>
        <v>3128.21</v>
      </c>
      <c r="O33" s="295"/>
      <c r="P33" s="294">
        <f t="shared" si="11"/>
        <v>3514.0090000001896</v>
      </c>
      <c r="Q33" s="295"/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294">
        <f t="shared" ref="CD33:DN33" si="12">CD29+CD31+CD32</f>
        <v>0</v>
      </c>
      <c r="CE33" s="295"/>
      <c r="CF33" s="294">
        <f t="shared" si="12"/>
        <v>0</v>
      </c>
      <c r="CG33" s="295"/>
      <c r="CH33" s="294">
        <f t="shared" si="12"/>
        <v>0</v>
      </c>
      <c r="CI33" s="295"/>
      <c r="CJ33" s="294">
        <f t="shared" si="12"/>
        <v>0</v>
      </c>
      <c r="CK33" s="295"/>
      <c r="CL33" s="294">
        <f t="shared" si="12"/>
        <v>0</v>
      </c>
      <c r="CM33" s="295"/>
      <c r="CN33" s="294">
        <f t="shared" si="12"/>
        <v>0</v>
      </c>
      <c r="CO33" s="295"/>
      <c r="CP33" s="294">
        <f t="shared" si="12"/>
        <v>0</v>
      </c>
      <c r="CQ33" s="295"/>
      <c r="CR33" s="294">
        <f t="shared" si="12"/>
        <v>0</v>
      </c>
      <c r="CS33" s="295"/>
      <c r="CT33" s="294">
        <f t="shared" si="12"/>
        <v>0</v>
      </c>
      <c r="CU33" s="295"/>
      <c r="CV33" s="294">
        <f t="shared" si="12"/>
        <v>0</v>
      </c>
      <c r="CW33" s="295"/>
      <c r="CX33" s="294">
        <f t="shared" si="12"/>
        <v>0</v>
      </c>
      <c r="CY33" s="295"/>
      <c r="CZ33" s="294">
        <f t="shared" si="12"/>
        <v>0</v>
      </c>
      <c r="DA33" s="295"/>
      <c r="DB33" s="294">
        <f t="shared" si="12"/>
        <v>0</v>
      </c>
      <c r="DC33" s="295"/>
      <c r="DD33" s="294">
        <f t="shared" si="12"/>
        <v>0</v>
      </c>
      <c r="DE33" s="295"/>
      <c r="DF33" s="294">
        <f t="shared" si="12"/>
        <v>0</v>
      </c>
      <c r="DG33" s="295"/>
      <c r="DH33" s="294">
        <f t="shared" si="12"/>
        <v>0</v>
      </c>
      <c r="DI33" s="295"/>
      <c r="DJ33" s="294">
        <f t="shared" si="12"/>
        <v>0</v>
      </c>
      <c r="DK33" s="295"/>
      <c r="DL33" s="294">
        <f t="shared" si="12"/>
        <v>0</v>
      </c>
      <c r="DM33" s="295"/>
      <c r="DN33" s="294">
        <f t="shared" si="12"/>
        <v>0</v>
      </c>
      <c r="DO33" s="295"/>
      <c r="DP33" s="265"/>
      <c r="DQ33" s="1"/>
    </row>
    <row r="34" spans="1:121" ht="14.25" customHeight="1" thickBot="1" x14ac:dyDescent="0.3">
      <c r="A34" s="383" t="s">
        <v>44</v>
      </c>
      <c r="B34" s="384"/>
      <c r="C34" s="385"/>
      <c r="D34" s="296">
        <f>D30-D33</f>
        <v>356.54919999927142</v>
      </c>
      <c r="E34" s="297"/>
      <c r="F34" s="296">
        <f>F30-F33</f>
        <v>-98.98668000014095</v>
      </c>
      <c r="G34" s="297"/>
      <c r="H34" s="296">
        <f t="shared" ref="H34" si="13">H30-H33</f>
        <v>147.82955999974183</v>
      </c>
      <c r="I34" s="297"/>
      <c r="J34" s="296">
        <f t="shared" ref="J34" si="14">J30-J33</f>
        <v>173.66032000016503</v>
      </c>
      <c r="K34" s="297"/>
      <c r="L34" s="296">
        <f t="shared" ref="L34:N34" si="15">L30-L33</f>
        <v>161.87700000005862</v>
      </c>
      <c r="M34" s="297"/>
      <c r="N34" s="296">
        <f t="shared" si="15"/>
        <v>502.47703999998839</v>
      </c>
      <c r="O34" s="297"/>
      <c r="P34" s="296">
        <f t="shared" ref="P34" si="16">P30-P33</f>
        <v>132.34067999972694</v>
      </c>
      <c r="Q34" s="297"/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296">
        <f t="shared" ref="CD34" si="17">CD30-CD33</f>
        <v>0</v>
      </c>
      <c r="CE34" s="297"/>
      <c r="CF34" s="296">
        <f t="shared" ref="CF34" si="18">CF30-CF33</f>
        <v>0</v>
      </c>
      <c r="CG34" s="297"/>
      <c r="CH34" s="296">
        <f t="shared" ref="CH34" si="19">CH30-CH33</f>
        <v>0</v>
      </c>
      <c r="CI34" s="297"/>
      <c r="CJ34" s="296">
        <f t="shared" ref="CJ34" si="20">CJ30-CJ33</f>
        <v>0</v>
      </c>
      <c r="CK34" s="297"/>
      <c r="CL34" s="296">
        <f t="shared" ref="CL34" si="21">CL30-CL33</f>
        <v>0</v>
      </c>
      <c r="CM34" s="297"/>
      <c r="CN34" s="296">
        <f t="shared" ref="CN34" si="22">CN30-CN33</f>
        <v>0</v>
      </c>
      <c r="CO34" s="297"/>
      <c r="CP34" s="296">
        <f t="shared" ref="CP34" si="23">CP30-CP33</f>
        <v>0</v>
      </c>
      <c r="CQ34" s="297"/>
      <c r="CR34" s="296">
        <f t="shared" ref="CR34" si="24">CR30-CR33</f>
        <v>0</v>
      </c>
      <c r="CS34" s="297"/>
      <c r="CT34" s="296">
        <f t="shared" ref="CT34" si="25">CT30-CT33</f>
        <v>0</v>
      </c>
      <c r="CU34" s="297"/>
      <c r="CV34" s="296">
        <f t="shared" ref="CV34" si="26">CV30-CV33</f>
        <v>0</v>
      </c>
      <c r="CW34" s="297"/>
      <c r="CX34" s="296">
        <f t="shared" ref="CX34" si="27">CX30-CX33</f>
        <v>0</v>
      </c>
      <c r="CY34" s="297"/>
      <c r="CZ34" s="296">
        <f t="shared" ref="CZ34" si="28">CZ30-CZ33</f>
        <v>0</v>
      </c>
      <c r="DA34" s="297"/>
      <c r="DB34" s="296">
        <f t="shared" ref="DB34" si="29">DB30-DB33</f>
        <v>0</v>
      </c>
      <c r="DC34" s="297"/>
      <c r="DD34" s="296">
        <f t="shared" ref="DD34" si="30">DD30-DD33</f>
        <v>0</v>
      </c>
      <c r="DE34" s="297"/>
      <c r="DF34" s="296">
        <f t="shared" ref="DF34" si="31">DF30-DF33</f>
        <v>0</v>
      </c>
      <c r="DG34" s="297"/>
      <c r="DH34" s="296">
        <f t="shared" ref="DH34" si="32">DH30-DH33</f>
        <v>0</v>
      </c>
      <c r="DI34" s="297"/>
      <c r="DJ34" s="296">
        <f t="shared" ref="DJ34" si="33">DJ30-DJ33</f>
        <v>0</v>
      </c>
      <c r="DK34" s="297"/>
      <c r="DL34" s="296">
        <f t="shared" ref="DL34" si="34">DL30-DL33</f>
        <v>0</v>
      </c>
      <c r="DM34" s="297"/>
      <c r="DN34" s="296">
        <f t="shared" ref="DN34" si="35">DN30-DN33</f>
        <v>0</v>
      </c>
      <c r="DO34" s="297"/>
      <c r="DP34" s="265"/>
      <c r="DQ34" s="1"/>
    </row>
    <row r="35" spans="1:121" ht="15" hidden="1" customHeight="1" x14ac:dyDescent="0.25">
      <c r="A35" s="392" t="s">
        <v>45</v>
      </c>
      <c r="B35" s="393"/>
      <c r="C35" s="394"/>
      <c r="D35" s="386">
        <f t="shared" ref="D35" si="36">D30-E29-D31-D32</f>
        <v>109.24033999939797</v>
      </c>
      <c r="E35" s="309"/>
      <c r="F35" s="386">
        <f t="shared" ref="F35" si="37">F30-G29-F31-F32</f>
        <v>-39.726859999794215</v>
      </c>
      <c r="G35" s="309"/>
      <c r="H35" s="386">
        <f t="shared" ref="H35" si="38">H30-I29-H31-H32</f>
        <v>216.5840499996919</v>
      </c>
      <c r="I35" s="309"/>
      <c r="J35" s="386">
        <f t="shared" ref="J35" si="39">J30-K29-J31-J32</f>
        <v>202.39147000047683</v>
      </c>
      <c r="K35" s="309"/>
      <c r="L35" s="386">
        <f t="shared" ref="L35" si="40">L30-M29-L31-L32</f>
        <v>207.44585000001553</v>
      </c>
      <c r="M35" s="309"/>
      <c r="N35" s="386">
        <f t="shared" ref="N35" si="41">N30-O29-N31-N32</f>
        <v>486.16053000005735</v>
      </c>
      <c r="O35" s="309"/>
      <c r="P35" s="386">
        <f t="shared" ref="P35" si="42">P30-Q29-P31-P32</f>
        <v>87.756669999803023</v>
      </c>
      <c r="Q35" s="309"/>
      <c r="R35" s="386">
        <f t="shared" ref="R35" si="43">R30-S29-R31-R32</f>
        <v>0</v>
      </c>
      <c r="S35" s="309"/>
      <c r="T35" s="386">
        <f t="shared" ref="T35" si="44">T30-U29-T31-T32</f>
        <v>0</v>
      </c>
      <c r="U35" s="309"/>
      <c r="V35" s="386">
        <f>V30-W29-V31-V32</f>
        <v>-2513.4879999999998</v>
      </c>
      <c r="W35" s="309"/>
      <c r="X35" s="386">
        <f>X30-Y29-X31-X32</f>
        <v>-2513.4879999999998</v>
      </c>
      <c r="Y35" s="309"/>
      <c r="Z35" s="386">
        <f>Z30-AA29-Z31-Z32</f>
        <v>-2513.4879999999998</v>
      </c>
      <c r="AA35" s="309"/>
      <c r="AB35" s="386">
        <f>AB30-AC29-AB31-AB32</f>
        <v>-2513.4879999999998</v>
      </c>
      <c r="AC35" s="309"/>
      <c r="AD35" s="386">
        <f t="shared" ref="AD35" si="45">AD30-AE29-AD31-AD32</f>
        <v>-2513.4879999999998</v>
      </c>
      <c r="AE35" s="387"/>
      <c r="AF35" s="386">
        <f>AF30-AG29-AF31-AF32</f>
        <v>-2513.4879999999998</v>
      </c>
      <c r="AG35" s="309"/>
      <c r="AH35" s="386">
        <f t="shared" ref="AH35" si="46">AH30-AI29-AH31-AH32</f>
        <v>-2513.4879999999998</v>
      </c>
      <c r="AI35" s="309"/>
      <c r="AJ35" s="386">
        <f t="shared" ref="AJ35" si="47">AJ30-AK29-AJ31-AJ32</f>
        <v>-2513.4879999999998</v>
      </c>
      <c r="AK35" s="309"/>
      <c r="AL35" s="386">
        <f t="shared" ref="AL35" si="48">AL30-AM29-AL31-AL32</f>
        <v>-2513.4879999999998</v>
      </c>
      <c r="AM35" s="309"/>
      <c r="AN35" s="386">
        <f t="shared" ref="AN35" si="49">AN30-AO29-AN31-AN32</f>
        <v>-2513.4879999999998</v>
      </c>
      <c r="AO35" s="309"/>
      <c r="AP35" s="386">
        <f t="shared" ref="AP35" si="50">AP30-AQ29-AP31-AP32</f>
        <v>-2513.4879999999998</v>
      </c>
      <c r="AQ35" s="309"/>
      <c r="AR35" s="386">
        <f t="shared" ref="AR35" si="51">AR30-AS29-AR31-AR32</f>
        <v>-2513.4879999999998</v>
      </c>
      <c r="AS35" s="309"/>
      <c r="AT35" s="386">
        <f t="shared" ref="AT35" si="52">AT30-AU29-AT31-AT32</f>
        <v>-2513.4879999999998</v>
      </c>
      <c r="AU35" s="309"/>
      <c r="AV35" s="386">
        <f t="shared" ref="AV35" si="53">AV30-AW29-AV31-AV32</f>
        <v>-2513.4879999999998</v>
      </c>
      <c r="AW35" s="309"/>
      <c r="AX35" s="386">
        <f t="shared" ref="AX35" si="54">AX30-AY29-AX31-AX32</f>
        <v>-2513.4879999999998</v>
      </c>
      <c r="AY35" s="309"/>
      <c r="AZ35" s="386">
        <f t="shared" ref="AZ35" si="55">AZ30-BA29-AZ31-AZ32</f>
        <v>-2513.4879999999998</v>
      </c>
      <c r="BA35" s="309"/>
      <c r="BB35" s="386">
        <f t="shared" ref="BB35" si="56">BB30-BC29-BB31-BB32</f>
        <v>-2513.4879999999998</v>
      </c>
      <c r="BC35" s="309"/>
      <c r="BD35" s="386">
        <f t="shared" ref="BD35" si="57">BD30-BE29-BD31-BD32</f>
        <v>-2513.4879999999998</v>
      </c>
      <c r="BE35" s="309"/>
      <c r="BF35" s="386">
        <f t="shared" ref="BF35" si="58">BF30-BG29-BF31-BF32</f>
        <v>-2513.4879999999998</v>
      </c>
      <c r="BG35" s="309"/>
      <c r="BH35" s="386">
        <f t="shared" ref="BH35" si="59">BH30-BI29-BH31-BH32</f>
        <v>-2513.4879999999998</v>
      </c>
      <c r="BI35" s="387"/>
      <c r="BJ35" s="386">
        <f t="shared" ref="BJ35" si="60">BJ30-BK29-BJ31-BJ32</f>
        <v>-2513.4879999999998</v>
      </c>
      <c r="BK35" s="387"/>
      <c r="BL35" s="386">
        <f t="shared" ref="BL35" si="61">BL30-BM29-BL31-BL32</f>
        <v>-2513.4879999999998</v>
      </c>
      <c r="BM35" s="387"/>
      <c r="BN35" s="386">
        <f t="shared" ref="BN35" si="62">BN30-BO29-BN31-BN32</f>
        <v>-2513.4879999999998</v>
      </c>
      <c r="BO35" s="309"/>
      <c r="BP35" s="386">
        <f t="shared" ref="BP35" si="63">BP30-BQ29-BP31-BP32</f>
        <v>-2513.4879999999998</v>
      </c>
      <c r="BQ35" s="309"/>
      <c r="BR35" s="386">
        <f t="shared" ref="BR35" si="64">BR30-BS29-BR31-BR32</f>
        <v>-2513.4879999999998</v>
      </c>
      <c r="BS35" s="309"/>
      <c r="BT35" s="386">
        <f t="shared" ref="BT35" si="65">BT30-BU29-BT31-BT32</f>
        <v>0</v>
      </c>
      <c r="BU35" s="309"/>
      <c r="BV35" s="386">
        <f t="shared" ref="BV35" si="66">BV30-BW29-BV31-BV32</f>
        <v>0</v>
      </c>
      <c r="BW35" s="309"/>
      <c r="BX35" s="386">
        <f t="shared" ref="BX35" si="67">BX30-BY29-BX31-BX32</f>
        <v>0</v>
      </c>
      <c r="BY35" s="309"/>
      <c r="BZ35" s="386">
        <f t="shared" ref="BZ35" si="68">BZ30-CA29-BZ31-BZ32</f>
        <v>0</v>
      </c>
      <c r="CA35" s="309"/>
      <c r="CB35" s="211"/>
      <c r="CC35" s="211"/>
      <c r="CD35" s="211"/>
      <c r="CE35" s="211"/>
      <c r="CF35" s="211"/>
      <c r="CG35" s="211"/>
      <c r="CH35" s="388">
        <f>SUM(D35:BM35)</f>
        <v>-54026.883950000338</v>
      </c>
      <c r="CI35" s="389"/>
      <c r="CJ35" s="390"/>
      <c r="CK35" s="390"/>
      <c r="CL35" s="390"/>
      <c r="CM35" s="390"/>
      <c r="CN35" s="390"/>
      <c r="CO35" s="390"/>
      <c r="CP35" s="390"/>
      <c r="CQ35" s="390"/>
      <c r="CR35" s="391"/>
      <c r="CS35" s="212">
        <f>CR30-CS29-CR32-CR31</f>
        <v>0</v>
      </c>
      <c r="CT35" s="230"/>
      <c r="CU35" s="212">
        <f>CT30-CU29-CT32-CT31</f>
        <v>0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230"/>
      <c r="DM35" s="230"/>
      <c r="DN35" s="230"/>
      <c r="DO35" s="230"/>
      <c r="DP35" s="1"/>
      <c r="DQ35" s="212">
        <f>DP30-DQ29-DP32-DP31</f>
        <v>-3534.7716699999842</v>
      </c>
    </row>
    <row r="36" spans="1:121" ht="15" customHeight="1" x14ac:dyDescent="0.25">
      <c r="A36" s="396" t="s">
        <v>46</v>
      </c>
      <c r="B36" s="396"/>
      <c r="C36" s="396"/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Q36" s="138"/>
    </row>
    <row r="37" spans="1:121" ht="15" customHeight="1" x14ac:dyDescent="0.25">
      <c r="A37" s="76"/>
      <c r="B37" s="76"/>
      <c r="C37" s="76"/>
      <c r="AP37" s="137"/>
      <c r="BB37" s="137"/>
      <c r="BD37" s="137"/>
      <c r="DQ37" s="138"/>
    </row>
    <row r="38" spans="1:121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7">
        <v>45107</v>
      </c>
      <c r="BQ38" s="397"/>
      <c r="DQ38" s="138"/>
    </row>
    <row r="39" spans="1:121" x14ac:dyDescent="0.25">
      <c r="D39" s="301" t="s">
        <v>115</v>
      </c>
      <c r="E39" s="301"/>
      <c r="F39" s="301" t="s">
        <v>116</v>
      </c>
      <c r="G39" s="301"/>
      <c r="H39" s="301" t="s">
        <v>114</v>
      </c>
      <c r="I39" s="301"/>
      <c r="J39" s="301" t="s">
        <v>117</v>
      </c>
      <c r="K39" s="301"/>
      <c r="L39" s="301" t="s">
        <v>118</v>
      </c>
      <c r="M39" s="301"/>
      <c r="N39" s="301" t="s">
        <v>119</v>
      </c>
      <c r="O39" s="301"/>
      <c r="P39" s="301" t="s">
        <v>120</v>
      </c>
      <c r="Q39" s="301"/>
      <c r="R39" s="397"/>
      <c r="S39" s="397"/>
      <c r="AH39" s="170"/>
      <c r="AI39" s="169"/>
      <c r="AJ39" s="170"/>
      <c r="AL39" s="170"/>
      <c r="AN39" s="169"/>
      <c r="AP39" s="170"/>
      <c r="AR39" s="170"/>
      <c r="AX39" s="177"/>
      <c r="BB39" s="177"/>
      <c r="BT39" s="301"/>
      <c r="BU39" s="301"/>
      <c r="BV39" s="301"/>
      <c r="BW39" s="301"/>
      <c r="BX39" s="301"/>
      <c r="BY39" s="301"/>
      <c r="BZ39" s="301"/>
      <c r="CA39" s="301"/>
      <c r="CB39" s="301"/>
      <c r="CC39" s="301"/>
      <c r="CD39" s="301"/>
      <c r="CE39" s="301"/>
      <c r="CF39" s="301"/>
      <c r="CG39" s="301"/>
      <c r="CH39" s="301"/>
      <c r="CI39" s="301"/>
      <c r="CJ39" s="301"/>
      <c r="CK39" s="301"/>
      <c r="CL39" s="301"/>
      <c r="CM39" s="301"/>
      <c r="CN39" s="395"/>
      <c r="CO39" s="395"/>
      <c r="CP39" s="395"/>
      <c r="CQ39" s="395"/>
      <c r="CR39" s="395"/>
      <c r="CS39" s="395"/>
      <c r="CT39" s="395"/>
      <c r="CU39" s="395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395"/>
      <c r="DG39" s="395"/>
      <c r="DH39" s="231"/>
      <c r="DI39" s="231"/>
      <c r="DJ39" s="231"/>
      <c r="DK39" s="231"/>
      <c r="DL39" s="395"/>
      <c r="DM39" s="395"/>
      <c r="DN39" s="395"/>
      <c r="DO39" s="395"/>
    </row>
    <row r="40" spans="1:121" x14ac:dyDescent="0.25">
      <c r="C40" s="163" t="s">
        <v>48</v>
      </c>
      <c r="D40" s="298">
        <v>15642.611999999999</v>
      </c>
      <c r="E40" s="298"/>
      <c r="F40" s="298">
        <v>15647.148999999999</v>
      </c>
      <c r="G40" s="298"/>
      <c r="H40" s="298">
        <v>15651.105</v>
      </c>
      <c r="I40" s="298"/>
      <c r="J40" s="298">
        <v>15654.773999999999</v>
      </c>
      <c r="K40" s="298"/>
      <c r="L40" s="298">
        <v>15658.712</v>
      </c>
      <c r="M40" s="298"/>
      <c r="N40" s="298">
        <v>15662.493</v>
      </c>
      <c r="O40" s="298"/>
      <c r="P40" s="298">
        <v>15666.384</v>
      </c>
      <c r="Q40" s="298"/>
      <c r="AB40" s="164"/>
      <c r="AC40" s="17"/>
      <c r="AD40" s="17"/>
      <c r="AE40" s="17"/>
      <c r="AF40" s="17"/>
      <c r="AG40" s="17"/>
      <c r="AH40" s="17"/>
      <c r="AI40" s="168"/>
      <c r="AJ40" s="167"/>
      <c r="AK40" s="167"/>
      <c r="AL40" s="171"/>
      <c r="AM40" s="17"/>
      <c r="AN40" s="172"/>
      <c r="AO40" s="17"/>
      <c r="AP40" s="137"/>
      <c r="AQ40" s="17"/>
      <c r="AR40" s="137"/>
      <c r="AS40" s="17"/>
      <c r="AT40" s="175"/>
      <c r="AU40" s="17"/>
      <c r="AV40" s="17"/>
      <c r="AW40" s="17"/>
      <c r="AX40" s="177"/>
      <c r="AY40" s="17"/>
      <c r="AZ40" s="17"/>
      <c r="BA40" s="17"/>
      <c r="BB40" s="177"/>
      <c r="BC40" s="17"/>
      <c r="BD40" s="175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400"/>
      <c r="BQ40" s="400"/>
      <c r="BR40" s="17"/>
      <c r="BS40" s="17"/>
      <c r="BT40" s="298"/>
      <c r="BU40" s="298"/>
      <c r="BV40" s="298"/>
      <c r="BW40" s="298"/>
      <c r="BX40" s="298"/>
      <c r="BY40" s="298"/>
      <c r="BZ40" s="298"/>
      <c r="CA40" s="298"/>
      <c r="CB40" s="398"/>
      <c r="CC40" s="3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98"/>
      <c r="CO40" s="298"/>
      <c r="CP40" s="298"/>
      <c r="CQ40" s="298"/>
      <c r="CR40" s="399"/>
      <c r="CS40" s="399"/>
      <c r="CT40" s="399"/>
      <c r="CU40" s="399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399"/>
      <c r="DG40" s="399"/>
      <c r="DH40" s="232"/>
      <c r="DI40" s="232"/>
      <c r="DJ40" s="232"/>
      <c r="DK40" s="232"/>
      <c r="DL40" s="399"/>
      <c r="DM40" s="399"/>
      <c r="DN40" s="399"/>
      <c r="DO40" s="399"/>
    </row>
    <row r="41" spans="1:121" x14ac:dyDescent="0.25">
      <c r="C41" s="163" t="s">
        <v>49</v>
      </c>
      <c r="D41" s="298">
        <v>773.63900000000001</v>
      </c>
      <c r="E41" s="298"/>
      <c r="F41" s="298">
        <v>773.63900000000001</v>
      </c>
      <c r="G41" s="298"/>
      <c r="H41" s="298">
        <v>773.63900000000001</v>
      </c>
      <c r="I41" s="298"/>
      <c r="J41" s="298">
        <v>773.63900000000001</v>
      </c>
      <c r="K41" s="298"/>
      <c r="L41" s="298">
        <v>773.63900000000001</v>
      </c>
      <c r="M41" s="298"/>
      <c r="N41" s="298">
        <v>773.63900000000001</v>
      </c>
      <c r="O41" s="298"/>
      <c r="P41" s="298">
        <v>773.63900000000001</v>
      </c>
      <c r="Q41" s="298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4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5"/>
      <c r="BG41" s="17"/>
      <c r="BH41" s="17"/>
      <c r="BI41" s="17"/>
      <c r="BJ41" s="17"/>
      <c r="BK41" s="17"/>
      <c r="BL41" s="17"/>
      <c r="BM41" s="17"/>
      <c r="BN41" s="17"/>
      <c r="BO41" s="17"/>
      <c r="BP41" s="400"/>
      <c r="BQ41" s="400"/>
      <c r="BR41" s="17"/>
      <c r="BS41" s="17"/>
      <c r="BT41" s="298"/>
      <c r="BU41" s="298"/>
      <c r="BV41" s="298"/>
      <c r="BW41" s="298"/>
      <c r="BX41" s="298"/>
      <c r="BY41" s="298"/>
      <c r="BZ41" s="298"/>
      <c r="CA41" s="298"/>
      <c r="CB41" s="398"/>
      <c r="CC41" s="398"/>
      <c r="CD41" s="298"/>
      <c r="CE41" s="298"/>
      <c r="CF41" s="298"/>
      <c r="CG41" s="298"/>
      <c r="CH41" s="298"/>
      <c r="CI41" s="298"/>
      <c r="CJ41" s="298"/>
      <c r="CK41" s="298"/>
      <c r="CL41" s="298"/>
      <c r="CM41" s="298"/>
      <c r="CN41" s="298"/>
      <c r="CO41" s="298"/>
      <c r="CP41" s="298"/>
      <c r="CQ41" s="298"/>
      <c r="CR41" s="399"/>
      <c r="CS41" s="399"/>
      <c r="CT41" s="399"/>
      <c r="CU41" s="399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9"/>
      <c r="DG41" s="399"/>
      <c r="DH41" s="232"/>
      <c r="DI41" s="232"/>
      <c r="DJ41" s="232"/>
      <c r="DK41" s="232"/>
      <c r="DL41" s="399"/>
      <c r="DM41" s="399"/>
      <c r="DN41" s="399"/>
      <c r="DO41" s="399"/>
    </row>
    <row r="42" spans="1:121" x14ac:dyDescent="0.25">
      <c r="C42" s="163" t="s">
        <v>50</v>
      </c>
      <c r="D42" s="298">
        <v>14.679999999999836</v>
      </c>
      <c r="E42" s="298"/>
      <c r="F42" s="298">
        <v>14.960000000000036</v>
      </c>
      <c r="G42" s="298"/>
      <c r="H42" s="298">
        <v>15.480000000000018</v>
      </c>
      <c r="I42" s="298"/>
      <c r="J42" s="298">
        <v>15.239999999999782</v>
      </c>
      <c r="K42" s="298"/>
      <c r="L42" s="298">
        <v>15.680000000000291</v>
      </c>
      <c r="M42" s="298"/>
      <c r="N42" s="298">
        <v>15.319999999999709</v>
      </c>
      <c r="O42" s="298"/>
      <c r="P42" s="298">
        <v>14.880000000000109</v>
      </c>
      <c r="Q42" s="298"/>
      <c r="AB42" s="165"/>
      <c r="AC42" s="17"/>
      <c r="AD42" s="17"/>
      <c r="AE42" s="17"/>
      <c r="AF42" s="17"/>
      <c r="AG42" s="17"/>
      <c r="AH42" s="17"/>
      <c r="AI42" s="167"/>
      <c r="AJ42" s="167"/>
      <c r="AK42" s="167"/>
      <c r="AL42" s="41"/>
      <c r="AM42" s="17"/>
      <c r="AN42" s="173"/>
      <c r="AO42" s="17"/>
      <c r="AP42" s="137"/>
      <c r="AQ42" s="17"/>
      <c r="AR42" s="137"/>
      <c r="AS42" s="17"/>
      <c r="AT42" s="17"/>
      <c r="AU42" s="17"/>
      <c r="AV42" s="17"/>
      <c r="AW42" s="17"/>
      <c r="AX42" s="177"/>
      <c r="AY42" s="17"/>
      <c r="AZ42" s="17"/>
      <c r="BA42" s="17"/>
      <c r="BB42" s="17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400"/>
      <c r="BQ42" s="400"/>
      <c r="BR42" s="17"/>
      <c r="BS42" s="17"/>
      <c r="BT42" s="298"/>
      <c r="BU42" s="298"/>
      <c r="BV42" s="298"/>
      <c r="BW42" s="298"/>
      <c r="BX42" s="298"/>
      <c r="BY42" s="298"/>
      <c r="BZ42" s="298"/>
      <c r="CA42" s="298"/>
      <c r="CB42" s="298"/>
      <c r="CC42" s="298"/>
      <c r="CD42" s="298"/>
      <c r="CE42" s="298"/>
      <c r="CF42" s="298"/>
      <c r="CG42" s="298"/>
      <c r="CH42" s="298"/>
      <c r="CI42" s="298"/>
      <c r="CJ42" s="298"/>
      <c r="CK42" s="298"/>
      <c r="CL42" s="298"/>
      <c r="CM42" s="298"/>
      <c r="CN42" s="298"/>
      <c r="CO42" s="298"/>
      <c r="CP42" s="298"/>
      <c r="CQ42" s="298"/>
      <c r="CR42" s="399"/>
      <c r="CS42" s="399"/>
      <c r="CT42" s="399"/>
      <c r="CU42" s="399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9"/>
      <c r="DG42" s="399"/>
      <c r="DH42" s="232"/>
      <c r="DI42" s="232"/>
      <c r="DJ42" s="232"/>
      <c r="DK42" s="232"/>
      <c r="DL42" s="399"/>
      <c r="DM42" s="399"/>
      <c r="DN42" s="399"/>
      <c r="DO42" s="399"/>
    </row>
    <row r="43" spans="1:121" x14ac:dyDescent="0.25">
      <c r="C43" s="163" t="s">
        <v>51</v>
      </c>
      <c r="D43" s="298">
        <v>147</v>
      </c>
      <c r="E43" s="298"/>
      <c r="F43" s="298">
        <v>152.04000000000815</v>
      </c>
      <c r="G43" s="298"/>
      <c r="H43" s="298">
        <v>161.8399999999674</v>
      </c>
      <c r="I43" s="298"/>
      <c r="J43" s="298">
        <v>161.42000000003463</v>
      </c>
      <c r="K43" s="298"/>
      <c r="L43" s="298">
        <v>169.67999999998574</v>
      </c>
      <c r="M43" s="298"/>
      <c r="N43" s="298">
        <v>159.45999999999185</v>
      </c>
      <c r="O43" s="298"/>
      <c r="P43" s="298">
        <v>162.40000000003056</v>
      </c>
      <c r="Q43" s="298"/>
      <c r="AB43" s="166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400"/>
      <c r="BQ43" s="400"/>
      <c r="BR43" s="17"/>
      <c r="BS43" s="17"/>
      <c r="BT43" s="298"/>
      <c r="BU43" s="298"/>
      <c r="BV43" s="298"/>
      <c r="BW43" s="298"/>
      <c r="BX43" s="298"/>
      <c r="BY43" s="298"/>
      <c r="BZ43" s="298"/>
      <c r="CA43" s="298"/>
      <c r="CB43" s="298"/>
      <c r="CC43" s="298"/>
      <c r="CD43" s="298"/>
      <c r="CE43" s="298"/>
      <c r="CF43" s="298"/>
      <c r="CG43" s="298"/>
      <c r="CH43" s="298"/>
      <c r="CI43" s="298"/>
      <c r="CJ43" s="298"/>
      <c r="CK43" s="298"/>
      <c r="CL43" s="298"/>
      <c r="CM43" s="298"/>
      <c r="CN43" s="298"/>
      <c r="CO43" s="298"/>
      <c r="CP43" s="298"/>
      <c r="CQ43" s="298"/>
      <c r="CR43" s="399"/>
      <c r="CS43" s="399"/>
      <c r="CT43" s="399"/>
      <c r="CU43" s="399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9"/>
      <c r="DG43" s="399"/>
      <c r="DH43" s="232"/>
      <c r="DI43" s="232"/>
      <c r="DJ43" s="232"/>
      <c r="DK43" s="232"/>
      <c r="DL43" s="399"/>
      <c r="DM43" s="399"/>
      <c r="DN43" s="399"/>
      <c r="DO43" s="399"/>
    </row>
    <row r="44" spans="1:121" x14ac:dyDescent="0.25">
      <c r="C44" s="163" t="s">
        <v>52</v>
      </c>
      <c r="D44" s="298">
        <v>37.169999999996435</v>
      </c>
      <c r="E44" s="298"/>
      <c r="F44" s="298">
        <v>37.065000000000509</v>
      </c>
      <c r="G44" s="298"/>
      <c r="H44" s="298">
        <v>37.275000000005093</v>
      </c>
      <c r="I44" s="298"/>
      <c r="J44" s="298">
        <v>37.205000000003565</v>
      </c>
      <c r="K44" s="298"/>
      <c r="L44" s="298">
        <v>37.134999999989304</v>
      </c>
      <c r="M44" s="298"/>
      <c r="N44" s="298">
        <v>37.625</v>
      </c>
      <c r="O44" s="298"/>
      <c r="P44" s="298">
        <v>38.570000000001528</v>
      </c>
      <c r="Q44" s="298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400"/>
      <c r="BQ44" s="400"/>
      <c r="BR44" s="17"/>
      <c r="BS44" s="17"/>
      <c r="BT44" s="298"/>
      <c r="BU44" s="298"/>
      <c r="BV44" s="298"/>
      <c r="BW44" s="298"/>
      <c r="BX44" s="298"/>
      <c r="BY44" s="298"/>
      <c r="BZ44" s="298"/>
      <c r="CA44" s="298"/>
      <c r="CB44" s="298"/>
      <c r="CC44" s="298"/>
      <c r="CD44" s="298"/>
      <c r="CE44" s="298"/>
      <c r="CF44" s="298"/>
      <c r="CG44" s="298"/>
      <c r="CH44" s="298"/>
      <c r="CI44" s="298"/>
      <c r="CJ44" s="298"/>
      <c r="CK44" s="298"/>
      <c r="CL44" s="298"/>
      <c r="CM44" s="298"/>
      <c r="CN44" s="298"/>
      <c r="CO44" s="298"/>
      <c r="CP44" s="298"/>
      <c r="CQ44" s="298"/>
      <c r="CR44" s="399"/>
      <c r="CS44" s="399"/>
      <c r="CT44" s="399"/>
      <c r="CU44" s="399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9"/>
      <c r="DG44" s="399"/>
      <c r="DH44" s="232"/>
      <c r="DI44" s="232"/>
      <c r="DJ44" s="232"/>
      <c r="DK44" s="232"/>
      <c r="DL44" s="399"/>
      <c r="DM44" s="399"/>
      <c r="DN44" s="399"/>
      <c r="DO44" s="399"/>
    </row>
    <row r="45" spans="1:121" x14ac:dyDescent="0.25">
      <c r="C45" s="163" t="s">
        <v>53</v>
      </c>
      <c r="D45" s="298">
        <v>16869.003000000001</v>
      </c>
      <c r="E45" s="298"/>
      <c r="F45" s="298">
        <v>16872.983</v>
      </c>
      <c r="G45" s="298"/>
      <c r="H45" s="298">
        <v>16877.101999999999</v>
      </c>
      <c r="I45" s="298"/>
      <c r="J45" s="298">
        <v>16881.205000000002</v>
      </c>
      <c r="K45" s="298"/>
      <c r="L45" s="298">
        <v>16885.257000000001</v>
      </c>
      <c r="M45" s="298"/>
      <c r="N45" s="298">
        <v>16889.207999999999</v>
      </c>
      <c r="O45" s="298"/>
      <c r="P45" s="298">
        <v>16893.096000000001</v>
      </c>
      <c r="Q45" s="298"/>
      <c r="AB45" s="166"/>
      <c r="AC45" s="17"/>
      <c r="AD45" s="17"/>
      <c r="AE45" s="17"/>
      <c r="AF45" s="17"/>
      <c r="AG45" s="17"/>
      <c r="AH45" s="17"/>
      <c r="AI45" s="168"/>
      <c r="AJ45" s="167"/>
      <c r="AK45" s="167"/>
      <c r="AL45" s="171"/>
      <c r="AM45" s="17"/>
      <c r="AN45" s="172"/>
      <c r="AO45" s="17"/>
      <c r="AP45" s="137"/>
      <c r="AQ45" s="17"/>
      <c r="AR45" s="137"/>
      <c r="AS45" s="17"/>
      <c r="AT45" s="175"/>
      <c r="AU45" s="17"/>
      <c r="AV45" s="17"/>
      <c r="AW45" s="17"/>
      <c r="AX45" s="177"/>
      <c r="AY45" s="17"/>
      <c r="AZ45" s="17"/>
      <c r="BA45" s="17"/>
      <c r="BB45" s="177"/>
      <c r="BC45" s="17"/>
      <c r="BD45" s="175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400"/>
      <c r="BQ45" s="400"/>
      <c r="BR45" s="17"/>
      <c r="BS45" s="1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8"/>
      <c r="CE45" s="298"/>
      <c r="CF45" s="298"/>
      <c r="CG45" s="298"/>
      <c r="CH45" s="298"/>
      <c r="CI45" s="298"/>
      <c r="CJ45" s="298"/>
      <c r="CK45" s="298"/>
      <c r="CL45" s="298"/>
      <c r="CM45" s="298"/>
      <c r="CN45" s="298"/>
      <c r="CO45" s="298"/>
      <c r="CP45" s="298"/>
      <c r="CQ45" s="298"/>
      <c r="CR45" s="399"/>
      <c r="CS45" s="399"/>
      <c r="CT45" s="399"/>
      <c r="CU45" s="399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9"/>
      <c r="DG45" s="399"/>
      <c r="DH45" s="232"/>
      <c r="DI45" s="232"/>
      <c r="DJ45" s="232"/>
      <c r="DK45" s="232"/>
      <c r="DL45" s="399"/>
      <c r="DM45" s="399"/>
      <c r="DN45" s="399"/>
      <c r="DO45" s="399"/>
    </row>
    <row r="46" spans="1:121" x14ac:dyDescent="0.25">
      <c r="C46" s="163" t="s">
        <v>54</v>
      </c>
      <c r="D46" s="298">
        <v>4.3</v>
      </c>
      <c r="E46" s="298"/>
      <c r="F46" s="298">
        <v>4.3</v>
      </c>
      <c r="G46" s="298"/>
      <c r="H46" s="298">
        <v>4.34</v>
      </c>
      <c r="I46" s="298"/>
      <c r="J46" s="298">
        <v>4.3600000000000003</v>
      </c>
      <c r="K46" s="298"/>
      <c r="L46" s="298">
        <v>4.3600000000000003</v>
      </c>
      <c r="M46" s="298"/>
      <c r="N46" s="298">
        <v>4.3600000000000003</v>
      </c>
      <c r="O46" s="298"/>
      <c r="P46" s="298">
        <v>4.3600000000000003</v>
      </c>
      <c r="Q46" s="298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400"/>
      <c r="BQ46" s="400"/>
      <c r="BR46" s="17"/>
      <c r="BS46" s="17"/>
      <c r="BT46" s="298"/>
      <c r="BU46" s="298"/>
      <c r="BV46" s="298"/>
      <c r="BW46" s="298"/>
      <c r="BX46" s="298"/>
      <c r="BY46" s="298"/>
      <c r="BZ46" s="298"/>
      <c r="CA46" s="298"/>
      <c r="CB46" s="398"/>
      <c r="CC46" s="3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399"/>
      <c r="CS46" s="399"/>
      <c r="CT46" s="399"/>
      <c r="CU46" s="399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9"/>
      <c r="DG46" s="399"/>
      <c r="DH46" s="232"/>
      <c r="DI46" s="232"/>
      <c r="DJ46" s="232"/>
      <c r="DK46" s="232"/>
      <c r="DL46" s="399"/>
      <c r="DM46" s="399"/>
      <c r="DN46" s="399"/>
      <c r="DO46" s="399"/>
    </row>
    <row r="47" spans="1:121" x14ac:dyDescent="0.25">
      <c r="C47" s="163" t="s">
        <v>55</v>
      </c>
      <c r="D47" s="298">
        <v>64.36</v>
      </c>
      <c r="E47" s="298"/>
      <c r="F47" s="298">
        <v>64.459999999999994</v>
      </c>
      <c r="G47" s="298"/>
      <c r="H47" s="298">
        <v>65.19</v>
      </c>
      <c r="I47" s="298"/>
      <c r="J47" s="298">
        <v>65.959999999999994</v>
      </c>
      <c r="K47" s="298"/>
      <c r="L47" s="298">
        <v>66.069999999999993</v>
      </c>
      <c r="M47" s="298"/>
      <c r="N47" s="298">
        <v>66.17</v>
      </c>
      <c r="O47" s="298"/>
      <c r="P47" s="298">
        <v>66.28</v>
      </c>
      <c r="Q47" s="298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400"/>
      <c r="BQ47" s="400"/>
      <c r="BR47" s="17"/>
      <c r="BS47" s="17"/>
      <c r="BT47" s="298"/>
      <c r="BU47" s="298"/>
      <c r="BV47" s="298"/>
      <c r="BW47" s="298"/>
      <c r="BX47" s="298"/>
      <c r="BY47" s="298"/>
      <c r="BZ47" s="298"/>
      <c r="CA47" s="298"/>
      <c r="CB47" s="398"/>
      <c r="CC47" s="398"/>
      <c r="CD47" s="298"/>
      <c r="CE47" s="298"/>
      <c r="CF47" s="298"/>
      <c r="CG47" s="298"/>
      <c r="CH47" s="298"/>
      <c r="CI47" s="298"/>
      <c r="CJ47" s="298"/>
      <c r="CK47" s="298"/>
      <c r="CL47" s="298"/>
      <c r="CM47" s="298"/>
      <c r="CN47" s="298"/>
      <c r="CO47" s="298"/>
      <c r="CP47" s="298"/>
      <c r="CQ47" s="298"/>
      <c r="CR47" s="399"/>
      <c r="CS47" s="399"/>
      <c r="CT47" s="399"/>
      <c r="CU47" s="399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9"/>
      <c r="DG47" s="399"/>
      <c r="DH47" s="232"/>
      <c r="DI47" s="232"/>
      <c r="DJ47" s="232"/>
      <c r="DK47" s="232"/>
      <c r="DL47" s="399"/>
      <c r="DM47" s="399"/>
      <c r="DN47" s="399"/>
      <c r="DO47" s="399"/>
    </row>
    <row r="48" spans="1:121" x14ac:dyDescent="0.25">
      <c r="C48" s="163" t="s">
        <v>56</v>
      </c>
      <c r="D48" s="298">
        <v>548.04200000000003</v>
      </c>
      <c r="E48" s="298"/>
      <c r="F48" s="298">
        <v>550.54399999999998</v>
      </c>
      <c r="G48" s="298"/>
      <c r="H48" s="298">
        <v>529.43499999999995</v>
      </c>
      <c r="I48" s="298"/>
      <c r="J48" s="298">
        <v>550.15499999999997</v>
      </c>
      <c r="K48" s="298"/>
      <c r="L48" s="298">
        <v>548.60400000000004</v>
      </c>
      <c r="M48" s="298"/>
      <c r="N48" s="298">
        <v>549.82500000000005</v>
      </c>
      <c r="O48" s="298"/>
      <c r="P48" s="298">
        <v>513.43200000000002</v>
      </c>
      <c r="Q48" s="298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400"/>
      <c r="BQ48" s="400"/>
      <c r="BR48" s="17"/>
      <c r="BS48" s="17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399"/>
      <c r="CS48" s="399"/>
      <c r="CT48" s="399"/>
      <c r="CU48" s="399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9"/>
      <c r="DG48" s="399"/>
      <c r="DH48" s="232"/>
      <c r="DI48" s="232"/>
      <c r="DJ48" s="232"/>
      <c r="DK48" s="232"/>
      <c r="DL48" s="399"/>
      <c r="DM48" s="399"/>
      <c r="DN48" s="399"/>
      <c r="DO48" s="399"/>
    </row>
    <row r="49" spans="3:119" x14ac:dyDescent="0.25">
      <c r="C49" s="163" t="s">
        <v>57</v>
      </c>
      <c r="D49" s="298">
        <v>76.706000000000003</v>
      </c>
      <c r="E49" s="298"/>
      <c r="F49" s="298">
        <v>71.141999999999996</v>
      </c>
      <c r="G49" s="298"/>
      <c r="H49" s="298">
        <v>68.632000000000005</v>
      </c>
      <c r="I49" s="298"/>
      <c r="J49" s="298">
        <v>68.819999999999993</v>
      </c>
      <c r="K49" s="298"/>
      <c r="L49" s="298">
        <v>69.153000000000006</v>
      </c>
      <c r="M49" s="298"/>
      <c r="N49" s="298">
        <v>68.578000000000003</v>
      </c>
      <c r="O49" s="298"/>
      <c r="P49" s="298">
        <v>68.099000000000004</v>
      </c>
      <c r="Q49" s="298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400"/>
      <c r="BQ49" s="400"/>
      <c r="BR49" s="17"/>
      <c r="BS49" s="1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8"/>
      <c r="CE49" s="298"/>
      <c r="CF49" s="298"/>
      <c r="CG49" s="298"/>
      <c r="CH49" s="298"/>
      <c r="CI49" s="298"/>
      <c r="CJ49" s="298"/>
      <c r="CK49" s="298"/>
      <c r="CL49" s="298"/>
      <c r="CM49" s="298"/>
      <c r="CN49" s="298"/>
      <c r="CO49" s="298"/>
      <c r="CP49" s="298"/>
      <c r="CQ49" s="298"/>
      <c r="CR49" s="399"/>
      <c r="CS49" s="399"/>
      <c r="CT49" s="399"/>
      <c r="CU49" s="399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9"/>
      <c r="DG49" s="399"/>
      <c r="DH49" s="232"/>
      <c r="DI49" s="232"/>
      <c r="DJ49" s="232"/>
      <c r="DK49" s="232"/>
      <c r="DL49" s="399"/>
      <c r="DM49" s="399"/>
      <c r="DN49" s="399"/>
      <c r="DO49" s="399"/>
    </row>
    <row r="50" spans="3:119" x14ac:dyDescent="0.25">
      <c r="C50" s="163" t="s">
        <v>58</v>
      </c>
      <c r="D50" s="298">
        <v>335.47800000003554</v>
      </c>
      <c r="E50" s="298"/>
      <c r="F50" s="298">
        <v>341.41799999992509</v>
      </c>
      <c r="G50" s="298"/>
      <c r="H50" s="298">
        <v>349.73400000005859</v>
      </c>
      <c r="I50" s="298"/>
      <c r="J50" s="298">
        <v>342.14399999995294</v>
      </c>
      <c r="K50" s="298"/>
      <c r="L50" s="298">
        <v>316.93199999997887</v>
      </c>
      <c r="M50" s="298"/>
      <c r="N50" s="298">
        <v>310.26600000006147</v>
      </c>
      <c r="O50" s="298"/>
      <c r="P50" s="298">
        <v>328.01999999995678</v>
      </c>
      <c r="Q50" s="298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400"/>
      <c r="BQ50" s="400"/>
      <c r="BR50" s="17"/>
      <c r="BS50" s="1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8"/>
      <c r="CE50" s="298"/>
      <c r="CF50" s="298"/>
      <c r="CG50" s="298"/>
      <c r="CH50" s="298"/>
      <c r="CI50" s="298"/>
      <c r="CJ50" s="298"/>
      <c r="CK50" s="298"/>
      <c r="CL50" s="298"/>
      <c r="CM50" s="298"/>
      <c r="CN50" s="298"/>
      <c r="CO50" s="298"/>
      <c r="CP50" s="298"/>
      <c r="CQ50" s="298"/>
      <c r="CR50" s="399"/>
      <c r="CS50" s="399"/>
      <c r="CT50" s="399"/>
      <c r="CU50" s="399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9"/>
      <c r="DG50" s="399"/>
      <c r="DH50" s="232"/>
      <c r="DI50" s="232"/>
      <c r="DJ50" s="232"/>
      <c r="DK50" s="232"/>
      <c r="DL50" s="399"/>
      <c r="DM50" s="399"/>
      <c r="DN50" s="399"/>
      <c r="DO50" s="399"/>
    </row>
    <row r="51" spans="3:119" x14ac:dyDescent="0.25">
      <c r="C51" s="163" t="s">
        <v>63</v>
      </c>
      <c r="D51" s="298">
        <v>1413.895</v>
      </c>
      <c r="E51" s="298"/>
      <c r="F51" s="298">
        <v>1375.691</v>
      </c>
      <c r="G51" s="298"/>
      <c r="H51" s="298">
        <v>1418.3140000000001</v>
      </c>
      <c r="I51" s="298"/>
      <c r="J51" s="298">
        <v>1399.8640000000032</v>
      </c>
      <c r="K51" s="298"/>
      <c r="L51" s="298">
        <v>1378.8330000000001</v>
      </c>
      <c r="M51" s="298"/>
      <c r="N51" s="298">
        <v>1300.1199999999999</v>
      </c>
      <c r="O51" s="298"/>
      <c r="P51" s="298">
        <v>1345.431</v>
      </c>
      <c r="Q51" s="298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400"/>
      <c r="BQ51" s="400"/>
      <c r="BR51" s="17"/>
      <c r="BS51" s="1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399"/>
      <c r="CS51" s="399"/>
      <c r="CT51" s="399"/>
      <c r="CU51" s="399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9"/>
      <c r="DG51" s="399"/>
      <c r="DH51" s="232"/>
      <c r="DI51" s="232"/>
      <c r="DJ51" s="232"/>
      <c r="DK51" s="232"/>
      <c r="DL51" s="399"/>
      <c r="DM51" s="399"/>
      <c r="DN51" s="399"/>
      <c r="DO51" s="399"/>
    </row>
    <row r="52" spans="3:119" x14ac:dyDescent="0.25">
      <c r="C52" s="163" t="s">
        <v>59</v>
      </c>
      <c r="D52" s="298">
        <v>28.357000000002198</v>
      </c>
      <c r="E52" s="298"/>
      <c r="F52" s="298">
        <v>32.114000000001305</v>
      </c>
      <c r="G52" s="298"/>
      <c r="H52" s="298">
        <v>18.01399999999574</v>
      </c>
      <c r="I52" s="298"/>
      <c r="J52" s="298">
        <v>34.505000000002973</v>
      </c>
      <c r="K52" s="298"/>
      <c r="L52" s="298">
        <v>33.308999999996239</v>
      </c>
      <c r="M52" s="298"/>
      <c r="N52" s="298">
        <v>31.799000000000795</v>
      </c>
      <c r="O52" s="298"/>
      <c r="P52" s="298">
        <v>30.434000000002698</v>
      </c>
      <c r="Q52" s="298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4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400"/>
      <c r="BQ52" s="400"/>
      <c r="BR52" s="17"/>
      <c r="BS52" s="1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8"/>
      <c r="CE52" s="298"/>
      <c r="CF52" s="298"/>
      <c r="CG52" s="298"/>
      <c r="CH52" s="298"/>
      <c r="CI52" s="298"/>
      <c r="CJ52" s="298"/>
      <c r="CK52" s="298"/>
      <c r="CL52" s="298"/>
      <c r="CM52" s="298"/>
      <c r="CN52" s="298"/>
      <c r="CO52" s="298"/>
      <c r="CP52" s="298"/>
      <c r="CQ52" s="298"/>
      <c r="CR52" s="399"/>
      <c r="CS52" s="399"/>
      <c r="CT52" s="399"/>
      <c r="CU52" s="399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9"/>
      <c r="DG52" s="399"/>
      <c r="DH52" s="232"/>
      <c r="DI52" s="232"/>
      <c r="DJ52" s="232"/>
      <c r="DK52" s="232"/>
      <c r="DL52" s="399"/>
      <c r="DM52" s="399"/>
      <c r="DN52" s="399"/>
      <c r="DO52" s="399"/>
    </row>
  </sheetData>
  <mergeCells count="671">
    <mergeCell ref="P47:Q47"/>
    <mergeCell ref="P48:Q48"/>
    <mergeCell ref="P49:Q49"/>
    <mergeCell ref="P50:Q50"/>
    <mergeCell ref="P51:Q51"/>
    <mergeCell ref="P52:Q52"/>
    <mergeCell ref="J52:K52"/>
    <mergeCell ref="CB51:CC51"/>
    <mergeCell ref="BP46:BQ46"/>
    <mergeCell ref="BT46:BU46"/>
    <mergeCell ref="BV46:BW46"/>
    <mergeCell ref="BX46:BY46"/>
    <mergeCell ref="BT52:BU52"/>
    <mergeCell ref="BV52:BW52"/>
    <mergeCell ref="BX52:BY52"/>
    <mergeCell ref="BZ52:CA52"/>
    <mergeCell ref="BP49:BQ49"/>
    <mergeCell ref="CD51:CE51"/>
    <mergeCell ref="H49:I49"/>
    <mergeCell ref="H50:I50"/>
    <mergeCell ref="H51:I51"/>
    <mergeCell ref="H52:I52"/>
    <mergeCell ref="H48:I48"/>
    <mergeCell ref="L48:M48"/>
    <mergeCell ref="L49:M49"/>
    <mergeCell ref="L50:M50"/>
    <mergeCell ref="L51:M51"/>
    <mergeCell ref="L52:M52"/>
    <mergeCell ref="BZ51:CA51"/>
    <mergeCell ref="BP50:BQ50"/>
    <mergeCell ref="CB52:CC52"/>
    <mergeCell ref="CD52:CE52"/>
    <mergeCell ref="N48:O48"/>
    <mergeCell ref="N49:O49"/>
    <mergeCell ref="N50:O50"/>
    <mergeCell ref="N51:O51"/>
    <mergeCell ref="N52:O52"/>
    <mergeCell ref="J49:K49"/>
    <mergeCell ref="J50:K50"/>
    <mergeCell ref="J51:K51"/>
    <mergeCell ref="BP52:BQ52"/>
    <mergeCell ref="BP41:BQ41"/>
    <mergeCell ref="BT41:BU41"/>
    <mergeCell ref="CJ47:CK47"/>
    <mergeCell ref="CL47:CM47"/>
    <mergeCell ref="CH49:CI49"/>
    <mergeCell ref="CJ49:CK49"/>
    <mergeCell ref="CL49:CM49"/>
    <mergeCell ref="BT50:BU50"/>
    <mergeCell ref="BV50:BW50"/>
    <mergeCell ref="BX50:BY50"/>
    <mergeCell ref="BZ50:CA50"/>
    <mergeCell ref="CB50:CC50"/>
    <mergeCell ref="CD50:CE50"/>
    <mergeCell ref="CD49:CE49"/>
    <mergeCell ref="CF49:CG49"/>
    <mergeCell ref="BT49:BU49"/>
    <mergeCell ref="BV49:BW49"/>
    <mergeCell ref="BX49:BY49"/>
    <mergeCell ref="BZ49:CA49"/>
    <mergeCell ref="BV41:BW41"/>
    <mergeCell ref="BX41:BY41"/>
    <mergeCell ref="BP40:BQ40"/>
    <mergeCell ref="BT40:BU40"/>
    <mergeCell ref="BV40:BW40"/>
    <mergeCell ref="BX40:BY40"/>
    <mergeCell ref="J48:K48"/>
    <mergeCell ref="J40:K40"/>
    <mergeCell ref="DN51:DO51"/>
    <mergeCell ref="DL50:DM50"/>
    <mergeCell ref="DN50:DO50"/>
    <mergeCell ref="CN50:CO50"/>
    <mergeCell ref="CP50:CQ50"/>
    <mergeCell ref="CR50:CS50"/>
    <mergeCell ref="CT50:CU50"/>
    <mergeCell ref="BP48:BQ48"/>
    <mergeCell ref="BT48:BU48"/>
    <mergeCell ref="BV48:BW48"/>
    <mergeCell ref="BX48:BY48"/>
    <mergeCell ref="BZ48:CA48"/>
    <mergeCell ref="CB48:CC48"/>
    <mergeCell ref="CD48:CE48"/>
    <mergeCell ref="CJ48:CK48"/>
    <mergeCell ref="CL48:CM48"/>
    <mergeCell ref="DN52:DO52"/>
    <mergeCell ref="CP51:CQ51"/>
    <mergeCell ref="DF50:DG50"/>
    <mergeCell ref="CF50:CG50"/>
    <mergeCell ref="CH50:CI50"/>
    <mergeCell ref="BP51:BQ51"/>
    <mergeCell ref="BT51:BU51"/>
    <mergeCell ref="BV51:BW51"/>
    <mergeCell ref="BX51:BY51"/>
    <mergeCell ref="CR51:CS51"/>
    <mergeCell ref="CT51:CU51"/>
    <mergeCell ref="DF51:DG51"/>
    <mergeCell ref="DL51:DM51"/>
    <mergeCell ref="CJ50:CK50"/>
    <mergeCell ref="CL50:CM50"/>
    <mergeCell ref="CF51:CG51"/>
    <mergeCell ref="CH51:CI51"/>
    <mergeCell ref="CJ51:CK51"/>
    <mergeCell ref="CL51:CM51"/>
    <mergeCell ref="CN52:CO52"/>
    <mergeCell ref="CP52:CQ52"/>
    <mergeCell ref="CR52:CS52"/>
    <mergeCell ref="CT52:CU52"/>
    <mergeCell ref="DF52:DG52"/>
    <mergeCell ref="DL52:DM52"/>
    <mergeCell ref="CF52:CG52"/>
    <mergeCell ref="CH52:CI52"/>
    <mergeCell ref="CJ52:CK52"/>
    <mergeCell ref="CL52:CM52"/>
    <mergeCell ref="CN51:CO51"/>
    <mergeCell ref="DN47:DO47"/>
    <mergeCell ref="CN47:CO47"/>
    <mergeCell ref="CP47:CQ47"/>
    <mergeCell ref="CR47:CS47"/>
    <mergeCell ref="CT47:CU47"/>
    <mergeCell ref="CR48:CS48"/>
    <mergeCell ref="CT48:CU48"/>
    <mergeCell ref="DF48:DG48"/>
    <mergeCell ref="DL48:DM48"/>
    <mergeCell ref="DN48:DO48"/>
    <mergeCell ref="CN48:CO48"/>
    <mergeCell ref="CP48:CQ48"/>
    <mergeCell ref="DN49:DO49"/>
    <mergeCell ref="CN49:CO49"/>
    <mergeCell ref="CP49:CQ49"/>
    <mergeCell ref="CR49:CS49"/>
    <mergeCell ref="CF48:CG48"/>
    <mergeCell ref="CH48:CI48"/>
    <mergeCell ref="DN46:DO46"/>
    <mergeCell ref="BP47:BQ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N46:CO46"/>
    <mergeCell ref="CP46:CQ46"/>
    <mergeCell ref="CR46:CS46"/>
    <mergeCell ref="CT46:CU46"/>
    <mergeCell ref="DF46:DG46"/>
    <mergeCell ref="DL46:DM46"/>
    <mergeCell ref="CB46:CC46"/>
    <mergeCell ref="CD46:CE46"/>
    <mergeCell ref="CF46:CG46"/>
    <mergeCell ref="CH46:CI46"/>
    <mergeCell ref="DF47:DG47"/>
    <mergeCell ref="DL47:DM47"/>
    <mergeCell ref="BZ46:CA46"/>
    <mergeCell ref="CF45:CG45"/>
    <mergeCell ref="CH45:CI45"/>
    <mergeCell ref="CJ45:CK45"/>
    <mergeCell ref="CL45:CM45"/>
    <mergeCell ref="CP45:CQ45"/>
    <mergeCell ref="CT49:CU49"/>
    <mergeCell ref="DF49:DG49"/>
    <mergeCell ref="DL49:DM49"/>
    <mergeCell ref="CB49:CC49"/>
    <mergeCell ref="CL43:CM43"/>
    <mergeCell ref="DF44:DG44"/>
    <mergeCell ref="DL44:DM44"/>
    <mergeCell ref="BZ44:CA44"/>
    <mergeCell ref="CB44:CC44"/>
    <mergeCell ref="CD44:CE44"/>
    <mergeCell ref="CF44:CG44"/>
    <mergeCell ref="CH44:CI44"/>
    <mergeCell ref="CJ46:CK46"/>
    <mergeCell ref="CL46:CM46"/>
    <mergeCell ref="DN44:DO44"/>
    <mergeCell ref="BP45:BQ45"/>
    <mergeCell ref="BT45:BU45"/>
    <mergeCell ref="BV45:BW45"/>
    <mergeCell ref="BX45:BY45"/>
    <mergeCell ref="BZ45:CA45"/>
    <mergeCell ref="CB45:CC45"/>
    <mergeCell ref="CD45:CE45"/>
    <mergeCell ref="CJ44:CK44"/>
    <mergeCell ref="CL44:CM44"/>
    <mergeCell ref="CN44:CO44"/>
    <mergeCell ref="CP44:CQ44"/>
    <mergeCell ref="CR44:CS44"/>
    <mergeCell ref="CT44:CU44"/>
    <mergeCell ref="CR45:CS45"/>
    <mergeCell ref="CT45:CU45"/>
    <mergeCell ref="DF45:DG45"/>
    <mergeCell ref="DL45:DM45"/>
    <mergeCell ref="DN45:DO45"/>
    <mergeCell ref="CN45:CO45"/>
    <mergeCell ref="BP44:BQ44"/>
    <mergeCell ref="BT44:BU44"/>
    <mergeCell ref="BV44:BW44"/>
    <mergeCell ref="BX44:BY44"/>
    <mergeCell ref="DN42:DO42"/>
    <mergeCell ref="BP43:BQ43"/>
    <mergeCell ref="BT43:BU43"/>
    <mergeCell ref="BV43:BW43"/>
    <mergeCell ref="BX43:BY43"/>
    <mergeCell ref="BZ43:CA43"/>
    <mergeCell ref="CF42:CG42"/>
    <mergeCell ref="CH42:CI42"/>
    <mergeCell ref="CJ42:CK42"/>
    <mergeCell ref="CL42:CM42"/>
    <mergeCell ref="CN42:CO42"/>
    <mergeCell ref="CP42:CQ42"/>
    <mergeCell ref="DN43:DO43"/>
    <mergeCell ref="CN43:CO43"/>
    <mergeCell ref="CP43:CQ43"/>
    <mergeCell ref="CR43:CS43"/>
    <mergeCell ref="CT43:CU43"/>
    <mergeCell ref="DF43:DG43"/>
    <mergeCell ref="DL43:DM43"/>
    <mergeCell ref="CB43:CC43"/>
    <mergeCell ref="CD43:CE43"/>
    <mergeCell ref="CF43:CG43"/>
    <mergeCell ref="CH43:CI43"/>
    <mergeCell ref="CJ43:CK43"/>
    <mergeCell ref="CF40:CG40"/>
    <mergeCell ref="CH40:CI40"/>
    <mergeCell ref="CJ40:CK40"/>
    <mergeCell ref="CL40:CM40"/>
    <mergeCell ref="DF41:DG41"/>
    <mergeCell ref="DL41:DM41"/>
    <mergeCell ref="DN41:DO41"/>
    <mergeCell ref="BP42:BQ42"/>
    <mergeCell ref="BT42:BU42"/>
    <mergeCell ref="BV42:BW42"/>
    <mergeCell ref="BX42:BY42"/>
    <mergeCell ref="BZ42:CA42"/>
    <mergeCell ref="CB42:CC42"/>
    <mergeCell ref="CD42:CE42"/>
    <mergeCell ref="CJ41:CK41"/>
    <mergeCell ref="CL41:CM41"/>
    <mergeCell ref="CN41:CO41"/>
    <mergeCell ref="CP41:CQ41"/>
    <mergeCell ref="CR41:CS41"/>
    <mergeCell ref="CT41:CU41"/>
    <mergeCell ref="CR42:CS42"/>
    <mergeCell ref="CT42:CU42"/>
    <mergeCell ref="DF42:DG42"/>
    <mergeCell ref="DL42:DM42"/>
    <mergeCell ref="BZ41:CA41"/>
    <mergeCell ref="CB41:CC41"/>
    <mergeCell ref="CD41:CE41"/>
    <mergeCell ref="CF41:CG41"/>
    <mergeCell ref="CH41:CI41"/>
    <mergeCell ref="CT39:CU39"/>
    <mergeCell ref="DF39:DG39"/>
    <mergeCell ref="DL39:DM39"/>
    <mergeCell ref="DN39:DO39"/>
    <mergeCell ref="BZ40:CA40"/>
    <mergeCell ref="CF39:CG39"/>
    <mergeCell ref="CH39:CI39"/>
    <mergeCell ref="CJ39:CK39"/>
    <mergeCell ref="CL39:CM39"/>
    <mergeCell ref="CN39:CO39"/>
    <mergeCell ref="CP39:CQ39"/>
    <mergeCell ref="DN40:DO40"/>
    <mergeCell ref="CN40:CO40"/>
    <mergeCell ref="CP40:CQ40"/>
    <mergeCell ref="CR40:CS40"/>
    <mergeCell ref="CT40:CU40"/>
    <mergeCell ref="DF40:DG40"/>
    <mergeCell ref="DL40:DM40"/>
    <mergeCell ref="CB40:CC40"/>
    <mergeCell ref="CD40:CE40"/>
    <mergeCell ref="BD35:BE35"/>
    <mergeCell ref="BF35:BG35"/>
    <mergeCell ref="BH35:BI35"/>
    <mergeCell ref="BJ35:BK35"/>
    <mergeCell ref="BL35:BM35"/>
    <mergeCell ref="BN35:BO35"/>
    <mergeCell ref="AR35:AS35"/>
    <mergeCell ref="AT35:AU35"/>
    <mergeCell ref="CR39:CS39"/>
    <mergeCell ref="A36:C36"/>
    <mergeCell ref="BP38:BQ38"/>
    <mergeCell ref="D39:E39"/>
    <mergeCell ref="BT39:BU39"/>
    <mergeCell ref="BV39:BW39"/>
    <mergeCell ref="BX39:BY39"/>
    <mergeCell ref="BZ39:CA39"/>
    <mergeCell ref="CB39:CC39"/>
    <mergeCell ref="CD39:CE39"/>
    <mergeCell ref="R39:S39"/>
    <mergeCell ref="H39:I39"/>
    <mergeCell ref="L39:M39"/>
    <mergeCell ref="N39:O39"/>
    <mergeCell ref="P39:Q39"/>
    <mergeCell ref="DN34:DO34"/>
    <mergeCell ref="A35:C35"/>
    <mergeCell ref="D35:E35"/>
    <mergeCell ref="F35:G35"/>
    <mergeCell ref="H35:I35"/>
    <mergeCell ref="J35:K35"/>
    <mergeCell ref="L35:M35"/>
    <mergeCell ref="N35:O35"/>
    <mergeCell ref="P35:Q35"/>
    <mergeCell ref="R35:S35"/>
    <mergeCell ref="CX34:CY34"/>
    <mergeCell ref="CZ34:DA34"/>
    <mergeCell ref="DB34:DC34"/>
    <mergeCell ref="DD34:DE34"/>
    <mergeCell ref="DF34:DG34"/>
    <mergeCell ref="DL34:DM34"/>
    <mergeCell ref="CL34:CM34"/>
    <mergeCell ref="CN34:CO34"/>
    <mergeCell ref="AV35:AW35"/>
    <mergeCell ref="AX35:AY35"/>
    <mergeCell ref="AZ35:BA35"/>
    <mergeCell ref="BB35:BC35"/>
    <mergeCell ref="AF35:AG35"/>
    <mergeCell ref="AH35:AI35"/>
    <mergeCell ref="CT34:CU34"/>
    <mergeCell ref="CV34:CW34"/>
    <mergeCell ref="CD34:CE34"/>
    <mergeCell ref="CF34:CG34"/>
    <mergeCell ref="CH34:CI34"/>
    <mergeCell ref="CJ34:CK34"/>
    <mergeCell ref="DL33:DM33"/>
    <mergeCell ref="T35:U35"/>
    <mergeCell ref="V35:W35"/>
    <mergeCell ref="X35:Y35"/>
    <mergeCell ref="Z35:AA35"/>
    <mergeCell ref="AB35:AC35"/>
    <mergeCell ref="AD35:AE35"/>
    <mergeCell ref="AJ35:AK35"/>
    <mergeCell ref="AL35:AM35"/>
    <mergeCell ref="AN35:AO35"/>
    <mergeCell ref="AP35:AQ35"/>
    <mergeCell ref="CH35:CR35"/>
    <mergeCell ref="BP35:BQ35"/>
    <mergeCell ref="BR35:BS35"/>
    <mergeCell ref="BT35:BU35"/>
    <mergeCell ref="BV35:BW35"/>
    <mergeCell ref="BX35:BY35"/>
    <mergeCell ref="BZ35:CA35"/>
    <mergeCell ref="DN33:DO33"/>
    <mergeCell ref="A34:C34"/>
    <mergeCell ref="D34:E34"/>
    <mergeCell ref="F34:G34"/>
    <mergeCell ref="H34:I34"/>
    <mergeCell ref="J34:K34"/>
    <mergeCell ref="L34:M34"/>
    <mergeCell ref="CV33:CW33"/>
    <mergeCell ref="CX33:CY33"/>
    <mergeCell ref="CZ33:DA33"/>
    <mergeCell ref="DB33:DC33"/>
    <mergeCell ref="DD33:DE33"/>
    <mergeCell ref="DF33:DG33"/>
    <mergeCell ref="CJ33:CK33"/>
    <mergeCell ref="CL33:CM33"/>
    <mergeCell ref="CN33:CO33"/>
    <mergeCell ref="CP33:CQ33"/>
    <mergeCell ref="CR33:CS33"/>
    <mergeCell ref="CT33:CU33"/>
    <mergeCell ref="CD33:CE33"/>
    <mergeCell ref="CF33:CG33"/>
    <mergeCell ref="CH33:CI33"/>
    <mergeCell ref="CP34:CQ34"/>
    <mergeCell ref="CR34:CS34"/>
    <mergeCell ref="DF32:DG32"/>
    <mergeCell ref="DL32:DM32"/>
    <mergeCell ref="DN32:DO32"/>
    <mergeCell ref="CV32:CW32"/>
    <mergeCell ref="CX32:CY32"/>
    <mergeCell ref="CZ32:DA32"/>
    <mergeCell ref="DD32:DE32"/>
    <mergeCell ref="A33:C33"/>
    <mergeCell ref="D33:E33"/>
    <mergeCell ref="F33:G33"/>
    <mergeCell ref="H33:I33"/>
    <mergeCell ref="J33:K33"/>
    <mergeCell ref="L33:M33"/>
    <mergeCell ref="CR32:CS32"/>
    <mergeCell ref="CT32:CU32"/>
    <mergeCell ref="CF32:CG32"/>
    <mergeCell ref="CH32:CI32"/>
    <mergeCell ref="CJ32:CK32"/>
    <mergeCell ref="CL32:CM32"/>
    <mergeCell ref="CN32:CO32"/>
    <mergeCell ref="CP32:CQ32"/>
    <mergeCell ref="BZ32:CA32"/>
    <mergeCell ref="CB32:CC32"/>
    <mergeCell ref="CD32:CE32"/>
    <mergeCell ref="DD31:DE31"/>
    <mergeCell ref="DF31:DG31"/>
    <mergeCell ref="BZ31:CA31"/>
    <mergeCell ref="BD31:BE31"/>
    <mergeCell ref="BF31:BG31"/>
    <mergeCell ref="BH31:BI31"/>
    <mergeCell ref="BJ31:BK31"/>
    <mergeCell ref="BL31:BM31"/>
    <mergeCell ref="BN31:BO31"/>
    <mergeCell ref="A32:C32"/>
    <mergeCell ref="D32:E32"/>
    <mergeCell ref="F32:G32"/>
    <mergeCell ref="H32:I32"/>
    <mergeCell ref="J32:K32"/>
    <mergeCell ref="CN31:CO31"/>
    <mergeCell ref="CP31:CQ31"/>
    <mergeCell ref="CR31:CS31"/>
    <mergeCell ref="CT31:CU31"/>
    <mergeCell ref="CB31:CC31"/>
    <mergeCell ref="CD31:CE31"/>
    <mergeCell ref="CF31:CG31"/>
    <mergeCell ref="CH31:CI31"/>
    <mergeCell ref="CJ31:CK31"/>
    <mergeCell ref="CL31:CM31"/>
    <mergeCell ref="BP31:BQ31"/>
    <mergeCell ref="BR31:BS31"/>
    <mergeCell ref="BT31:BU31"/>
    <mergeCell ref="BV31:BW31"/>
    <mergeCell ref="BX31:BY31"/>
    <mergeCell ref="L32:M32"/>
    <mergeCell ref="AR31:AS31"/>
    <mergeCell ref="AT31:AU31"/>
    <mergeCell ref="AV31:AW31"/>
    <mergeCell ref="DN30:DO30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CV30:CW30"/>
    <mergeCell ref="CX30:CY30"/>
    <mergeCell ref="CZ30:DA30"/>
    <mergeCell ref="DD30:DE30"/>
    <mergeCell ref="DF30:DG30"/>
    <mergeCell ref="DL30:DM30"/>
    <mergeCell ref="CJ30:CK30"/>
    <mergeCell ref="CL30:CM30"/>
    <mergeCell ref="CN30:CO30"/>
    <mergeCell ref="DL31:DM31"/>
    <mergeCell ref="DN31:DO31"/>
    <mergeCell ref="CV31:CW31"/>
    <mergeCell ref="CX31:CY31"/>
    <mergeCell ref="CZ31:DA31"/>
    <mergeCell ref="CR30:CS30"/>
    <mergeCell ref="CT30:CU30"/>
    <mergeCell ref="BX30:BY30"/>
    <mergeCell ref="BZ30:CA30"/>
    <mergeCell ref="CB30:CC30"/>
    <mergeCell ref="CD30:CE30"/>
    <mergeCell ref="CF30:CG30"/>
    <mergeCell ref="CH30:CI30"/>
    <mergeCell ref="V31:W31"/>
    <mergeCell ref="X31:Y31"/>
    <mergeCell ref="Z31:AA31"/>
    <mergeCell ref="AB31:AC31"/>
    <mergeCell ref="AD31:AE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D30:E30"/>
    <mergeCell ref="F30:G30"/>
    <mergeCell ref="H30:I30"/>
    <mergeCell ref="J30:K30"/>
    <mergeCell ref="L30:M30"/>
    <mergeCell ref="N30:O30"/>
    <mergeCell ref="BL30:BM30"/>
    <mergeCell ref="BN30:BO30"/>
    <mergeCell ref="BP30:BQ30"/>
    <mergeCell ref="BF30:BG30"/>
    <mergeCell ref="BH30:BI30"/>
    <mergeCell ref="BJ30:BK30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F49:G49"/>
    <mergeCell ref="F50:G5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T31:U31"/>
    <mergeCell ref="L47:M47"/>
    <mergeCell ref="N47:O47"/>
    <mergeCell ref="P32:Q32"/>
    <mergeCell ref="P40:Q40"/>
    <mergeCell ref="P41:Q41"/>
    <mergeCell ref="P42:Q42"/>
    <mergeCell ref="P43:Q43"/>
    <mergeCell ref="P44:Q44"/>
    <mergeCell ref="P45:Q45"/>
    <mergeCell ref="F47:G47"/>
    <mergeCell ref="F48:G48"/>
    <mergeCell ref="J46:K46"/>
    <mergeCell ref="J47:K47"/>
    <mergeCell ref="DB30:DC30"/>
    <mergeCell ref="DB31:DC31"/>
    <mergeCell ref="DB32:DC32"/>
    <mergeCell ref="DH33:DI33"/>
    <mergeCell ref="DJ33:DK33"/>
    <mergeCell ref="DH34:DI34"/>
    <mergeCell ref="DJ34:DK34"/>
    <mergeCell ref="AZ30:BA30"/>
    <mergeCell ref="BB30:BC30"/>
    <mergeCell ref="BD30:BE30"/>
    <mergeCell ref="AN30:AO30"/>
    <mergeCell ref="AP30:AQ30"/>
    <mergeCell ref="AR30:AS30"/>
    <mergeCell ref="AT30:AU30"/>
    <mergeCell ref="AV30:AW30"/>
    <mergeCell ref="AX30:AY30"/>
    <mergeCell ref="BR30:BS30"/>
    <mergeCell ref="BT30:BU30"/>
    <mergeCell ref="BV30:BW30"/>
    <mergeCell ref="CP30:CQ30"/>
    <mergeCell ref="D49:E49"/>
    <mergeCell ref="D50:E50"/>
    <mergeCell ref="D47:E47"/>
    <mergeCell ref="D48:E48"/>
    <mergeCell ref="D51:E51"/>
    <mergeCell ref="D52:E52"/>
    <mergeCell ref="J39:K39"/>
    <mergeCell ref="F39:G39"/>
    <mergeCell ref="D40:E40"/>
    <mergeCell ref="D41:E41"/>
    <mergeCell ref="D42:E42"/>
    <mergeCell ref="D43:E43"/>
    <mergeCell ref="D44:E44"/>
    <mergeCell ref="D45:E45"/>
    <mergeCell ref="D46:E46"/>
    <mergeCell ref="F51:G51"/>
    <mergeCell ref="F52:G52"/>
    <mergeCell ref="F40:G40"/>
    <mergeCell ref="F41:G41"/>
    <mergeCell ref="F42:G42"/>
    <mergeCell ref="F43:G43"/>
    <mergeCell ref="F44:G44"/>
    <mergeCell ref="F45:G45"/>
    <mergeCell ref="F46:G46"/>
    <mergeCell ref="H47:I47"/>
    <mergeCell ref="N32:O32"/>
    <mergeCell ref="N33:O33"/>
    <mergeCell ref="N34:O34"/>
    <mergeCell ref="N40:O40"/>
    <mergeCell ref="N41:O41"/>
    <mergeCell ref="N42:O42"/>
    <mergeCell ref="N43:O43"/>
    <mergeCell ref="N44:O44"/>
    <mergeCell ref="N45:O45"/>
    <mergeCell ref="N46:O46"/>
    <mergeCell ref="J41:K41"/>
    <mergeCell ref="J42:K42"/>
    <mergeCell ref="J43:K43"/>
    <mergeCell ref="J44:K44"/>
    <mergeCell ref="J45:K45"/>
    <mergeCell ref="L40:M40"/>
    <mergeCell ref="L41:M41"/>
    <mergeCell ref="L42:M42"/>
    <mergeCell ref="L43:M43"/>
    <mergeCell ref="L44:M44"/>
    <mergeCell ref="L45:M45"/>
    <mergeCell ref="L46:M46"/>
    <mergeCell ref="P33:Q33"/>
    <mergeCell ref="P34:Q34"/>
    <mergeCell ref="H40:I40"/>
    <mergeCell ref="H41:I41"/>
    <mergeCell ref="H42:I42"/>
    <mergeCell ref="H43:I43"/>
    <mergeCell ref="H44:I44"/>
    <mergeCell ref="H45:I45"/>
    <mergeCell ref="H46:I46"/>
    <mergeCell ref="P46:Q4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0" t="s">
        <v>0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0" t="s">
        <v>90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1" t="s">
        <v>1</v>
      </c>
      <c r="B5" s="322"/>
      <c r="C5" s="322"/>
      <c r="D5" s="318">
        <v>45108</v>
      </c>
      <c r="E5" s="319"/>
      <c r="F5" s="318">
        <v>45109</v>
      </c>
      <c r="G5" s="319"/>
      <c r="H5" s="318">
        <v>45110</v>
      </c>
      <c r="I5" s="319"/>
      <c r="J5" s="318">
        <v>45111</v>
      </c>
      <c r="K5" s="319"/>
      <c r="L5" s="318">
        <v>45112</v>
      </c>
      <c r="M5" s="319"/>
      <c r="N5" s="318">
        <v>45083</v>
      </c>
      <c r="O5" s="319"/>
      <c r="P5" s="318">
        <v>45084</v>
      </c>
      <c r="Q5" s="319"/>
      <c r="R5" s="318">
        <v>45085</v>
      </c>
      <c r="S5" s="319"/>
      <c r="T5" s="318">
        <v>45086</v>
      </c>
      <c r="U5" s="319"/>
      <c r="V5" s="318">
        <v>45087</v>
      </c>
      <c r="W5" s="319"/>
      <c r="X5" s="318">
        <v>45088</v>
      </c>
      <c r="Y5" s="319"/>
      <c r="Z5" s="318">
        <v>45089</v>
      </c>
      <c r="AA5" s="319"/>
      <c r="AB5" s="318">
        <v>45090</v>
      </c>
      <c r="AC5" s="319"/>
      <c r="AD5" s="318">
        <v>45091</v>
      </c>
      <c r="AE5" s="319"/>
      <c r="AF5" s="318">
        <v>45092</v>
      </c>
      <c r="AG5" s="319"/>
      <c r="AH5" s="318">
        <v>45093</v>
      </c>
      <c r="AI5" s="319"/>
      <c r="AJ5" s="318">
        <v>45094</v>
      </c>
      <c r="AK5" s="319"/>
      <c r="AL5" s="318">
        <v>45095</v>
      </c>
      <c r="AM5" s="319"/>
      <c r="AN5" s="318">
        <v>45096</v>
      </c>
      <c r="AO5" s="319"/>
      <c r="AP5" s="318">
        <v>45097</v>
      </c>
      <c r="AQ5" s="319"/>
      <c r="AR5" s="318">
        <v>45098</v>
      </c>
      <c r="AS5" s="319"/>
      <c r="AT5" s="318">
        <v>45099</v>
      </c>
      <c r="AU5" s="319"/>
      <c r="AV5" s="318">
        <v>45100</v>
      </c>
      <c r="AW5" s="319"/>
      <c r="AX5" s="318">
        <v>45101</v>
      </c>
      <c r="AY5" s="319"/>
      <c r="AZ5" s="318">
        <v>45102</v>
      </c>
      <c r="BA5" s="319"/>
      <c r="BB5" s="318">
        <v>45103</v>
      </c>
      <c r="BC5" s="319"/>
      <c r="BD5" s="318">
        <v>45104</v>
      </c>
      <c r="BE5" s="319"/>
      <c r="BF5" s="318">
        <v>45105</v>
      </c>
      <c r="BG5" s="319"/>
      <c r="BH5" s="318">
        <v>45106</v>
      </c>
      <c r="BI5" s="319"/>
      <c r="BJ5" s="318">
        <v>45107</v>
      </c>
      <c r="BK5" s="319"/>
      <c r="BL5" s="318">
        <v>45108</v>
      </c>
      <c r="BM5" s="319"/>
      <c r="BN5" s="318">
        <v>45106</v>
      </c>
      <c r="BO5" s="319"/>
      <c r="BP5" s="318">
        <v>45107</v>
      </c>
      <c r="BQ5" s="319"/>
      <c r="BR5" s="318" t="s">
        <v>65</v>
      </c>
      <c r="BS5" s="319"/>
      <c r="BT5" s="318">
        <v>45117</v>
      </c>
      <c r="BU5" s="319"/>
      <c r="BV5" s="318">
        <v>45118</v>
      </c>
      <c r="BW5" s="319"/>
      <c r="BX5" s="318">
        <v>45119</v>
      </c>
      <c r="BY5" s="319"/>
      <c r="BZ5" s="318">
        <v>45120</v>
      </c>
      <c r="CA5" s="319"/>
      <c r="CB5" s="403">
        <v>45121</v>
      </c>
      <c r="CC5" s="404"/>
      <c r="CD5" s="403">
        <v>45122</v>
      </c>
      <c r="CE5" s="404"/>
      <c r="CF5" s="403">
        <v>45123</v>
      </c>
      <c r="CG5" s="404"/>
      <c r="CH5" s="403">
        <v>45124</v>
      </c>
      <c r="CI5" s="404"/>
      <c r="CJ5" s="403">
        <v>45125</v>
      </c>
      <c r="CK5" s="404"/>
      <c r="CL5" s="408">
        <v>45126</v>
      </c>
      <c r="CM5" s="409"/>
      <c r="CN5" s="403">
        <v>45127</v>
      </c>
      <c r="CO5" s="405"/>
      <c r="CP5" s="403">
        <v>45128</v>
      </c>
      <c r="CQ5" s="405"/>
      <c r="CR5" s="403">
        <v>45129</v>
      </c>
      <c r="CS5" s="404"/>
      <c r="CT5" s="403">
        <v>45130</v>
      </c>
      <c r="CU5" s="404"/>
      <c r="CV5" s="404">
        <v>45131</v>
      </c>
      <c r="CW5" s="405"/>
      <c r="CX5" s="404">
        <v>45132</v>
      </c>
      <c r="CY5" s="405"/>
      <c r="CZ5" s="404">
        <v>45133</v>
      </c>
      <c r="DA5" s="405"/>
      <c r="DB5" s="243" t="s">
        <v>107</v>
      </c>
      <c r="DC5" s="243"/>
      <c r="DD5" s="412" t="s">
        <v>109</v>
      </c>
      <c r="DE5" s="404"/>
      <c r="DF5" s="412" t="s">
        <v>110</v>
      </c>
      <c r="DG5" s="404"/>
      <c r="DH5" s="412" t="s">
        <v>111</v>
      </c>
      <c r="DI5" s="404"/>
      <c r="DJ5" s="412" t="s">
        <v>112</v>
      </c>
      <c r="DK5" s="404"/>
      <c r="DL5" s="226"/>
      <c r="DM5" s="226"/>
      <c r="DN5" s="227"/>
    </row>
    <row r="6" spans="1:118" ht="15" customHeight="1" thickBot="1" x14ac:dyDescent="0.3">
      <c r="A6" s="323"/>
      <c r="B6" s="324"/>
      <c r="C6" s="324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28" t="s">
        <v>66</v>
      </c>
      <c r="B7" s="329"/>
      <c r="C7" s="330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1" t="s">
        <v>67</v>
      </c>
      <c r="B8" s="332"/>
      <c r="C8" s="333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0" t="s">
        <v>68</v>
      </c>
      <c r="B9" s="341"/>
      <c r="C9" s="342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1" t="s">
        <v>14</v>
      </c>
      <c r="B10" s="332"/>
      <c r="C10" s="333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1" t="s">
        <v>69</v>
      </c>
      <c r="B11" s="332"/>
      <c r="C11" s="333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1" t="s">
        <v>70</v>
      </c>
      <c r="B12" s="332"/>
      <c r="C12" s="333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1" t="s">
        <v>71</v>
      </c>
      <c r="B13" s="332"/>
      <c r="C13" s="333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1" t="s">
        <v>72</v>
      </c>
      <c r="B14" s="332"/>
      <c r="C14" s="333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1" t="s">
        <v>73</v>
      </c>
      <c r="B15" s="332"/>
      <c r="C15" s="333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1" t="s">
        <v>87</v>
      </c>
      <c r="B16" s="332"/>
      <c r="C16" s="333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4" t="s">
        <v>74</v>
      </c>
      <c r="B17" s="335"/>
      <c r="C17" s="336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37" t="s">
        <v>75</v>
      </c>
      <c r="B18" s="338"/>
      <c r="C18" s="339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37" t="s">
        <v>76</v>
      </c>
      <c r="B19" s="338"/>
      <c r="C19" s="339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37" t="s">
        <v>77</v>
      </c>
      <c r="B20" s="338"/>
      <c r="C20" s="339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37" t="s">
        <v>78</v>
      </c>
      <c r="B21" s="338"/>
      <c r="C21" s="339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37" t="s">
        <v>79</v>
      </c>
      <c r="B22" s="338"/>
      <c r="C22" s="339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37" t="s">
        <v>80</v>
      </c>
      <c r="B23" s="338"/>
      <c r="C23" s="339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3" t="s">
        <v>81</v>
      </c>
      <c r="B24" s="354"/>
      <c r="C24" s="354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37" t="s">
        <v>82</v>
      </c>
      <c r="B25" s="338"/>
      <c r="C25" s="339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3" t="s">
        <v>83</v>
      </c>
      <c r="B26" s="344"/>
      <c r="C26" s="345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46" t="s">
        <v>84</v>
      </c>
      <c r="B27" s="347"/>
      <c r="C27" s="347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46" t="s">
        <v>86</v>
      </c>
      <c r="B28" s="347"/>
      <c r="C28" s="347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48" t="s">
        <v>38</v>
      </c>
      <c r="B29" s="349"/>
      <c r="C29" s="349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0" t="s">
        <v>39</v>
      </c>
      <c r="B30" s="351"/>
      <c r="C30" s="352"/>
      <c r="D30" s="308">
        <v>3452.3240000000001</v>
      </c>
      <c r="E30" s="309"/>
      <c r="F30" s="308">
        <v>3369.6660000000002</v>
      </c>
      <c r="G30" s="309"/>
      <c r="H30" s="310">
        <v>3649.3780000000002</v>
      </c>
      <c r="I30" s="311"/>
      <c r="J30" s="310">
        <v>3593.9490000000001</v>
      </c>
      <c r="K30" s="311"/>
      <c r="L30" s="310">
        <v>3506.7130000000002</v>
      </c>
      <c r="M30" s="311"/>
      <c r="N30" s="310">
        <v>3385.0250000000001</v>
      </c>
      <c r="O30" s="311"/>
      <c r="P30" s="310">
        <v>3558.4769999999999</v>
      </c>
      <c r="Q30" s="311"/>
      <c r="R30" s="310">
        <v>3442.6909999999998</v>
      </c>
      <c r="S30" s="311"/>
      <c r="T30" s="310">
        <v>3342.1370000000002</v>
      </c>
      <c r="U30" s="311"/>
      <c r="V30" s="310"/>
      <c r="W30" s="311"/>
      <c r="X30" s="314"/>
      <c r="Y30" s="315"/>
      <c r="Z30" s="310"/>
      <c r="AA30" s="311"/>
      <c r="AB30" s="310"/>
      <c r="AC30" s="311"/>
      <c r="AD30" s="308"/>
      <c r="AE30" s="309"/>
      <c r="AF30" s="312"/>
      <c r="AG30" s="313"/>
      <c r="AH30" s="310"/>
      <c r="AI30" s="311"/>
      <c r="AJ30" s="310"/>
      <c r="AK30" s="311"/>
      <c r="AL30" s="310"/>
      <c r="AM30" s="311"/>
      <c r="AN30" s="310"/>
      <c r="AO30" s="311"/>
      <c r="AP30" s="310"/>
      <c r="AQ30" s="311"/>
      <c r="AR30" s="310"/>
      <c r="AS30" s="311"/>
      <c r="AT30" s="308"/>
      <c r="AU30" s="309"/>
      <c r="AV30" s="308"/>
      <c r="AW30" s="309"/>
      <c r="AX30" s="310"/>
      <c r="AY30" s="311"/>
      <c r="AZ30" s="308"/>
      <c r="BA30" s="309"/>
      <c r="BB30" s="308"/>
      <c r="BC30" s="309"/>
      <c r="BD30" s="308"/>
      <c r="BE30" s="309"/>
      <c r="BF30" s="308"/>
      <c r="BG30" s="309"/>
      <c r="BH30" s="308"/>
      <c r="BI30" s="309"/>
      <c r="BJ30" s="308"/>
      <c r="BK30" s="309"/>
      <c r="BL30" s="308"/>
      <c r="BM30" s="309"/>
      <c r="BN30" s="308"/>
      <c r="BO30" s="309"/>
      <c r="BP30" s="308"/>
      <c r="BQ30" s="309"/>
      <c r="BR30" s="308"/>
      <c r="BS30" s="309"/>
      <c r="BT30" s="310">
        <v>3590.577840000265</v>
      </c>
      <c r="BU30" s="311"/>
      <c r="BV30" s="310">
        <v>3674.0526399996843</v>
      </c>
      <c r="BW30" s="311"/>
      <c r="BX30" s="310">
        <v>3415.1239999999998</v>
      </c>
      <c r="BY30" s="311"/>
      <c r="BZ30" s="310"/>
      <c r="CA30" s="311"/>
      <c r="CB30" s="310">
        <v>3731.8325600001135</v>
      </c>
      <c r="CC30" s="311"/>
      <c r="CD30" s="310">
        <v>3817.9780000000001</v>
      </c>
      <c r="CE30" s="311"/>
      <c r="CF30" s="310">
        <v>3533.5658800000342</v>
      </c>
      <c r="CG30" s="311"/>
      <c r="CH30" s="310"/>
      <c r="CI30" s="311"/>
      <c r="CJ30" s="310">
        <v>3936.0329999999999</v>
      </c>
      <c r="CK30" s="311"/>
      <c r="CL30" s="310">
        <v>3969.1669999999999</v>
      </c>
      <c r="CM30" s="311"/>
      <c r="CN30" s="310">
        <v>3802.636</v>
      </c>
      <c r="CO30" s="311"/>
      <c r="CP30" s="308">
        <v>3912.9054799999058</v>
      </c>
      <c r="CQ30" s="309"/>
      <c r="CR30" s="310">
        <v>3855.7469999999998</v>
      </c>
      <c r="CS30" s="311"/>
      <c r="CT30" s="310">
        <v>3724.058</v>
      </c>
      <c r="CU30" s="355"/>
      <c r="CV30" s="365">
        <v>3918.8820000000001</v>
      </c>
      <c r="CW30" s="366"/>
      <c r="CX30" s="365">
        <v>3905.8370800002131</v>
      </c>
      <c r="CY30" s="366"/>
      <c r="CZ30" s="365">
        <v>3951.0219999999999</v>
      </c>
      <c r="DA30" s="366"/>
      <c r="DB30" s="244">
        <v>3989.6689999998484</v>
      </c>
      <c r="DC30" s="247"/>
      <c r="DD30" s="302">
        <v>3807.1379999999999</v>
      </c>
      <c r="DE30" s="303"/>
      <c r="DF30" s="302">
        <v>3568.0189999999998</v>
      </c>
      <c r="DG30" s="303"/>
      <c r="DH30" s="302">
        <v>3625.3940000000362</v>
      </c>
      <c r="DI30" s="303"/>
      <c r="DJ30" s="302">
        <v>4080.6950000000002</v>
      </c>
      <c r="DK30" s="303"/>
      <c r="DL30" s="241"/>
      <c r="DM30" s="1"/>
    </row>
    <row r="31" spans="1:118" ht="14.25" customHeight="1" thickBot="1" x14ac:dyDescent="0.3">
      <c r="A31" s="362" t="s">
        <v>40</v>
      </c>
      <c r="B31" s="363"/>
      <c r="C31" s="364"/>
      <c r="D31" s="356">
        <v>2076</v>
      </c>
      <c r="E31" s="357"/>
      <c r="F31" s="356">
        <v>2063</v>
      </c>
      <c r="G31" s="357"/>
      <c r="H31" s="356">
        <v>1972.36</v>
      </c>
      <c r="I31" s="357"/>
      <c r="J31" s="316">
        <v>1996.72</v>
      </c>
      <c r="K31" s="317"/>
      <c r="L31" s="316">
        <v>2016</v>
      </c>
      <c r="M31" s="317"/>
      <c r="N31" s="316">
        <v>1970.29</v>
      </c>
      <c r="O31" s="317"/>
      <c r="P31" s="316">
        <v>1886.89</v>
      </c>
      <c r="Q31" s="317"/>
      <c r="R31" s="316">
        <v>1938.07</v>
      </c>
      <c r="S31" s="317"/>
      <c r="T31" s="316">
        <v>2018</v>
      </c>
      <c r="U31" s="317"/>
      <c r="V31" s="356"/>
      <c r="W31" s="357"/>
      <c r="X31" s="358"/>
      <c r="Y31" s="359"/>
      <c r="Z31" s="356"/>
      <c r="AA31" s="357"/>
      <c r="AB31" s="356"/>
      <c r="AC31" s="357"/>
      <c r="AD31" s="299"/>
      <c r="AE31" s="300"/>
      <c r="AF31" s="356"/>
      <c r="AG31" s="357"/>
      <c r="AH31" s="356"/>
      <c r="AI31" s="357"/>
      <c r="AJ31" s="356"/>
      <c r="AK31" s="357"/>
      <c r="AL31" s="356"/>
      <c r="AM31" s="357"/>
      <c r="AN31" s="356"/>
      <c r="AO31" s="357"/>
      <c r="AP31" s="356"/>
      <c r="AQ31" s="357"/>
      <c r="AR31" s="356"/>
      <c r="AS31" s="357"/>
      <c r="AT31" s="356"/>
      <c r="AU31" s="357"/>
      <c r="AV31" s="356"/>
      <c r="AW31" s="357"/>
      <c r="AX31" s="356"/>
      <c r="AY31" s="357"/>
      <c r="AZ31" s="356"/>
      <c r="BA31" s="357"/>
      <c r="BB31" s="356"/>
      <c r="BC31" s="357"/>
      <c r="BD31" s="356"/>
      <c r="BE31" s="357"/>
      <c r="BF31" s="356"/>
      <c r="BG31" s="357"/>
      <c r="BH31" s="299"/>
      <c r="BI31" s="300"/>
      <c r="BJ31" s="299"/>
      <c r="BK31" s="300"/>
      <c r="BL31" s="299"/>
      <c r="BM31" s="300"/>
      <c r="BN31" s="356"/>
      <c r="BO31" s="357"/>
      <c r="BP31" s="356"/>
      <c r="BQ31" s="357"/>
      <c r="BR31" s="356"/>
      <c r="BS31" s="357"/>
      <c r="BT31" s="316">
        <v>1931.53</v>
      </c>
      <c r="BU31" s="317"/>
      <c r="BV31" s="316">
        <v>1809.12</v>
      </c>
      <c r="BW31" s="317"/>
      <c r="BX31" s="316">
        <v>1956.54</v>
      </c>
      <c r="BY31" s="317"/>
      <c r="BZ31" s="316">
        <v>1884.31</v>
      </c>
      <c r="CA31" s="317"/>
      <c r="CB31" s="316">
        <v>2033.2</v>
      </c>
      <c r="CC31" s="317"/>
      <c r="CD31" s="316">
        <v>1945.71</v>
      </c>
      <c r="CE31" s="317"/>
      <c r="CF31" s="316">
        <v>1992</v>
      </c>
      <c r="CG31" s="317"/>
      <c r="CH31" s="316">
        <v>2040</v>
      </c>
      <c r="CI31" s="317"/>
      <c r="CJ31" s="316">
        <v>2088</v>
      </c>
      <c r="CK31" s="317"/>
      <c r="CL31" s="316">
        <v>2136</v>
      </c>
      <c r="CM31" s="317"/>
      <c r="CN31" s="316">
        <v>2088</v>
      </c>
      <c r="CO31" s="317"/>
      <c r="CP31" s="299">
        <v>2113</v>
      </c>
      <c r="CQ31" s="300"/>
      <c r="CR31" s="316">
        <v>2162</v>
      </c>
      <c r="CS31" s="317"/>
      <c r="CT31" s="316">
        <v>2160</v>
      </c>
      <c r="CU31" s="376"/>
      <c r="CV31" s="369">
        <v>2112</v>
      </c>
      <c r="CW31" s="370"/>
      <c r="CX31" s="369">
        <v>2160</v>
      </c>
      <c r="CY31" s="370"/>
      <c r="CZ31" s="369">
        <v>2109.73</v>
      </c>
      <c r="DA31" s="370"/>
      <c r="DB31" s="246">
        <v>2112</v>
      </c>
      <c r="DC31" s="248"/>
      <c r="DD31" s="377">
        <v>2064</v>
      </c>
      <c r="DE31" s="305"/>
      <c r="DF31" s="377">
        <v>2016</v>
      </c>
      <c r="DG31" s="305"/>
      <c r="DH31" s="377">
        <v>2016</v>
      </c>
      <c r="DI31" s="305"/>
      <c r="DJ31" s="377">
        <v>2109.4299999999998</v>
      </c>
      <c r="DK31" s="305"/>
      <c r="DL31" s="241"/>
      <c r="DM31" s="1"/>
    </row>
    <row r="32" spans="1:118" ht="14.25" customHeight="1" thickBot="1" x14ac:dyDescent="0.3">
      <c r="A32" s="371" t="s">
        <v>41</v>
      </c>
      <c r="B32" s="372"/>
      <c r="C32" s="373"/>
      <c r="D32" s="299">
        <v>318.3</v>
      </c>
      <c r="E32" s="300"/>
      <c r="F32" s="299">
        <v>265.7</v>
      </c>
      <c r="G32" s="300"/>
      <c r="H32" s="374">
        <v>277.07</v>
      </c>
      <c r="I32" s="375"/>
      <c r="J32" s="374">
        <v>276.58</v>
      </c>
      <c r="K32" s="375"/>
      <c r="L32" s="374">
        <v>255.2</v>
      </c>
      <c r="M32" s="375"/>
      <c r="N32" s="374">
        <v>300.62</v>
      </c>
      <c r="O32" s="375"/>
      <c r="P32" s="374">
        <v>296.74</v>
      </c>
      <c r="Q32" s="375"/>
      <c r="R32" s="374">
        <v>295.79000000000002</v>
      </c>
      <c r="S32" s="375"/>
      <c r="T32" s="374">
        <v>296.02999999999997</v>
      </c>
      <c r="U32" s="375"/>
      <c r="V32" s="374"/>
      <c r="W32" s="375"/>
      <c r="X32" s="406"/>
      <c r="Y32" s="407"/>
      <c r="Z32" s="374"/>
      <c r="AA32" s="375"/>
      <c r="AB32" s="374"/>
      <c r="AC32" s="375"/>
      <c r="AD32" s="299"/>
      <c r="AE32" s="300"/>
      <c r="AF32" s="374"/>
      <c r="AG32" s="375"/>
      <c r="AH32" s="374"/>
      <c r="AI32" s="375"/>
      <c r="AJ32" s="374"/>
      <c r="AK32" s="375"/>
      <c r="AL32" s="374"/>
      <c r="AM32" s="375"/>
      <c r="AN32" s="374"/>
      <c r="AO32" s="375"/>
      <c r="AP32" s="374"/>
      <c r="AQ32" s="375"/>
      <c r="AR32" s="374"/>
      <c r="AS32" s="375"/>
      <c r="AT32" s="299"/>
      <c r="AU32" s="300"/>
      <c r="AV32" s="299"/>
      <c r="AW32" s="300"/>
      <c r="AX32" s="374"/>
      <c r="AY32" s="375"/>
      <c r="AZ32" s="374"/>
      <c r="BA32" s="375"/>
      <c r="BB32" s="299"/>
      <c r="BC32" s="300"/>
      <c r="BD32" s="299"/>
      <c r="BE32" s="300"/>
      <c r="BF32" s="299"/>
      <c r="BG32" s="300"/>
      <c r="BH32" s="299"/>
      <c r="BI32" s="300"/>
      <c r="BJ32" s="299"/>
      <c r="BK32" s="300"/>
      <c r="BL32" s="299"/>
      <c r="BM32" s="300"/>
      <c r="BN32" s="299"/>
      <c r="BO32" s="300"/>
      <c r="BP32" s="299"/>
      <c r="BQ32" s="300"/>
      <c r="BR32" s="299"/>
      <c r="BS32" s="300"/>
      <c r="BT32" s="374">
        <v>312.94499999999999</v>
      </c>
      <c r="BU32" s="375"/>
      <c r="BV32" s="374">
        <v>312.33999999999997</v>
      </c>
      <c r="BW32" s="375"/>
      <c r="BX32" s="374">
        <v>325.64400000000001</v>
      </c>
      <c r="BY32" s="375"/>
      <c r="BZ32" s="374">
        <v>324.7</v>
      </c>
      <c r="CA32" s="375"/>
      <c r="CB32" s="374">
        <v>324.7</v>
      </c>
      <c r="CC32" s="375"/>
      <c r="CD32" s="374">
        <v>324.7</v>
      </c>
      <c r="CE32" s="375"/>
      <c r="CF32" s="374">
        <v>300.7</v>
      </c>
      <c r="CG32" s="375"/>
      <c r="CH32" s="374">
        <v>323.2</v>
      </c>
      <c r="CI32" s="375"/>
      <c r="CJ32" s="374">
        <v>323.2</v>
      </c>
      <c r="CK32" s="375"/>
      <c r="CL32" s="374">
        <v>349.99</v>
      </c>
      <c r="CM32" s="375"/>
      <c r="CN32" s="374">
        <v>342.2</v>
      </c>
      <c r="CO32" s="375"/>
      <c r="CP32" s="299">
        <v>351.5</v>
      </c>
      <c r="CQ32" s="300"/>
      <c r="CR32" s="374">
        <v>344.1</v>
      </c>
      <c r="CS32" s="375"/>
      <c r="CT32" s="374">
        <v>323.2</v>
      </c>
      <c r="CU32" s="382"/>
      <c r="CV32" s="306">
        <v>327</v>
      </c>
      <c r="CW32" s="307"/>
      <c r="CX32" s="306">
        <v>325</v>
      </c>
      <c r="CY32" s="307"/>
      <c r="CZ32" s="306">
        <v>347.5</v>
      </c>
      <c r="DA32" s="307"/>
      <c r="DB32" s="245">
        <v>332.6</v>
      </c>
      <c r="DC32" s="249"/>
      <c r="DD32" s="306">
        <v>307.72000000000003</v>
      </c>
      <c r="DE32" s="307"/>
      <c r="DF32" s="306">
        <v>305.58999999999997</v>
      </c>
      <c r="DG32" s="307"/>
      <c r="DH32" s="306">
        <v>304.9899999999999</v>
      </c>
      <c r="DI32" s="307"/>
      <c r="DJ32" s="306">
        <v>333.1</v>
      </c>
      <c r="DK32" s="307"/>
      <c r="DL32" s="241"/>
      <c r="DM32" s="1"/>
    </row>
    <row r="33" spans="1:117" ht="14.25" customHeight="1" thickBot="1" x14ac:dyDescent="0.3">
      <c r="A33" s="371" t="s">
        <v>43</v>
      </c>
      <c r="B33" s="372"/>
      <c r="C33" s="373"/>
      <c r="D33" s="294">
        <f t="shared" ref="D33" si="20">D29+D31+D32</f>
        <v>3525.3320000004505</v>
      </c>
      <c r="E33" s="295"/>
      <c r="F33" s="294">
        <f>F29+F31+F32</f>
        <v>3451.8919999997606</v>
      </c>
      <c r="G33" s="295"/>
      <c r="H33" s="294">
        <f t="shared" ref="H33" si="21">H29+H31+H32</f>
        <v>3376.1459999998328</v>
      </c>
      <c r="I33" s="295"/>
      <c r="J33" s="294">
        <f t="shared" ref="J33:T33" si="22">J29+J31+J32</f>
        <v>3508.9500000001935</v>
      </c>
      <c r="K33" s="295"/>
      <c r="L33" s="294">
        <f t="shared" si="22"/>
        <v>3426.4360000000224</v>
      </c>
      <c r="M33" s="295"/>
      <c r="N33" s="294">
        <f t="shared" si="22"/>
        <v>3379.1650000001459</v>
      </c>
      <c r="O33" s="295"/>
      <c r="P33" s="294">
        <f t="shared" si="22"/>
        <v>3298.6079999996073</v>
      </c>
      <c r="Q33" s="295"/>
      <c r="R33" s="294">
        <f t="shared" si="22"/>
        <v>3320.5420000004201</v>
      </c>
      <c r="S33" s="295"/>
      <c r="T33" s="294">
        <f t="shared" si="22"/>
        <v>3513.9059999998908</v>
      </c>
      <c r="U33" s="295"/>
      <c r="V33" s="294"/>
      <c r="W33" s="300"/>
      <c r="X33" s="294"/>
      <c r="Y33" s="300"/>
      <c r="Z33" s="294"/>
      <c r="AA33" s="300"/>
      <c r="AB33" s="294"/>
      <c r="AC33" s="300"/>
      <c r="AD33" s="294"/>
      <c r="AE33" s="295"/>
      <c r="AF33" s="294"/>
      <c r="AG33" s="295"/>
      <c r="AH33" s="294"/>
      <c r="AI33" s="295"/>
      <c r="AJ33" s="294"/>
      <c r="AK33" s="295"/>
      <c r="AL33" s="294"/>
      <c r="AM33" s="295"/>
      <c r="AN33" s="294"/>
      <c r="AO33" s="295"/>
      <c r="AP33" s="294"/>
      <c r="AQ33" s="300"/>
      <c r="AR33" s="294"/>
      <c r="AS33" s="300"/>
      <c r="AT33" s="294"/>
      <c r="AU33" s="300"/>
      <c r="AV33" s="294"/>
      <c r="AW33" s="300"/>
      <c r="AX33" s="294"/>
      <c r="AY33" s="300"/>
      <c r="AZ33" s="294"/>
      <c r="BA33" s="300"/>
      <c r="BB33" s="294"/>
      <c r="BC33" s="300"/>
      <c r="BD33" s="294"/>
      <c r="BE33" s="300"/>
      <c r="BF33" s="294"/>
      <c r="BG33" s="300"/>
      <c r="BH33" s="294"/>
      <c r="BI33" s="295"/>
      <c r="BJ33" s="294"/>
      <c r="BK33" s="295"/>
      <c r="BL33" s="294"/>
      <c r="BM33" s="295"/>
      <c r="BN33" s="294"/>
      <c r="BO33" s="300"/>
      <c r="BP33" s="294"/>
      <c r="BQ33" s="300"/>
      <c r="BR33" s="294">
        <f t="shared" ref="BR33" si="23">BR29+BR31+BR32</f>
        <v>0</v>
      </c>
      <c r="BS33" s="300"/>
      <c r="BT33" s="294">
        <f t="shared" ref="BT33" si="24">BT29+BT31+BT32</f>
        <v>3425.8709999997614</v>
      </c>
      <c r="BU33" s="295"/>
      <c r="BV33" s="294">
        <f t="shared" ref="BV33:BZ33" si="25">BV29+BV31+BV32</f>
        <v>3298.9480000002236</v>
      </c>
      <c r="BW33" s="295"/>
      <c r="BX33" s="294">
        <f t="shared" ref="BX33" si="26">BX29+BX31+BX32</f>
        <v>3587.7159999998876</v>
      </c>
      <c r="BY33" s="295"/>
      <c r="BZ33" s="294">
        <f t="shared" si="25"/>
        <v>3370.0680000000866</v>
      </c>
      <c r="CA33" s="295"/>
      <c r="CB33" s="294">
        <f t="shared" ref="CB33:CH33" si="27">CB29+CB31+CB32</f>
        <v>3636.3619999999405</v>
      </c>
      <c r="CC33" s="295"/>
      <c r="CD33" s="294">
        <f t="shared" ref="CD33" si="28">CD29+CD31+CD32</f>
        <v>3498.9780000000756</v>
      </c>
      <c r="CE33" s="295"/>
      <c r="CF33" s="294">
        <f t="shared" ref="CF33" si="29">CF29+CF31+CF32</f>
        <v>3370.1880000001293</v>
      </c>
      <c r="CG33" s="295"/>
      <c r="CH33" s="294">
        <f t="shared" si="27"/>
        <v>3909.9879999997811</v>
      </c>
      <c r="CI33" s="295"/>
      <c r="CJ33" s="294">
        <f t="shared" ref="CJ33:CL33" si="30">CJ29+CJ31+CJ32</f>
        <v>3580.588000000098</v>
      </c>
      <c r="CK33" s="295"/>
      <c r="CL33" s="294">
        <f t="shared" si="30"/>
        <v>3730.2560000001704</v>
      </c>
      <c r="CM33" s="295"/>
      <c r="CN33" s="294">
        <v>4768.76</v>
      </c>
      <c r="CO33" s="295"/>
      <c r="CP33" s="294">
        <v>4768.76</v>
      </c>
      <c r="CQ33" s="295"/>
      <c r="CR33" s="294">
        <f t="shared" ref="CR33:CV33" si="31">CR29+CR31+CR32</f>
        <v>3722.89</v>
      </c>
      <c r="CS33" s="295"/>
      <c r="CT33" s="294">
        <f t="shared" si="31"/>
        <v>3699.99</v>
      </c>
      <c r="CU33" s="401"/>
      <c r="CV33" s="294">
        <f t="shared" si="31"/>
        <v>2439</v>
      </c>
      <c r="CW33" s="401"/>
      <c r="CX33" s="294">
        <f t="shared" ref="CX33:CZ33" si="32">CX29+CX31+CX32</f>
        <v>2485</v>
      </c>
      <c r="CY33" s="401"/>
      <c r="CZ33" s="294">
        <f t="shared" si="32"/>
        <v>3674.02</v>
      </c>
      <c r="DA33" s="401"/>
      <c r="DB33" s="410">
        <f t="shared" ref="DB33" si="33">DB29+DB31+DB32</f>
        <v>3661.39</v>
      </c>
      <c r="DC33" s="411"/>
      <c r="DD33" s="294">
        <f t="shared" ref="DD33:DJ33" si="34">DD29+DD31+DD32</f>
        <v>3668.8279999999768</v>
      </c>
      <c r="DE33" s="401"/>
      <c r="DF33" s="294">
        <f t="shared" ref="DF33" si="35">DF29+DF31+DF32</f>
        <v>3525.8740000001376</v>
      </c>
      <c r="DG33" s="401"/>
      <c r="DH33" s="294">
        <f t="shared" ref="DH33" si="36">DH29+DH31+DH32</f>
        <v>3545.4760000000406</v>
      </c>
      <c r="DI33" s="401"/>
      <c r="DJ33" s="294">
        <f t="shared" si="34"/>
        <v>3672.4379999998432</v>
      </c>
      <c r="DK33" s="401"/>
      <c r="DL33" s="241"/>
      <c r="DM33" s="1"/>
    </row>
    <row r="34" spans="1:117" ht="14.25" customHeight="1" thickBot="1" x14ac:dyDescent="0.3">
      <c r="A34" s="383" t="s">
        <v>44</v>
      </c>
      <c r="B34" s="384"/>
      <c r="C34" s="385"/>
      <c r="D34" s="296">
        <f>D30-D33</f>
        <v>-73.008000000450465</v>
      </c>
      <c r="E34" s="297"/>
      <c r="F34" s="296">
        <f>F30-F33</f>
        <v>-82.225999999760461</v>
      </c>
      <c r="G34" s="297"/>
      <c r="H34" s="296">
        <f t="shared" ref="H34" si="37">H30-H33</f>
        <v>273.23200000016732</v>
      </c>
      <c r="I34" s="297"/>
      <c r="J34" s="296">
        <f t="shared" ref="J34:T34" si="38">J30-J33</f>
        <v>84.998999999806529</v>
      </c>
      <c r="K34" s="297"/>
      <c r="L34" s="296">
        <f t="shared" si="38"/>
        <v>80.276999999977761</v>
      </c>
      <c r="M34" s="297"/>
      <c r="N34" s="296">
        <f t="shared" si="38"/>
        <v>5.8599999998541534</v>
      </c>
      <c r="O34" s="297"/>
      <c r="P34" s="296">
        <f t="shared" si="38"/>
        <v>259.86900000039259</v>
      </c>
      <c r="Q34" s="297"/>
      <c r="R34" s="296">
        <f t="shared" si="38"/>
        <v>122.1489999995797</v>
      </c>
      <c r="S34" s="297"/>
      <c r="T34" s="296">
        <f t="shared" si="38"/>
        <v>-171.76899999989064</v>
      </c>
      <c r="U34" s="297"/>
      <c r="V34" s="296"/>
      <c r="W34" s="297"/>
      <c r="X34" s="296"/>
      <c r="Y34" s="297"/>
      <c r="Z34" s="296"/>
      <c r="AA34" s="297"/>
      <c r="AB34" s="296"/>
      <c r="AC34" s="297"/>
      <c r="AD34" s="294"/>
      <c r="AE34" s="295"/>
      <c r="AF34" s="294"/>
      <c r="AG34" s="295"/>
      <c r="AH34" s="294"/>
      <c r="AI34" s="295"/>
      <c r="AJ34" s="294"/>
      <c r="AK34" s="295"/>
      <c r="AL34" s="294"/>
      <c r="AM34" s="295"/>
      <c r="AN34" s="294"/>
      <c r="AO34" s="295"/>
      <c r="AP34" s="296"/>
      <c r="AQ34" s="297"/>
      <c r="AR34" s="296"/>
      <c r="AS34" s="297"/>
      <c r="AT34" s="296"/>
      <c r="AU34" s="297"/>
      <c r="AV34" s="296"/>
      <c r="AW34" s="297"/>
      <c r="AX34" s="296"/>
      <c r="AY34" s="297"/>
      <c r="AZ34" s="296"/>
      <c r="BA34" s="297"/>
      <c r="BB34" s="296"/>
      <c r="BC34" s="297"/>
      <c r="BD34" s="296"/>
      <c r="BE34" s="297"/>
      <c r="BF34" s="296"/>
      <c r="BG34" s="297"/>
      <c r="BH34" s="294"/>
      <c r="BI34" s="295"/>
      <c r="BJ34" s="294"/>
      <c r="BK34" s="295"/>
      <c r="BL34" s="294"/>
      <c r="BM34" s="295"/>
      <c r="BN34" s="296"/>
      <c r="BO34" s="297"/>
      <c r="BP34" s="296"/>
      <c r="BQ34" s="297"/>
      <c r="BR34" s="296">
        <f>BR30-BR33</f>
        <v>0</v>
      </c>
      <c r="BS34" s="297"/>
      <c r="BT34" s="296">
        <f t="shared" ref="BT34" si="39">BT30-BT33</f>
        <v>164.70684000050369</v>
      </c>
      <c r="BU34" s="297"/>
      <c r="BV34" s="296">
        <f t="shared" ref="BV34:BZ34" si="40">BV30-BV33</f>
        <v>375.10463999946069</v>
      </c>
      <c r="BW34" s="297"/>
      <c r="BX34" s="296">
        <f t="shared" ref="BX34" si="41">BX30-BX33</f>
        <v>-172.59199999988778</v>
      </c>
      <c r="BY34" s="297"/>
      <c r="BZ34" s="296">
        <f t="shared" si="40"/>
        <v>-3370.0680000000866</v>
      </c>
      <c r="CA34" s="297"/>
      <c r="CB34" s="296">
        <f t="shared" ref="CB34:CH34" si="42">CB30-CB33</f>
        <v>95.470560000173009</v>
      </c>
      <c r="CC34" s="297"/>
      <c r="CD34" s="296">
        <f t="shared" ref="CD34" si="43">CD30-CD33</f>
        <v>318.99999999992451</v>
      </c>
      <c r="CE34" s="297"/>
      <c r="CF34" s="296">
        <f t="shared" ref="CF34" si="44">CF30-CF33</f>
        <v>163.37787999990496</v>
      </c>
      <c r="CG34" s="297"/>
      <c r="CH34" s="296">
        <f t="shared" si="42"/>
        <v>-3909.9879999997811</v>
      </c>
      <c r="CI34" s="297"/>
      <c r="CJ34" s="296">
        <f t="shared" ref="CJ34:CL34" si="45">CJ30-CJ33</f>
        <v>355.44499999990194</v>
      </c>
      <c r="CK34" s="297"/>
      <c r="CL34" s="296">
        <f t="shared" si="45"/>
        <v>238.91099999982953</v>
      </c>
      <c r="CM34" s="297"/>
      <c r="CN34" s="296">
        <v>205.15</v>
      </c>
      <c r="CO34" s="297"/>
      <c r="CP34" s="294">
        <v>205.15</v>
      </c>
      <c r="CQ34" s="295"/>
      <c r="CR34" s="296">
        <f t="shared" ref="CR34:CV34" si="46">CR30-CR33</f>
        <v>132.85699999999997</v>
      </c>
      <c r="CS34" s="297"/>
      <c r="CT34" s="296">
        <f t="shared" si="46"/>
        <v>24.068000000000211</v>
      </c>
      <c r="CU34" s="402"/>
      <c r="CV34" s="296">
        <f t="shared" si="46"/>
        <v>1479.8820000000001</v>
      </c>
      <c r="CW34" s="402"/>
      <c r="CX34" s="296">
        <f t="shared" ref="CX34:CZ34" si="47">CX30-CX33</f>
        <v>1420.8370800002131</v>
      </c>
      <c r="CY34" s="402"/>
      <c r="CZ34" s="296">
        <f t="shared" si="47"/>
        <v>277.00199999999995</v>
      </c>
      <c r="DA34" s="402"/>
      <c r="DB34" s="410">
        <f t="shared" ref="DB34" si="48">DB30-DB33</f>
        <v>328.27899999984857</v>
      </c>
      <c r="DC34" s="413"/>
      <c r="DD34" s="296">
        <f t="shared" ref="DD34:DJ34" si="49">DD30-DD33</f>
        <v>138.31000000002314</v>
      </c>
      <c r="DE34" s="402"/>
      <c r="DF34" s="296">
        <f t="shared" ref="DF34" si="50">DF30-DF33</f>
        <v>42.144999999862193</v>
      </c>
      <c r="DG34" s="402"/>
      <c r="DH34" s="296">
        <f t="shared" ref="DH34" si="51">DH30-DH33</f>
        <v>79.917999999995573</v>
      </c>
      <c r="DI34" s="402"/>
      <c r="DJ34" s="296">
        <f t="shared" si="49"/>
        <v>408.25700000015695</v>
      </c>
      <c r="DK34" s="402"/>
      <c r="DL34" s="241"/>
      <c r="DM34" s="1"/>
    </row>
    <row r="35" spans="1:117" ht="15" hidden="1" customHeight="1" x14ac:dyDescent="0.25">
      <c r="A35" s="392" t="s">
        <v>45</v>
      </c>
      <c r="B35" s="393"/>
      <c r="C35" s="394"/>
      <c r="D35" s="386">
        <f t="shared" ref="D35" si="52">D30-E29-D31-D32</f>
        <v>-94.678250000460878</v>
      </c>
      <c r="E35" s="309"/>
      <c r="F35" s="386">
        <f t="shared" ref="F35" si="53">F30-G29-F31-F32</f>
        <v>-51.462889999822153</v>
      </c>
      <c r="G35" s="309"/>
      <c r="H35" s="386">
        <f t="shared" ref="H35" si="54">H30-I29-H31-H32</f>
        <v>179.08895000025717</v>
      </c>
      <c r="I35" s="309"/>
      <c r="J35" s="386">
        <f t="shared" ref="J35" si="55">J30-K29-J31-J32</f>
        <v>79.674209999842958</v>
      </c>
      <c r="K35" s="309"/>
      <c r="L35" s="386">
        <f t="shared" ref="L35" si="56">L30-M29-L31-L32</f>
        <v>164.4334400000451</v>
      </c>
      <c r="M35" s="309"/>
      <c r="N35" s="386">
        <f t="shared" ref="N35" si="57">N30-O29-N31-N32</f>
        <v>76.873939999976187</v>
      </c>
      <c r="O35" s="309"/>
      <c r="P35" s="386">
        <f t="shared" ref="P35" si="58">P30-Q29-P31-P32</f>
        <v>-14.919219999776942</v>
      </c>
      <c r="Q35" s="309"/>
      <c r="R35" s="386">
        <f t="shared" ref="R35" si="59">R30-S29-R31-R32</f>
        <v>72.413319999512339</v>
      </c>
      <c r="S35" s="309"/>
      <c r="T35" s="386">
        <f t="shared" ref="T35" si="60">T30-U29-T31-T32</f>
        <v>-175.2007399998804</v>
      </c>
      <c r="U35" s="309"/>
      <c r="V35" s="386">
        <f>V30-W29-V31-V32</f>
        <v>0</v>
      </c>
      <c r="W35" s="309"/>
      <c r="X35" s="386">
        <f>X30-Y29-X31-X32</f>
        <v>0</v>
      </c>
      <c r="Y35" s="309"/>
      <c r="Z35" s="386">
        <f>Z30-AA29-Z31-Z32</f>
        <v>0</v>
      </c>
      <c r="AA35" s="309"/>
      <c r="AB35" s="386">
        <f>AB30-AC29-AB31-AB32</f>
        <v>0</v>
      </c>
      <c r="AC35" s="309"/>
      <c r="AD35" s="386">
        <f t="shared" ref="AD35" si="61">AD30-AE29-AD31-AD32</f>
        <v>0</v>
      </c>
      <c r="AE35" s="387"/>
      <c r="AF35" s="386">
        <f>AF30-AG29-AF31-AF32</f>
        <v>0</v>
      </c>
      <c r="AG35" s="309"/>
      <c r="AH35" s="386">
        <f t="shared" ref="AH35" si="62">AH30-AI29-AH31-AH32</f>
        <v>0</v>
      </c>
      <c r="AI35" s="309"/>
      <c r="AJ35" s="386">
        <f t="shared" ref="AJ35" si="63">AJ30-AK29-AJ31-AJ32</f>
        <v>0</v>
      </c>
      <c r="AK35" s="309"/>
      <c r="AL35" s="386">
        <f t="shared" ref="AL35" si="64">AL30-AM29-AL31-AL32</f>
        <v>0</v>
      </c>
      <c r="AM35" s="309"/>
      <c r="AN35" s="386">
        <f t="shared" ref="AN35" si="65">AN30-AO29-AN31-AN32</f>
        <v>0</v>
      </c>
      <c r="AO35" s="309"/>
      <c r="AP35" s="386">
        <f t="shared" ref="AP35" si="66">AP30-AQ29-AP31-AP32</f>
        <v>0</v>
      </c>
      <c r="AQ35" s="309"/>
      <c r="AR35" s="386">
        <f t="shared" ref="AR35" si="67">AR30-AS29-AR31-AR32</f>
        <v>0</v>
      </c>
      <c r="AS35" s="309"/>
      <c r="AT35" s="386">
        <f t="shared" ref="AT35" si="68">AT30-AU29-AT31-AT32</f>
        <v>0</v>
      </c>
      <c r="AU35" s="309"/>
      <c r="AV35" s="386">
        <f t="shared" ref="AV35" si="69">AV30-AW29-AV31-AV32</f>
        <v>0</v>
      </c>
      <c r="AW35" s="309"/>
      <c r="AX35" s="386">
        <f t="shared" ref="AX35" si="70">AX30-AY29-AX31-AX32</f>
        <v>0</v>
      </c>
      <c r="AY35" s="309"/>
      <c r="AZ35" s="386">
        <f t="shared" ref="AZ35" si="71">AZ30-BA29-AZ31-AZ32</f>
        <v>0</v>
      </c>
      <c r="BA35" s="309"/>
      <c r="BB35" s="386">
        <f t="shared" ref="BB35" si="72">BB30-BC29-BB31-BB32</f>
        <v>0</v>
      </c>
      <c r="BC35" s="309"/>
      <c r="BD35" s="386">
        <f t="shared" ref="BD35" si="73">BD30-BE29-BD31-BD32</f>
        <v>0</v>
      </c>
      <c r="BE35" s="309"/>
      <c r="BF35" s="386">
        <f t="shared" ref="BF35" si="74">BF30-BG29-BF31-BF32</f>
        <v>0</v>
      </c>
      <c r="BG35" s="309"/>
      <c r="BH35" s="386">
        <f t="shared" ref="BH35" si="75">BH30-BI29-BH31-BH32</f>
        <v>0</v>
      </c>
      <c r="BI35" s="387"/>
      <c r="BJ35" s="386">
        <f t="shared" ref="BJ35" si="76">BJ30-BK29-BJ31-BJ32</f>
        <v>0</v>
      </c>
      <c r="BK35" s="387"/>
      <c r="BL35" s="386">
        <f t="shared" ref="BL35" si="77">BL30-BM29-BL31-BL32</f>
        <v>0</v>
      </c>
      <c r="BM35" s="387"/>
      <c r="BN35" s="386">
        <f t="shared" ref="BN35" si="78">BN30-BO29-BN31-BN32</f>
        <v>0</v>
      </c>
      <c r="BO35" s="309"/>
      <c r="BP35" s="386">
        <f t="shared" ref="BP35" si="79">BP30-BQ29-BP31-BP32</f>
        <v>0</v>
      </c>
      <c r="BQ35" s="309"/>
      <c r="BR35" s="386">
        <f t="shared" ref="BR35" si="80">BR30-BS29-BR31-BR32</f>
        <v>0</v>
      </c>
      <c r="BS35" s="309"/>
      <c r="BT35" s="386">
        <f t="shared" ref="BT35" si="81">BT30-BU29-BT31-BT32</f>
        <v>-1.0532699995806638</v>
      </c>
      <c r="BU35" s="309"/>
      <c r="BV35" s="386">
        <f t="shared" ref="BV35" si="82">BV30-BW29-BV31-BV32</f>
        <v>203.31417999952072</v>
      </c>
      <c r="BW35" s="309"/>
      <c r="BX35" s="386">
        <f t="shared" ref="BX35" si="83">BX30-BY29-BX31-BX32</f>
        <v>-266.65891999987707</v>
      </c>
      <c r="BY35" s="309"/>
      <c r="BZ35" s="386">
        <f t="shared" ref="BZ35" si="84">BZ30-CA29-BZ31-BZ32</f>
        <v>-3587.9581500000445</v>
      </c>
      <c r="CA35" s="309"/>
      <c r="CB35" s="211"/>
      <c r="CC35" s="211"/>
      <c r="CD35" s="211"/>
      <c r="CE35" s="211"/>
      <c r="CF35" s="211"/>
      <c r="CG35" s="211"/>
      <c r="CH35" s="388">
        <f>SUM(D35:BM35)</f>
        <v>236.22275999969338</v>
      </c>
      <c r="CI35" s="389"/>
      <c r="CJ35" s="390"/>
      <c r="CK35" s="390"/>
      <c r="CL35" s="390"/>
      <c r="CM35" s="390"/>
      <c r="CN35" s="390"/>
      <c r="CO35" s="390"/>
      <c r="CP35" s="390"/>
      <c r="CQ35" s="390"/>
      <c r="CR35" s="391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96" t="s">
        <v>46</v>
      </c>
      <c r="B36" s="396"/>
      <c r="C36" s="396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7">
        <v>45107</v>
      </c>
      <c r="BQ38" s="397"/>
      <c r="DM38" s="138"/>
    </row>
    <row r="39" spans="1:117" x14ac:dyDescent="0.25">
      <c r="D39" s="397" t="s">
        <v>85</v>
      </c>
      <c r="E39" s="397"/>
      <c r="AH39" s="170"/>
      <c r="AI39" s="169"/>
      <c r="AJ39" s="170"/>
      <c r="AL39" s="170"/>
      <c r="AN39" s="169"/>
      <c r="AP39" s="170"/>
      <c r="AR39" s="170"/>
      <c r="AX39" s="177"/>
      <c r="BB39" s="177"/>
      <c r="BT39" s="301" t="s">
        <v>88</v>
      </c>
      <c r="BU39" s="301"/>
      <c r="BV39" s="301" t="s">
        <v>91</v>
      </c>
      <c r="BW39" s="301"/>
      <c r="BX39" s="301" t="s">
        <v>92</v>
      </c>
      <c r="BY39" s="301"/>
      <c r="BZ39" s="301" t="s">
        <v>93</v>
      </c>
      <c r="CA39" s="301"/>
      <c r="CB39" s="301" t="s">
        <v>94</v>
      </c>
      <c r="CC39" s="301"/>
      <c r="CD39" s="301" t="s">
        <v>95</v>
      </c>
      <c r="CE39" s="301"/>
      <c r="CF39" s="301" t="s">
        <v>96</v>
      </c>
      <c r="CG39" s="301"/>
      <c r="CH39" s="301" t="s">
        <v>97</v>
      </c>
      <c r="CI39" s="301"/>
      <c r="CJ39" s="301" t="s">
        <v>98</v>
      </c>
      <c r="CK39" s="301"/>
      <c r="CL39" s="301" t="s">
        <v>99</v>
      </c>
      <c r="CM39" s="301"/>
      <c r="CN39" s="395" t="s">
        <v>100</v>
      </c>
      <c r="CO39" s="395"/>
      <c r="CP39" s="395" t="s">
        <v>101</v>
      </c>
      <c r="CQ39" s="395"/>
      <c r="CR39" s="395" t="s">
        <v>102</v>
      </c>
      <c r="CS39" s="395"/>
      <c r="CT39" s="395" t="s">
        <v>104</v>
      </c>
      <c r="CU39" s="395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95">
        <v>45136</v>
      </c>
      <c r="DG39" s="395"/>
      <c r="DH39" s="395">
        <v>45137</v>
      </c>
      <c r="DI39" s="395"/>
      <c r="DJ39" s="395">
        <v>45138</v>
      </c>
      <c r="DK39" s="395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400" t="e">
        <f>#REF!</f>
        <v>#REF!</v>
      </c>
      <c r="BQ40" s="400"/>
      <c r="BR40" s="17"/>
      <c r="BS40" s="17"/>
      <c r="BT40" s="298">
        <v>15536.816000000001</v>
      </c>
      <c r="BU40" s="298"/>
      <c r="BV40" s="298">
        <v>15542.269</v>
      </c>
      <c r="BW40" s="298">
        <v>15542.269</v>
      </c>
      <c r="BX40" s="298">
        <f>'[1]июль 2023 (3)'!$Z$287</f>
        <v>15547.439</v>
      </c>
      <c r="BY40" s="298"/>
      <c r="BZ40" s="298">
        <v>15552.799000000001</v>
      </c>
      <c r="CA40" s="298"/>
      <c r="CB40" s="398">
        <v>15557.808000000001</v>
      </c>
      <c r="CC40" s="398">
        <v>15557.808000000001</v>
      </c>
      <c r="CD40" s="298">
        <f>'[1]июль 2023 (3)'!$AF$287</f>
        <v>15562.895</v>
      </c>
      <c r="CE40" s="298"/>
      <c r="CF40" s="298">
        <v>15567.898999999999</v>
      </c>
      <c r="CG40" s="298"/>
      <c r="CH40" s="298">
        <v>15572.655000000001</v>
      </c>
      <c r="CI40" s="298"/>
      <c r="CJ40" s="298">
        <v>15577.371999999999</v>
      </c>
      <c r="CK40" s="298"/>
      <c r="CL40" s="298">
        <v>15582.071</v>
      </c>
      <c r="CM40" s="298"/>
      <c r="CN40" s="298">
        <v>15586.883</v>
      </c>
      <c r="CO40" s="298"/>
      <c r="CP40" s="298">
        <v>15591.531999999999</v>
      </c>
      <c r="CQ40" s="298"/>
      <c r="CR40" s="399">
        <v>15596.344999999999</v>
      </c>
      <c r="CS40" s="399"/>
      <c r="CT40" s="399">
        <v>15601.031000000001</v>
      </c>
      <c r="CU40" s="399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9">
        <v>15629.129000000001</v>
      </c>
      <c r="DG40" s="399"/>
      <c r="DH40" s="399">
        <v>15633.709000000001</v>
      </c>
      <c r="DI40" s="399">
        <v>15633.709000000001</v>
      </c>
      <c r="DJ40" s="399">
        <v>15638.242</v>
      </c>
      <c r="DK40" s="399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400" t="e">
        <f>#REF!</f>
        <v>#REF!</v>
      </c>
      <c r="BQ41" s="400"/>
      <c r="BR41" s="17"/>
      <c r="BS41" s="17"/>
      <c r="BT41" s="298">
        <v>773.63900000000001</v>
      </c>
      <c r="BU41" s="298"/>
      <c r="BV41" s="298">
        <v>773.63900000000001</v>
      </c>
      <c r="BW41" s="298">
        <v>773.63900000000001</v>
      </c>
      <c r="BX41" s="298">
        <f>'[1]июль 2023 (3)'!$Z$288</f>
        <v>773.63900000000001</v>
      </c>
      <c r="BY41" s="298"/>
      <c r="BZ41" s="298">
        <v>773.63900000000001</v>
      </c>
      <c r="CA41" s="298"/>
      <c r="CB41" s="398">
        <v>773.63900000000001</v>
      </c>
      <c r="CC41" s="398">
        <v>773.63900000000001</v>
      </c>
      <c r="CD41" s="298">
        <f>'[1]июль 2023 (3)'!$AF$288</f>
        <v>773.63900000000001</v>
      </c>
      <c r="CE41" s="298"/>
      <c r="CF41" s="298">
        <v>773.63900000000001</v>
      </c>
      <c r="CG41" s="298"/>
      <c r="CH41" s="298">
        <v>773.63900000000001</v>
      </c>
      <c r="CI41" s="298"/>
      <c r="CJ41" s="298">
        <v>773.63900000000001</v>
      </c>
      <c r="CK41" s="298"/>
      <c r="CL41" s="298">
        <v>773.63900000000001</v>
      </c>
      <c r="CM41" s="298"/>
      <c r="CN41" s="298">
        <v>773.63900000000001</v>
      </c>
      <c r="CO41" s="298"/>
      <c r="CP41" s="298">
        <v>773.63900000000001</v>
      </c>
      <c r="CQ41" s="298"/>
      <c r="CR41" s="399">
        <v>773.63900000000001</v>
      </c>
      <c r="CS41" s="399"/>
      <c r="CT41" s="399">
        <v>773.63900000000001</v>
      </c>
      <c r="CU41" s="399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9">
        <v>773.63900000000001</v>
      </c>
      <c r="DG41" s="399"/>
      <c r="DH41" s="399">
        <v>773.63900000000001</v>
      </c>
      <c r="DI41" s="399">
        <v>773.63900000000001</v>
      </c>
      <c r="DJ41" s="399">
        <v>773.63900000000001</v>
      </c>
      <c r="DK41" s="399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400" t="e">
        <f>#REF!</f>
        <v>#REF!</v>
      </c>
      <c r="BQ42" s="400"/>
      <c r="BR42" s="17"/>
      <c r="BS42" s="17"/>
      <c r="BT42" s="298">
        <v>14.8</v>
      </c>
      <c r="BU42" s="298"/>
      <c r="BV42" s="298">
        <v>15.8</v>
      </c>
      <c r="BW42" s="298"/>
      <c r="BX42" s="298">
        <f>'[1]июль 2023 (3)'!$AA$276</f>
        <v>14</v>
      </c>
      <c r="BY42" s="298"/>
      <c r="BZ42" s="298">
        <v>15</v>
      </c>
      <c r="CA42" s="298"/>
      <c r="CB42" s="298">
        <v>15.2</v>
      </c>
      <c r="CC42" s="298"/>
      <c r="CD42" s="298">
        <f>'[1]июль 2023 (3)'!$AG$276</f>
        <v>15.800000000000182</v>
      </c>
      <c r="CE42" s="298"/>
      <c r="CF42" s="298">
        <v>15.52</v>
      </c>
      <c r="CG42" s="298"/>
      <c r="CH42" s="298">
        <v>14.8</v>
      </c>
      <c r="CI42" s="298"/>
      <c r="CJ42" s="298">
        <v>15.480000000000018</v>
      </c>
      <c r="CK42" s="298"/>
      <c r="CL42" s="298">
        <v>15.799999999999727</v>
      </c>
      <c r="CM42" s="298"/>
      <c r="CN42" s="298">
        <v>15.360000000000127</v>
      </c>
      <c r="CO42" s="298"/>
      <c r="CP42" s="298">
        <v>15.480000000000018</v>
      </c>
      <c r="CQ42" s="298"/>
      <c r="CR42" s="399">
        <v>15.159999999999854</v>
      </c>
      <c r="CS42" s="399"/>
      <c r="CT42" s="399">
        <v>15.360000000000127</v>
      </c>
      <c r="CU42" s="399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9">
        <v>14.920000000000073</v>
      </c>
      <c r="DG42" s="399"/>
      <c r="DH42" s="399">
        <v>15.039999999999964</v>
      </c>
      <c r="DI42" s="399">
        <v>15.039999999999964</v>
      </c>
      <c r="DJ42" s="399">
        <v>17.840000000000146</v>
      </c>
      <c r="DK42" s="399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400" t="e">
        <f>#REF!</f>
        <v>#REF!</v>
      </c>
      <c r="BQ43" s="400"/>
      <c r="BR43" s="17"/>
      <c r="BS43" s="17"/>
      <c r="BT43" s="298">
        <v>143.63999999999999</v>
      </c>
      <c r="BU43" s="298"/>
      <c r="BV43" s="298">
        <v>182.14</v>
      </c>
      <c r="BW43" s="298"/>
      <c r="BX43" s="298">
        <f>'[1]июль 2023 (3)'!$AA$274</f>
        <v>172.89999999997963</v>
      </c>
      <c r="BY43" s="298"/>
      <c r="BZ43" s="298">
        <v>199.64</v>
      </c>
      <c r="CA43" s="298"/>
      <c r="CB43" s="298">
        <v>194.04</v>
      </c>
      <c r="CC43" s="298"/>
      <c r="CD43" s="298">
        <f>'[1]июль 2023 (3)'!$AG$274</f>
        <v>166.60000000002037</v>
      </c>
      <c r="CE43" s="298"/>
      <c r="CF43" s="298">
        <v>148.82</v>
      </c>
      <c r="CG43" s="298"/>
      <c r="CH43" s="298">
        <v>158.47999999999999</v>
      </c>
      <c r="CI43" s="298"/>
      <c r="CJ43" s="298">
        <v>159.73999999999796</v>
      </c>
      <c r="CK43" s="298"/>
      <c r="CL43" s="298">
        <v>164.5</v>
      </c>
      <c r="CM43" s="298"/>
      <c r="CN43" s="298">
        <v>162.95999999999185</v>
      </c>
      <c r="CO43" s="298"/>
      <c r="CP43" s="298">
        <v>163.52000000000407</v>
      </c>
      <c r="CQ43" s="298"/>
      <c r="CR43" s="399">
        <v>151.47999999999593</v>
      </c>
      <c r="CS43" s="399"/>
      <c r="CT43" s="399">
        <v>148.82000000001426</v>
      </c>
      <c r="CU43" s="399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9">
        <v>148.12000000002445</v>
      </c>
      <c r="DG43" s="399"/>
      <c r="DH43" s="399">
        <v>144.89999999997963</v>
      </c>
      <c r="DI43" s="399">
        <v>144.89999999997963</v>
      </c>
      <c r="DJ43" s="399">
        <v>153.02000000000407</v>
      </c>
      <c r="DK43" s="399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400" t="e">
        <f>#REF!</f>
        <v>#REF!</v>
      </c>
      <c r="BQ44" s="400"/>
      <c r="BR44" s="17"/>
      <c r="BS44" s="17"/>
      <c r="BT44" s="298">
        <v>39.865000000000002</v>
      </c>
      <c r="BU44" s="298"/>
      <c r="BV44" s="298">
        <v>39.83</v>
      </c>
      <c r="BW44" s="298"/>
      <c r="BX44" s="298">
        <f>'[1]июль 2023 (3)'!$AA$214</f>
        <v>39.795000000009168</v>
      </c>
      <c r="BY44" s="298"/>
      <c r="BZ44" s="298">
        <v>38.185000000000002</v>
      </c>
      <c r="CA44" s="298"/>
      <c r="CB44" s="298">
        <v>37.729999999999997</v>
      </c>
      <c r="CC44" s="298"/>
      <c r="CD44" s="298">
        <f>'[1]июль 2023 (3)'!$AG$214</f>
        <v>37.625</v>
      </c>
      <c r="CE44" s="298"/>
      <c r="CF44" s="298">
        <v>37.869999999999997</v>
      </c>
      <c r="CG44" s="298"/>
      <c r="CH44" s="298">
        <v>37.1</v>
      </c>
      <c r="CI44" s="298"/>
      <c r="CJ44" s="298">
        <v>37.625</v>
      </c>
      <c r="CK44" s="298"/>
      <c r="CL44" s="298">
        <v>36.679999999998472</v>
      </c>
      <c r="CM44" s="298"/>
      <c r="CN44" s="298">
        <v>37.169999999996435</v>
      </c>
      <c r="CO44" s="298"/>
      <c r="CP44" s="298">
        <v>37.659999999994398</v>
      </c>
      <c r="CQ44" s="298"/>
      <c r="CR44" s="399">
        <v>39.305000000011205</v>
      </c>
      <c r="CS44" s="399"/>
      <c r="CT44" s="399">
        <v>34.96499999999287</v>
      </c>
      <c r="CU44" s="399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9">
        <v>37.309999999999491</v>
      </c>
      <c r="DG44" s="399"/>
      <c r="DH44" s="399">
        <v>36.960000000004584</v>
      </c>
      <c r="DI44" s="399">
        <v>36.960000000004584</v>
      </c>
      <c r="DJ44" s="399">
        <v>37.729999999995925</v>
      </c>
      <c r="DK44" s="399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400" t="e">
        <f>#REF!</f>
        <v>#REF!</v>
      </c>
      <c r="BQ45" s="400"/>
      <c r="BR45" s="17"/>
      <c r="BS45" s="17"/>
      <c r="BT45" s="298" t="s">
        <v>89</v>
      </c>
      <c r="BU45" s="298"/>
      <c r="BV45" s="298">
        <v>16789.37</v>
      </c>
      <c r="BW45" s="298"/>
      <c r="BX45" s="298">
        <f>'[1]июль 2023 (3)'!$Z$293</f>
        <v>16791.592000000001</v>
      </c>
      <c r="BY45" s="298"/>
      <c r="BZ45" s="298">
        <v>16793.335999999999</v>
      </c>
      <c r="CA45" s="298"/>
      <c r="CB45" s="298">
        <v>16795.911</v>
      </c>
      <c r="CC45" s="298"/>
      <c r="CD45" s="298">
        <f>'[1]июль 2023 (3)'!$AF$293</f>
        <v>16799.941999999999</v>
      </c>
      <c r="CE45" s="298"/>
      <c r="CF45" s="298">
        <v>16803.822</v>
      </c>
      <c r="CG45" s="298"/>
      <c r="CH45" s="298">
        <v>16807.977999999999</v>
      </c>
      <c r="CI45" s="298"/>
      <c r="CJ45" s="298">
        <v>16812.171999999999</v>
      </c>
      <c r="CK45" s="298"/>
      <c r="CL45" s="298">
        <v>16816.448</v>
      </c>
      <c r="CM45" s="298"/>
      <c r="CN45" s="298">
        <v>16820.510999999999</v>
      </c>
      <c r="CO45" s="298"/>
      <c r="CP45" s="298">
        <v>16824.665000000001</v>
      </c>
      <c r="CQ45" s="298"/>
      <c r="CR45" s="399">
        <v>16828.756000000001</v>
      </c>
      <c r="CS45" s="399"/>
      <c r="CT45" s="399">
        <v>16832.68</v>
      </c>
      <c r="CU45" s="399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9">
        <v>16856.87</v>
      </c>
      <c r="DG45" s="399"/>
      <c r="DH45" s="399">
        <v>16860.780999999999</v>
      </c>
      <c r="DI45" s="399">
        <v>16860.780999999999</v>
      </c>
      <c r="DJ45" s="399">
        <v>16864.89</v>
      </c>
      <c r="DK45" s="399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400" t="e">
        <f>#REF!</f>
        <v>#REF!</v>
      </c>
      <c r="BQ46" s="400"/>
      <c r="BR46" s="17"/>
      <c r="BS46" s="17"/>
      <c r="BT46" s="298">
        <v>4.1100000000000003</v>
      </c>
      <c r="BU46" s="298"/>
      <c r="BV46" s="298">
        <v>4.1100000000000003</v>
      </c>
      <c r="BW46" s="298">
        <v>4.1100000000000003</v>
      </c>
      <c r="BX46" s="298">
        <f>'[1]июль 2023 (3)'!$Z$297</f>
        <v>4.1399999999999997</v>
      </c>
      <c r="BY46" s="298"/>
      <c r="BZ46" s="298">
        <v>4.17</v>
      </c>
      <c r="CA46" s="298"/>
      <c r="CB46" s="398">
        <v>4.17</v>
      </c>
      <c r="CC46" s="398">
        <v>4.17</v>
      </c>
      <c r="CD46" s="298">
        <f>'[1]июль 2023 (3)'!$AF$297</f>
        <v>4.17</v>
      </c>
      <c r="CE46" s="298"/>
      <c r="CF46" s="298">
        <v>4.17</v>
      </c>
      <c r="CG46" s="298"/>
      <c r="CH46" s="298">
        <v>4.3</v>
      </c>
      <c r="CI46" s="298"/>
      <c r="CJ46" s="298">
        <v>4.3</v>
      </c>
      <c r="CK46" s="298"/>
      <c r="CL46" s="298">
        <v>4.3</v>
      </c>
      <c r="CM46" s="298"/>
      <c r="CN46" s="298">
        <v>4.3</v>
      </c>
      <c r="CO46" s="298"/>
      <c r="CP46" s="298">
        <v>4.3</v>
      </c>
      <c r="CQ46" s="298"/>
      <c r="CR46" s="399">
        <v>4.3</v>
      </c>
      <c r="CS46" s="399"/>
      <c r="CT46" s="399">
        <v>4.3</v>
      </c>
      <c r="CU46" s="399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9">
        <v>4.3</v>
      </c>
      <c r="DG46" s="399"/>
      <c r="DH46" s="399">
        <v>4.3</v>
      </c>
      <c r="DI46" s="399">
        <v>4.3</v>
      </c>
      <c r="DJ46" s="399">
        <v>4.3</v>
      </c>
      <c r="DK46" s="399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400" t="e">
        <f>#REF!</f>
        <v>#REF!</v>
      </c>
      <c r="BQ47" s="400"/>
      <c r="BR47" s="17"/>
      <c r="BS47" s="17"/>
      <c r="BT47" s="298">
        <v>62.32</v>
      </c>
      <c r="BU47" s="298"/>
      <c r="BV47" s="298">
        <v>62.42</v>
      </c>
      <c r="BW47" s="298">
        <v>62.42</v>
      </c>
      <c r="BX47" s="298">
        <f>'[1]июль 2023 (3)'!$Z$298</f>
        <v>62.51</v>
      </c>
      <c r="BY47" s="298"/>
      <c r="BZ47" s="298">
        <v>62.6</v>
      </c>
      <c r="CA47" s="298"/>
      <c r="CB47" s="398">
        <v>62.71</v>
      </c>
      <c r="CC47" s="398">
        <v>62.71</v>
      </c>
      <c r="CD47" s="298">
        <f>'[1]июль 2023 (3)'!$AF$298</f>
        <v>62.81</v>
      </c>
      <c r="CE47" s="298"/>
      <c r="CF47" s="298">
        <v>62.91</v>
      </c>
      <c r="CG47" s="298"/>
      <c r="CH47" s="298">
        <v>62.97</v>
      </c>
      <c r="CI47" s="298"/>
      <c r="CJ47" s="298">
        <v>63.08</v>
      </c>
      <c r="CK47" s="298"/>
      <c r="CL47" s="298">
        <v>63.13</v>
      </c>
      <c r="CM47" s="298"/>
      <c r="CN47" s="298">
        <v>63.18</v>
      </c>
      <c r="CO47" s="298"/>
      <c r="CP47" s="298">
        <v>63.23</v>
      </c>
      <c r="CQ47" s="298"/>
      <c r="CR47" s="399">
        <v>63.28</v>
      </c>
      <c r="CS47" s="399"/>
      <c r="CT47" s="399">
        <v>63.41</v>
      </c>
      <c r="CU47" s="399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9">
        <v>63.94</v>
      </c>
      <c r="DG47" s="399"/>
      <c r="DH47" s="399">
        <v>64.14</v>
      </c>
      <c r="DI47" s="399">
        <v>64.14</v>
      </c>
      <c r="DJ47" s="399">
        <v>64.25</v>
      </c>
      <c r="DK47" s="399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400">
        <f>'[3]Данные ДТАТЭК'!$D$4</f>
        <v>598.03499999999997</v>
      </c>
      <c r="BQ48" s="400"/>
      <c r="BR48" s="17"/>
      <c r="BS48" s="17"/>
      <c r="BT48" s="298">
        <v>583.59799999999996</v>
      </c>
      <c r="BU48" s="298"/>
      <c r="BV48" s="298">
        <v>581.49300000000005</v>
      </c>
      <c r="BW48" s="298"/>
      <c r="BX48" s="298">
        <f>'[4]Данные ДТАТЭК'!$D$4</f>
        <v>566.89300000000003</v>
      </c>
      <c r="BY48" s="298"/>
      <c r="BZ48" s="298">
        <v>559.96199999999999</v>
      </c>
      <c r="CA48" s="298"/>
      <c r="CB48" s="298">
        <v>551.06200000000001</v>
      </c>
      <c r="CC48" s="298"/>
      <c r="CD48" s="298">
        <f>'[5]Данные ДТАТЭК'!$D$4</f>
        <v>551.61</v>
      </c>
      <c r="CE48" s="298"/>
      <c r="CF48" s="298">
        <v>550.97199999999998</v>
      </c>
      <c r="CG48" s="298"/>
      <c r="CH48" s="298">
        <v>548.97400000000005</v>
      </c>
      <c r="CI48" s="298"/>
      <c r="CJ48" s="298">
        <v>549.34299999999996</v>
      </c>
      <c r="CK48" s="298"/>
      <c r="CL48" s="298">
        <v>547.08100000000002</v>
      </c>
      <c r="CM48" s="298"/>
      <c r="CN48" s="298">
        <v>552.25900000000001</v>
      </c>
      <c r="CO48" s="298"/>
      <c r="CP48" s="298">
        <v>551.40800000000002</v>
      </c>
      <c r="CQ48" s="298"/>
      <c r="CR48" s="399">
        <v>551.41999999999996</v>
      </c>
      <c r="CS48" s="399"/>
      <c r="CT48" s="399">
        <v>548.83699999999999</v>
      </c>
      <c r="CU48" s="399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9">
        <v>549.65200000000004</v>
      </c>
      <c r="DG48" s="399"/>
      <c r="DH48" s="399">
        <v>549.59699999999998</v>
      </c>
      <c r="DI48" s="399">
        <v>549.59699999999998</v>
      </c>
      <c r="DJ48" s="399">
        <v>549.31600000000003</v>
      </c>
      <c r="DK48" s="399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400">
        <f>'[3]Данные ДТАТЭК'!$E$4</f>
        <v>50.93</v>
      </c>
      <c r="BQ49" s="400"/>
      <c r="BR49" s="17"/>
      <c r="BS49" s="17"/>
      <c r="BT49" s="298">
        <v>69.578000000000003</v>
      </c>
      <c r="BU49" s="298"/>
      <c r="BV49" s="298">
        <v>62.503999999999998</v>
      </c>
      <c r="BW49" s="298"/>
      <c r="BX49" s="298">
        <f>'[4]Данные ДТАТЭК'!$E$4</f>
        <v>63.999000000000002</v>
      </c>
      <c r="BY49" s="298"/>
      <c r="BZ49" s="298">
        <v>68.067999999999998</v>
      </c>
      <c r="CA49" s="298"/>
      <c r="CB49" s="298">
        <v>68.159000000000006</v>
      </c>
      <c r="CC49" s="298"/>
      <c r="CD49" s="298">
        <f>'[5]Данные ДТАТЭК'!$E$4</f>
        <v>68.108000000000004</v>
      </c>
      <c r="CE49" s="298"/>
      <c r="CF49" s="298">
        <v>68.756</v>
      </c>
      <c r="CG49" s="298"/>
      <c r="CH49" s="298">
        <v>68.995999999999995</v>
      </c>
      <c r="CI49" s="298"/>
      <c r="CJ49" s="298">
        <v>68.745000000000005</v>
      </c>
      <c r="CK49" s="298"/>
      <c r="CL49" s="298">
        <v>63.054000000000002</v>
      </c>
      <c r="CM49" s="298"/>
      <c r="CN49" s="298">
        <v>62.939</v>
      </c>
      <c r="CO49" s="298"/>
      <c r="CP49" s="298">
        <v>69.581999999999994</v>
      </c>
      <c r="CQ49" s="298"/>
      <c r="CR49" s="399">
        <v>68.748000000000005</v>
      </c>
      <c r="CS49" s="399"/>
      <c r="CT49" s="399">
        <v>68.986000000000004</v>
      </c>
      <c r="CU49" s="399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9">
        <v>73.512</v>
      </c>
      <c r="DG49" s="399"/>
      <c r="DH49" s="399">
        <v>74.491</v>
      </c>
      <c r="DI49" s="399">
        <v>74.491</v>
      </c>
      <c r="DJ49" s="399">
        <v>72.792000000000002</v>
      </c>
      <c r="DK49" s="399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400" t="e">
        <f>#REF!</f>
        <v>#REF!</v>
      </c>
      <c r="BQ50" s="400"/>
      <c r="BR50" s="17"/>
      <c r="BS50" s="17"/>
      <c r="BT50" s="298">
        <v>195.822</v>
      </c>
      <c r="BU50" s="298"/>
      <c r="BV50" s="298">
        <v>175.95599999999999</v>
      </c>
      <c r="BW50" s="298"/>
      <c r="BX50" s="298">
        <f>'[1]июль 2023 (3)'!$AA$449</f>
        <v>207.10799999993469</v>
      </c>
      <c r="BY50" s="298"/>
      <c r="BZ50" s="298">
        <v>214.23599999999999</v>
      </c>
      <c r="CA50" s="298"/>
      <c r="CB50" s="298">
        <v>188.892</v>
      </c>
      <c r="CC50" s="298"/>
      <c r="CD50" s="298">
        <f>'[1]июль 2023 (3)'!$AG$449</f>
        <v>204.7320000000509</v>
      </c>
      <c r="CE50" s="298"/>
      <c r="CF50" s="298">
        <v>333.036</v>
      </c>
      <c r="CG50" s="298"/>
      <c r="CH50" s="298">
        <v>519.61800000000005</v>
      </c>
      <c r="CI50" s="298"/>
      <c r="CJ50" s="298">
        <v>520.67399999994814</v>
      </c>
      <c r="CK50" s="298"/>
      <c r="CL50" s="298">
        <v>554.59800000001633</v>
      </c>
      <c r="CM50" s="298"/>
      <c r="CN50" s="298">
        <v>511.76400000005378</v>
      </c>
      <c r="CO50" s="298"/>
      <c r="CP50" s="298">
        <v>542.98199999993085</v>
      </c>
      <c r="CQ50" s="298"/>
      <c r="CR50" s="399">
        <v>535.39200000006531</v>
      </c>
      <c r="CS50" s="399"/>
      <c r="CT50" s="399">
        <v>488.13599999992221</v>
      </c>
      <c r="CU50" s="399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9">
        <v>323.00400000001537</v>
      </c>
      <c r="DG50" s="399"/>
      <c r="DH50" s="399">
        <v>330.85800000005474</v>
      </c>
      <c r="DI50" s="399">
        <v>330.85800000005474</v>
      </c>
      <c r="DJ50" s="399">
        <v>342.80399999996735</v>
      </c>
      <c r="DK50" s="399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400" t="e">
        <f>#REF!</f>
        <v>#REF!</v>
      </c>
      <c r="BQ51" s="400"/>
      <c r="BR51" s="17"/>
      <c r="BS51" s="17"/>
      <c r="BT51" s="298">
        <v>1709.48</v>
      </c>
      <c r="BU51" s="298"/>
      <c r="BV51" s="298">
        <v>1706.346</v>
      </c>
      <c r="BW51" s="298"/>
      <c r="BX51" s="298">
        <f>'[1]июль 2023 (3)'!$AA$455</f>
        <v>1689.3079999999945</v>
      </c>
      <c r="BY51" s="298"/>
      <c r="BZ51" s="298">
        <v>1725.8889999999999</v>
      </c>
      <c r="CA51" s="298"/>
      <c r="CB51" s="298">
        <v>1729.356</v>
      </c>
      <c r="CC51" s="298"/>
      <c r="CD51" s="298">
        <f>'[1]июль 2023 (3)'!$AG$455</f>
        <v>1726.9780000000237</v>
      </c>
      <c r="CE51" s="298"/>
      <c r="CF51" s="298">
        <v>1717.4639999999999</v>
      </c>
      <c r="CG51" s="298"/>
      <c r="CH51" s="298">
        <v>1712.11</v>
      </c>
      <c r="CI51" s="298"/>
      <c r="CJ51" s="298">
        <v>1631.2589999999748</v>
      </c>
      <c r="CK51" s="298"/>
      <c r="CL51" s="298">
        <v>1685.422</v>
      </c>
      <c r="CM51" s="298"/>
      <c r="CN51" s="298">
        <v>1685.422</v>
      </c>
      <c r="CO51" s="298"/>
      <c r="CP51" s="298">
        <v>1685.422</v>
      </c>
      <c r="CQ51" s="298"/>
      <c r="CR51" s="399">
        <v>1612.6279999999929</v>
      </c>
      <c r="CS51" s="399"/>
      <c r="CT51" s="399">
        <v>1617.6010000000001</v>
      </c>
      <c r="CU51" s="399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9">
        <v>1507.9960000000001</v>
      </c>
      <c r="DG51" s="399"/>
      <c r="DH51" s="399">
        <v>1507.9960000000001</v>
      </c>
      <c r="DI51" s="399">
        <v>1507.9960000000001</v>
      </c>
      <c r="DJ51" s="399">
        <v>1490.4460000000172</v>
      </c>
      <c r="DK51" s="399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400">
        <f>'[3]Данные ДТАТЭК'!$D$8</f>
        <v>37.893999999999998</v>
      </c>
      <c r="BQ52" s="400"/>
      <c r="BR52" s="17"/>
      <c r="BS52" s="17"/>
      <c r="BT52" s="298">
        <v>36.482999999999997</v>
      </c>
      <c r="BU52" s="298"/>
      <c r="BV52" s="298">
        <v>36.279000000000003</v>
      </c>
      <c r="BW52" s="298"/>
      <c r="BX52" s="298">
        <f>'[4]Данные ДТАТЭК'!$D$8</f>
        <v>36.033999999999999</v>
      </c>
      <c r="BY52" s="298"/>
      <c r="BZ52" s="298">
        <v>36.045999999999999</v>
      </c>
      <c r="CA52" s="298"/>
      <c r="CB52" s="298">
        <v>36.033999999999999</v>
      </c>
      <c r="CC52" s="298"/>
      <c r="CD52" s="298">
        <f>'[5]Данные ДТАТЭК'!$D$8</f>
        <v>36.283999999999999</v>
      </c>
      <c r="CE52" s="298"/>
      <c r="CF52" s="298">
        <v>36.261000000000003</v>
      </c>
      <c r="CG52" s="298"/>
      <c r="CH52" s="298">
        <v>36.273000000000003</v>
      </c>
      <c r="CI52" s="298"/>
      <c r="CJ52" s="298">
        <v>36.82099999999609</v>
      </c>
      <c r="CK52" s="298"/>
      <c r="CL52" s="298">
        <v>37.002000000000045</v>
      </c>
      <c r="CM52" s="298"/>
      <c r="CN52" s="298">
        <v>36.763000000001057</v>
      </c>
      <c r="CO52" s="298"/>
      <c r="CP52" s="298">
        <v>36.786000000001692</v>
      </c>
      <c r="CQ52" s="298"/>
      <c r="CR52" s="399">
        <v>32.276999999998772</v>
      </c>
      <c r="CS52" s="399"/>
      <c r="CT52" s="399">
        <v>35.175999999998524</v>
      </c>
      <c r="CU52" s="399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9">
        <v>34.90799999999863</v>
      </c>
      <c r="DG52" s="399"/>
      <c r="DH52" s="399">
        <v>35.525999999999797</v>
      </c>
      <c r="DI52" s="399">
        <v>35.525999999999797</v>
      </c>
      <c r="DJ52" s="399">
        <v>32.429000000001814</v>
      </c>
      <c r="DK52" s="399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0" t="s">
        <v>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</row>
    <row r="2" spans="1:75" ht="18.75" x14ac:dyDescent="0.3">
      <c r="A2" s="320" t="s">
        <v>62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1" t="s">
        <v>1</v>
      </c>
      <c r="B4" s="322"/>
      <c r="C4" s="318">
        <v>45078</v>
      </c>
      <c r="D4" s="319"/>
      <c r="E4" s="318">
        <v>45079</v>
      </c>
      <c r="F4" s="319"/>
      <c r="G4" s="318">
        <v>45080</v>
      </c>
      <c r="H4" s="319"/>
      <c r="I4" s="318">
        <v>45081</v>
      </c>
      <c r="J4" s="319"/>
      <c r="K4" s="318">
        <v>45082</v>
      </c>
      <c r="L4" s="319"/>
      <c r="M4" s="318">
        <v>45083</v>
      </c>
      <c r="N4" s="319"/>
      <c r="O4" s="318">
        <v>45084</v>
      </c>
      <c r="P4" s="319"/>
      <c r="Q4" s="318">
        <v>45085</v>
      </c>
      <c r="R4" s="319"/>
      <c r="S4" s="318">
        <v>45086</v>
      </c>
      <c r="T4" s="319"/>
      <c r="U4" s="318">
        <v>45087</v>
      </c>
      <c r="V4" s="319"/>
      <c r="W4" s="318">
        <v>45088</v>
      </c>
      <c r="X4" s="319"/>
      <c r="Y4" s="318">
        <v>45089</v>
      </c>
      <c r="Z4" s="319"/>
      <c r="AA4" s="318">
        <v>45090</v>
      </c>
      <c r="AB4" s="319"/>
      <c r="AC4" s="318">
        <v>45091</v>
      </c>
      <c r="AD4" s="319"/>
      <c r="AE4" s="318">
        <v>45092</v>
      </c>
      <c r="AF4" s="319"/>
      <c r="AG4" s="318">
        <v>45093</v>
      </c>
      <c r="AH4" s="319"/>
      <c r="AI4" s="318">
        <v>45094</v>
      </c>
      <c r="AJ4" s="319"/>
      <c r="AK4" s="318">
        <v>45095</v>
      </c>
      <c r="AL4" s="319"/>
      <c r="AM4" s="318">
        <v>45096</v>
      </c>
      <c r="AN4" s="319"/>
      <c r="AO4" s="318">
        <v>45097</v>
      </c>
      <c r="AP4" s="319"/>
      <c r="AQ4" s="318">
        <v>45098</v>
      </c>
      <c r="AR4" s="319"/>
      <c r="AS4" s="318">
        <v>45099</v>
      </c>
      <c r="AT4" s="319"/>
      <c r="AU4" s="318">
        <v>45100</v>
      </c>
      <c r="AV4" s="319"/>
      <c r="AW4" s="318">
        <v>45101</v>
      </c>
      <c r="AX4" s="319"/>
      <c r="AY4" s="318">
        <v>45102</v>
      </c>
      <c r="AZ4" s="319"/>
      <c r="BA4" s="318">
        <v>45103</v>
      </c>
      <c r="BB4" s="319"/>
      <c r="BC4" s="318">
        <v>45104</v>
      </c>
      <c r="BD4" s="319"/>
      <c r="BE4" s="318">
        <v>45105</v>
      </c>
      <c r="BF4" s="319"/>
      <c r="BG4" s="318">
        <v>45106</v>
      </c>
      <c r="BH4" s="319"/>
      <c r="BI4" s="318">
        <v>45107</v>
      </c>
      <c r="BJ4" s="319"/>
      <c r="BK4" s="318">
        <v>45108</v>
      </c>
      <c r="BL4" s="319"/>
      <c r="BM4" s="318">
        <v>45106</v>
      </c>
      <c r="BN4" s="319"/>
      <c r="BO4" s="318">
        <v>45107</v>
      </c>
      <c r="BP4" s="319"/>
      <c r="BQ4" s="318">
        <v>45108</v>
      </c>
      <c r="BR4" s="319"/>
      <c r="BS4" s="403" t="s">
        <v>2</v>
      </c>
      <c r="BT4" s="404"/>
      <c r="BU4" s="404"/>
      <c r="BV4" s="405"/>
    </row>
    <row r="5" spans="1:75" ht="30.75" thickBot="1" x14ac:dyDescent="0.3">
      <c r="A5" s="323"/>
      <c r="B5" s="324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2" t="s">
        <v>9</v>
      </c>
      <c r="B6" s="423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0" t="s">
        <v>12</v>
      </c>
      <c r="B9" s="341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6" t="s">
        <v>13</v>
      </c>
      <c r="B10" s="417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18" t="s">
        <v>14</v>
      </c>
      <c r="B11" s="419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0" t="s">
        <v>15</v>
      </c>
      <c r="B12" s="421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0" t="s">
        <v>17</v>
      </c>
      <c r="B14" s="421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0" t="s">
        <v>18</v>
      </c>
      <c r="B15" s="421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0" t="s">
        <v>19</v>
      </c>
      <c r="B16" s="421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0" t="s">
        <v>20</v>
      </c>
      <c r="B17" s="421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4" t="s">
        <v>22</v>
      </c>
      <c r="B19" s="425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6" t="s">
        <v>23</v>
      </c>
      <c r="B20" s="427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6" t="s">
        <v>24</v>
      </c>
      <c r="B21" s="427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4" t="s">
        <v>28</v>
      </c>
      <c r="B25" s="435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4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5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6" t="s">
        <v>33</v>
      </c>
      <c r="B30" s="427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8" t="s">
        <v>35</v>
      </c>
      <c r="B32" s="429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0" t="s">
        <v>36</v>
      </c>
      <c r="B33" s="431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6" t="s">
        <v>37</v>
      </c>
      <c r="B34" s="427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48" t="s">
        <v>38</v>
      </c>
      <c r="B35" s="349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0" t="s">
        <v>39</v>
      </c>
      <c r="B36" s="352"/>
      <c r="C36" s="308">
        <v>3489.837</v>
      </c>
      <c r="D36" s="309"/>
      <c r="E36" s="308">
        <v>3470.94</v>
      </c>
      <c r="F36" s="309"/>
      <c r="G36" s="310">
        <v>3411.0749999999998</v>
      </c>
      <c r="H36" s="311"/>
      <c r="I36" s="310"/>
      <c r="J36" s="311"/>
      <c r="K36" s="310">
        <v>3555.1619999999998</v>
      </c>
      <c r="L36" s="311"/>
      <c r="M36" s="310">
        <v>3835.498</v>
      </c>
      <c r="N36" s="311"/>
      <c r="O36" s="310">
        <v>3809.475999999855</v>
      </c>
      <c r="P36" s="311"/>
      <c r="Q36" s="310">
        <v>3422.7168399998704</v>
      </c>
      <c r="R36" s="311"/>
      <c r="S36" s="310">
        <v>3929.4760000000001</v>
      </c>
      <c r="T36" s="311"/>
      <c r="U36" s="310">
        <v>3797.143</v>
      </c>
      <c r="V36" s="311"/>
      <c r="W36" s="314">
        <v>3535.2032799999292</v>
      </c>
      <c r="X36" s="315"/>
      <c r="Y36" s="310">
        <v>3565.0476799999301</v>
      </c>
      <c r="Z36" s="311"/>
      <c r="AA36" s="310">
        <v>3479.2359999999999</v>
      </c>
      <c r="AB36" s="311"/>
      <c r="AC36" s="308">
        <v>3731.9830000000002</v>
      </c>
      <c r="AD36" s="309"/>
      <c r="AE36" s="312">
        <v>3773.0719999999992</v>
      </c>
      <c r="AF36" s="313"/>
      <c r="AG36" s="310">
        <v>3753.1363199998514</v>
      </c>
      <c r="AH36" s="311"/>
      <c r="AI36" s="310">
        <v>3618.212</v>
      </c>
      <c r="AJ36" s="311"/>
      <c r="AK36" s="310">
        <v>3505</v>
      </c>
      <c r="AL36" s="311"/>
      <c r="AM36" s="310">
        <v>3665.377</v>
      </c>
      <c r="AN36" s="311"/>
      <c r="AO36" s="310">
        <v>3571.774639999815</v>
      </c>
      <c r="AP36" s="311"/>
      <c r="AQ36" s="310">
        <v>3496.192</v>
      </c>
      <c r="AR36" s="311"/>
      <c r="AS36" s="308">
        <v>3745.3119999999999</v>
      </c>
      <c r="AT36" s="309"/>
      <c r="AU36" s="308">
        <v>3668.8273200001076</v>
      </c>
      <c r="AV36" s="309"/>
      <c r="AW36" s="310">
        <v>3614.7886399997346</v>
      </c>
      <c r="AX36" s="311"/>
      <c r="AY36" s="308">
        <v>3515.6289999999999</v>
      </c>
      <c r="AZ36" s="309"/>
      <c r="BA36" s="308">
        <v>3763.0079999999998</v>
      </c>
      <c r="BB36" s="309"/>
      <c r="BC36" s="308">
        <v>3955.2917200000657</v>
      </c>
      <c r="BD36" s="309"/>
      <c r="BE36" s="308">
        <v>3532.5793200000717</v>
      </c>
      <c r="BF36" s="309"/>
      <c r="BG36" s="308"/>
      <c r="BH36" s="309"/>
      <c r="BI36" s="308"/>
      <c r="BJ36" s="309"/>
      <c r="BK36" s="308"/>
      <c r="BL36" s="309"/>
      <c r="BM36" s="308">
        <v>3546.239</v>
      </c>
      <c r="BN36" s="309"/>
      <c r="BO36" s="308">
        <v>3775.62</v>
      </c>
      <c r="BP36" s="309"/>
      <c r="BQ36" s="308"/>
      <c r="BR36" s="309"/>
      <c r="BS36" s="436">
        <f>SUM(A36:BL36)</f>
        <v>98210.993759999241</v>
      </c>
      <c r="BT36" s="437"/>
      <c r="BU36" s="438"/>
      <c r="BV36" s="16"/>
    </row>
    <row r="37" spans="1:76" ht="15.75" thickBot="1" x14ac:dyDescent="0.3">
      <c r="A37" s="362" t="s">
        <v>40</v>
      </c>
      <c r="B37" s="364"/>
      <c r="C37" s="356">
        <v>1793.4690000000001</v>
      </c>
      <c r="D37" s="357"/>
      <c r="E37" s="356">
        <v>2025.645</v>
      </c>
      <c r="F37" s="357"/>
      <c r="G37" s="356">
        <v>2088.1889999999999</v>
      </c>
      <c r="H37" s="357"/>
      <c r="I37" s="316"/>
      <c r="J37" s="317"/>
      <c r="K37" s="316">
        <v>2028.796</v>
      </c>
      <c r="L37" s="317"/>
      <c r="M37" s="316">
        <v>2050.5120000000002</v>
      </c>
      <c r="N37" s="317"/>
      <c r="O37" s="316">
        <v>2070.6680000000001</v>
      </c>
      <c r="P37" s="317"/>
      <c r="Q37" s="316">
        <v>2081.819</v>
      </c>
      <c r="R37" s="317"/>
      <c r="S37" s="316">
        <v>2016.8430000000001</v>
      </c>
      <c r="T37" s="317"/>
      <c r="U37" s="356">
        <v>2129.8780000000002</v>
      </c>
      <c r="V37" s="357"/>
      <c r="W37" s="358">
        <v>2131.4940000000001</v>
      </c>
      <c r="X37" s="359"/>
      <c r="Y37" s="356">
        <v>2104.6550000000002</v>
      </c>
      <c r="Z37" s="357"/>
      <c r="AA37" s="356">
        <v>2074.9749999999999</v>
      </c>
      <c r="AB37" s="357"/>
      <c r="AC37" s="299">
        <v>2096.9050000000002</v>
      </c>
      <c r="AD37" s="300"/>
      <c r="AE37" s="356">
        <v>2097.1320000000001</v>
      </c>
      <c r="AF37" s="357"/>
      <c r="AG37" s="356">
        <v>2121.5299999999997</v>
      </c>
      <c r="AH37" s="357"/>
      <c r="AI37" s="356">
        <v>2126.1950000000002</v>
      </c>
      <c r="AJ37" s="357"/>
      <c r="AK37" s="356">
        <v>2127.761</v>
      </c>
      <c r="AL37" s="357"/>
      <c r="AM37" s="356">
        <v>2079.5239999999999</v>
      </c>
      <c r="AN37" s="357"/>
      <c r="AO37" s="356">
        <v>1977.9369999999999</v>
      </c>
      <c r="AP37" s="357"/>
      <c r="AQ37" s="356">
        <v>1959.675</v>
      </c>
      <c r="AR37" s="357"/>
      <c r="AS37" s="356">
        <v>1945.538</v>
      </c>
      <c r="AT37" s="357"/>
      <c r="AU37" s="356">
        <v>1950.6119999999999</v>
      </c>
      <c r="AV37" s="357"/>
      <c r="AW37" s="356">
        <v>1951.143</v>
      </c>
      <c r="AX37" s="357"/>
      <c r="AY37" s="356">
        <v>1949.1679999999999</v>
      </c>
      <c r="AZ37" s="357"/>
      <c r="BA37" s="356">
        <v>1952.683</v>
      </c>
      <c r="BB37" s="357"/>
      <c r="BC37" s="356">
        <v>1945.838</v>
      </c>
      <c r="BD37" s="357"/>
      <c r="BE37" s="356">
        <v>1985.5130000000001</v>
      </c>
      <c r="BF37" s="357"/>
      <c r="BG37" s="299"/>
      <c r="BH37" s="300"/>
      <c r="BI37" s="299"/>
      <c r="BJ37" s="300"/>
      <c r="BK37" s="299"/>
      <c r="BL37" s="300"/>
      <c r="BM37" s="356">
        <v>1829.703</v>
      </c>
      <c r="BN37" s="357"/>
      <c r="BO37" s="356">
        <v>1921.018</v>
      </c>
      <c r="BP37" s="357"/>
      <c r="BQ37" s="356"/>
      <c r="BR37" s="357"/>
      <c r="BS37" s="388">
        <f>SUM(A37:BL37)</f>
        <v>54864.096999999987</v>
      </c>
      <c r="BT37" s="389"/>
      <c r="BU37" s="439"/>
      <c r="BV37" s="16"/>
    </row>
    <row r="38" spans="1:76" ht="15.75" thickBot="1" x14ac:dyDescent="0.3">
      <c r="A38" s="371" t="s">
        <v>41</v>
      </c>
      <c r="B38" s="373"/>
      <c r="C38" s="299">
        <v>236.16</v>
      </c>
      <c r="D38" s="300"/>
      <c r="E38" s="299">
        <v>328.32</v>
      </c>
      <c r="F38" s="300"/>
      <c r="G38" s="374">
        <v>328.08</v>
      </c>
      <c r="H38" s="375"/>
      <c r="I38" s="374"/>
      <c r="J38" s="375"/>
      <c r="K38" s="374">
        <v>292.8</v>
      </c>
      <c r="L38" s="375"/>
      <c r="M38" s="374">
        <v>327.84</v>
      </c>
      <c r="N38" s="375"/>
      <c r="O38" s="374">
        <v>310.08</v>
      </c>
      <c r="P38" s="375"/>
      <c r="Q38" s="374">
        <v>285.12</v>
      </c>
      <c r="R38" s="375"/>
      <c r="S38" s="374">
        <v>267.83999999999997</v>
      </c>
      <c r="T38" s="375"/>
      <c r="U38" s="374">
        <v>213.84</v>
      </c>
      <c r="V38" s="375"/>
      <c r="W38" s="406">
        <v>226.56</v>
      </c>
      <c r="X38" s="407"/>
      <c r="Y38" s="374">
        <v>227.52000000000004</v>
      </c>
      <c r="Z38" s="375"/>
      <c r="AA38" s="374">
        <v>231.12</v>
      </c>
      <c r="AB38" s="375"/>
      <c r="AC38" s="299">
        <v>240.48</v>
      </c>
      <c r="AD38" s="300"/>
      <c r="AE38" s="374">
        <v>237.36</v>
      </c>
      <c r="AF38" s="375"/>
      <c r="AG38" s="374">
        <v>237.60000000000002</v>
      </c>
      <c r="AH38" s="375"/>
      <c r="AI38" s="374">
        <v>241.44</v>
      </c>
      <c r="AJ38" s="375"/>
      <c r="AK38" s="374">
        <v>238.08</v>
      </c>
      <c r="AL38" s="375"/>
      <c r="AM38" s="374">
        <v>222.24</v>
      </c>
      <c r="AN38" s="375"/>
      <c r="AO38" s="374">
        <v>162.95999999999998</v>
      </c>
      <c r="AP38" s="375"/>
      <c r="AQ38" s="374">
        <v>217.44</v>
      </c>
      <c r="AR38" s="375"/>
      <c r="AS38" s="299">
        <v>228</v>
      </c>
      <c r="AT38" s="300"/>
      <c r="AU38" s="299">
        <v>234.48</v>
      </c>
      <c r="AV38" s="300"/>
      <c r="AW38" s="374">
        <v>230.64000000000001</v>
      </c>
      <c r="AX38" s="375"/>
      <c r="AY38" s="374">
        <v>229.92</v>
      </c>
      <c r="AZ38" s="375"/>
      <c r="BA38" s="299">
        <v>230.4</v>
      </c>
      <c r="BB38" s="300"/>
      <c r="BC38" s="299">
        <v>235.44</v>
      </c>
      <c r="BD38" s="300"/>
      <c r="BE38" s="299">
        <v>258</v>
      </c>
      <c r="BF38" s="300"/>
      <c r="BG38" s="299"/>
      <c r="BH38" s="300"/>
      <c r="BI38" s="299"/>
      <c r="BJ38" s="300"/>
      <c r="BK38" s="299"/>
      <c r="BL38" s="300"/>
      <c r="BM38" s="299">
        <v>213.864</v>
      </c>
      <c r="BN38" s="300"/>
      <c r="BO38" s="299">
        <v>218.328</v>
      </c>
      <c r="BP38" s="300"/>
      <c r="BQ38" s="299"/>
      <c r="BR38" s="300"/>
      <c r="BS38" s="388">
        <f>SUM(A38:BL38)</f>
        <v>6719.7599999999984</v>
      </c>
      <c r="BT38" s="389"/>
      <c r="BU38" s="439"/>
      <c r="BV38" s="16"/>
    </row>
    <row r="39" spans="1:76" s="48" customFormat="1" ht="15.75" hidden="1" customHeight="1" x14ac:dyDescent="0.25">
      <c r="A39" s="440" t="s">
        <v>42</v>
      </c>
      <c r="B39" s="441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6">
        <f t="shared" ref="W39:W42" si="10">SUM(C39:V39)</f>
        <v>0</v>
      </c>
      <c r="X39" s="407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8">
        <f>SUM(A39:BJ39)-W39</f>
        <v>0</v>
      </c>
      <c r="BT39" s="389"/>
      <c r="BU39" s="439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6">
        <f t="shared" si="10"/>
        <v>0</v>
      </c>
      <c r="X40" s="407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8">
        <f>SUM(A40:BJ40)-W40</f>
        <v>0</v>
      </c>
      <c r="BT40" s="389"/>
      <c r="BU40" s="439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6">
        <f t="shared" si="10"/>
        <v>0</v>
      </c>
      <c r="X41" s="407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8">
        <f>SUM(A41:BJ41)-W41</f>
        <v>0</v>
      </c>
      <c r="BT41" s="389"/>
      <c r="BU41" s="439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6">
        <f t="shared" si="10"/>
        <v>0</v>
      </c>
      <c r="X42" s="407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8">
        <f>SUM(A42:BJ42)-W42</f>
        <v>3</v>
      </c>
      <c r="BT42" s="389"/>
      <c r="BU42" s="439"/>
      <c r="BV42" s="121"/>
    </row>
    <row r="43" spans="1:76" ht="15.75" thickBot="1" x14ac:dyDescent="0.3">
      <c r="A43" s="371" t="s">
        <v>43</v>
      </c>
      <c r="B43" s="373"/>
      <c r="C43" s="294">
        <f t="shared" ref="C43" si="11">C35+C37+C38</f>
        <v>3166.2730000001297</v>
      </c>
      <c r="D43" s="300"/>
      <c r="E43" s="294">
        <f t="shared" ref="E43" si="12">E35+E37+E38</f>
        <v>3696.8569999998322</v>
      </c>
      <c r="F43" s="300"/>
      <c r="G43" s="294">
        <f>G35+G37+G38</f>
        <v>3687.9410000002435</v>
      </c>
      <c r="H43" s="300"/>
      <c r="I43" s="294">
        <f t="shared" ref="I43" si="13">I35+I37+I38</f>
        <v>1235.4640000001318</v>
      </c>
      <c r="J43" s="300"/>
      <c r="K43" s="294">
        <f t="shared" ref="K43" si="14">K35+K37+K38</f>
        <v>3576.489999999636</v>
      </c>
      <c r="L43" s="300"/>
      <c r="M43" s="294">
        <f t="shared" ref="M43" si="15">M35+M37+M38</f>
        <v>3791.2019999996355</v>
      </c>
      <c r="N43" s="300"/>
      <c r="O43" s="294">
        <f>O35+O37+O38</f>
        <v>3725.1972000000051</v>
      </c>
      <c r="P43" s="300"/>
      <c r="Q43" s="294">
        <f t="shared" ref="Q43" si="16">Q35+Q37+Q38</f>
        <v>3470.4340000000002</v>
      </c>
      <c r="R43" s="300"/>
      <c r="S43" s="294">
        <f t="shared" ref="S43" si="17">S35+S37+S38</f>
        <v>3507.6700000000978</v>
      </c>
      <c r="T43" s="300"/>
      <c r="U43" s="294">
        <f>U35+U37+U38</f>
        <v>3253.7390000001274</v>
      </c>
      <c r="V43" s="300"/>
      <c r="W43" s="294">
        <f>W35+W37+W38</f>
        <v>3374.8140000000094</v>
      </c>
      <c r="X43" s="300"/>
      <c r="Y43" s="294">
        <f>Y35+Y37+Y38</f>
        <v>3430.2270000002186</v>
      </c>
      <c r="Z43" s="300"/>
      <c r="AA43" s="294">
        <f>AA35+AA37+AA38</f>
        <v>3624.1469999999999</v>
      </c>
      <c r="AB43" s="300"/>
      <c r="AC43" s="294">
        <f t="shared" ref="AC43:AM43" si="18">AC35+AC37+AC38</f>
        <v>3476.7099999993829</v>
      </c>
      <c r="AD43" s="295"/>
      <c r="AE43" s="294">
        <f t="shared" si="18"/>
        <v>3550.9280000001368</v>
      </c>
      <c r="AF43" s="295"/>
      <c r="AG43" s="294">
        <f t="shared" si="18"/>
        <v>3508.2259999998082</v>
      </c>
      <c r="AH43" s="295"/>
      <c r="AI43" s="294">
        <f t="shared" si="18"/>
        <v>3649.4710000002983</v>
      </c>
      <c r="AJ43" s="295"/>
      <c r="AK43" s="294">
        <f t="shared" si="18"/>
        <v>3538.45100000005</v>
      </c>
      <c r="AL43" s="295"/>
      <c r="AM43" s="294">
        <f t="shared" si="18"/>
        <v>3543.4639999997471</v>
      </c>
      <c r="AN43" s="295"/>
      <c r="AO43" s="294">
        <f>AO35+AO37+AO38</f>
        <v>3297.1890000003586</v>
      </c>
      <c r="AP43" s="300"/>
      <c r="AQ43" s="294">
        <f t="shared" ref="AQ43" si="19">AQ35+AQ37+AQ38</f>
        <v>3599.3550000000891</v>
      </c>
      <c r="AR43" s="300"/>
      <c r="AS43" s="294">
        <f t="shared" ref="AS43" si="20">AS35+AS37+AS38</f>
        <v>3586.2419999995627</v>
      </c>
      <c r="AT43" s="300"/>
      <c r="AU43" s="294">
        <f t="shared" ref="AU43" si="21">AU35+AU37+AU38</f>
        <v>3550.968000000074</v>
      </c>
      <c r="AV43" s="300"/>
      <c r="AW43" s="294">
        <f t="shared" ref="AW43" si="22">AW35+AW37+AW38</f>
        <v>3527.5110000001318</v>
      </c>
      <c r="AX43" s="300"/>
      <c r="AY43" s="294">
        <f t="shared" ref="AY43" si="23">AY35+AY37+AY38</f>
        <v>3489.6990000000001</v>
      </c>
      <c r="AZ43" s="300"/>
      <c r="BA43" s="294">
        <f t="shared" ref="BA43" si="24">BA35+BA37+BA38</f>
        <v>3560.8950000001723</v>
      </c>
      <c r="BB43" s="300"/>
      <c r="BC43" s="294">
        <f t="shared" ref="BC43" si="25">BC35+BC37+BC38</f>
        <v>3536.166000000012</v>
      </c>
      <c r="BD43" s="300"/>
      <c r="BE43" s="294">
        <f t="shared" ref="BE43" si="26">BE35+BE37+BE38</f>
        <v>3637.3209999997071</v>
      </c>
      <c r="BF43" s="300"/>
      <c r="BG43" s="294">
        <f>BG35+BG37+BG38</f>
        <v>0</v>
      </c>
      <c r="BH43" s="295"/>
      <c r="BI43" s="294">
        <f t="shared" ref="BI43:BK43" si="27">BI35+BI37+BI38</f>
        <v>0</v>
      </c>
      <c r="BJ43" s="295"/>
      <c r="BK43" s="294">
        <f t="shared" si="27"/>
        <v>0</v>
      </c>
      <c r="BL43" s="295"/>
      <c r="BM43" s="294">
        <v>2895.41</v>
      </c>
      <c r="BN43" s="300"/>
      <c r="BO43" s="294">
        <f t="shared" ref="BO43" si="28">BO35+BO37+BO38</f>
        <v>3500.1009999999551</v>
      </c>
      <c r="BP43" s="300"/>
      <c r="BQ43" s="294">
        <f t="shared" ref="BQ43" si="29">BQ35+BQ37+BQ38</f>
        <v>0</v>
      </c>
      <c r="BR43" s="300"/>
      <c r="BS43" s="388">
        <f>SUM(A43:BL43)</f>
        <v>96593.051199999594</v>
      </c>
      <c r="BT43" s="389"/>
      <c r="BU43" s="439"/>
      <c r="BV43" s="16"/>
    </row>
    <row r="44" spans="1:76" ht="15.75" thickBot="1" x14ac:dyDescent="0.3">
      <c r="A44" s="383" t="s">
        <v>44</v>
      </c>
      <c r="B44" s="385"/>
      <c r="C44" s="296">
        <f t="shared" ref="C44:E44" si="30">C36-C43</f>
        <v>323.56399999987025</v>
      </c>
      <c r="D44" s="297"/>
      <c r="E44" s="296">
        <f t="shared" si="30"/>
        <v>-225.91699999983211</v>
      </c>
      <c r="F44" s="297"/>
      <c r="G44" s="296">
        <f>G36-G43</f>
        <v>-276.86600000024373</v>
      </c>
      <c r="H44" s="297"/>
      <c r="I44" s="296">
        <f t="shared" ref="I44" si="31">I36-I43</f>
        <v>-1235.4640000001318</v>
      </c>
      <c r="J44" s="297"/>
      <c r="K44" s="296">
        <f t="shared" ref="K44" si="32">K36-K43</f>
        <v>-21.327999999636177</v>
      </c>
      <c r="L44" s="297"/>
      <c r="M44" s="296">
        <f t="shared" ref="M44" si="33">M36-M43</f>
        <v>44.296000000364529</v>
      </c>
      <c r="N44" s="297"/>
      <c r="O44" s="296">
        <f>O36-O43</f>
        <v>84.27879999984998</v>
      </c>
      <c r="P44" s="297"/>
      <c r="Q44" s="296">
        <f t="shared" ref="Q44" si="34">Q36-Q43</f>
        <v>-47.717160000129752</v>
      </c>
      <c r="R44" s="297"/>
      <c r="S44" s="296">
        <f>S36-S43</f>
        <v>421.80599999990227</v>
      </c>
      <c r="T44" s="297"/>
      <c r="U44" s="296">
        <f t="shared" ref="U44:W44" si="35">U36-U43</f>
        <v>543.40399999987267</v>
      </c>
      <c r="V44" s="297"/>
      <c r="W44" s="296">
        <f t="shared" si="35"/>
        <v>160.38927999991984</v>
      </c>
      <c r="X44" s="297"/>
      <c r="Y44" s="296">
        <f>Y36-Y43</f>
        <v>134.8206799997115</v>
      </c>
      <c r="Z44" s="297"/>
      <c r="AA44" s="296">
        <f t="shared" ref="AA44:BI44" si="36">AA36-AA43</f>
        <v>-144.91100000000006</v>
      </c>
      <c r="AB44" s="297"/>
      <c r="AC44" s="294">
        <f t="shared" si="36"/>
        <v>255.27300000061723</v>
      </c>
      <c r="AD44" s="295"/>
      <c r="AE44" s="294">
        <f t="shared" ref="AE44:AM44" si="37">AE36-AE43</f>
        <v>222.14399999986244</v>
      </c>
      <c r="AF44" s="295"/>
      <c r="AG44" s="294">
        <f t="shared" si="37"/>
        <v>244.91032000004316</v>
      </c>
      <c r="AH44" s="295"/>
      <c r="AI44" s="294">
        <f t="shared" si="37"/>
        <v>-31.259000000298329</v>
      </c>
      <c r="AJ44" s="295"/>
      <c r="AK44" s="294">
        <f t="shared" si="37"/>
        <v>-33.451000000050044</v>
      </c>
      <c r="AL44" s="295"/>
      <c r="AM44" s="294">
        <f t="shared" si="37"/>
        <v>121.91300000025285</v>
      </c>
      <c r="AN44" s="295"/>
      <c r="AO44" s="296">
        <f>AO36-AO43</f>
        <v>274.58563999945636</v>
      </c>
      <c r="AP44" s="297"/>
      <c r="AQ44" s="296">
        <f t="shared" si="36"/>
        <v>-103.16300000008914</v>
      </c>
      <c r="AR44" s="297"/>
      <c r="AS44" s="296">
        <f t="shared" ref="AS44" si="38">AS36-AS43</f>
        <v>159.07000000043718</v>
      </c>
      <c r="AT44" s="297"/>
      <c r="AU44" s="296">
        <f t="shared" ref="AU44" si="39">AU36-AU43</f>
        <v>117.85932000003368</v>
      </c>
      <c r="AV44" s="297"/>
      <c r="AW44" s="296">
        <f t="shared" si="36"/>
        <v>87.277639999602798</v>
      </c>
      <c r="AX44" s="297"/>
      <c r="AY44" s="296">
        <f t="shared" si="36"/>
        <v>25.929999999999836</v>
      </c>
      <c r="AZ44" s="297"/>
      <c r="BA44" s="296">
        <f t="shared" si="36"/>
        <v>202.11299999982748</v>
      </c>
      <c r="BB44" s="297"/>
      <c r="BC44" s="296">
        <f t="shared" si="36"/>
        <v>419.12572000005366</v>
      </c>
      <c r="BD44" s="297"/>
      <c r="BE44" s="296">
        <f t="shared" si="36"/>
        <v>-104.74167999963538</v>
      </c>
      <c r="BF44" s="297"/>
      <c r="BG44" s="294">
        <f t="shared" si="36"/>
        <v>0</v>
      </c>
      <c r="BH44" s="295"/>
      <c r="BI44" s="294">
        <f t="shared" si="36"/>
        <v>0</v>
      </c>
      <c r="BJ44" s="295"/>
      <c r="BK44" s="294">
        <f t="shared" ref="BK44" si="40">BK36-BK43</f>
        <v>0</v>
      </c>
      <c r="BL44" s="295"/>
      <c r="BM44" s="296">
        <f t="shared" ref="BM44:BO44" si="41">BM36-BM43</f>
        <v>650.82900000000018</v>
      </c>
      <c r="BN44" s="297"/>
      <c r="BO44" s="296">
        <f t="shared" si="41"/>
        <v>275.5190000000448</v>
      </c>
      <c r="BP44" s="297"/>
      <c r="BQ44" s="296">
        <f t="shared" ref="BQ44" si="42">BQ36-BQ43</f>
        <v>0</v>
      </c>
      <c r="BR44" s="297"/>
      <c r="BS44" s="388">
        <f>SUM(A44:BL44)</f>
        <v>1617.9425599996312</v>
      </c>
      <c r="BT44" s="389"/>
      <c r="BU44" s="439"/>
      <c r="BV44" s="136"/>
    </row>
    <row r="45" spans="1:76" ht="33" customHeight="1" thickBot="1" x14ac:dyDescent="0.3">
      <c r="A45" s="392" t="s">
        <v>45</v>
      </c>
      <c r="B45" s="394"/>
      <c r="C45" s="386">
        <f t="shared" ref="C45" si="43">C36-D35-C37-C38</f>
        <v>10.581809999871297</v>
      </c>
      <c r="D45" s="309"/>
      <c r="E45" s="386">
        <f t="shared" ref="E45" si="44">E36-F35-E37-E38</f>
        <v>-265.45686999984065</v>
      </c>
      <c r="F45" s="309"/>
      <c r="G45" s="386">
        <f t="shared" ref="G45" si="45">G36-H35-G37-G38</f>
        <v>-401.90415000033141</v>
      </c>
      <c r="H45" s="309"/>
      <c r="I45" s="386">
        <f t="shared" ref="I45" si="46">I36-J35-I37-I38</f>
        <v>-1326.5697200001805</v>
      </c>
      <c r="J45" s="309"/>
      <c r="K45" s="386">
        <f t="shared" ref="K45" si="47">K36-L35-K37-K38</f>
        <v>-172.71247999967142</v>
      </c>
      <c r="L45" s="309"/>
      <c r="M45" s="386">
        <f t="shared" ref="M45" si="48">M36-N35-M37-M38</f>
        <v>17.047939999820926</v>
      </c>
      <c r="N45" s="309"/>
      <c r="O45" s="386">
        <f>O36-P35-O37-O38</f>
        <v>-124.2375900001885</v>
      </c>
      <c r="P45" s="309"/>
      <c r="Q45" s="386">
        <f t="shared" ref="Q45" si="49">Q36-R35-Q37-Q38</f>
        <v>-461.74634000007029</v>
      </c>
      <c r="R45" s="309"/>
      <c r="S45" s="386">
        <f t="shared" ref="S45" si="50">S36-T35-S37-S38</f>
        <v>63.084239999888212</v>
      </c>
      <c r="T45" s="309"/>
      <c r="U45" s="386">
        <f>U36-V35-U37-U38</f>
        <v>-92.177230000148342</v>
      </c>
      <c r="V45" s="309"/>
      <c r="W45" s="386">
        <f>W36-X35-W37-W38</f>
        <v>-169.1844000001102</v>
      </c>
      <c r="X45" s="309"/>
      <c r="Y45" s="386">
        <f>Y36-Z35-Y37-Y38</f>
        <v>-209.65003000015264</v>
      </c>
      <c r="Z45" s="309"/>
      <c r="AA45" s="386">
        <f>AA36-AB35-AA37-AA38</f>
        <v>-42.226999999742134</v>
      </c>
      <c r="AB45" s="309"/>
      <c r="AC45" s="386">
        <f t="shared" ref="AC45" si="51">AC36-AD35-AC37-AC38</f>
        <v>-194.46047999948857</v>
      </c>
      <c r="AD45" s="387"/>
      <c r="AE45" s="386">
        <f>AE36-AF35-AE37-AE38</f>
        <v>-213.50800000021388</v>
      </c>
      <c r="AF45" s="309"/>
      <c r="AG45" s="386">
        <f t="shared" ref="AG45" si="52">AG36-AH35-AG37-AG38</f>
        <v>-181.45844999998246</v>
      </c>
      <c r="AH45" s="309"/>
      <c r="AI45" s="386">
        <f t="shared" ref="AI45" si="53">AI36-AJ35-AI37-AI38</f>
        <v>-254.49026000017642</v>
      </c>
      <c r="AJ45" s="309"/>
      <c r="AK45" s="386">
        <f t="shared" ref="AK45" si="54">AK36-AL35-AK37-AK38</f>
        <v>-171.6539200000262</v>
      </c>
      <c r="AL45" s="309"/>
      <c r="AM45" s="386">
        <f t="shared" ref="AM45" si="55">AM36-AN35-AM37-AM38</f>
        <v>-66.591739999706306</v>
      </c>
      <c r="AN45" s="309"/>
      <c r="AO45" s="386">
        <f t="shared" ref="AO45" si="56">AO36-AP35-AO37-AO38</f>
        <v>89.024079999529988</v>
      </c>
      <c r="AP45" s="309"/>
      <c r="AQ45" s="386">
        <f t="shared" ref="AQ45" si="57">AQ36-AR35-AQ37-AQ38</f>
        <v>-122.10505000017037</v>
      </c>
      <c r="AR45" s="309"/>
      <c r="AS45" s="386">
        <f t="shared" ref="AS45" si="58">AS36-AT35-AS37-AS38</f>
        <v>-49.568209999597002</v>
      </c>
      <c r="AT45" s="309"/>
      <c r="AU45" s="386">
        <f t="shared" ref="AU45" si="59">AU36-AV35-AU37-AU38</f>
        <v>133.21630000001531</v>
      </c>
      <c r="AV45" s="309"/>
      <c r="AW45" s="386">
        <f t="shared" ref="AW45" si="60">AW36-AX35-AW37-AW38</f>
        <v>82.37918999961434</v>
      </c>
      <c r="AX45" s="309"/>
      <c r="AY45" s="386">
        <f t="shared" ref="AY45" si="61">AY36-AZ35-AY37-AY38</f>
        <v>-89.639170000098289</v>
      </c>
      <c r="AZ45" s="309"/>
      <c r="BA45" s="386">
        <f t="shared" ref="BA45" si="62">BA36-BB35-BA37-BA38</f>
        <v>41.739509999920841</v>
      </c>
      <c r="BB45" s="309"/>
      <c r="BC45" s="386">
        <f t="shared" ref="BC45" si="63">BC36-BD35-BC37-BC38</f>
        <v>139.15152000005793</v>
      </c>
      <c r="BD45" s="309"/>
      <c r="BE45" s="386">
        <f t="shared" ref="BE45" si="64">BE36-BF35-BE37-BE38</f>
        <v>499.78007000036791</v>
      </c>
      <c r="BF45" s="309"/>
      <c r="BG45" s="386">
        <f t="shared" ref="BG45" si="65">BG36-BH35-BG37-BG38</f>
        <v>0</v>
      </c>
      <c r="BH45" s="387"/>
      <c r="BI45" s="386">
        <f t="shared" ref="BI45" si="66">BI36-BJ35-BI37-BI38</f>
        <v>0</v>
      </c>
      <c r="BJ45" s="387"/>
      <c r="BK45" s="386">
        <f t="shared" ref="BK45" si="67">BK36-BL35-BK37-BK38</f>
        <v>0</v>
      </c>
      <c r="BL45" s="387"/>
      <c r="BM45" s="386">
        <f t="shared" ref="BM45" si="68">BM36-BN35-BM37-BM38</f>
        <v>430.79044999995131</v>
      </c>
      <c r="BN45" s="309"/>
      <c r="BO45" s="386">
        <f t="shared" ref="BO45" si="69">BO36-BP35-BO37-BO38</f>
        <v>24.493640000017393</v>
      </c>
      <c r="BP45" s="309"/>
      <c r="BQ45" s="386">
        <f t="shared" ref="BQ45" si="70">BQ36-BR35-BQ37-BQ38</f>
        <v>0</v>
      </c>
      <c r="BR45" s="309"/>
      <c r="BS45" s="388">
        <f>SUM(C45:BL45)</f>
        <v>-3533.3364300008079</v>
      </c>
      <c r="BT45" s="389"/>
      <c r="BU45" s="439"/>
      <c r="BV45" s="136">
        <f>BV36-BV35-BV38-BV37</f>
        <v>0</v>
      </c>
    </row>
    <row r="46" spans="1:76" ht="15" hidden="1" customHeight="1" x14ac:dyDescent="0.25">
      <c r="A46" s="396" t="s">
        <v>46</v>
      </c>
      <c r="B46" s="396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7">
        <v>45107</v>
      </c>
      <c r="BP48" s="397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400" t="e">
        <f>#REF!</f>
        <v>#REF!</v>
      </c>
      <c r="BP50" s="400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400" t="e">
        <f>#REF!</f>
        <v>#REF!</v>
      </c>
      <c r="BP51" s="400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400" t="e">
        <f>#REF!</f>
        <v>#REF!</v>
      </c>
      <c r="BP52" s="400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400" t="e">
        <f>#REF!</f>
        <v>#REF!</v>
      </c>
      <c r="BP53" s="400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400" t="e">
        <f>#REF!</f>
        <v>#REF!</v>
      </c>
      <c r="BP54" s="400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400" t="e">
        <f>#REF!</f>
        <v>#REF!</v>
      </c>
      <c r="BP55" s="400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400" t="e">
        <f>#REF!</f>
        <v>#REF!</v>
      </c>
      <c r="BP56" s="400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400" t="e">
        <f>#REF!</f>
        <v>#REF!</v>
      </c>
      <c r="BP57" s="400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400">
        <f>'[3]Данные ДТАТЭК'!$D$4</f>
        <v>598.03499999999997</v>
      </c>
      <c r="BP58" s="400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400">
        <f>'[3]Данные ДТАТЭК'!$E$4</f>
        <v>50.93</v>
      </c>
      <c r="BP59" s="400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400" t="e">
        <f>#REF!</f>
        <v>#REF!</v>
      </c>
      <c r="BP60" s="400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400" t="e">
        <f>#REF!</f>
        <v>#REF!</v>
      </c>
      <c r="BP61" s="400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400">
        <f>'[3]Данные ДТАТЭК'!$D$8</f>
        <v>37.893999999999998</v>
      </c>
      <c r="BP62" s="400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0" t="s">
        <v>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</row>
    <row r="2" spans="1:75" ht="18.75" x14ac:dyDescent="0.3">
      <c r="A2" s="320" t="s">
        <v>47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1" t="s">
        <v>1</v>
      </c>
      <c r="B4" s="322"/>
      <c r="C4" s="318">
        <v>44986</v>
      </c>
      <c r="D4" s="319"/>
      <c r="E4" s="318">
        <v>44987</v>
      </c>
      <c r="F4" s="319"/>
      <c r="G4" s="318">
        <v>44988</v>
      </c>
      <c r="H4" s="319"/>
      <c r="I4" s="318">
        <v>44989</v>
      </c>
      <c r="J4" s="319"/>
      <c r="K4" s="318">
        <v>44990</v>
      </c>
      <c r="L4" s="319"/>
      <c r="M4" s="318">
        <v>44991</v>
      </c>
      <c r="N4" s="319"/>
      <c r="O4" s="318">
        <v>44992</v>
      </c>
      <c r="P4" s="319"/>
      <c r="Q4" s="318">
        <v>44993</v>
      </c>
      <c r="R4" s="319"/>
      <c r="S4" s="318">
        <v>44994</v>
      </c>
      <c r="T4" s="319"/>
      <c r="U4" s="318">
        <v>44995</v>
      </c>
      <c r="V4" s="319"/>
      <c r="W4" s="318">
        <v>44996</v>
      </c>
      <c r="X4" s="319"/>
      <c r="Y4" s="318">
        <v>44997</v>
      </c>
      <c r="Z4" s="319"/>
      <c r="AA4" s="318">
        <v>44998</v>
      </c>
      <c r="AB4" s="319"/>
      <c r="AC4" s="318">
        <v>44999</v>
      </c>
      <c r="AD4" s="319"/>
      <c r="AE4" s="318">
        <v>45000</v>
      </c>
      <c r="AF4" s="319"/>
      <c r="AG4" s="318">
        <v>45001</v>
      </c>
      <c r="AH4" s="319"/>
      <c r="AI4" s="318">
        <v>45002</v>
      </c>
      <c r="AJ4" s="319"/>
      <c r="AK4" s="318">
        <v>45003</v>
      </c>
      <c r="AL4" s="319"/>
      <c r="AM4" s="318">
        <v>45004</v>
      </c>
      <c r="AN4" s="319"/>
      <c r="AO4" s="318">
        <v>45005</v>
      </c>
      <c r="AP4" s="319"/>
      <c r="AQ4" s="318">
        <v>45006</v>
      </c>
      <c r="AR4" s="319"/>
      <c r="AS4" s="318">
        <v>45007</v>
      </c>
      <c r="AT4" s="319"/>
      <c r="AU4" s="318">
        <v>45008</v>
      </c>
      <c r="AV4" s="319"/>
      <c r="AW4" s="318">
        <v>45009</v>
      </c>
      <c r="AX4" s="319"/>
      <c r="AY4" s="318">
        <v>45010</v>
      </c>
      <c r="AZ4" s="319"/>
      <c r="BA4" s="318">
        <v>45011</v>
      </c>
      <c r="BB4" s="319"/>
      <c r="BC4" s="318">
        <v>45012</v>
      </c>
      <c r="BD4" s="319"/>
      <c r="BE4" s="318">
        <v>45013</v>
      </c>
      <c r="BF4" s="319"/>
      <c r="BG4" s="403">
        <v>45014</v>
      </c>
      <c r="BH4" s="405"/>
      <c r="BI4" s="403">
        <v>45015</v>
      </c>
      <c r="BJ4" s="405"/>
      <c r="BK4" s="403">
        <v>45016</v>
      </c>
      <c r="BL4" s="405"/>
      <c r="BM4" s="403">
        <v>45014</v>
      </c>
      <c r="BN4" s="405"/>
      <c r="BO4" s="318">
        <v>45015</v>
      </c>
      <c r="BP4" s="319"/>
      <c r="BQ4" s="318">
        <v>45016</v>
      </c>
      <c r="BR4" s="319"/>
      <c r="BS4" s="403" t="s">
        <v>2</v>
      </c>
      <c r="BT4" s="404"/>
      <c r="BU4" s="404"/>
      <c r="BV4" s="405"/>
    </row>
    <row r="5" spans="1:75" ht="30.75" thickBot="1" x14ac:dyDescent="0.3">
      <c r="A5" s="323"/>
      <c r="B5" s="324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2" t="s">
        <v>9</v>
      </c>
      <c r="B6" s="423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0" t="s">
        <v>12</v>
      </c>
      <c r="B9" s="341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6" t="s">
        <v>13</v>
      </c>
      <c r="B10" s="417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18" t="s">
        <v>14</v>
      </c>
      <c r="B11" s="419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0" t="s">
        <v>15</v>
      </c>
      <c r="B12" s="421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0" t="s">
        <v>17</v>
      </c>
      <c r="B14" s="421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0" t="s">
        <v>18</v>
      </c>
      <c r="B15" s="421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0" t="s">
        <v>19</v>
      </c>
      <c r="B16" s="421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0" t="s">
        <v>20</v>
      </c>
      <c r="B17" s="421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4" t="s">
        <v>22</v>
      </c>
      <c r="B19" s="425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6" t="s">
        <v>23</v>
      </c>
      <c r="B20" s="427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6" t="s">
        <v>24</v>
      </c>
      <c r="B21" s="427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4" t="s">
        <v>28</v>
      </c>
      <c r="B25" s="435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4">
        <v>34.47</v>
      </c>
      <c r="J26" s="44">
        <v>23.889600000003412</v>
      </c>
      <c r="K26" s="140">
        <v>33.555999999934627</v>
      </c>
      <c r="L26" s="44">
        <v>23.310000000000016</v>
      </c>
      <c r="M26" s="446">
        <v>36.802800000074186</v>
      </c>
      <c r="N26" s="44">
        <v>24.040800000014162</v>
      </c>
      <c r="O26" s="414">
        <v>23.700599999993823</v>
      </c>
      <c r="P26" s="58">
        <v>23.700599999993823</v>
      </c>
      <c r="Q26" s="414">
        <v>33.03</v>
      </c>
      <c r="R26" s="44">
        <v>22.264199999993235</v>
      </c>
      <c r="S26" s="140">
        <v>37.011000000004771</v>
      </c>
      <c r="T26" s="44">
        <v>23.499000000004141</v>
      </c>
      <c r="U26" s="442">
        <v>39.093400000028041</v>
      </c>
      <c r="V26" s="44">
        <v>23.801400000008631</v>
      </c>
      <c r="W26" s="442">
        <v>44.553400000121172</v>
      </c>
      <c r="X26" s="44">
        <v>30.668400000009367</v>
      </c>
      <c r="Y26" s="414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5"/>
      <c r="J27" s="44">
        <v>10.577000000028193</v>
      </c>
      <c r="K27" s="141"/>
      <c r="L27" s="44">
        <v>10.245999999934611</v>
      </c>
      <c r="M27" s="447"/>
      <c r="N27" s="44">
        <v>12.762000000060027</v>
      </c>
      <c r="O27" s="415"/>
      <c r="P27" s="58">
        <v>0</v>
      </c>
      <c r="Q27" s="415"/>
      <c r="R27" s="44">
        <v>10.765000000013572</v>
      </c>
      <c r="S27" s="26"/>
      <c r="T27" s="44">
        <v>13.512000000000626</v>
      </c>
      <c r="U27" s="443"/>
      <c r="V27" s="44">
        <v>15.292000000019414</v>
      </c>
      <c r="W27" s="443"/>
      <c r="X27" s="44">
        <v>13.885000000111802</v>
      </c>
      <c r="Y27" s="415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6" t="s">
        <v>33</v>
      </c>
      <c r="B30" s="427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8" t="s">
        <v>35</v>
      </c>
      <c r="B32" s="429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0" t="s">
        <v>36</v>
      </c>
      <c r="B33" s="431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6" t="s">
        <v>37</v>
      </c>
      <c r="B34" s="427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48" t="s">
        <v>38</v>
      </c>
      <c r="B35" s="349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0" t="s">
        <v>39</v>
      </c>
      <c r="B36" s="352"/>
      <c r="C36" s="308">
        <v>4122.5339999999997</v>
      </c>
      <c r="D36" s="309"/>
      <c r="E36" s="308">
        <v>4061.913760000265</v>
      </c>
      <c r="F36" s="309"/>
      <c r="G36" s="310">
        <v>3933.1667599999732</v>
      </c>
      <c r="H36" s="311"/>
      <c r="I36" s="310">
        <v>3989.261</v>
      </c>
      <c r="J36" s="311"/>
      <c r="K36" s="310">
        <v>3840.7860000000001</v>
      </c>
      <c r="L36" s="311"/>
      <c r="M36" s="310">
        <v>3982.1831999999285</v>
      </c>
      <c r="N36" s="311"/>
      <c r="O36" s="310">
        <v>3966.3917600001309</v>
      </c>
      <c r="P36" s="311"/>
      <c r="Q36" s="310">
        <v>3670.4070000000002</v>
      </c>
      <c r="R36" s="311"/>
      <c r="S36" s="310">
        <v>3814.7359999999999</v>
      </c>
      <c r="T36" s="311"/>
      <c r="U36" s="310">
        <v>3866.9871199997383</v>
      </c>
      <c r="V36" s="311"/>
      <c r="W36" s="314">
        <v>3530.8371600001724</v>
      </c>
      <c r="X36" s="315"/>
      <c r="Y36" s="310">
        <v>3728.3629999999998</v>
      </c>
      <c r="Z36" s="311"/>
      <c r="AA36" s="310">
        <v>4013.2310000000002</v>
      </c>
      <c r="AB36" s="311"/>
      <c r="AC36" s="308">
        <v>4031.3333199998124</v>
      </c>
      <c r="AD36" s="309"/>
      <c r="AE36" s="312">
        <v>4004.3159600001186</v>
      </c>
      <c r="AF36" s="313"/>
      <c r="AG36" s="310">
        <v>4096.1689999999999</v>
      </c>
      <c r="AH36" s="311"/>
      <c r="AI36" s="310">
        <v>4315.4549999999999</v>
      </c>
      <c r="AJ36" s="311"/>
      <c r="AK36" s="310">
        <v>4015.8075200001535</v>
      </c>
      <c r="AL36" s="311"/>
      <c r="AM36" s="310">
        <v>3855.7858000003475</v>
      </c>
      <c r="AN36" s="311"/>
      <c r="AO36" s="310">
        <v>4211.2579999999998</v>
      </c>
      <c r="AP36" s="311"/>
      <c r="AQ36" s="310">
        <v>3844.9960000000001</v>
      </c>
      <c r="AR36" s="311"/>
      <c r="AS36" s="308">
        <v>3659.3936799998451</v>
      </c>
      <c r="AT36" s="309"/>
      <c r="AU36" s="308">
        <v>3762.1874799999441</v>
      </c>
      <c r="AV36" s="309"/>
      <c r="AW36" s="310">
        <v>4051.096</v>
      </c>
      <c r="AX36" s="311"/>
      <c r="AY36" s="308">
        <v>3834.413</v>
      </c>
      <c r="AZ36" s="309"/>
      <c r="BA36" s="308">
        <v>3847.3390000009999</v>
      </c>
      <c r="BB36" s="309"/>
      <c r="BC36" s="308">
        <v>4055.751199999997</v>
      </c>
      <c r="BD36" s="309"/>
      <c r="BE36" s="308">
        <v>3863.038</v>
      </c>
      <c r="BF36" s="309"/>
      <c r="BG36" s="308"/>
      <c r="BH36" s="309"/>
      <c r="BI36" s="308"/>
      <c r="BJ36" s="309"/>
      <c r="BK36" s="308"/>
      <c r="BL36" s="309"/>
      <c r="BM36" s="308">
        <v>3965.645</v>
      </c>
      <c r="BN36" s="309"/>
      <c r="BO36" s="308">
        <v>4070.0194799999122</v>
      </c>
      <c r="BP36" s="309"/>
      <c r="BQ36" s="308">
        <v>4154.0320000000002</v>
      </c>
      <c r="BR36" s="309"/>
      <c r="BS36" s="436">
        <f>SUM(A36:BL36)</f>
        <v>109969.13672000142</v>
      </c>
      <c r="BT36" s="437"/>
      <c r="BU36" s="438"/>
      <c r="BV36" s="16"/>
    </row>
    <row r="37" spans="1:76" ht="15.75" thickBot="1" x14ac:dyDescent="0.3">
      <c r="A37" s="362" t="s">
        <v>40</v>
      </c>
      <c r="B37" s="364"/>
      <c r="C37" s="356">
        <v>1949.1179999999999</v>
      </c>
      <c r="D37" s="357"/>
      <c r="E37" s="356">
        <v>1948.5250000000001</v>
      </c>
      <c r="F37" s="357"/>
      <c r="G37" s="356">
        <v>1944.9179999999999</v>
      </c>
      <c r="H37" s="357"/>
      <c r="I37" s="316">
        <v>1943.316</v>
      </c>
      <c r="J37" s="317"/>
      <c r="K37" s="316">
        <v>1945.2429999999999</v>
      </c>
      <c r="L37" s="317"/>
      <c r="M37" s="316">
        <v>1940.9</v>
      </c>
      <c r="N37" s="317"/>
      <c r="O37" s="316">
        <v>1949.356</v>
      </c>
      <c r="P37" s="317"/>
      <c r="Q37" s="316">
        <v>1947.9449999999999</v>
      </c>
      <c r="R37" s="317"/>
      <c r="S37" s="316">
        <v>1949.4179999999999</v>
      </c>
      <c r="T37" s="317"/>
      <c r="U37" s="356">
        <v>1955.7739999999999</v>
      </c>
      <c r="V37" s="357"/>
      <c r="W37" s="358">
        <v>1951.0229999999999</v>
      </c>
      <c r="X37" s="359"/>
      <c r="Y37" s="356">
        <v>1942.335</v>
      </c>
      <c r="Z37" s="357"/>
      <c r="AA37" s="356">
        <v>1952.6969999999999</v>
      </c>
      <c r="AB37" s="357"/>
      <c r="AC37" s="299">
        <v>1955.856</v>
      </c>
      <c r="AD37" s="300"/>
      <c r="AE37" s="356">
        <v>1958.0650000000001</v>
      </c>
      <c r="AF37" s="357"/>
      <c r="AG37" s="356">
        <v>1943.808</v>
      </c>
      <c r="AH37" s="357"/>
      <c r="AI37" s="356">
        <v>1946.1780000000001</v>
      </c>
      <c r="AJ37" s="357"/>
      <c r="AK37" s="356">
        <v>1824.9570000000001</v>
      </c>
      <c r="AL37" s="357"/>
      <c r="AM37" s="356">
        <v>1824.9729999999997</v>
      </c>
      <c r="AN37" s="357"/>
      <c r="AO37" s="356">
        <v>1886.8489999999999</v>
      </c>
      <c r="AP37" s="357"/>
      <c r="AQ37" s="356">
        <v>1723.76</v>
      </c>
      <c r="AR37" s="357"/>
      <c r="AS37" s="356">
        <v>1823.3710000000001</v>
      </c>
      <c r="AT37" s="357"/>
      <c r="AU37" s="356">
        <v>1823.0830000000001</v>
      </c>
      <c r="AV37" s="357"/>
      <c r="AW37" s="356">
        <v>1811.172</v>
      </c>
      <c r="AX37" s="357"/>
      <c r="AY37" s="356">
        <v>1831.7619999999999</v>
      </c>
      <c r="AZ37" s="357"/>
      <c r="BA37" s="356">
        <v>1830.3820000000001</v>
      </c>
      <c r="BB37" s="357"/>
      <c r="BC37" s="356">
        <v>1830.5229999999999</v>
      </c>
      <c r="BD37" s="357"/>
      <c r="BE37" s="356">
        <v>1831.5820000000001</v>
      </c>
      <c r="BF37" s="357"/>
      <c r="BG37" s="299"/>
      <c r="BH37" s="300"/>
      <c r="BI37" s="299"/>
      <c r="BJ37" s="300"/>
      <c r="BK37" s="299"/>
      <c r="BL37" s="300"/>
      <c r="BM37" s="356">
        <v>1828.1420000000001</v>
      </c>
      <c r="BN37" s="357"/>
      <c r="BO37" s="356">
        <v>1829.297</v>
      </c>
      <c r="BP37" s="357"/>
      <c r="BQ37" s="356">
        <v>1832.33</v>
      </c>
      <c r="BR37" s="357"/>
      <c r="BS37" s="388">
        <f>SUM(A37:BL37)</f>
        <v>53166.889000000003</v>
      </c>
      <c r="BT37" s="389"/>
      <c r="BU37" s="439"/>
      <c r="BV37" s="16"/>
    </row>
    <row r="38" spans="1:76" ht="15.75" thickBot="1" x14ac:dyDescent="0.3">
      <c r="A38" s="371" t="s">
        <v>41</v>
      </c>
      <c r="B38" s="373"/>
      <c r="C38" s="299">
        <v>359.04</v>
      </c>
      <c r="D38" s="300"/>
      <c r="E38" s="299">
        <v>356.4</v>
      </c>
      <c r="F38" s="300"/>
      <c r="G38" s="374">
        <v>359.04</v>
      </c>
      <c r="H38" s="375"/>
      <c r="I38" s="374">
        <v>360.48</v>
      </c>
      <c r="J38" s="375"/>
      <c r="K38" s="374">
        <v>360.24</v>
      </c>
      <c r="L38" s="375"/>
      <c r="M38" s="374">
        <v>360.24</v>
      </c>
      <c r="N38" s="375"/>
      <c r="O38" s="374">
        <v>361.44</v>
      </c>
      <c r="P38" s="375"/>
      <c r="Q38" s="374">
        <v>361.2</v>
      </c>
      <c r="R38" s="375"/>
      <c r="S38" s="374">
        <v>361.44</v>
      </c>
      <c r="T38" s="375"/>
      <c r="U38" s="374">
        <v>468</v>
      </c>
      <c r="V38" s="375"/>
      <c r="W38" s="406">
        <v>467.76</v>
      </c>
      <c r="X38" s="407"/>
      <c r="Y38" s="374">
        <v>468</v>
      </c>
      <c r="Z38" s="375"/>
      <c r="AA38" s="374">
        <v>468</v>
      </c>
      <c r="AB38" s="375"/>
      <c r="AC38" s="299">
        <v>466.56</v>
      </c>
      <c r="AD38" s="300"/>
      <c r="AE38" s="374">
        <v>466.56</v>
      </c>
      <c r="AF38" s="375"/>
      <c r="AG38" s="374">
        <v>469.2</v>
      </c>
      <c r="AH38" s="375"/>
      <c r="AI38" s="374">
        <v>468.96</v>
      </c>
      <c r="AJ38" s="375"/>
      <c r="AK38" s="374">
        <v>470.4</v>
      </c>
      <c r="AL38" s="375"/>
      <c r="AM38" s="374">
        <v>470.40000000000003</v>
      </c>
      <c r="AN38" s="375"/>
      <c r="AO38" s="374">
        <v>459.19200000000001</v>
      </c>
      <c r="AP38" s="375"/>
      <c r="AQ38" s="374">
        <v>411.43200000000002</v>
      </c>
      <c r="AR38" s="375"/>
      <c r="AS38" s="299">
        <v>476.4</v>
      </c>
      <c r="AT38" s="300"/>
      <c r="AU38" s="299">
        <v>476.4</v>
      </c>
      <c r="AV38" s="300"/>
      <c r="AW38" s="374">
        <v>473.94400000000002</v>
      </c>
      <c r="AX38" s="375"/>
      <c r="AY38" s="374">
        <v>476.4</v>
      </c>
      <c r="AZ38" s="375"/>
      <c r="BA38" s="299">
        <v>476.64</v>
      </c>
      <c r="BB38" s="300"/>
      <c r="BC38" s="299">
        <v>476.4</v>
      </c>
      <c r="BD38" s="300"/>
      <c r="BE38" s="299">
        <v>488.16</v>
      </c>
      <c r="BF38" s="300"/>
      <c r="BG38" s="299"/>
      <c r="BH38" s="300"/>
      <c r="BI38" s="299"/>
      <c r="BJ38" s="300"/>
      <c r="BK38" s="299"/>
      <c r="BL38" s="300"/>
      <c r="BM38" s="299">
        <v>478.8</v>
      </c>
      <c r="BN38" s="300"/>
      <c r="BO38" s="299">
        <v>483.59999999999997</v>
      </c>
      <c r="BP38" s="300"/>
      <c r="BQ38" s="299">
        <v>486.24</v>
      </c>
      <c r="BR38" s="300"/>
      <c r="BS38" s="388">
        <f>SUM(A38:BL38)</f>
        <v>12138.327999999998</v>
      </c>
      <c r="BT38" s="389"/>
      <c r="BU38" s="439"/>
      <c r="BV38" s="16"/>
    </row>
    <row r="39" spans="1:76" s="48" customFormat="1" ht="15.75" hidden="1" customHeight="1" x14ac:dyDescent="0.25">
      <c r="A39" s="440" t="s">
        <v>42</v>
      </c>
      <c r="B39" s="441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6">
        <f t="shared" ref="W39:W42" si="12">SUM(C39:V39)</f>
        <v>0</v>
      </c>
      <c r="X39" s="407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8">
        <f>SUM(A39:BJ39)-W39</f>
        <v>0</v>
      </c>
      <c r="BT39" s="389"/>
      <c r="BU39" s="439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6">
        <f t="shared" si="12"/>
        <v>0</v>
      </c>
      <c r="X40" s="407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8">
        <f>SUM(A40:BJ40)-W40</f>
        <v>0</v>
      </c>
      <c r="BT40" s="389"/>
      <c r="BU40" s="439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6">
        <f t="shared" si="12"/>
        <v>0</v>
      </c>
      <c r="X41" s="407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8">
        <f>SUM(A41:BJ41)-W41</f>
        <v>0</v>
      </c>
      <c r="BT41" s="389"/>
      <c r="BU41" s="439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6">
        <f t="shared" si="12"/>
        <v>0</v>
      </c>
      <c r="X42" s="407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8">
        <f>SUM(A42:BJ42)-W42</f>
        <v>0</v>
      </c>
      <c r="BT42" s="389"/>
      <c r="BU42" s="439"/>
      <c r="BV42" s="121"/>
    </row>
    <row r="43" spans="1:76" ht="15.75" thickBot="1" x14ac:dyDescent="0.3">
      <c r="A43" s="371" t="s">
        <v>43</v>
      </c>
      <c r="B43" s="373"/>
      <c r="C43" s="294">
        <f t="shared" ref="C43" si="13">C35+C37+C38</f>
        <v>3830.8368000001187</v>
      </c>
      <c r="D43" s="300"/>
      <c r="E43" s="294">
        <f t="shared" ref="E43" si="14">E35+E37+E38</f>
        <v>3628.7129999998529</v>
      </c>
      <c r="F43" s="300"/>
      <c r="G43" s="294">
        <f t="shared" ref="G43" si="15">G35+G37+G38</f>
        <v>3671.3699999999317</v>
      </c>
      <c r="H43" s="300"/>
      <c r="I43" s="294">
        <f t="shared" ref="I43" si="16">I35+I37+I38</f>
        <v>3533.444</v>
      </c>
      <c r="J43" s="300"/>
      <c r="K43" s="294">
        <f t="shared" ref="K43" si="17">K35+K37+K38</f>
        <v>3586.0909999996784</v>
      </c>
      <c r="L43" s="300"/>
      <c r="M43" s="294">
        <f t="shared" ref="M43" si="18">M35+M37+M38</f>
        <v>3612.1920000001692</v>
      </c>
      <c r="N43" s="300"/>
      <c r="O43" s="294">
        <f t="shared" ref="O43" si="19">O35+O37+O38</f>
        <v>3556.3079999998349</v>
      </c>
      <c r="P43" s="300"/>
      <c r="Q43" s="294">
        <f t="shared" ref="Q43" si="20">Q35+Q37+Q38</f>
        <v>3514.3317999999936</v>
      </c>
      <c r="R43" s="300"/>
      <c r="S43" s="294">
        <f t="shared" ref="S43" si="21">S35+S37+S38</f>
        <v>3487.2339999998599</v>
      </c>
      <c r="T43" s="300"/>
      <c r="U43" s="294">
        <f>U35+U37+U38</f>
        <v>3823.3900000005192</v>
      </c>
      <c r="V43" s="300"/>
      <c r="W43" s="294">
        <f>W35+W37+W38</f>
        <v>3664.4709999996667</v>
      </c>
      <c r="X43" s="300"/>
      <c r="Y43" s="294">
        <f>Y35+Y37+Y38</f>
        <v>3641.5210000000002</v>
      </c>
      <c r="Z43" s="300"/>
      <c r="AA43" s="294">
        <f>AA35+AA37+AA38</f>
        <v>3872.0290000001414</v>
      </c>
      <c r="AB43" s="300"/>
      <c r="AC43" s="294">
        <f t="shared" ref="AC43:AM43" si="22">AC35+AC37+AC38</f>
        <v>3864.8159999999539</v>
      </c>
      <c r="AD43" s="295"/>
      <c r="AE43" s="294">
        <f t="shared" si="22"/>
        <v>3839.8349999998795</v>
      </c>
      <c r="AF43" s="295"/>
      <c r="AG43" s="294">
        <f t="shared" si="22"/>
        <v>3751.1380000000877</v>
      </c>
      <c r="AH43" s="295"/>
      <c r="AI43" s="294">
        <f t="shared" si="22"/>
        <v>3715.2860000000801</v>
      </c>
      <c r="AJ43" s="295"/>
      <c r="AK43" s="294">
        <f t="shared" si="22"/>
        <v>3759.0209999998974</v>
      </c>
      <c r="AL43" s="295"/>
      <c r="AM43" s="294">
        <f t="shared" si="22"/>
        <v>3664.5369999995282</v>
      </c>
      <c r="AN43" s="295"/>
      <c r="AO43" s="294">
        <f>AO35+AO37+AO38</f>
        <v>4007.0210000003358</v>
      </c>
      <c r="AP43" s="300"/>
      <c r="AQ43" s="294">
        <f t="shared" ref="AQ43" si="23">AQ35+AQ37+AQ38</f>
        <v>3636.7709999998133</v>
      </c>
      <c r="AR43" s="300"/>
      <c r="AS43" s="294">
        <f t="shared" ref="AS43" si="24">AS35+AS37+AS38</f>
        <v>3889.1740000001105</v>
      </c>
      <c r="AT43" s="300"/>
      <c r="AU43" s="294">
        <f t="shared" ref="AU43" si="25">AU35+AU37+AU38</f>
        <v>4003.2660000001056</v>
      </c>
      <c r="AV43" s="300"/>
      <c r="AW43" s="294">
        <f t="shared" ref="AW43" si="26">AW35+AW37+AW38</f>
        <v>3947.0880000000279</v>
      </c>
      <c r="AX43" s="300"/>
      <c r="AY43" s="294">
        <f t="shared" ref="AY43" si="27">AY35+AY37+AY38</f>
        <v>3748.9280000000922</v>
      </c>
      <c r="AZ43" s="300"/>
      <c r="BA43" s="294">
        <f t="shared" ref="BA43" si="28">BA35+BA37+BA38</f>
        <v>3792.0649999996463</v>
      </c>
      <c r="BB43" s="300"/>
      <c r="BC43" s="294">
        <f t="shared" ref="BC43" si="29">BC35+BC37+BC38</f>
        <v>4008.8150000000583</v>
      </c>
      <c r="BD43" s="300"/>
      <c r="BE43" s="294">
        <f t="shared" ref="BE43" si="30">BE35+BE37+BE38</f>
        <v>4143.1500000004107</v>
      </c>
      <c r="BF43" s="300"/>
      <c r="BG43" s="294">
        <f>BG35+BG37+BG38</f>
        <v>0</v>
      </c>
      <c r="BH43" s="295"/>
      <c r="BI43" s="294">
        <f t="shared" ref="BI43:BK43" si="31">BI35+BI37+BI38</f>
        <v>0</v>
      </c>
      <c r="BJ43" s="295"/>
      <c r="BK43" s="294">
        <f t="shared" si="31"/>
        <v>0</v>
      </c>
      <c r="BL43" s="295"/>
      <c r="BM43" s="294">
        <f t="shared" ref="BM43:BO43" si="32">BM35+BM37+BM38</f>
        <v>3857.95799999981</v>
      </c>
      <c r="BN43" s="300"/>
      <c r="BO43" s="294">
        <f t="shared" si="32"/>
        <v>4232.3930000003002</v>
      </c>
      <c r="BP43" s="300"/>
      <c r="BQ43" s="294">
        <f t="shared" ref="BQ43" si="33">BQ35+BQ37+BQ38</f>
        <v>4173.7739999996465</v>
      </c>
      <c r="BR43" s="300"/>
      <c r="BS43" s="388">
        <f>SUM(A43:BL43)</f>
        <v>105192.84259999981</v>
      </c>
      <c r="BT43" s="389"/>
      <c r="BU43" s="439"/>
      <c r="BV43" s="16"/>
    </row>
    <row r="44" spans="1:76" ht="15.75" thickBot="1" x14ac:dyDescent="0.3">
      <c r="A44" s="383" t="s">
        <v>44</v>
      </c>
      <c r="B44" s="385"/>
      <c r="C44" s="296">
        <f t="shared" ref="C44" si="34">C36-C43</f>
        <v>291.69719999988092</v>
      </c>
      <c r="D44" s="297"/>
      <c r="E44" s="296">
        <f t="shared" ref="E44" si="35">E36-E43</f>
        <v>433.20076000041217</v>
      </c>
      <c r="F44" s="297"/>
      <c r="G44" s="296">
        <f t="shared" ref="G44" si="36">G36-G43</f>
        <v>261.79676000004156</v>
      </c>
      <c r="H44" s="297"/>
      <c r="I44" s="296">
        <f t="shared" ref="I44" si="37">I36-I43</f>
        <v>455.81700000000001</v>
      </c>
      <c r="J44" s="297"/>
      <c r="K44" s="296">
        <f t="shared" ref="K44" si="38">K36-K43</f>
        <v>254.69500000032167</v>
      </c>
      <c r="L44" s="297"/>
      <c r="M44" s="296">
        <f t="shared" ref="M44" si="39">M36-M43</f>
        <v>369.99119999975937</v>
      </c>
      <c r="N44" s="297"/>
      <c r="O44" s="296">
        <f t="shared" ref="O44" si="40">O36-O43</f>
        <v>410.08376000029602</v>
      </c>
      <c r="P44" s="297"/>
      <c r="Q44" s="296">
        <f t="shared" ref="Q44" si="41">Q36-Q43</f>
        <v>156.07520000000659</v>
      </c>
      <c r="R44" s="297"/>
      <c r="S44" s="296">
        <f>S36-S43</f>
        <v>327.50200000014001</v>
      </c>
      <c r="T44" s="297"/>
      <c r="U44" s="296">
        <f t="shared" ref="U44:W44" si="42">U36-U43</f>
        <v>43.597119999219103</v>
      </c>
      <c r="V44" s="297"/>
      <c r="W44" s="296">
        <f t="shared" si="42"/>
        <v>-133.63383999949428</v>
      </c>
      <c r="X44" s="297"/>
      <c r="Y44" s="296">
        <f>Y36-Y43</f>
        <v>86.841999999999643</v>
      </c>
      <c r="Z44" s="297"/>
      <c r="AA44" s="296">
        <f t="shared" ref="AA44:BI44" si="43">AA36-AA43</f>
        <v>141.2019999998588</v>
      </c>
      <c r="AB44" s="297"/>
      <c r="AC44" s="294">
        <f t="shared" si="43"/>
        <v>166.5173199998585</v>
      </c>
      <c r="AD44" s="295"/>
      <c r="AE44" s="294">
        <f t="shared" ref="AE44:AM44" si="44">AE36-AE43</f>
        <v>164.48096000023907</v>
      </c>
      <c r="AF44" s="295"/>
      <c r="AG44" s="294">
        <f t="shared" si="44"/>
        <v>345.03099999991218</v>
      </c>
      <c r="AH44" s="295"/>
      <c r="AI44" s="294">
        <f t="shared" si="44"/>
        <v>600.16899999991983</v>
      </c>
      <c r="AJ44" s="295"/>
      <c r="AK44" s="294">
        <f t="shared" si="44"/>
        <v>256.78652000025613</v>
      </c>
      <c r="AL44" s="295"/>
      <c r="AM44" s="294">
        <f t="shared" si="44"/>
        <v>191.2488000008193</v>
      </c>
      <c r="AN44" s="295"/>
      <c r="AO44" s="296">
        <f>AO36-AO43</f>
        <v>204.23699999966402</v>
      </c>
      <c r="AP44" s="297"/>
      <c r="AQ44" s="296">
        <f t="shared" si="43"/>
        <v>208.22500000018681</v>
      </c>
      <c r="AR44" s="297"/>
      <c r="AS44" s="296">
        <f t="shared" ref="AS44" si="45">AS36-AS43</f>
        <v>-229.78032000026542</v>
      </c>
      <c r="AT44" s="297"/>
      <c r="AU44" s="296">
        <f t="shared" ref="AU44" si="46">AU36-AU43</f>
        <v>-241.07852000016146</v>
      </c>
      <c r="AV44" s="297"/>
      <c r="AW44" s="296">
        <f t="shared" si="43"/>
        <v>104.00799999997207</v>
      </c>
      <c r="AX44" s="297"/>
      <c r="AY44" s="296">
        <f t="shared" si="43"/>
        <v>85.484999999907814</v>
      </c>
      <c r="AZ44" s="297"/>
      <c r="BA44" s="296">
        <f t="shared" si="43"/>
        <v>55.27400000135367</v>
      </c>
      <c r="BB44" s="297"/>
      <c r="BC44" s="296">
        <f t="shared" si="43"/>
        <v>46.936199999938708</v>
      </c>
      <c r="BD44" s="297"/>
      <c r="BE44" s="296">
        <f t="shared" si="43"/>
        <v>-280.11200000041072</v>
      </c>
      <c r="BF44" s="297"/>
      <c r="BG44" s="294">
        <f t="shared" si="43"/>
        <v>0</v>
      </c>
      <c r="BH44" s="295"/>
      <c r="BI44" s="294">
        <f t="shared" si="43"/>
        <v>0</v>
      </c>
      <c r="BJ44" s="295"/>
      <c r="BK44" s="294">
        <f t="shared" ref="BK44" si="47">BK36-BK43</f>
        <v>0</v>
      </c>
      <c r="BL44" s="295"/>
      <c r="BM44" s="296">
        <f t="shared" ref="BM44:BO44" si="48">BM36-BM43</f>
        <v>107.68700000018998</v>
      </c>
      <c r="BN44" s="297"/>
      <c r="BO44" s="296">
        <f t="shared" si="48"/>
        <v>-162.373520000388</v>
      </c>
      <c r="BP44" s="297"/>
      <c r="BQ44" s="296">
        <f t="shared" ref="BQ44" si="49">BQ36-BQ43</f>
        <v>-19.741999999646396</v>
      </c>
      <c r="BR44" s="297"/>
      <c r="BS44" s="388">
        <f>SUM(A44:BL44)</f>
        <v>4776.2941200016339</v>
      </c>
      <c r="BT44" s="389"/>
      <c r="BU44" s="439"/>
      <c r="BV44" s="136"/>
    </row>
    <row r="45" spans="1:76" ht="33" customHeight="1" thickBot="1" x14ac:dyDescent="0.3">
      <c r="A45" s="392" t="s">
        <v>45</v>
      </c>
      <c r="B45" s="394"/>
      <c r="C45" s="386">
        <f t="shared" ref="C45" si="50">C36-D35-C37-C38</f>
        <v>155.04513999996419</v>
      </c>
      <c r="D45" s="309"/>
      <c r="E45" s="386">
        <f t="shared" ref="E45" si="51">E36-F35-E37-E38</f>
        <v>191.21872000030783</v>
      </c>
      <c r="F45" s="309"/>
      <c r="G45" s="386">
        <f t="shared" ref="G45" si="52">G36-H35-G37-G38</f>
        <v>101.41853000014515</v>
      </c>
      <c r="H45" s="309"/>
      <c r="I45" s="386">
        <f t="shared" ref="I45" si="53">I36-J35-I37-I38</f>
        <v>175.38515999989545</v>
      </c>
      <c r="J45" s="309"/>
      <c r="K45" s="386">
        <f t="shared" ref="K45" si="54">K36-L35-K37-K38</f>
        <v>138.40226000039524</v>
      </c>
      <c r="L45" s="309"/>
      <c r="M45" s="386">
        <f t="shared" ref="M45" si="55">M36-N35-M37-M38</f>
        <v>310.04466999975853</v>
      </c>
      <c r="N45" s="309"/>
      <c r="O45" s="386">
        <f t="shared" ref="O45" si="56">O36-P35-O37-O38</f>
        <v>280.82121000026956</v>
      </c>
      <c r="P45" s="309"/>
      <c r="Q45" s="386">
        <f t="shared" ref="Q45" si="57">Q36-R35-Q37-Q38</f>
        <v>71.043699999879266</v>
      </c>
      <c r="R45" s="309"/>
      <c r="S45" s="386">
        <f t="shared" ref="S45" si="58">S36-T35-S37-S38</f>
        <v>91.464160000083041</v>
      </c>
      <c r="T45" s="309"/>
      <c r="U45" s="386">
        <f>U36-V35-U37-U38</f>
        <v>-57.290020000814366</v>
      </c>
      <c r="V45" s="309"/>
      <c r="W45" s="386">
        <f>W36-X35-W37-W38</f>
        <v>-356.93094999961113</v>
      </c>
      <c r="X45" s="309"/>
      <c r="Y45" s="386">
        <f>Y36-Z35-Y37-Y38</f>
        <v>-98.352610000028108</v>
      </c>
      <c r="Z45" s="309"/>
      <c r="AA45" s="386">
        <f>AA36-AB35-AA37-AA38</f>
        <v>-44.504600000275104</v>
      </c>
      <c r="AB45" s="309"/>
      <c r="AC45" s="386">
        <f t="shared" ref="AC45" si="59">AC36-AD35-AC37-AC38</f>
        <v>-31.17466999997697</v>
      </c>
      <c r="AD45" s="387"/>
      <c r="AE45" s="386">
        <f>AE36-AF35-AE37-AE38</f>
        <v>-125.95943999987054</v>
      </c>
      <c r="AF45" s="309"/>
      <c r="AG45" s="386">
        <f t="shared" ref="AG45" si="60">AG36-AH35-AG37-AG38</f>
        <v>-66.997360000142351</v>
      </c>
      <c r="AH45" s="309"/>
      <c r="AI45" s="386">
        <f t="shared" ref="AI45" si="61">AI36-AJ35-AI37-AI38</f>
        <v>107.49417000004252</v>
      </c>
      <c r="AJ45" s="309"/>
      <c r="AK45" s="386">
        <f t="shared" ref="AK45" si="62">AK36-AL35-AK37-AK38</f>
        <v>41.056560000074455</v>
      </c>
      <c r="AL45" s="309"/>
      <c r="AM45" s="386">
        <f t="shared" ref="AM45" si="63">AM36-AN35-AM37-AM38</f>
        <v>206.38442000084689</v>
      </c>
      <c r="AN45" s="309"/>
      <c r="AO45" s="386">
        <f t="shared" ref="AO45" si="64">AO36-AP35-AO37-AO38</f>
        <v>20.040099999660697</v>
      </c>
      <c r="AP45" s="309"/>
      <c r="AQ45" s="386">
        <f t="shared" ref="AQ45" si="65">AQ36-AR35-AQ37-AQ38</f>
        <v>252.59687000009717</v>
      </c>
      <c r="AR45" s="309"/>
      <c r="AS45" s="386">
        <f t="shared" ref="AS45" si="66">AS36-AT35-AS37-AS38</f>
        <v>-110.74910000020816</v>
      </c>
      <c r="AT45" s="309"/>
      <c r="AU45" s="386">
        <f t="shared" ref="AU45" si="67">AU36-AV35-AU37-AU38</f>
        <v>-94.265350000171907</v>
      </c>
      <c r="AV45" s="309"/>
      <c r="AW45" s="386">
        <f t="shared" ref="AW45" si="68">AW36-AX35-AW37-AW38</f>
        <v>62.405429999880596</v>
      </c>
      <c r="AX45" s="309"/>
      <c r="AY45" s="386">
        <f t="shared" ref="AY45" si="69">AY36-AZ35-AY37-AY38</f>
        <v>-122.8692199999756</v>
      </c>
      <c r="AZ45" s="309"/>
      <c r="BA45" s="386">
        <f t="shared" ref="BA45" si="70">BA36-BB35-BA37-BA38</f>
        <v>-138.17572999885954</v>
      </c>
      <c r="BB45" s="309"/>
      <c r="BC45" s="386">
        <f t="shared" ref="BC45" si="71">BC36-BD35-BC37-BC38</f>
        <v>-4.9113999998563713</v>
      </c>
      <c r="BD45" s="309"/>
      <c r="BE45" s="386">
        <f t="shared" ref="BE45" si="72">BE36-BF35-BE37-BE38</f>
        <v>-158.49166000023155</v>
      </c>
      <c r="BF45" s="309"/>
      <c r="BG45" s="386">
        <f t="shared" ref="BG45" si="73">BG36-BH35-BG37-BG38</f>
        <v>0</v>
      </c>
      <c r="BH45" s="387"/>
      <c r="BI45" s="386">
        <f t="shared" ref="BI45" si="74">BI36-BJ35-BI37-BI38</f>
        <v>0</v>
      </c>
      <c r="BJ45" s="387"/>
      <c r="BK45" s="386">
        <f t="shared" ref="BK45" si="75">BK36-BL35-BK37-BK38</f>
        <v>0</v>
      </c>
      <c r="BL45" s="387"/>
      <c r="BM45" s="386">
        <f t="shared" ref="BM45" si="76">BM36-BN35-BM37-BM38</f>
        <v>-23.224069999820642</v>
      </c>
      <c r="BN45" s="309"/>
      <c r="BO45" s="386">
        <f t="shared" ref="BO45" si="77">BO36-BP35-BO37-BO38</f>
        <v>-149.60379000054951</v>
      </c>
      <c r="BP45" s="309"/>
      <c r="BQ45" s="386">
        <f t="shared" ref="BQ45" si="78">BQ36-BR35-BQ37-BQ38</f>
        <v>-106.4346199995482</v>
      </c>
      <c r="BR45" s="309"/>
      <c r="BS45" s="388">
        <f>SUM(C45:BL45)</f>
        <v>794.14899000127866</v>
      </c>
      <c r="BT45" s="389"/>
      <c r="BU45" s="439"/>
      <c r="BV45" s="136">
        <f>BV36-BV35-BV38-BV37</f>
        <v>0</v>
      </c>
    </row>
    <row r="46" spans="1:76" ht="15" hidden="1" customHeight="1" x14ac:dyDescent="0.25">
      <c r="A46" s="396" t="s">
        <v>46</v>
      </c>
      <c r="B46" s="396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2023-08-08T06:06:03Z</dcterms:modified>
</cp:coreProperties>
</file>