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Апрель" sheetId="2" r:id="rId1"/>
    <sheet name="Март" sheetId="1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T35" i="2"/>
  <c r="S35"/>
  <c r="S43" s="1"/>
  <c r="S44" s="1"/>
  <c r="Q35"/>
  <c r="Q43" s="1"/>
  <c r="Q44" s="1"/>
  <c r="O35"/>
  <c r="O43" s="1"/>
  <c r="O44" s="1"/>
  <c r="BT29"/>
  <c r="M28"/>
  <c r="M35" s="1"/>
  <c r="M43" s="1"/>
  <c r="M44" s="1"/>
  <c r="K35"/>
  <c r="K43" s="1"/>
  <c r="K44" s="1"/>
  <c r="BT27"/>
  <c r="I35"/>
  <c r="I43" s="1"/>
  <c r="I44" s="1"/>
  <c r="G43"/>
  <c r="G44"/>
  <c r="H35"/>
  <c r="G35"/>
  <c r="BC46"/>
  <c r="BA46"/>
  <c r="AO46"/>
  <c r="W42"/>
  <c r="BS42" s="1"/>
  <c r="W41"/>
  <c r="BS41" s="1"/>
  <c r="W40"/>
  <c r="BS40" s="1"/>
  <c r="W39"/>
  <c r="BS39" s="1"/>
  <c r="BS38"/>
  <c r="BS37"/>
  <c r="BS36"/>
  <c r="BV35"/>
  <c r="BV45" s="1"/>
  <c r="BR35"/>
  <c r="BQ45" s="1"/>
  <c r="BQ35"/>
  <c r="BQ43" s="1"/>
  <c r="BQ44" s="1"/>
  <c r="BP35"/>
  <c r="BO45" s="1"/>
  <c r="BO35"/>
  <c r="BO43" s="1"/>
  <c r="BO44" s="1"/>
  <c r="BN35"/>
  <c r="BM45" s="1"/>
  <c r="BM35"/>
  <c r="BM43" s="1"/>
  <c r="BM44" s="1"/>
  <c r="BL35"/>
  <c r="BK45" s="1"/>
  <c r="BK35"/>
  <c r="BK43" s="1"/>
  <c r="BK44" s="1"/>
  <c r="BJ35"/>
  <c r="BI45" s="1"/>
  <c r="BI35"/>
  <c r="BI43" s="1"/>
  <c r="BI44" s="1"/>
  <c r="BH35"/>
  <c r="BG45" s="1"/>
  <c r="BG35"/>
  <c r="BG43" s="1"/>
  <c r="BG44" s="1"/>
  <c r="BF35"/>
  <c r="BE45" s="1"/>
  <c r="BE35"/>
  <c r="BE43" s="1"/>
  <c r="BE44" s="1"/>
  <c r="BD35"/>
  <c r="BC45" s="1"/>
  <c r="BC35"/>
  <c r="BC43" s="1"/>
  <c r="BC44" s="1"/>
  <c r="BB35"/>
  <c r="BA45" s="1"/>
  <c r="BA35"/>
  <c r="BA43" s="1"/>
  <c r="BA44" s="1"/>
  <c r="AZ35"/>
  <c r="AY45" s="1"/>
  <c r="AY35"/>
  <c r="AY43" s="1"/>
  <c r="AY44" s="1"/>
  <c r="AX35"/>
  <c r="AW45" s="1"/>
  <c r="AW35"/>
  <c r="AW43" s="1"/>
  <c r="AW44" s="1"/>
  <c r="AV35"/>
  <c r="AU45" s="1"/>
  <c r="AU35"/>
  <c r="AU43" s="1"/>
  <c r="AU44" s="1"/>
  <c r="AT35"/>
  <c r="AS45" s="1"/>
  <c r="AS35"/>
  <c r="AS43" s="1"/>
  <c r="AS44" s="1"/>
  <c r="AR35"/>
  <c r="AQ45" s="1"/>
  <c r="AQ35"/>
  <c r="AQ43" s="1"/>
  <c r="AQ44" s="1"/>
  <c r="AP35"/>
  <c r="AO45" s="1"/>
  <c r="AO35"/>
  <c r="AO43" s="1"/>
  <c r="AO44" s="1"/>
  <c r="AN35"/>
  <c r="AM45" s="1"/>
  <c r="AM35"/>
  <c r="AM43" s="1"/>
  <c r="AM44" s="1"/>
  <c r="AL35"/>
  <c r="AK45" s="1"/>
  <c r="AK35"/>
  <c r="AK43" s="1"/>
  <c r="AK44" s="1"/>
  <c r="AJ35"/>
  <c r="AI45" s="1"/>
  <c r="AI35"/>
  <c r="AI43" s="1"/>
  <c r="AI44" s="1"/>
  <c r="AH35"/>
  <c r="AG45" s="1"/>
  <c r="AG35"/>
  <c r="AG43" s="1"/>
  <c r="AG44" s="1"/>
  <c r="AF35"/>
  <c r="AE45" s="1"/>
  <c r="AE35"/>
  <c r="AE43" s="1"/>
  <c r="AE44" s="1"/>
  <c r="AD35"/>
  <c r="AC45" s="1"/>
  <c r="AC35"/>
  <c r="AC43" s="1"/>
  <c r="AC44" s="1"/>
  <c r="AB35"/>
  <c r="AA45" s="1"/>
  <c r="AA35"/>
  <c r="AA43" s="1"/>
  <c r="AA44" s="1"/>
  <c r="Z35"/>
  <c r="Y45" s="1"/>
  <c r="Y35"/>
  <c r="Y43" s="1"/>
  <c r="Y44" s="1"/>
  <c r="X35"/>
  <c r="W45" s="1"/>
  <c r="W35"/>
  <c r="W43" s="1"/>
  <c r="W44" s="1"/>
  <c r="V35"/>
  <c r="U45" s="1"/>
  <c r="U35"/>
  <c r="U43" s="1"/>
  <c r="U44" s="1"/>
  <c r="S45"/>
  <c r="R35"/>
  <c r="Q45" s="1"/>
  <c r="P35"/>
  <c r="O45" s="1"/>
  <c r="N35"/>
  <c r="M45" s="1"/>
  <c r="L35"/>
  <c r="K45" s="1"/>
  <c r="J35"/>
  <c r="I45" s="1"/>
  <c r="G45"/>
  <c r="F35"/>
  <c r="E45" s="1"/>
  <c r="D35"/>
  <c r="C45" s="1"/>
  <c r="BT34"/>
  <c r="BS34"/>
  <c r="BT33"/>
  <c r="BS33"/>
  <c r="BT32"/>
  <c r="BS32"/>
  <c r="BT31"/>
  <c r="BS31"/>
  <c r="BT30"/>
  <c r="BS30"/>
  <c r="BS29"/>
  <c r="BT28"/>
  <c r="BS27"/>
  <c r="BT26"/>
  <c r="BT25"/>
  <c r="BS25"/>
  <c r="BT24"/>
  <c r="BS24"/>
  <c r="BT23"/>
  <c r="BS23"/>
  <c r="BT22"/>
  <c r="BS22"/>
  <c r="BT21"/>
  <c r="BS21"/>
  <c r="BT20"/>
  <c r="BS20"/>
  <c r="BT19"/>
  <c r="BS19"/>
  <c r="BT18"/>
  <c r="BS18"/>
  <c r="BT17"/>
  <c r="BS17"/>
  <c r="BT16"/>
  <c r="BS16"/>
  <c r="BT15"/>
  <c r="BS15"/>
  <c r="BT14"/>
  <c r="BS14"/>
  <c r="BT13"/>
  <c r="BS13"/>
  <c r="BT12"/>
  <c r="BS12"/>
  <c r="BT11"/>
  <c r="BS11"/>
  <c r="BT10"/>
  <c r="BS10"/>
  <c r="BT9"/>
  <c r="BS9"/>
  <c r="BT8"/>
  <c r="BS8"/>
  <c r="BT7"/>
  <c r="BS7"/>
  <c r="BT6"/>
  <c r="BS6"/>
  <c r="BQ35" i="1"/>
  <c r="BQ43" s="1"/>
  <c r="BQ44" s="1"/>
  <c r="BR35"/>
  <c r="BQ45" s="1"/>
  <c r="BO35"/>
  <c r="BO43" s="1"/>
  <c r="BO44" s="1"/>
  <c r="BM35"/>
  <c r="BM43" s="1"/>
  <c r="BM44" s="1"/>
  <c r="BT35"/>
  <c r="BT13"/>
  <c r="BT12"/>
  <c r="BS13"/>
  <c r="BC35"/>
  <c r="BC43" s="1"/>
  <c r="BC44" s="1"/>
  <c r="AY35"/>
  <c r="AY43" s="1"/>
  <c r="AY44" s="1"/>
  <c r="AU35"/>
  <c r="AU43" s="1"/>
  <c r="AU44" s="1"/>
  <c r="AI35"/>
  <c r="AI43" s="1"/>
  <c r="AI44" s="1"/>
  <c r="AG44"/>
  <c r="AG43"/>
  <c r="BT27"/>
  <c r="BT22"/>
  <c r="BT16"/>
  <c r="BT14"/>
  <c r="BT10"/>
  <c r="AG35"/>
  <c r="AE43"/>
  <c r="AE44" s="1"/>
  <c r="AE35"/>
  <c r="Y43"/>
  <c r="Y44"/>
  <c r="Y35"/>
  <c r="S35"/>
  <c r="S43" s="1"/>
  <c r="S44" s="1"/>
  <c r="Q35"/>
  <c r="Q43" s="1"/>
  <c r="Q44" s="1"/>
  <c r="K35"/>
  <c r="K43" s="1"/>
  <c r="K44" s="1"/>
  <c r="H35"/>
  <c r="G45" s="1"/>
  <c r="G35"/>
  <c r="G43" s="1"/>
  <c r="G44" s="1"/>
  <c r="F35"/>
  <c r="E45" s="1"/>
  <c r="E35"/>
  <c r="E43" s="1"/>
  <c r="E44" s="1"/>
  <c r="D35"/>
  <c r="C45" s="1"/>
  <c r="C35"/>
  <c r="C43" s="1"/>
  <c r="C44" s="1"/>
  <c r="BC46"/>
  <c r="BA46"/>
  <c r="AO46"/>
  <c r="W42"/>
  <c r="BS42" s="1"/>
  <c r="W41"/>
  <c r="BS41" s="1"/>
  <c r="BS40"/>
  <c r="W40"/>
  <c r="BS39"/>
  <c r="W39"/>
  <c r="BS38"/>
  <c r="BS37"/>
  <c r="BS36"/>
  <c r="BV35"/>
  <c r="BV45" s="1"/>
  <c r="BP35"/>
  <c r="BO45" s="1"/>
  <c r="BN35"/>
  <c r="BM45" s="1"/>
  <c r="BL35"/>
  <c r="BK45" s="1"/>
  <c r="BK35"/>
  <c r="BK43" s="1"/>
  <c r="BK44" s="1"/>
  <c r="BJ35"/>
  <c r="BI45" s="1"/>
  <c r="BI35"/>
  <c r="BI43" s="1"/>
  <c r="BI44" s="1"/>
  <c r="BH35"/>
  <c r="BG45" s="1"/>
  <c r="BG35"/>
  <c r="BG43" s="1"/>
  <c r="BG44" s="1"/>
  <c r="BF35"/>
  <c r="BE45" s="1"/>
  <c r="BD35"/>
  <c r="BC45" s="1"/>
  <c r="BB35"/>
  <c r="BA45" s="1"/>
  <c r="BA35"/>
  <c r="BA43" s="1"/>
  <c r="BA44" s="1"/>
  <c r="AZ35"/>
  <c r="AY45" s="1"/>
  <c r="AX35"/>
  <c r="AW45" s="1"/>
  <c r="AV35"/>
  <c r="AU45" s="1"/>
  <c r="AT35"/>
  <c r="AS45" s="1"/>
  <c r="AS35"/>
  <c r="AS43" s="1"/>
  <c r="AS44" s="1"/>
  <c r="AR35"/>
  <c r="AQ45" s="1"/>
  <c r="AQ35"/>
  <c r="AQ43" s="1"/>
  <c r="AQ44" s="1"/>
  <c r="AP35"/>
  <c r="AO45" s="1"/>
  <c r="AO35"/>
  <c r="AO43" s="1"/>
  <c r="AO44" s="1"/>
  <c r="AN35"/>
  <c r="AM45" s="1"/>
  <c r="AM35"/>
  <c r="AM43" s="1"/>
  <c r="AM44" s="1"/>
  <c r="AL35"/>
  <c r="AK45" s="1"/>
  <c r="AK35"/>
  <c r="AK43" s="1"/>
  <c r="AK44" s="1"/>
  <c r="AJ35"/>
  <c r="AI45" s="1"/>
  <c r="AH35"/>
  <c r="AG45" s="1"/>
  <c r="AF35"/>
  <c r="AE45" s="1"/>
  <c r="AD35"/>
  <c r="AC45" s="1"/>
  <c r="AC35"/>
  <c r="AC43" s="1"/>
  <c r="AC44" s="1"/>
  <c r="AB35"/>
  <c r="AA45" s="1"/>
  <c r="AA35"/>
  <c r="AA43" s="1"/>
  <c r="AA44" s="1"/>
  <c r="Z35"/>
  <c r="Y45" s="1"/>
  <c r="X35"/>
  <c r="W45" s="1"/>
  <c r="W35"/>
  <c r="W43" s="1"/>
  <c r="W44" s="1"/>
  <c r="V35"/>
  <c r="U35"/>
  <c r="U43" s="1"/>
  <c r="U44" s="1"/>
  <c r="T35"/>
  <c r="S45" s="1"/>
  <c r="R35"/>
  <c r="Q45" s="1"/>
  <c r="P35"/>
  <c r="O45" s="1"/>
  <c r="N35"/>
  <c r="M45" s="1"/>
  <c r="M35"/>
  <c r="M43" s="1"/>
  <c r="M44" s="1"/>
  <c r="L35"/>
  <c r="K45" s="1"/>
  <c r="J35"/>
  <c r="I45" s="1"/>
  <c r="BT34"/>
  <c r="BS34"/>
  <c r="BT33"/>
  <c r="BS33"/>
  <c r="BT32"/>
  <c r="BS32"/>
  <c r="BT31"/>
  <c r="BS31"/>
  <c r="BT30"/>
  <c r="BS30"/>
  <c r="BT29"/>
  <c r="BS29"/>
  <c r="BT28"/>
  <c r="BS27"/>
  <c r="BT26"/>
  <c r="BT25"/>
  <c r="BT24"/>
  <c r="BS24"/>
  <c r="BT23"/>
  <c r="BS23"/>
  <c r="BS22"/>
  <c r="BT21"/>
  <c r="BS21"/>
  <c r="BT20"/>
  <c r="BS20"/>
  <c r="BT19"/>
  <c r="BS19"/>
  <c r="BT18"/>
  <c r="BS18"/>
  <c r="BT17"/>
  <c r="BS17"/>
  <c r="BS16"/>
  <c r="BT15"/>
  <c r="BS15"/>
  <c r="BS14"/>
  <c r="BS12"/>
  <c r="BT11"/>
  <c r="BS11"/>
  <c r="BS10"/>
  <c r="BT9"/>
  <c r="BT8"/>
  <c r="BS8"/>
  <c r="BT7"/>
  <c r="BS7"/>
  <c r="BT6"/>
  <c r="BS6"/>
  <c r="BS45" i="2" l="1"/>
  <c r="E35"/>
  <c r="E43" s="1"/>
  <c r="E44" s="1"/>
  <c r="BS26"/>
  <c r="BU24"/>
  <c r="BU26"/>
  <c r="BU14"/>
  <c r="BU16"/>
  <c r="BU18"/>
  <c r="BU20"/>
  <c r="BU22"/>
  <c r="BS28"/>
  <c r="BU28" s="1"/>
  <c r="C35"/>
  <c r="BS35" s="1"/>
  <c r="BU6"/>
  <c r="BU7"/>
  <c r="BU8"/>
  <c r="BU9"/>
  <c r="BU10"/>
  <c r="BU11"/>
  <c r="BU12"/>
  <c r="BU15"/>
  <c r="BU17"/>
  <c r="BU19"/>
  <c r="BU21"/>
  <c r="BU23"/>
  <c r="BU25"/>
  <c r="BU29"/>
  <c r="BU30"/>
  <c r="BU31"/>
  <c r="BU32"/>
  <c r="BU33"/>
  <c r="BU34"/>
  <c r="BT35"/>
  <c r="C43"/>
  <c r="BE35" i="1"/>
  <c r="BE43" s="1"/>
  <c r="BE44" s="1"/>
  <c r="AW35"/>
  <c r="AW43" s="1"/>
  <c r="AW44" s="1"/>
  <c r="BS25"/>
  <c r="BU25" s="1"/>
  <c r="O35"/>
  <c r="O43" s="1"/>
  <c r="O44" s="1"/>
  <c r="BS9"/>
  <c r="BU9" s="1"/>
  <c r="BS26"/>
  <c r="BU26" s="1"/>
  <c r="I35"/>
  <c r="I43" s="1"/>
  <c r="I44" s="1"/>
  <c r="BS28"/>
  <c r="BU28" s="1"/>
  <c r="BU10"/>
  <c r="BU11"/>
  <c r="BU12"/>
  <c r="BU14"/>
  <c r="BU15"/>
  <c r="BU16"/>
  <c r="BU17"/>
  <c r="BU18"/>
  <c r="BU19"/>
  <c r="BU20"/>
  <c r="BU21"/>
  <c r="BU22"/>
  <c r="BU23"/>
  <c r="BU24"/>
  <c r="BU8"/>
  <c r="BU7"/>
  <c r="BU6"/>
  <c r="BU29"/>
  <c r="BU30"/>
  <c r="BU31"/>
  <c r="BU32"/>
  <c r="BU33"/>
  <c r="BU34"/>
  <c r="U45"/>
  <c r="BS45" s="1"/>
  <c r="BU35" i="2" l="1"/>
  <c r="C44"/>
  <c r="BS44" s="1"/>
  <c r="BS43"/>
  <c r="BS44" i="1"/>
  <c r="BS35"/>
  <c r="BU35" s="1"/>
  <c r="BS43"/>
</calcChain>
</file>

<file path=xl/sharedStrings.xml><?xml version="1.0" encoding="utf-8"?>
<sst xmlns="http://schemas.openxmlformats.org/spreadsheetml/2006/main" count="228" uniqueCount="48">
  <si>
    <t xml:space="preserve">Суточные данные по объему поступления в сеть и контрактным величинам </t>
  </si>
  <si>
    <t>Наименование потребителя /  дата</t>
  </si>
  <si>
    <t>Всего за февраль</t>
  </si>
  <si>
    <t>Контр</t>
  </si>
  <si>
    <t>Факт</t>
  </si>
  <si>
    <t>Контр заявка</t>
  </si>
  <si>
    <t>Факт по суточному рапорту</t>
  </si>
  <si>
    <t>Отклон.</t>
  </si>
  <si>
    <t>Факт на конец месяца</t>
  </si>
  <si>
    <t>ТОО "Alfa Power"</t>
  </si>
  <si>
    <t>ТОО Adver C</t>
  </si>
  <si>
    <t>ИП Mesxet</t>
  </si>
  <si>
    <t>КТЖ Грузовые перевозки, Х.Н. и ТОО "ТемиржолЭнерго"</t>
  </si>
  <si>
    <t xml:space="preserve">Потери ЭЧ-17,20                       </t>
  </si>
  <si>
    <t>Теплосервис (СТЭМ)</t>
  </si>
  <si>
    <t xml:space="preserve">ТОО "АСПМК-519" </t>
  </si>
  <si>
    <t xml:space="preserve"> ТОО "Alatau Power"</t>
  </si>
  <si>
    <t>ТОО "Мангыстау энерго сату"</t>
  </si>
  <si>
    <t>ТОО "Кайнар-АКБ"</t>
  </si>
  <si>
    <t>ГГКП "Жетысу-Водоканал"</t>
  </si>
  <si>
    <t>ТОО "Алем-Павлодар"</t>
  </si>
  <si>
    <t>ТОО "SilkWayEnergy"</t>
  </si>
  <si>
    <t>ТОО "Хоргос - Энерго"</t>
  </si>
  <si>
    <t>АО "УК СЭЗ" Хоргос-Восточные Ворота"</t>
  </si>
  <si>
    <t>ТОО"PrimeEnergyResources"</t>
  </si>
  <si>
    <t>ТОО "Каз Экотранс"</t>
  </si>
  <si>
    <t>ТОО "Enerco Asia"</t>
  </si>
  <si>
    <t>ТОО "AB-Energo"</t>
  </si>
  <si>
    <t>Потери KEGOC</t>
  </si>
  <si>
    <t>ТОО "Т-Транзит", ТГПК</t>
  </si>
  <si>
    <t>Прочие потребители ТЭК</t>
  </si>
  <si>
    <t>ТОО Qazaq DSC, Майнинг- Tau Digital</t>
  </si>
  <si>
    <t>RAPID_POWER</t>
  </si>
  <si>
    <t>Прямые потребители ККГЭС</t>
  </si>
  <si>
    <t>Покупка ТЭК</t>
  </si>
  <si>
    <t>СН станции</t>
  </si>
  <si>
    <t>АСПМК-519 за пределы узла</t>
  </si>
  <si>
    <t>ТОО"Тенгри Энерджи"                (ТОО "Kazsilicon")</t>
  </si>
  <si>
    <t>Всего пр. потребители</t>
  </si>
  <si>
    <t>Поступление в сеть региона</t>
  </si>
  <si>
    <t>ТОО "ЖетысуЭнерготрейд"</t>
  </si>
  <si>
    <t>АО "ТАТЭК"</t>
  </si>
  <si>
    <t>Отклонение</t>
  </si>
  <si>
    <t>Всего контр. Заявка</t>
  </si>
  <si>
    <t>Отклонение ((+) перебор, (-) недобор)</t>
  </si>
  <si>
    <t>отклонение АО "ТАТЭК" + ТОО "ЖетысуЭнерготрейд"</t>
  </si>
  <si>
    <t>ТОО Qazaq DSC</t>
  </si>
  <si>
    <t>по потребителям за март месяц 2023г.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</si>
</sst>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#,##0.000"/>
  </numFmts>
  <fonts count="1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rgb="FFFF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6" fillId="0" borderId="0"/>
  </cellStyleXfs>
  <cellXfs count="292">
    <xf numFmtId="0" fontId="0" fillId="0" borderId="0" xfId="0"/>
    <xf numFmtId="0" fontId="3" fillId="0" borderId="0" xfId="0" applyFont="1"/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3" fillId="2" borderId="0" xfId="2" applyNumberFormat="1" applyFont="1" applyFill="1" applyBorder="1" applyAlignment="1" applyProtection="1">
      <alignment horizontal="center" vertical="center"/>
      <protection locked="0"/>
    </xf>
    <xf numFmtId="164" fontId="3" fillId="2" borderId="0" xfId="2" applyNumberFormat="1" applyFont="1" applyFill="1" applyBorder="1" applyAlignment="1" applyProtection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2" fontId="3" fillId="5" borderId="20" xfId="2" applyNumberFormat="1" applyFont="1" applyFill="1" applyBorder="1" applyAlignment="1">
      <alignment horizontal="center" vertical="center"/>
    </xf>
    <xf numFmtId="2" fontId="3" fillId="3" borderId="21" xfId="2" applyNumberFormat="1" applyFont="1" applyFill="1" applyBorder="1" applyAlignment="1">
      <alignment horizontal="center" vertical="center"/>
    </xf>
    <xf numFmtId="2" fontId="3" fillId="3" borderId="22" xfId="2" applyNumberFormat="1" applyFont="1" applyFill="1" applyBorder="1" applyAlignment="1">
      <alignment horizontal="center" vertical="center"/>
    </xf>
    <xf numFmtId="2" fontId="3" fillId="5" borderId="23" xfId="2" applyNumberFormat="1" applyFont="1" applyFill="1" applyBorder="1" applyAlignment="1">
      <alignment horizontal="center" vertical="center"/>
    </xf>
    <xf numFmtId="164" fontId="3" fillId="3" borderId="22" xfId="2" applyNumberFormat="1" applyFont="1" applyFill="1" applyBorder="1" applyAlignment="1">
      <alignment horizontal="center" vertical="center"/>
    </xf>
    <xf numFmtId="2" fontId="3" fillId="5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25" xfId="2" applyNumberFormat="1" applyFont="1" applyFill="1" applyBorder="1" applyAlignment="1">
      <alignment horizontal="center" vertical="center"/>
    </xf>
    <xf numFmtId="2" fontId="3" fillId="3" borderId="26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3" fillId="3" borderId="28" xfId="2" applyNumberFormat="1" applyFont="1" applyFill="1" applyBorder="1" applyAlignment="1">
      <alignment horizontal="center" vertical="center"/>
    </xf>
    <xf numFmtId="2" fontId="8" fillId="5" borderId="25" xfId="2" applyNumberFormat="1" applyFont="1" applyFill="1" applyBorder="1" applyAlignment="1">
      <alignment horizontal="center" vertical="center"/>
    </xf>
    <xf numFmtId="2" fontId="8" fillId="3" borderId="26" xfId="2" applyNumberFormat="1" applyFont="1" applyFill="1" applyBorder="1" applyAlignment="1">
      <alignment horizontal="center" vertical="center"/>
    </xf>
    <xf numFmtId="165" fontId="8" fillId="0" borderId="19" xfId="0" applyNumberFormat="1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0" xfId="0" applyFont="1" applyBorder="1"/>
    <xf numFmtId="0" fontId="7" fillId="0" borderId="30" xfId="3" applyFont="1" applyBorder="1" applyAlignment="1" applyProtection="1"/>
    <xf numFmtId="0" fontId="7" fillId="0" borderId="31" xfId="3" applyFont="1" applyBorder="1" applyAlignment="1" applyProtection="1"/>
    <xf numFmtId="2" fontId="7" fillId="5" borderId="32" xfId="3" applyNumberFormat="1" applyFont="1" applyFill="1" applyBorder="1" applyAlignment="1" applyProtection="1">
      <alignment horizontal="center"/>
    </xf>
    <xf numFmtId="2" fontId="7" fillId="5" borderId="33" xfId="3" applyNumberFormat="1" applyFont="1" applyFill="1" applyBorder="1" applyAlignment="1" applyProtection="1">
      <alignment horizontal="center"/>
    </xf>
    <xf numFmtId="165" fontId="8" fillId="0" borderId="31" xfId="0" applyNumberFormat="1" applyFont="1" applyFill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2" fontId="3" fillId="5" borderId="35" xfId="2" applyNumberFormat="1" applyFont="1" applyFill="1" applyBorder="1" applyAlignment="1">
      <alignment horizontal="center" vertical="center"/>
    </xf>
    <xf numFmtId="2" fontId="3" fillId="3" borderId="36" xfId="2" applyNumberFormat="1" applyFont="1" applyFill="1" applyBorder="1" applyAlignment="1">
      <alignment horizontal="center" vertical="center"/>
    </xf>
    <xf numFmtId="2" fontId="3" fillId="3" borderId="37" xfId="2" applyNumberFormat="1" applyFont="1" applyFill="1" applyBorder="1" applyAlignment="1">
      <alignment horizontal="center" vertical="center"/>
    </xf>
    <xf numFmtId="2" fontId="3" fillId="5" borderId="38" xfId="2" applyNumberFormat="1" applyFont="1" applyFill="1" applyBorder="1" applyAlignment="1" applyProtection="1">
      <alignment horizontal="center" vertical="center"/>
      <protection locked="0"/>
    </xf>
    <xf numFmtId="2" fontId="3" fillId="5" borderId="35" xfId="2" applyNumberFormat="1" applyFont="1" applyFill="1" applyBorder="1" applyAlignment="1" applyProtection="1">
      <alignment horizontal="center" vertical="center"/>
    </xf>
    <xf numFmtId="2" fontId="3" fillId="5" borderId="35" xfId="2" applyNumberFormat="1" applyFont="1" applyFill="1" applyBorder="1" applyAlignment="1" applyProtection="1">
      <alignment horizontal="center" vertical="center"/>
      <protection locked="0"/>
    </xf>
    <xf numFmtId="2" fontId="3" fillId="5" borderId="38" xfId="2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4" borderId="30" xfId="3" applyFont="1" applyFill="1" applyBorder="1" applyAlignment="1">
      <alignment horizontal="left"/>
    </xf>
    <xf numFmtId="0" fontId="7" fillId="4" borderId="31" xfId="3" applyFont="1" applyFill="1" applyBorder="1" applyAlignment="1">
      <alignment horizontal="left"/>
    </xf>
    <xf numFmtId="165" fontId="9" fillId="0" borderId="31" xfId="0" applyNumberFormat="1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8" fillId="0" borderId="31" xfId="0" applyNumberFormat="1" applyFont="1" applyBorder="1" applyAlignment="1">
      <alignment horizontal="center" vertical="center"/>
    </xf>
    <xf numFmtId="0" fontId="10" fillId="4" borderId="30" xfId="2" applyFont="1" applyFill="1" applyBorder="1" applyAlignment="1" applyProtection="1">
      <alignment horizontal="left" vertical="center"/>
    </xf>
    <xf numFmtId="0" fontId="10" fillId="4" borderId="31" xfId="2" applyFont="1" applyFill="1" applyBorder="1" applyAlignment="1" applyProtection="1">
      <alignment horizontal="left" vertical="center"/>
    </xf>
    <xf numFmtId="2" fontId="5" fillId="3" borderId="36" xfId="2" applyNumberFormat="1" applyFont="1" applyFill="1" applyBorder="1" applyAlignment="1">
      <alignment horizontal="center" vertical="center"/>
    </xf>
    <xf numFmtId="2" fontId="5" fillId="3" borderId="37" xfId="2" applyNumberFormat="1" applyFont="1" applyFill="1" applyBorder="1" applyAlignment="1">
      <alignment horizontal="center" vertical="center"/>
    </xf>
    <xf numFmtId="2" fontId="3" fillId="3" borderId="36" xfId="2" applyNumberFormat="1" applyFont="1" applyFill="1" applyBorder="1" applyAlignment="1">
      <alignment horizontal="center"/>
    </xf>
    <xf numFmtId="2" fontId="3" fillId="3" borderId="37" xfId="2" applyNumberFormat="1" applyFont="1" applyFill="1" applyBorder="1" applyAlignment="1">
      <alignment horizontal="center"/>
    </xf>
    <xf numFmtId="2" fontId="3" fillId="3" borderId="24" xfId="2" applyNumberFormat="1" applyFont="1" applyFill="1" applyBorder="1" applyAlignment="1">
      <alignment horizontal="center"/>
    </xf>
    <xf numFmtId="2" fontId="3" fillId="5" borderId="24" xfId="2" applyNumberFormat="1" applyFont="1" applyFill="1" applyBorder="1" applyAlignment="1">
      <alignment horizontal="center"/>
    </xf>
    <xf numFmtId="2" fontId="3" fillId="5" borderId="24" xfId="2" applyNumberFormat="1" applyFont="1" applyFill="1" applyBorder="1" applyAlignment="1" applyProtection="1">
      <alignment horizontal="center"/>
      <protection locked="0"/>
    </xf>
    <xf numFmtId="2" fontId="11" fillId="5" borderId="24" xfId="2" applyNumberFormat="1" applyFont="1" applyFill="1" applyBorder="1" applyAlignment="1" applyProtection="1">
      <alignment horizontal="center"/>
      <protection locked="0"/>
    </xf>
    <xf numFmtId="2" fontId="3" fillId="3" borderId="24" xfId="2" applyNumberFormat="1" applyFont="1" applyFill="1" applyBorder="1" applyAlignment="1">
      <alignment horizontal="center" vertical="center"/>
    </xf>
    <xf numFmtId="2" fontId="3" fillId="5" borderId="24" xfId="2" applyNumberFormat="1" applyFont="1" applyFill="1" applyBorder="1" applyAlignment="1">
      <alignment horizontal="center" vertical="center"/>
    </xf>
    <xf numFmtId="2" fontId="5" fillId="3" borderId="24" xfId="2" applyNumberFormat="1" applyFont="1" applyFill="1" applyBorder="1" applyAlignment="1">
      <alignment horizontal="center" vertical="center"/>
    </xf>
    <xf numFmtId="2" fontId="8" fillId="5" borderId="38" xfId="2" applyNumberFormat="1" applyFont="1" applyFill="1" applyBorder="1" applyAlignment="1">
      <alignment horizontal="center" vertical="center"/>
    </xf>
    <xf numFmtId="0" fontId="10" fillId="4" borderId="30" xfId="2" applyFont="1" applyFill="1" applyBorder="1" applyAlignment="1">
      <alignment horizontal="left"/>
    </xf>
    <xf numFmtId="0" fontId="10" fillId="4" borderId="31" xfId="2" applyFont="1" applyFill="1" applyBorder="1" applyAlignment="1">
      <alignment horizontal="center"/>
    </xf>
    <xf numFmtId="2" fontId="3" fillId="5" borderId="32" xfId="2" applyNumberFormat="1" applyFont="1" applyFill="1" applyBorder="1" applyAlignment="1" applyProtection="1">
      <alignment horizontal="center"/>
      <protection locked="0"/>
    </xf>
    <xf numFmtId="2" fontId="3" fillId="5" borderId="33" xfId="2" applyNumberFormat="1" applyFont="1" applyFill="1" applyBorder="1" applyAlignment="1">
      <alignment horizontal="center"/>
    </xf>
    <xf numFmtId="2" fontId="3" fillId="5" borderId="32" xfId="2" applyNumberFormat="1" applyFont="1" applyFill="1" applyBorder="1" applyAlignment="1">
      <alignment horizontal="center"/>
    </xf>
    <xf numFmtId="2" fontId="3" fillId="5" borderId="33" xfId="2" applyNumberFormat="1" applyFont="1" applyFill="1" applyBorder="1" applyAlignment="1" applyProtection="1">
      <protection locked="0"/>
    </xf>
    <xf numFmtId="2" fontId="3" fillId="5" borderId="33" xfId="2" applyNumberFormat="1" applyFont="1" applyFill="1" applyBorder="1" applyAlignment="1" applyProtection="1">
      <alignment horizontal="center"/>
      <protection locked="0"/>
    </xf>
    <xf numFmtId="165" fontId="8" fillId="0" borderId="39" xfId="0" applyNumberFormat="1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3" fillId="5" borderId="25" xfId="2" applyNumberFormat="1" applyFont="1" applyFill="1" applyBorder="1" applyAlignment="1" applyProtection="1">
      <alignment horizontal="center"/>
      <protection locked="0"/>
    </xf>
    <xf numFmtId="2" fontId="3" fillId="5" borderId="27" xfId="2" applyNumberFormat="1" applyFont="1" applyFill="1" applyBorder="1" applyAlignment="1">
      <alignment horizontal="center"/>
    </xf>
    <xf numFmtId="2" fontId="3" fillId="5" borderId="25" xfId="2" applyNumberFormat="1" applyFont="1" applyFill="1" applyBorder="1" applyAlignment="1">
      <alignment horizontal="center"/>
    </xf>
    <xf numFmtId="2" fontId="3" fillId="5" borderId="27" xfId="2" applyNumberFormat="1" applyFont="1" applyFill="1" applyBorder="1" applyAlignment="1" applyProtection="1">
      <protection locked="0"/>
    </xf>
    <xf numFmtId="2" fontId="3" fillId="5" borderId="27" xfId="2" applyNumberFormat="1" applyFont="1" applyFill="1" applyBorder="1" applyAlignment="1" applyProtection="1">
      <alignment horizontal="center"/>
      <protection locked="0"/>
    </xf>
    <xf numFmtId="165" fontId="8" fillId="0" borderId="31" xfId="0" applyNumberFormat="1" applyFont="1" applyBorder="1" applyAlignment="1">
      <alignment horizontal="center"/>
    </xf>
    <xf numFmtId="0" fontId="10" fillId="4" borderId="30" xfId="2" applyFont="1" applyFill="1" applyBorder="1" applyAlignment="1" applyProtection="1">
      <alignment horizontal="left"/>
    </xf>
    <xf numFmtId="0" fontId="10" fillId="4" borderId="31" xfId="2" applyFont="1" applyFill="1" applyBorder="1" applyAlignment="1">
      <alignment horizontal="left"/>
    </xf>
    <xf numFmtId="2" fontId="3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5" borderId="32" xfId="2" applyNumberFormat="1" applyFont="1" applyFill="1" applyBorder="1" applyAlignment="1" applyProtection="1">
      <alignment horizontal="center" vertical="center"/>
      <protection locked="0"/>
    </xf>
    <xf numFmtId="2" fontId="11" fillId="5" borderId="24" xfId="2" applyNumberFormat="1" applyFont="1" applyFill="1" applyBorder="1" applyAlignment="1" applyProtection="1">
      <alignment horizontal="center" vertical="center"/>
      <protection locked="0"/>
    </xf>
    <xf numFmtId="164" fontId="3" fillId="5" borderId="33" xfId="2" applyNumberFormat="1" applyFont="1" applyFill="1" applyBorder="1" applyAlignment="1" applyProtection="1">
      <alignment horizontal="center" vertical="center"/>
      <protection locked="0"/>
    </xf>
    <xf numFmtId="164" fontId="3" fillId="5" borderId="32" xfId="2" applyNumberFormat="1" applyFont="1" applyFill="1" applyBorder="1" applyAlignment="1" applyProtection="1">
      <alignment horizontal="center" vertical="center"/>
      <protection locked="0"/>
    </xf>
    <xf numFmtId="2" fontId="3" fillId="5" borderId="40" xfId="2" applyNumberFormat="1" applyFont="1" applyFill="1" applyBorder="1" applyAlignment="1" applyProtection="1">
      <alignment horizontal="center" vertical="center"/>
      <protection locked="0"/>
    </xf>
    <xf numFmtId="165" fontId="8" fillId="0" borderId="42" xfId="0" applyNumberFormat="1" applyFont="1" applyBorder="1" applyAlignment="1">
      <alignment horizontal="center" vertical="center"/>
    </xf>
    <xf numFmtId="2" fontId="11" fillId="5" borderId="35" xfId="2" applyNumberFormat="1" applyFont="1" applyFill="1" applyBorder="1" applyAlignment="1">
      <alignment horizontal="center" vertical="center"/>
    </xf>
    <xf numFmtId="2" fontId="11" fillId="5" borderId="35" xfId="2" applyNumberFormat="1" applyFont="1" applyFill="1" applyBorder="1" applyAlignment="1" applyProtection="1">
      <alignment horizontal="center" vertical="center"/>
      <protection locked="0"/>
    </xf>
    <xf numFmtId="2" fontId="12" fillId="5" borderId="24" xfId="2" applyNumberFormat="1" applyFont="1" applyFill="1" applyBorder="1" applyAlignment="1" applyProtection="1">
      <alignment horizontal="center" vertical="center"/>
      <protection locked="0"/>
    </xf>
    <xf numFmtId="2" fontId="11" fillId="5" borderId="38" xfId="2" applyNumberFormat="1" applyFont="1" applyFill="1" applyBorder="1" applyAlignment="1">
      <alignment horizontal="center" vertical="center"/>
    </xf>
    <xf numFmtId="165" fontId="8" fillId="0" borderId="36" xfId="0" applyNumberFormat="1" applyFont="1" applyBorder="1" applyAlignment="1">
      <alignment horizontal="center" vertical="center"/>
    </xf>
    <xf numFmtId="2" fontId="11" fillId="5" borderId="43" xfId="2" applyNumberFormat="1" applyFont="1" applyFill="1" applyBorder="1" applyAlignment="1">
      <alignment horizontal="center" vertical="center"/>
    </xf>
    <xf numFmtId="2" fontId="3" fillId="3" borderId="44" xfId="2" applyNumberFormat="1" applyFont="1" applyFill="1" applyBorder="1" applyAlignment="1">
      <alignment horizontal="center" vertical="center"/>
    </xf>
    <xf numFmtId="2" fontId="11" fillId="5" borderId="43" xfId="2" applyNumberFormat="1" applyFont="1" applyFill="1" applyBorder="1" applyAlignment="1" applyProtection="1">
      <alignment horizontal="center" vertical="center"/>
      <protection locked="0"/>
    </xf>
    <xf numFmtId="2" fontId="3" fillId="3" borderId="45" xfId="2" applyNumberFormat="1" applyFont="1" applyFill="1" applyBorder="1" applyAlignment="1">
      <alignment horizontal="center" vertical="center"/>
    </xf>
    <xf numFmtId="2" fontId="11" fillId="5" borderId="33" xfId="2" applyNumberFormat="1" applyFont="1" applyFill="1" applyBorder="1" applyAlignment="1">
      <alignment horizontal="center" vertical="center"/>
    </xf>
    <xf numFmtId="2" fontId="3" fillId="3" borderId="47" xfId="2" applyNumberFormat="1" applyFont="1" applyFill="1" applyBorder="1" applyAlignment="1">
      <alignment horizontal="center" vertical="center"/>
    </xf>
    <xf numFmtId="164" fontId="11" fillId="5" borderId="33" xfId="2" applyNumberFormat="1" applyFont="1" applyFill="1" applyBorder="1" applyAlignment="1" applyProtection="1">
      <alignment horizontal="center" vertical="center"/>
      <protection locked="0"/>
    </xf>
    <xf numFmtId="2" fontId="11" fillId="5" borderId="32" xfId="2" applyNumberFormat="1" applyFont="1" applyFill="1" applyBorder="1" applyAlignment="1">
      <alignment horizontal="center" vertical="center"/>
    </xf>
    <xf numFmtId="2" fontId="11" fillId="5" borderId="46" xfId="2" applyNumberFormat="1" applyFont="1" applyFill="1" applyBorder="1" applyAlignment="1">
      <alignment horizontal="center" vertical="center"/>
    </xf>
    <xf numFmtId="2" fontId="3" fillId="3" borderId="48" xfId="2" applyNumberFormat="1" applyFont="1" applyFill="1" applyBorder="1" applyAlignment="1">
      <alignment horizontal="center" vertical="center"/>
    </xf>
    <xf numFmtId="2" fontId="3" fillId="5" borderId="43" xfId="2" applyNumberFormat="1" applyFont="1" applyFill="1" applyBorder="1" applyAlignment="1">
      <alignment horizontal="center" vertical="center"/>
    </xf>
    <xf numFmtId="2" fontId="3" fillId="5" borderId="32" xfId="2" applyNumberFormat="1" applyFont="1" applyFill="1" applyBorder="1" applyAlignment="1">
      <alignment horizontal="center" vertical="center"/>
    </xf>
    <xf numFmtId="2" fontId="3" fillId="5" borderId="43" xfId="2" applyNumberFormat="1" applyFont="1" applyFill="1" applyBorder="1" applyAlignment="1" applyProtection="1">
      <alignment horizontal="center" vertical="center"/>
      <protection locked="0"/>
    </xf>
    <xf numFmtId="2" fontId="8" fillId="5" borderId="41" xfId="2" applyNumberFormat="1" applyFont="1" applyFill="1" applyBorder="1" applyAlignment="1">
      <alignment horizontal="center" vertical="center"/>
    </xf>
    <xf numFmtId="2" fontId="8" fillId="3" borderId="49" xfId="2" applyNumberFormat="1" applyFont="1" applyFill="1" applyBorder="1" applyAlignment="1">
      <alignment horizontal="center" vertical="center"/>
    </xf>
    <xf numFmtId="165" fontId="8" fillId="0" borderId="48" xfId="0" applyNumberFormat="1" applyFont="1" applyBorder="1" applyAlignment="1">
      <alignment horizontal="center" vertical="center"/>
    </xf>
    <xf numFmtId="2" fontId="5" fillId="3" borderId="50" xfId="2" applyNumberFormat="1" applyFont="1" applyFill="1" applyBorder="1" applyAlignment="1">
      <alignment horizontal="center" vertical="center"/>
    </xf>
    <xf numFmtId="2" fontId="5" fillId="3" borderId="9" xfId="2" applyNumberFormat="1" applyFont="1" applyFill="1" applyBorder="1" applyAlignment="1">
      <alignment horizontal="center" vertical="center"/>
    </xf>
    <xf numFmtId="2" fontId="5" fillId="3" borderId="51" xfId="2" applyNumberFormat="1" applyFont="1" applyFill="1" applyBorder="1" applyAlignment="1">
      <alignment horizontal="center" vertical="center"/>
    </xf>
    <xf numFmtId="2" fontId="5" fillId="3" borderId="10" xfId="2" applyNumberFormat="1" applyFont="1" applyFill="1" applyBorder="1" applyAlignment="1">
      <alignment horizontal="center" vertical="center"/>
    </xf>
    <xf numFmtId="2" fontId="5" fillId="3" borderId="6" xfId="2" applyNumberFormat="1" applyFont="1" applyFill="1" applyBorder="1" applyAlignment="1">
      <alignment horizontal="center" vertical="center"/>
    </xf>
    <xf numFmtId="2" fontId="5" fillId="3" borderId="13" xfId="2" applyNumberFormat="1" applyFont="1" applyFill="1" applyBorder="1" applyAlignment="1">
      <alignment horizontal="center" vertical="center"/>
    </xf>
    <xf numFmtId="2" fontId="8" fillId="5" borderId="10" xfId="2" applyNumberFormat="1" applyFont="1" applyFill="1" applyBorder="1" applyAlignment="1">
      <alignment horizontal="center" vertical="center"/>
    </xf>
    <xf numFmtId="2" fontId="8" fillId="3" borderId="12" xfId="2" applyNumberFormat="1" applyFont="1" applyFill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5" fillId="0" borderId="0" xfId="0" applyFont="1"/>
    <xf numFmtId="0" fontId="5" fillId="6" borderId="27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2" fontId="5" fillId="6" borderId="27" xfId="0" applyNumberFormat="1" applyFont="1" applyFill="1" applyBorder="1" applyAlignment="1">
      <alignment horizontal="center" vertical="center"/>
    </xf>
    <xf numFmtId="2" fontId="5" fillId="6" borderId="26" xfId="0" applyNumberFormat="1" applyFont="1" applyFill="1" applyBorder="1" applyAlignment="1">
      <alignment horizontal="center" vertical="center"/>
    </xf>
    <xf numFmtId="0" fontId="3" fillId="0" borderId="35" xfId="0" applyFont="1" applyBorder="1"/>
    <xf numFmtId="0" fontId="3" fillId="0" borderId="37" xfId="0" applyFont="1" applyBorder="1"/>
    <xf numFmtId="0" fontId="3" fillId="0" borderId="35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2" fontId="3" fillId="0" borderId="37" xfId="0" applyNumberFormat="1" applyFont="1" applyBorder="1" applyAlignment="1">
      <alignment horizontal="center" vertical="center"/>
    </xf>
    <xf numFmtId="0" fontId="3" fillId="0" borderId="33" xfId="0" applyFont="1" applyBorder="1"/>
    <xf numFmtId="0" fontId="3" fillId="0" borderId="47" xfId="0" applyFont="1" applyBorder="1"/>
    <xf numFmtId="0" fontId="3" fillId="0" borderId="33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1" fontId="3" fillId="0" borderId="17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2" fontId="3" fillId="5" borderId="33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>
      <alignment vertical="center"/>
    </xf>
    <xf numFmtId="2" fontId="3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5" borderId="27" xfId="2" applyNumberFormat="1" applyFont="1" applyFill="1" applyBorder="1" applyAlignment="1">
      <alignment horizontal="center" vertical="center"/>
    </xf>
    <xf numFmtId="2" fontId="13" fillId="5" borderId="35" xfId="2" applyNumberFormat="1" applyFont="1" applyFill="1" applyBorder="1" applyAlignment="1" applyProtection="1">
      <alignment horizontal="center" vertical="center"/>
      <protection locked="0"/>
    </xf>
    <xf numFmtId="2" fontId="11" fillId="5" borderId="40" xfId="2" applyNumberFormat="1" applyFont="1" applyFill="1" applyBorder="1" applyAlignment="1" applyProtection="1">
      <alignment horizontal="center" vertical="center"/>
      <protection locked="0"/>
    </xf>
    <xf numFmtId="2" fontId="3" fillId="5" borderId="33" xfId="2" applyNumberFormat="1" applyFont="1" applyFill="1" applyBorder="1" applyAlignment="1" applyProtection="1">
      <alignment horizontal="center" vertical="center"/>
      <protection locked="0"/>
    </xf>
    <xf numFmtId="2" fontId="5" fillId="5" borderId="35" xfId="2" applyNumberFormat="1" applyFont="1" applyFill="1" applyBorder="1" applyAlignment="1" applyProtection="1">
      <alignment horizontal="center" vertical="center"/>
      <protection locked="0"/>
    </xf>
    <xf numFmtId="0" fontId="5" fillId="6" borderId="27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2" fontId="3" fillId="5" borderId="33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3" fillId="5" borderId="27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>
      <alignment horizontal="center" vertical="center"/>
    </xf>
    <xf numFmtId="2" fontId="3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5" borderId="27" xfId="2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2" fontId="3" fillId="5" borderId="33" xfId="2" applyNumberFormat="1" applyFont="1" applyFill="1" applyBorder="1" applyAlignment="1">
      <alignment vertical="center"/>
    </xf>
    <xf numFmtId="2" fontId="11" fillId="5" borderId="38" xfId="2" applyNumberFormat="1" applyFont="1" applyFill="1" applyBorder="1" applyAlignment="1" applyProtection="1">
      <alignment horizontal="center" vertical="center"/>
      <protection locked="0"/>
    </xf>
    <xf numFmtId="2" fontId="11" fillId="5" borderId="32" xfId="2" applyNumberFormat="1" applyFont="1" applyFill="1" applyBorder="1" applyAlignment="1" applyProtection="1">
      <alignment horizontal="center" vertical="center"/>
      <protection locked="0"/>
    </xf>
    <xf numFmtId="2" fontId="3" fillId="5" borderId="35" xfId="2" applyNumberFormat="1" applyFont="1" applyFill="1" applyBorder="1" applyAlignment="1">
      <alignment horizontal="center"/>
    </xf>
    <xf numFmtId="164" fontId="3" fillId="5" borderId="43" xfId="2" applyNumberFormat="1" applyFont="1" applyFill="1" applyBorder="1" applyAlignment="1" applyProtection="1">
      <alignment horizontal="center" vertical="center"/>
      <protection locked="0"/>
    </xf>
    <xf numFmtId="2" fontId="3" fillId="5" borderId="27" xfId="2" applyNumberFormat="1" applyFont="1" applyFill="1" applyBorder="1" applyAlignment="1">
      <alignment horizontal="center" vertical="center"/>
    </xf>
    <xf numFmtId="2" fontId="3" fillId="5" borderId="25" xfId="2" applyNumberFormat="1" applyFont="1" applyFill="1" applyBorder="1" applyAlignment="1" applyProtection="1">
      <alignment horizontal="center" vertical="center"/>
      <protection locked="0"/>
    </xf>
    <xf numFmtId="2" fontId="3" fillId="5" borderId="27" xfId="2" applyNumberFormat="1" applyFont="1" applyFill="1" applyBorder="1" applyAlignment="1">
      <alignment horizontal="center" vertical="center"/>
    </xf>
    <xf numFmtId="2" fontId="3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5" borderId="27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>
      <alignment horizontal="center" vertical="center"/>
    </xf>
    <xf numFmtId="2" fontId="3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5" borderId="27" xfId="2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2" fontId="3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5" borderId="27" xfId="2" applyNumberFormat="1" applyFont="1" applyFill="1" applyBorder="1" applyAlignment="1">
      <alignment horizontal="center" vertical="center"/>
    </xf>
    <xf numFmtId="0" fontId="10" fillId="4" borderId="30" xfId="2" applyFont="1" applyFill="1" applyBorder="1" applyAlignment="1">
      <alignment horizontal="left"/>
    </xf>
    <xf numFmtId="0" fontId="10" fillId="4" borderId="31" xfId="2" applyFont="1" applyFill="1" applyBorder="1" applyAlignment="1">
      <alignment horizontal="left"/>
    </xf>
    <xf numFmtId="0" fontId="7" fillId="4" borderId="30" xfId="3" applyFont="1" applyFill="1" applyBorder="1" applyAlignment="1">
      <alignment horizontal="left"/>
    </xf>
    <xf numFmtId="0" fontId="7" fillId="4" borderId="31" xfId="3" applyFont="1" applyFill="1" applyBorder="1" applyAlignment="1">
      <alignment horizontal="left"/>
    </xf>
    <xf numFmtId="0" fontId="5" fillId="0" borderId="10" xfId="0" applyFont="1" applyBorder="1" applyAlignment="1">
      <alignment horizontal="center" vertical="center"/>
    </xf>
    <xf numFmtId="2" fontId="3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3" fillId="5" borderId="33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2" fontId="3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5" borderId="27" xfId="2" applyNumberFormat="1" applyFont="1" applyFill="1" applyBorder="1" applyAlignment="1">
      <alignment horizontal="center" vertical="center"/>
    </xf>
    <xf numFmtId="2" fontId="3" fillId="5" borderId="33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>
      <alignment horizontal="center" vertical="center"/>
    </xf>
    <xf numFmtId="2" fontId="3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5" borderId="33" xfId="2" applyNumberFormat="1" applyFont="1" applyFill="1" applyBorder="1" applyAlignment="1" applyProtection="1">
      <alignment vertical="center"/>
      <protection locked="0"/>
    </xf>
    <xf numFmtId="2" fontId="3" fillId="5" borderId="27" xfId="2" applyNumberFormat="1" applyFont="1" applyFill="1" applyBorder="1" applyAlignment="1" applyProtection="1">
      <alignment vertical="center"/>
      <protection locked="0"/>
    </xf>
    <xf numFmtId="2" fontId="11" fillId="5" borderId="33" xfId="2" applyNumberFormat="1" applyFont="1" applyFill="1" applyBorder="1" applyAlignment="1" applyProtection="1">
      <alignment vertical="top"/>
      <protection locked="0"/>
    </xf>
    <xf numFmtId="2" fontId="11" fillId="5" borderId="27" xfId="2" applyNumberFormat="1" applyFont="1" applyFill="1" applyBorder="1" applyAlignment="1" applyProtection="1">
      <alignment vertical="top"/>
      <protection locked="0"/>
    </xf>
    <xf numFmtId="2" fontId="3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5" borderId="27" xfId="2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66" fontId="8" fillId="0" borderId="5" xfId="0" applyNumberFormat="1" applyFont="1" applyBorder="1" applyAlignment="1">
      <alignment horizontal="center" vertical="center"/>
    </xf>
    <xf numFmtId="166" fontId="8" fillId="0" borderId="7" xfId="0" applyNumberFormat="1" applyFont="1" applyBorder="1" applyAlignment="1">
      <alignment horizontal="center" vertical="center"/>
    </xf>
    <xf numFmtId="166" fontId="8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2" fontId="3" fillId="0" borderId="5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166" fontId="3" fillId="0" borderId="5" xfId="0" applyNumberFormat="1" applyFont="1" applyBorder="1" applyAlignment="1">
      <alignment horizontal="center" vertical="center"/>
    </xf>
    <xf numFmtId="166" fontId="3" fillId="0" borderId="6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5" fillId="6" borderId="27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6" fontId="8" fillId="0" borderId="10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0" fontId="10" fillId="4" borderId="30" xfId="2" applyFont="1" applyFill="1" applyBorder="1" applyAlignment="1">
      <alignment horizontal="left" wrapText="1"/>
    </xf>
    <xf numFmtId="0" fontId="10" fillId="4" borderId="31" xfId="2" applyFont="1" applyFill="1" applyBorder="1" applyAlignment="1">
      <alignment horizontal="left" wrapText="1"/>
    </xf>
    <xf numFmtId="0" fontId="4" fillId="4" borderId="8" xfId="2" applyFont="1" applyFill="1" applyBorder="1" applyAlignment="1">
      <alignment horizontal="center"/>
    </xf>
    <xf numFmtId="0" fontId="4" fillId="4" borderId="9" xfId="2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0" fillId="4" borderId="30" xfId="2" applyFont="1" applyFill="1" applyBorder="1" applyAlignment="1">
      <alignment horizontal="left"/>
    </xf>
    <xf numFmtId="0" fontId="10" fillId="4" borderId="31" xfId="2" applyFont="1" applyFill="1" applyBorder="1" applyAlignment="1">
      <alignment horizontal="left"/>
    </xf>
    <xf numFmtId="0" fontId="10" fillId="4" borderId="39" xfId="2" applyFont="1" applyFill="1" applyBorder="1" applyAlignment="1">
      <alignment horizontal="left"/>
    </xf>
    <xf numFmtId="0" fontId="10" fillId="4" borderId="42" xfId="2" applyFont="1" applyFill="1" applyBorder="1" applyAlignment="1">
      <alignment horizontal="left"/>
    </xf>
    <xf numFmtId="0" fontId="4" fillId="4" borderId="35" xfId="2" applyFont="1" applyFill="1" applyBorder="1" applyAlignment="1">
      <alignment horizontal="left"/>
    </xf>
    <xf numFmtId="0" fontId="4" fillId="4" borderId="36" xfId="2" applyFont="1" applyFill="1" applyBorder="1" applyAlignment="1">
      <alignment horizontal="left"/>
    </xf>
    <xf numFmtId="2" fontId="3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5" borderId="27" xfId="2" applyNumberFormat="1" applyFont="1" applyFill="1" applyBorder="1" applyAlignment="1" applyProtection="1">
      <alignment horizontal="center" vertical="center"/>
      <protection locked="0"/>
    </xf>
    <xf numFmtId="0" fontId="7" fillId="4" borderId="30" xfId="3" applyFont="1" applyFill="1" applyBorder="1" applyAlignment="1">
      <alignment horizontal="left"/>
    </xf>
    <xf numFmtId="0" fontId="7" fillId="4" borderId="31" xfId="3" applyFont="1" applyFill="1" applyBorder="1" applyAlignment="1">
      <alignment horizontal="left"/>
    </xf>
    <xf numFmtId="0" fontId="7" fillId="4" borderId="35" xfId="3" applyFont="1" applyFill="1" applyBorder="1" applyAlignment="1">
      <alignment horizontal="left" wrapText="1"/>
    </xf>
    <xf numFmtId="0" fontId="7" fillId="4" borderId="36" xfId="3" applyFont="1" applyFill="1" applyBorder="1" applyAlignment="1">
      <alignment horizontal="left" wrapText="1"/>
    </xf>
    <xf numFmtId="0" fontId="4" fillId="4" borderId="30" xfId="2" applyFont="1" applyFill="1" applyBorder="1" applyAlignment="1">
      <alignment horizontal="left"/>
    </xf>
    <xf numFmtId="0" fontId="4" fillId="4" borderId="31" xfId="2" applyFont="1" applyFill="1" applyBorder="1" applyAlignment="1">
      <alignment horizontal="left"/>
    </xf>
    <xf numFmtId="16" fontId="5" fillId="0" borderId="3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4" borderId="30" xfId="3" applyFont="1" applyFill="1" applyBorder="1" applyAlignment="1">
      <alignment wrapText="1"/>
    </xf>
    <xf numFmtId="0" fontId="7" fillId="4" borderId="31" xfId="3" applyFont="1" applyFill="1" applyBorder="1" applyAlignment="1">
      <alignment wrapText="1"/>
    </xf>
    <xf numFmtId="0" fontId="7" fillId="4" borderId="35" xfId="3" applyFont="1" applyFill="1" applyBorder="1" applyAlignment="1">
      <alignment horizontal="left"/>
    </xf>
    <xf numFmtId="0" fontId="7" fillId="4" borderId="36" xfId="3" applyFont="1" applyFill="1" applyBorder="1" applyAlignment="1">
      <alignment horizontal="left"/>
    </xf>
    <xf numFmtId="0" fontId="7" fillId="4" borderId="18" xfId="3" applyFont="1" applyFill="1" applyBorder="1" applyAlignment="1">
      <alignment horizontal="left"/>
    </xf>
    <xf numFmtId="0" fontId="7" fillId="4" borderId="19" xfId="3" applyFont="1" applyFill="1" applyBorder="1" applyAlignment="1">
      <alignment horizontal="left"/>
    </xf>
    <xf numFmtId="0" fontId="7" fillId="2" borderId="30" xfId="3" applyFont="1" applyFill="1" applyBorder="1" applyAlignment="1">
      <alignment horizontal="left" vertical="center" wrapText="1"/>
    </xf>
    <xf numFmtId="0" fontId="7" fillId="2" borderId="31" xfId="3" applyFont="1" applyFill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16" fontId="5" fillId="0" borderId="5" xfId="0" applyNumberFormat="1" applyFont="1" applyBorder="1" applyAlignment="1">
      <alignment horizontal="center" vertical="center"/>
    </xf>
    <xf numFmtId="16" fontId="5" fillId="0" borderId="7" xfId="0" applyNumberFormat="1" applyFont="1" applyBorder="1" applyAlignment="1">
      <alignment horizontal="center" vertical="center"/>
    </xf>
    <xf numFmtId="16" fontId="5" fillId="0" borderId="6" xfId="0" applyNumberFormat="1" applyFont="1" applyBorder="1" applyAlignment="1">
      <alignment horizontal="center" vertical="center"/>
    </xf>
    <xf numFmtId="2" fontId="11" fillId="5" borderId="33" xfId="2" applyNumberFormat="1" applyFont="1" applyFill="1" applyBorder="1" applyAlignment="1" applyProtection="1">
      <alignment horizontal="center" vertical="top"/>
      <protection locked="0"/>
    </xf>
    <xf numFmtId="2" fontId="11" fillId="5" borderId="27" xfId="2" applyNumberFormat="1" applyFont="1" applyFill="1" applyBorder="1" applyAlignment="1" applyProtection="1">
      <alignment horizontal="center" vertical="top"/>
      <protection locked="0"/>
    </xf>
    <xf numFmtId="2" fontId="3" fillId="5" borderId="33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>
      <alignment horizontal="center" vertical="center"/>
    </xf>
    <xf numFmtId="2" fontId="3" fillId="5" borderId="33" xfId="2" applyNumberFormat="1" applyFont="1" applyFill="1" applyBorder="1" applyAlignment="1" applyProtection="1">
      <alignment horizontal="center" vertical="top"/>
      <protection locked="0"/>
    </xf>
    <xf numFmtId="2" fontId="3" fillId="5" borderId="27" xfId="2" applyNumberFormat="1" applyFont="1" applyFill="1" applyBorder="1" applyAlignment="1" applyProtection="1">
      <alignment horizontal="center" vertical="top"/>
      <protection locked="0"/>
    </xf>
  </cellXfs>
  <cellStyles count="4">
    <cellStyle name="Обычный" xfId="0" builtinId="0"/>
    <cellStyle name="Обычный 3" xfId="2"/>
    <cellStyle name="Обычный_SUT_POTR" xfId="3"/>
    <cellStyle name="Процентный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X53"/>
  <sheetViews>
    <sheetView tabSelected="1" workbookViewId="0">
      <pane xSplit="2" ySplit="2" topLeftCell="Q3" activePane="bottomRight" state="frozen"/>
      <selection pane="topRight" activeCell="C1" sqref="C1"/>
      <selection pane="bottomLeft" activeCell="A3" sqref="A3"/>
      <selection pane="bottomRight" activeCell="S42" sqref="S42"/>
    </sheetView>
  </sheetViews>
  <sheetFormatPr defaultRowHeight="15"/>
  <cols>
    <col min="1" max="1" width="10.5703125" style="1" customWidth="1"/>
    <col min="2" max="2" width="29" style="1" customWidth="1"/>
    <col min="3" max="6" width="9" style="50" customWidth="1"/>
    <col min="7" max="8" width="8.140625" style="50" customWidth="1"/>
    <col min="9" max="21" width="9" style="50" customWidth="1"/>
    <col min="22" max="22" width="10.140625" style="50" customWidth="1"/>
    <col min="23" max="26" width="9" style="50" customWidth="1"/>
    <col min="27" max="28" width="8.140625" style="50" customWidth="1"/>
    <col min="29" max="29" width="9.5703125" style="50" customWidth="1"/>
    <col min="30" max="30" width="9.28515625" style="50" customWidth="1"/>
    <col min="31" max="32" width="9.42578125" style="50" customWidth="1"/>
    <col min="33" max="43" width="8.140625" style="50" customWidth="1"/>
    <col min="44" max="44" width="8.7109375" style="50" customWidth="1"/>
    <col min="45" max="48" width="9" style="50" customWidth="1"/>
    <col min="49" max="52" width="8.140625" style="50" customWidth="1"/>
    <col min="53" max="54" width="8.42578125" style="50" customWidth="1"/>
    <col min="55" max="55" width="8.140625" style="50" customWidth="1"/>
    <col min="56" max="58" width="9" style="50" customWidth="1"/>
    <col min="59" max="62" width="9" style="50" hidden="1" customWidth="1"/>
    <col min="63" max="64" width="10.5703125" style="50" hidden="1" customWidth="1"/>
    <col min="65" max="70" width="9" style="50" customWidth="1"/>
    <col min="71" max="71" width="13.5703125" style="50" customWidth="1"/>
    <col min="72" max="72" width="18.42578125" style="50" customWidth="1"/>
    <col min="73" max="73" width="12.5703125" style="1" customWidth="1"/>
    <col min="74" max="74" width="21.140625" style="1" customWidth="1"/>
    <col min="75" max="75" width="15.140625" style="1" customWidth="1"/>
    <col min="76" max="16384" width="9.140625" style="1"/>
  </cols>
  <sheetData>
    <row r="1" spans="1:75" ht="18.75">
      <c r="A1" s="277" t="s">
        <v>0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7"/>
      <c r="W1" s="277"/>
      <c r="X1" s="277"/>
      <c r="Y1" s="277"/>
      <c r="Z1" s="277"/>
      <c r="AA1" s="277"/>
      <c r="AB1" s="277"/>
      <c r="AC1" s="277"/>
      <c r="AD1" s="277"/>
      <c r="AE1" s="277"/>
      <c r="AF1" s="277"/>
      <c r="AG1" s="277"/>
      <c r="AH1" s="277"/>
      <c r="AI1" s="277"/>
      <c r="AJ1" s="277"/>
      <c r="AK1" s="277"/>
      <c r="AL1" s="277"/>
      <c r="AM1" s="277"/>
      <c r="AN1" s="277"/>
      <c r="AO1" s="277"/>
      <c r="AP1" s="277"/>
      <c r="AQ1" s="277"/>
      <c r="AR1" s="277"/>
      <c r="AS1" s="277"/>
      <c r="AT1" s="277"/>
      <c r="AU1" s="277"/>
      <c r="AV1" s="277"/>
      <c r="AW1" s="277"/>
      <c r="AX1" s="277"/>
      <c r="AY1" s="277"/>
      <c r="AZ1" s="277"/>
      <c r="BA1" s="277"/>
      <c r="BB1" s="277"/>
      <c r="BC1" s="277"/>
      <c r="BD1" s="277"/>
      <c r="BE1" s="277"/>
      <c r="BF1" s="277"/>
      <c r="BG1" s="277"/>
      <c r="BH1" s="277"/>
      <c r="BI1" s="277"/>
      <c r="BJ1" s="277"/>
      <c r="BK1" s="277"/>
      <c r="BL1" s="277"/>
      <c r="BM1" s="277"/>
      <c r="BN1" s="277"/>
      <c r="BO1" s="277"/>
      <c r="BP1" s="277"/>
      <c r="BQ1" s="277"/>
      <c r="BR1" s="277"/>
      <c r="BS1" s="277"/>
      <c r="BT1" s="277"/>
      <c r="BU1" s="277"/>
      <c r="BV1" s="277"/>
    </row>
    <row r="2" spans="1:75" ht="18.75">
      <c r="A2" s="278" t="s">
        <v>47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278"/>
      <c r="AK2" s="278"/>
      <c r="AL2" s="278"/>
      <c r="AM2" s="278"/>
      <c r="AN2" s="278"/>
      <c r="AO2" s="278"/>
      <c r="AP2" s="278"/>
      <c r="AQ2" s="278"/>
      <c r="AR2" s="278"/>
      <c r="AS2" s="278"/>
      <c r="AT2" s="278"/>
      <c r="AU2" s="278"/>
      <c r="AV2" s="278"/>
      <c r="AW2" s="278"/>
      <c r="AX2" s="278"/>
      <c r="AY2" s="278"/>
      <c r="AZ2" s="278"/>
      <c r="BA2" s="278"/>
      <c r="BB2" s="278"/>
      <c r="BC2" s="278"/>
      <c r="BD2" s="278"/>
      <c r="BE2" s="278"/>
      <c r="BF2" s="278"/>
      <c r="BG2" s="278"/>
      <c r="BH2" s="278"/>
      <c r="BI2" s="278"/>
      <c r="BJ2" s="278"/>
      <c r="BK2" s="278"/>
      <c r="BL2" s="278"/>
      <c r="BM2" s="278"/>
      <c r="BN2" s="278"/>
      <c r="BO2" s="278"/>
      <c r="BP2" s="278"/>
      <c r="BQ2" s="278"/>
      <c r="BR2" s="278"/>
      <c r="BS2" s="278"/>
      <c r="BT2" s="278"/>
      <c r="BU2" s="278"/>
      <c r="BV2" s="278"/>
    </row>
    <row r="3" spans="1:75" ht="16.5" thickBo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2"/>
      <c r="R3" s="2"/>
      <c r="S3" s="158"/>
      <c r="T3" s="2"/>
      <c r="U3" s="2"/>
      <c r="V3" s="2"/>
      <c r="W3" s="2"/>
      <c r="X3" s="2"/>
      <c r="Y3" s="2"/>
      <c r="Z3" s="2"/>
      <c r="AA3" s="2"/>
      <c r="AB3" s="2"/>
      <c r="AC3" s="4"/>
      <c r="AD3" s="5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75" ht="15.75" thickBot="1">
      <c r="A4" s="279" t="s">
        <v>1</v>
      </c>
      <c r="B4" s="280"/>
      <c r="C4" s="267">
        <v>45017</v>
      </c>
      <c r="D4" s="268"/>
      <c r="E4" s="267">
        <v>45018</v>
      </c>
      <c r="F4" s="268"/>
      <c r="G4" s="267">
        <v>45019</v>
      </c>
      <c r="H4" s="268"/>
      <c r="I4" s="267">
        <v>45020</v>
      </c>
      <c r="J4" s="268"/>
      <c r="K4" s="267">
        <v>45021</v>
      </c>
      <c r="L4" s="268"/>
      <c r="M4" s="267">
        <v>45022</v>
      </c>
      <c r="N4" s="268"/>
      <c r="O4" s="267">
        <v>45023</v>
      </c>
      <c r="P4" s="268"/>
      <c r="Q4" s="267">
        <v>45024</v>
      </c>
      <c r="R4" s="268"/>
      <c r="S4" s="267">
        <v>45025</v>
      </c>
      <c r="T4" s="268"/>
      <c r="U4" s="267">
        <v>45026</v>
      </c>
      <c r="V4" s="268"/>
      <c r="W4" s="267">
        <v>45027</v>
      </c>
      <c r="X4" s="268"/>
      <c r="Y4" s="267">
        <v>45028</v>
      </c>
      <c r="Z4" s="268"/>
      <c r="AA4" s="267">
        <v>45029</v>
      </c>
      <c r="AB4" s="268"/>
      <c r="AC4" s="267">
        <v>45030</v>
      </c>
      <c r="AD4" s="268"/>
      <c r="AE4" s="267">
        <v>45031</v>
      </c>
      <c r="AF4" s="268"/>
      <c r="AG4" s="267">
        <v>45032</v>
      </c>
      <c r="AH4" s="268"/>
      <c r="AI4" s="267">
        <v>45033</v>
      </c>
      <c r="AJ4" s="268"/>
      <c r="AK4" s="267">
        <v>45034</v>
      </c>
      <c r="AL4" s="268"/>
      <c r="AM4" s="267">
        <v>45035</v>
      </c>
      <c r="AN4" s="268"/>
      <c r="AO4" s="267">
        <v>45036</v>
      </c>
      <c r="AP4" s="268"/>
      <c r="AQ4" s="267">
        <v>45037</v>
      </c>
      <c r="AR4" s="268"/>
      <c r="AS4" s="267">
        <v>45038</v>
      </c>
      <c r="AT4" s="268"/>
      <c r="AU4" s="267">
        <v>45039</v>
      </c>
      <c r="AV4" s="268"/>
      <c r="AW4" s="267">
        <v>45040</v>
      </c>
      <c r="AX4" s="268"/>
      <c r="AY4" s="267">
        <v>45041</v>
      </c>
      <c r="AZ4" s="268"/>
      <c r="BA4" s="267">
        <v>45042</v>
      </c>
      <c r="BB4" s="268"/>
      <c r="BC4" s="267">
        <v>45043</v>
      </c>
      <c r="BD4" s="268"/>
      <c r="BE4" s="267">
        <v>45044</v>
      </c>
      <c r="BF4" s="268"/>
      <c r="BG4" s="267">
        <v>45045</v>
      </c>
      <c r="BH4" s="268"/>
      <c r="BI4" s="267">
        <v>45046</v>
      </c>
      <c r="BJ4" s="268"/>
      <c r="BK4" s="267">
        <v>45047</v>
      </c>
      <c r="BL4" s="268"/>
      <c r="BM4" s="267">
        <v>45045</v>
      </c>
      <c r="BN4" s="268"/>
      <c r="BO4" s="267">
        <v>45046</v>
      </c>
      <c r="BP4" s="268"/>
      <c r="BQ4" s="267">
        <v>45077</v>
      </c>
      <c r="BR4" s="268"/>
      <c r="BS4" s="283" t="s">
        <v>2</v>
      </c>
      <c r="BT4" s="284"/>
      <c r="BU4" s="284"/>
      <c r="BV4" s="285"/>
    </row>
    <row r="5" spans="1:75" ht="30.75" thickBot="1">
      <c r="A5" s="281"/>
      <c r="B5" s="282"/>
      <c r="C5" s="189" t="s">
        <v>3</v>
      </c>
      <c r="D5" s="8" t="s">
        <v>4</v>
      </c>
      <c r="E5" s="189" t="s">
        <v>3</v>
      </c>
      <c r="F5" s="8" t="s">
        <v>4</v>
      </c>
      <c r="G5" s="9" t="s">
        <v>3</v>
      </c>
      <c r="H5" s="7" t="s">
        <v>4</v>
      </c>
      <c r="I5" s="189" t="s">
        <v>3</v>
      </c>
      <c r="J5" s="8" t="s">
        <v>4</v>
      </c>
      <c r="K5" s="189" t="s">
        <v>3</v>
      </c>
      <c r="L5" s="8" t="s">
        <v>4</v>
      </c>
      <c r="M5" s="189" t="s">
        <v>3</v>
      </c>
      <c r="N5" s="8" t="s">
        <v>4</v>
      </c>
      <c r="O5" s="189" t="s">
        <v>3</v>
      </c>
      <c r="P5" s="8" t="s">
        <v>4</v>
      </c>
      <c r="Q5" s="189" t="s">
        <v>3</v>
      </c>
      <c r="R5" s="8" t="s">
        <v>4</v>
      </c>
      <c r="S5" s="189" t="s">
        <v>3</v>
      </c>
      <c r="T5" s="8" t="s">
        <v>4</v>
      </c>
      <c r="U5" s="189" t="s">
        <v>3</v>
      </c>
      <c r="V5" s="8" t="s">
        <v>4</v>
      </c>
      <c r="W5" s="184" t="s">
        <v>3</v>
      </c>
      <c r="X5" s="11" t="s">
        <v>4</v>
      </c>
      <c r="Y5" s="189" t="s">
        <v>3</v>
      </c>
      <c r="Z5" s="7" t="s">
        <v>4</v>
      </c>
      <c r="AA5" s="189" t="s">
        <v>3</v>
      </c>
      <c r="AB5" s="8" t="s">
        <v>4</v>
      </c>
      <c r="AC5" s="9" t="s">
        <v>3</v>
      </c>
      <c r="AD5" s="8" t="s">
        <v>4</v>
      </c>
      <c r="AE5" s="189" t="s">
        <v>3</v>
      </c>
      <c r="AF5" s="8" t="s">
        <v>4</v>
      </c>
      <c r="AG5" s="9" t="s">
        <v>3</v>
      </c>
      <c r="AH5" s="7" t="s">
        <v>4</v>
      </c>
      <c r="AI5" s="189" t="s">
        <v>3</v>
      </c>
      <c r="AJ5" s="8" t="s">
        <v>4</v>
      </c>
      <c r="AK5" s="9" t="s">
        <v>3</v>
      </c>
      <c r="AL5" s="7" t="s">
        <v>4</v>
      </c>
      <c r="AM5" s="189" t="s">
        <v>3</v>
      </c>
      <c r="AN5" s="7" t="s">
        <v>4</v>
      </c>
      <c r="AO5" s="189" t="s">
        <v>3</v>
      </c>
      <c r="AP5" s="8" t="s">
        <v>4</v>
      </c>
      <c r="AQ5" s="9" t="s">
        <v>3</v>
      </c>
      <c r="AR5" s="12" t="s">
        <v>4</v>
      </c>
      <c r="AS5" s="189" t="s">
        <v>3</v>
      </c>
      <c r="AT5" s="8" t="s">
        <v>4</v>
      </c>
      <c r="AU5" s="189" t="s">
        <v>3</v>
      </c>
      <c r="AV5" s="8" t="s">
        <v>4</v>
      </c>
      <c r="AW5" s="9" t="s">
        <v>3</v>
      </c>
      <c r="AX5" s="7" t="s">
        <v>4</v>
      </c>
      <c r="AY5" s="189" t="s">
        <v>3</v>
      </c>
      <c r="AZ5" s="8" t="s">
        <v>4</v>
      </c>
      <c r="BA5" s="189" t="s">
        <v>3</v>
      </c>
      <c r="BB5" s="8" t="s">
        <v>4</v>
      </c>
      <c r="BC5" s="9" t="s">
        <v>3</v>
      </c>
      <c r="BD5" s="7" t="s">
        <v>4</v>
      </c>
      <c r="BE5" s="189" t="s">
        <v>3</v>
      </c>
      <c r="BF5" s="8" t="s">
        <v>4</v>
      </c>
      <c r="BG5" s="9" t="s">
        <v>3</v>
      </c>
      <c r="BH5" s="7" t="s">
        <v>4</v>
      </c>
      <c r="BI5" s="189" t="s">
        <v>3</v>
      </c>
      <c r="BJ5" s="8" t="s">
        <v>4</v>
      </c>
      <c r="BK5" s="189" t="s">
        <v>3</v>
      </c>
      <c r="BL5" s="7" t="s">
        <v>4</v>
      </c>
      <c r="BM5" s="189" t="s">
        <v>3</v>
      </c>
      <c r="BN5" s="8" t="s">
        <v>4</v>
      </c>
      <c r="BO5" s="189" t="s">
        <v>3</v>
      </c>
      <c r="BP5" s="8" t="s">
        <v>4</v>
      </c>
      <c r="BQ5" s="189" t="s">
        <v>3</v>
      </c>
      <c r="BR5" s="8" t="s">
        <v>4</v>
      </c>
      <c r="BS5" s="13" t="s">
        <v>5</v>
      </c>
      <c r="BT5" s="14" t="s">
        <v>6</v>
      </c>
      <c r="BU5" s="15" t="s">
        <v>7</v>
      </c>
      <c r="BV5" s="16" t="s">
        <v>8</v>
      </c>
      <c r="BW5" s="17"/>
    </row>
    <row r="6" spans="1:75" ht="15.75">
      <c r="A6" s="273" t="s">
        <v>9</v>
      </c>
      <c r="B6" s="274"/>
      <c r="C6" s="188">
        <v>12.34</v>
      </c>
      <c r="D6" s="25">
        <v>12.76</v>
      </c>
      <c r="E6" s="188">
        <v>12.72</v>
      </c>
      <c r="F6" s="25">
        <v>12.740999999999985</v>
      </c>
      <c r="G6" s="18">
        <v>12.31</v>
      </c>
      <c r="H6" s="20">
        <v>12.97</v>
      </c>
      <c r="I6" s="18">
        <v>12.72</v>
      </c>
      <c r="J6" s="20">
        <v>12.95</v>
      </c>
      <c r="K6" s="18">
        <v>12.72</v>
      </c>
      <c r="L6" s="20">
        <v>12.906000000000859</v>
      </c>
      <c r="M6" s="18">
        <v>12.72</v>
      </c>
      <c r="N6" s="20">
        <v>12.86</v>
      </c>
      <c r="O6" s="18">
        <v>12.72</v>
      </c>
      <c r="P6" s="20">
        <v>12.78</v>
      </c>
      <c r="Q6" s="18">
        <v>12.72</v>
      </c>
      <c r="R6" s="20">
        <v>12.616999999999734</v>
      </c>
      <c r="S6" s="18">
        <v>12.74</v>
      </c>
      <c r="T6" s="22">
        <v>12.63</v>
      </c>
      <c r="U6" s="18"/>
      <c r="V6" s="20"/>
      <c r="W6" s="18"/>
      <c r="X6" s="20"/>
      <c r="Y6" s="23"/>
      <c r="Z6" s="19"/>
      <c r="AA6" s="18"/>
      <c r="AB6" s="20"/>
      <c r="AC6" s="21"/>
      <c r="AD6" s="20"/>
      <c r="AE6" s="24"/>
      <c r="AF6" s="25"/>
      <c r="AG6" s="21"/>
      <c r="AH6" s="19"/>
      <c r="AI6" s="188"/>
      <c r="AJ6" s="25"/>
      <c r="AK6" s="21"/>
      <c r="AL6" s="20"/>
      <c r="AM6" s="21"/>
      <c r="AN6" s="19"/>
      <c r="AO6" s="18"/>
      <c r="AP6" s="25"/>
      <c r="AQ6" s="21"/>
      <c r="AR6" s="19"/>
      <c r="AS6" s="188"/>
      <c r="AT6" s="25"/>
      <c r="AU6" s="188"/>
      <c r="AV6" s="25"/>
      <c r="AW6" s="18"/>
      <c r="AX6" s="20"/>
      <c r="AY6" s="18"/>
      <c r="AZ6" s="20"/>
      <c r="BA6" s="188"/>
      <c r="BB6" s="25"/>
      <c r="BC6" s="21"/>
      <c r="BD6" s="19"/>
      <c r="BE6" s="188"/>
      <c r="BF6" s="25"/>
      <c r="BG6" s="21"/>
      <c r="BH6" s="19"/>
      <c r="BI6" s="186"/>
      <c r="BJ6" s="25"/>
      <c r="BK6" s="188"/>
      <c r="BL6" s="28"/>
      <c r="BM6" s="188"/>
      <c r="BN6" s="25"/>
      <c r="BO6" s="188"/>
      <c r="BP6" s="25"/>
      <c r="BQ6" s="188"/>
      <c r="BR6" s="25"/>
      <c r="BS6" s="29">
        <f t="shared" ref="BS6:BS35" si="0">SUM(C6,E6,G6,I6,K6,M6,O6,Q6,S6,U6,Y6,AA6,AC6,AE6,AG6,AI6,AK6,AM6,AO6,AQ6,AS6,AU6,AW6,AY6,BA6,BC6,BE6,BG6,BI6,,BI6,BK6)</f>
        <v>113.71</v>
      </c>
      <c r="BT6" s="30">
        <f t="shared" ref="BT6:BT11" si="1">SUM(V6,T6,R6,P6,N6,L6,J6,H6,F6,D6,Z6,AB6,AD6,AF6,AH6,AJ6,AL6,AN6,AP6,AR6,AT6,AV6,AX6,AZ6,BB6,BD6,BF6,BH6,BJ6,BL6)</f>
        <v>115.21400000000058</v>
      </c>
      <c r="BU6" s="31">
        <f>BT6-BS6</f>
        <v>1.5040000000005875</v>
      </c>
      <c r="BV6" s="32"/>
      <c r="BW6" s="33"/>
    </row>
    <row r="7" spans="1:75" ht="15.75">
      <c r="A7" s="34" t="s">
        <v>10</v>
      </c>
      <c r="B7" s="35"/>
      <c r="C7" s="188">
        <v>0</v>
      </c>
      <c r="D7" s="25">
        <v>0</v>
      </c>
      <c r="E7" s="188">
        <v>0</v>
      </c>
      <c r="F7" s="25">
        <v>0</v>
      </c>
      <c r="G7" s="188">
        <v>0</v>
      </c>
      <c r="H7" s="25">
        <v>0</v>
      </c>
      <c r="I7" s="188">
        <v>0</v>
      </c>
      <c r="J7" s="25">
        <v>0</v>
      </c>
      <c r="K7" s="188">
        <v>0</v>
      </c>
      <c r="L7" s="25">
        <v>0</v>
      </c>
      <c r="M7" s="188">
        <v>0</v>
      </c>
      <c r="N7" s="25">
        <v>0</v>
      </c>
      <c r="O7" s="188">
        <v>0</v>
      </c>
      <c r="P7" s="25">
        <v>0</v>
      </c>
      <c r="Q7" s="188">
        <v>0</v>
      </c>
      <c r="R7" s="25">
        <v>0</v>
      </c>
      <c r="S7" s="188">
        <v>0</v>
      </c>
      <c r="T7" s="25">
        <v>0</v>
      </c>
      <c r="U7" s="188"/>
      <c r="V7" s="25"/>
      <c r="W7" s="188"/>
      <c r="X7" s="25"/>
      <c r="Y7" s="188"/>
      <c r="Z7" s="28"/>
      <c r="AA7" s="188"/>
      <c r="AB7" s="25"/>
      <c r="AC7" s="188"/>
      <c r="AD7" s="25"/>
      <c r="AE7" s="24"/>
      <c r="AF7" s="25"/>
      <c r="AG7" s="24"/>
      <c r="AH7" s="28"/>
      <c r="AI7" s="188"/>
      <c r="AJ7" s="25"/>
      <c r="AK7" s="188"/>
      <c r="AL7" s="25"/>
      <c r="AM7" s="36"/>
      <c r="AN7" s="28"/>
      <c r="AO7" s="37"/>
      <c r="AP7" s="25"/>
      <c r="AQ7" s="24"/>
      <c r="AR7" s="28"/>
      <c r="AS7" s="24"/>
      <c r="AT7" s="28"/>
      <c r="AU7" s="188"/>
      <c r="AV7" s="25"/>
      <c r="AW7" s="188"/>
      <c r="AX7" s="25"/>
      <c r="AY7" s="188"/>
      <c r="AZ7" s="25"/>
      <c r="BA7" s="188"/>
      <c r="BB7" s="25"/>
      <c r="BC7" s="24"/>
      <c r="BD7" s="28"/>
      <c r="BE7" s="188"/>
      <c r="BF7" s="25"/>
      <c r="BG7" s="24"/>
      <c r="BH7" s="28"/>
      <c r="BI7" s="188"/>
      <c r="BJ7" s="25"/>
      <c r="BK7" s="188"/>
      <c r="BL7" s="28"/>
      <c r="BM7" s="188"/>
      <c r="BN7" s="25"/>
      <c r="BO7" s="188"/>
      <c r="BP7" s="25"/>
      <c r="BQ7" s="188"/>
      <c r="BR7" s="25"/>
      <c r="BS7" s="29">
        <f t="shared" si="0"/>
        <v>0</v>
      </c>
      <c r="BT7" s="30">
        <f t="shared" si="1"/>
        <v>0</v>
      </c>
      <c r="BU7" s="38">
        <f>BT7-BS7</f>
        <v>0</v>
      </c>
      <c r="BV7" s="39"/>
      <c r="BW7" s="40"/>
    </row>
    <row r="8" spans="1:75" ht="15.75">
      <c r="A8" s="34" t="s">
        <v>11</v>
      </c>
      <c r="B8" s="35"/>
      <c r="C8" s="188">
        <v>0</v>
      </c>
      <c r="D8" s="25">
        <v>0</v>
      </c>
      <c r="E8" s="188">
        <v>0</v>
      </c>
      <c r="F8" s="25">
        <v>0</v>
      </c>
      <c r="G8" s="188">
        <v>0</v>
      </c>
      <c r="H8" s="25">
        <v>0</v>
      </c>
      <c r="I8" s="188">
        <v>0</v>
      </c>
      <c r="J8" s="25">
        <v>0</v>
      </c>
      <c r="K8" s="188">
        <v>0</v>
      </c>
      <c r="L8" s="25">
        <v>0</v>
      </c>
      <c r="M8" s="188">
        <v>0</v>
      </c>
      <c r="N8" s="25">
        <v>0</v>
      </c>
      <c r="O8" s="188">
        <v>0</v>
      </c>
      <c r="P8" s="25">
        <v>0</v>
      </c>
      <c r="Q8" s="188">
        <v>0</v>
      </c>
      <c r="R8" s="25">
        <v>0</v>
      </c>
      <c r="S8" s="188">
        <v>0</v>
      </c>
      <c r="T8" s="25">
        <v>0</v>
      </c>
      <c r="U8" s="188"/>
      <c r="V8" s="25"/>
      <c r="W8" s="188"/>
      <c r="X8" s="25"/>
      <c r="Y8" s="188"/>
      <c r="Z8" s="28"/>
      <c r="AA8" s="188"/>
      <c r="AB8" s="25"/>
      <c r="AC8" s="188"/>
      <c r="AD8" s="25"/>
      <c r="AE8" s="24"/>
      <c r="AF8" s="25"/>
      <c r="AG8" s="24"/>
      <c r="AH8" s="28"/>
      <c r="AI8" s="188"/>
      <c r="AJ8" s="25"/>
      <c r="AK8" s="188"/>
      <c r="AL8" s="25"/>
      <c r="AM8" s="36"/>
      <c r="AN8" s="28"/>
      <c r="AO8" s="37"/>
      <c r="AP8" s="25"/>
      <c r="AQ8" s="24"/>
      <c r="AR8" s="28"/>
      <c r="AS8" s="24"/>
      <c r="AT8" s="28"/>
      <c r="AU8" s="188"/>
      <c r="AV8" s="25"/>
      <c r="AW8" s="188"/>
      <c r="AX8" s="25"/>
      <c r="AY8" s="188"/>
      <c r="AZ8" s="25"/>
      <c r="BA8" s="188"/>
      <c r="BB8" s="25"/>
      <c r="BC8" s="24"/>
      <c r="BD8" s="28"/>
      <c r="BE8" s="188"/>
      <c r="BF8" s="25"/>
      <c r="BG8" s="24"/>
      <c r="BH8" s="28"/>
      <c r="BI8" s="188"/>
      <c r="BJ8" s="25"/>
      <c r="BK8" s="188"/>
      <c r="BL8" s="28"/>
      <c r="BM8" s="188"/>
      <c r="BN8" s="25"/>
      <c r="BO8" s="188"/>
      <c r="BP8" s="25"/>
      <c r="BQ8" s="188"/>
      <c r="BR8" s="25"/>
      <c r="BS8" s="29">
        <f t="shared" si="0"/>
        <v>0</v>
      </c>
      <c r="BT8" s="30">
        <f t="shared" si="1"/>
        <v>0</v>
      </c>
      <c r="BU8" s="38">
        <f t="shared" ref="BU8:BU25" si="2">BT8-BS8</f>
        <v>0</v>
      </c>
      <c r="BV8" s="41"/>
      <c r="BW8" s="42"/>
    </row>
    <row r="9" spans="1:75" s="50" customFormat="1" ht="15.75">
      <c r="A9" s="275" t="s">
        <v>12</v>
      </c>
      <c r="B9" s="276"/>
      <c r="C9" s="43">
        <v>50.256000000000007</v>
      </c>
      <c r="D9" s="45">
        <v>49.967750000002042</v>
      </c>
      <c r="E9" s="193">
        <v>50.400000000000006</v>
      </c>
      <c r="F9" s="25">
        <v>47.387549999999031</v>
      </c>
      <c r="G9" s="48">
        <v>50.400000000000006</v>
      </c>
      <c r="H9" s="45">
        <v>51.243850000000627</v>
      </c>
      <c r="I9" s="43">
        <v>50.400000000000006</v>
      </c>
      <c r="J9" s="45">
        <v>48.655949999999159</v>
      </c>
      <c r="K9" s="195">
        <v>50.160000000000004</v>
      </c>
      <c r="L9" s="25">
        <v>48.634600000001853</v>
      </c>
      <c r="M9" s="43">
        <v>50.160000000000004</v>
      </c>
      <c r="N9" s="45">
        <v>46.219249999998624</v>
      </c>
      <c r="O9" s="188">
        <v>50.160000000000004</v>
      </c>
      <c r="P9" s="25">
        <v>45.72959999999928</v>
      </c>
      <c r="Q9" s="203">
        <v>50.160000000000004</v>
      </c>
      <c r="R9" s="25">
        <v>45.318000000000055</v>
      </c>
      <c r="S9" s="43">
        <v>50.160000000000004</v>
      </c>
      <c r="T9" s="45">
        <v>45.498600000001147</v>
      </c>
      <c r="U9" s="47"/>
      <c r="V9" s="45"/>
      <c r="W9" s="47"/>
      <c r="X9" s="45"/>
      <c r="Y9" s="48"/>
      <c r="Z9" s="44"/>
      <c r="AA9" s="43"/>
      <c r="AB9" s="45"/>
      <c r="AC9" s="46"/>
      <c r="AD9" s="45"/>
      <c r="AE9" s="24"/>
      <c r="AF9" s="25"/>
      <c r="AG9" s="49"/>
      <c r="AH9" s="44"/>
      <c r="AI9" s="48"/>
      <c r="AJ9" s="45"/>
      <c r="AK9" s="49"/>
      <c r="AL9" s="45"/>
      <c r="AM9" s="36"/>
      <c r="AN9" s="28"/>
      <c r="AO9" s="43"/>
      <c r="AP9" s="45"/>
      <c r="AQ9" s="49"/>
      <c r="AR9" s="44"/>
      <c r="AS9" s="43"/>
      <c r="AT9" s="45"/>
      <c r="AU9" s="188"/>
      <c r="AV9" s="25"/>
      <c r="AW9" s="48"/>
      <c r="AX9" s="45"/>
      <c r="AY9" s="43"/>
      <c r="AZ9" s="45"/>
      <c r="BA9" s="43"/>
      <c r="BB9" s="45"/>
      <c r="BC9" s="24"/>
      <c r="BD9" s="28"/>
      <c r="BE9" s="43"/>
      <c r="BF9" s="45"/>
      <c r="BG9" s="49"/>
      <c r="BH9" s="44"/>
      <c r="BI9" s="43"/>
      <c r="BJ9" s="45"/>
      <c r="BK9" s="43"/>
      <c r="BL9" s="44"/>
      <c r="BM9" s="43"/>
      <c r="BN9" s="45"/>
      <c r="BO9" s="188"/>
      <c r="BP9" s="25"/>
      <c r="BQ9" s="188"/>
      <c r="BR9" s="25"/>
      <c r="BS9" s="29">
        <f t="shared" si="0"/>
        <v>452.25600000000009</v>
      </c>
      <c r="BT9" s="30">
        <f t="shared" si="1"/>
        <v>428.65515000000175</v>
      </c>
      <c r="BU9" s="38">
        <f t="shared" si="2"/>
        <v>-23.600849999998331</v>
      </c>
      <c r="BV9" s="41"/>
      <c r="BW9" s="42"/>
    </row>
    <row r="10" spans="1:75" ht="15.75">
      <c r="A10" s="269" t="s">
        <v>13</v>
      </c>
      <c r="B10" s="270"/>
      <c r="C10" s="43">
        <v>16.128</v>
      </c>
      <c r="D10" s="45">
        <v>22.259</v>
      </c>
      <c r="E10" s="193">
        <v>16.128</v>
      </c>
      <c r="F10" s="25">
        <v>22.824999999999999</v>
      </c>
      <c r="G10" s="48">
        <v>16.128</v>
      </c>
      <c r="H10" s="45">
        <v>21.852</v>
      </c>
      <c r="I10" s="43">
        <v>16.128</v>
      </c>
      <c r="J10" s="45">
        <v>21.698999999999998</v>
      </c>
      <c r="K10" s="195">
        <v>16.128</v>
      </c>
      <c r="L10" s="25">
        <v>21.605</v>
      </c>
      <c r="M10" s="43">
        <v>16.128</v>
      </c>
      <c r="N10" s="45">
        <v>21.102</v>
      </c>
      <c r="O10" s="188">
        <v>16.128</v>
      </c>
      <c r="P10" s="25">
        <v>22.079000000000001</v>
      </c>
      <c r="Q10" s="203">
        <v>16.128</v>
      </c>
      <c r="R10" s="25">
        <v>21.992000000000001</v>
      </c>
      <c r="S10" s="43">
        <v>16.128</v>
      </c>
      <c r="T10" s="45">
        <v>21.991</v>
      </c>
      <c r="U10" s="47"/>
      <c r="V10" s="45"/>
      <c r="W10" s="47"/>
      <c r="X10" s="45"/>
      <c r="Y10" s="48"/>
      <c r="Z10" s="44"/>
      <c r="AA10" s="43"/>
      <c r="AB10" s="45"/>
      <c r="AC10" s="46"/>
      <c r="AD10" s="45"/>
      <c r="AE10" s="24"/>
      <c r="AF10" s="25"/>
      <c r="AG10" s="49"/>
      <c r="AH10" s="44"/>
      <c r="AI10" s="48"/>
      <c r="AJ10" s="45"/>
      <c r="AK10" s="49"/>
      <c r="AL10" s="45"/>
      <c r="AM10" s="36"/>
      <c r="AN10" s="28"/>
      <c r="AO10" s="43"/>
      <c r="AP10" s="45"/>
      <c r="AQ10" s="49"/>
      <c r="AR10" s="44"/>
      <c r="AS10" s="43"/>
      <c r="AT10" s="45"/>
      <c r="AU10" s="188"/>
      <c r="AV10" s="25"/>
      <c r="AW10" s="48"/>
      <c r="AX10" s="45"/>
      <c r="AY10" s="43"/>
      <c r="AZ10" s="45"/>
      <c r="BA10" s="43"/>
      <c r="BB10" s="45"/>
      <c r="BC10" s="24"/>
      <c r="BD10" s="28"/>
      <c r="BE10" s="43"/>
      <c r="BF10" s="45"/>
      <c r="BG10" s="49"/>
      <c r="BH10" s="44"/>
      <c r="BI10" s="43"/>
      <c r="BJ10" s="45"/>
      <c r="BK10" s="43"/>
      <c r="BL10" s="44"/>
      <c r="BM10" s="43"/>
      <c r="BN10" s="45"/>
      <c r="BO10" s="188"/>
      <c r="BP10" s="25"/>
      <c r="BQ10" s="188"/>
      <c r="BR10" s="25"/>
      <c r="BS10" s="29">
        <f t="shared" si="0"/>
        <v>145.15199999999999</v>
      </c>
      <c r="BT10" s="30">
        <f t="shared" si="1"/>
        <v>197.404</v>
      </c>
      <c r="BU10" s="38">
        <f t="shared" si="2"/>
        <v>52.25200000000001</v>
      </c>
      <c r="BV10" s="41"/>
      <c r="BW10" s="42"/>
    </row>
    <row r="11" spans="1:75" ht="15.75">
      <c r="A11" s="271" t="s">
        <v>14</v>
      </c>
      <c r="B11" s="272"/>
      <c r="C11" s="43">
        <v>168.45599999999999</v>
      </c>
      <c r="D11" s="45">
        <v>201.65294999998832</v>
      </c>
      <c r="E11" s="43">
        <v>177.38399999999999</v>
      </c>
      <c r="F11" s="45">
        <v>200.3653499999985</v>
      </c>
      <c r="G11" s="48">
        <v>169.27199999999999</v>
      </c>
      <c r="H11" s="45">
        <v>200.80759999998591</v>
      </c>
      <c r="I11" s="43">
        <v>176.42400000000001</v>
      </c>
      <c r="J11" s="45">
        <v>199.91585000000865</v>
      </c>
      <c r="K11" s="43">
        <v>176.42400000000001</v>
      </c>
      <c r="L11" s="45">
        <v>197.84815000001072</v>
      </c>
      <c r="M11" s="43">
        <v>177.14400000000001</v>
      </c>
      <c r="N11" s="45">
        <v>199.66210000002434</v>
      </c>
      <c r="O11" s="43">
        <v>177.38800000000001</v>
      </c>
      <c r="P11" s="45">
        <v>197.04774999999768</v>
      </c>
      <c r="Q11" s="43">
        <v>174.50399999999999</v>
      </c>
      <c r="R11" s="45">
        <v>187.30229999999469</v>
      </c>
      <c r="S11" s="43">
        <v>174.26400000000001</v>
      </c>
      <c r="T11" s="45">
        <v>185.2229999999883</v>
      </c>
      <c r="U11" s="47"/>
      <c r="V11" s="45"/>
      <c r="W11" s="47"/>
      <c r="X11" s="45"/>
      <c r="Y11" s="48"/>
      <c r="Z11" s="44"/>
      <c r="AA11" s="43"/>
      <c r="AB11" s="45"/>
      <c r="AC11" s="46"/>
      <c r="AD11" s="45"/>
      <c r="AE11" s="24"/>
      <c r="AF11" s="25"/>
      <c r="AG11" s="49"/>
      <c r="AH11" s="44"/>
      <c r="AI11" s="48"/>
      <c r="AJ11" s="45"/>
      <c r="AK11" s="49"/>
      <c r="AL11" s="45"/>
      <c r="AM11" s="36"/>
      <c r="AN11" s="28"/>
      <c r="AO11" s="43"/>
      <c r="AP11" s="45"/>
      <c r="AQ11" s="49"/>
      <c r="AR11" s="44"/>
      <c r="AS11" s="43"/>
      <c r="AT11" s="45"/>
      <c r="AU11" s="43"/>
      <c r="AV11" s="45"/>
      <c r="AW11" s="48"/>
      <c r="AX11" s="45"/>
      <c r="AY11" s="43"/>
      <c r="AZ11" s="45"/>
      <c r="BA11" s="43"/>
      <c r="BB11" s="45"/>
      <c r="BC11" s="24"/>
      <c r="BD11" s="28"/>
      <c r="BE11" s="43"/>
      <c r="BF11" s="45"/>
      <c r="BG11" s="49"/>
      <c r="BH11" s="44"/>
      <c r="BI11" s="43"/>
      <c r="BJ11" s="45"/>
      <c r="BK11" s="43"/>
      <c r="BL11" s="44"/>
      <c r="BM11" s="43"/>
      <c r="BN11" s="45"/>
      <c r="BO11" s="43"/>
      <c r="BP11" s="45"/>
      <c r="BQ11" s="43"/>
      <c r="BR11" s="45"/>
      <c r="BS11" s="29">
        <f t="shared" si="0"/>
        <v>1571.2599999999998</v>
      </c>
      <c r="BT11" s="30">
        <f t="shared" si="1"/>
        <v>1769.8250499999972</v>
      </c>
      <c r="BU11" s="38">
        <f>BT11-BS11</f>
        <v>198.56504999999743</v>
      </c>
      <c r="BV11" s="41"/>
      <c r="BW11" s="42"/>
    </row>
    <row r="12" spans="1:75" ht="15.75">
      <c r="A12" s="261" t="s">
        <v>15</v>
      </c>
      <c r="B12" s="262"/>
      <c r="C12" s="43">
        <v>153.47999999999999</v>
      </c>
      <c r="D12" s="45">
        <v>159.9310000001494</v>
      </c>
      <c r="E12" s="43">
        <v>156</v>
      </c>
      <c r="F12" s="45">
        <v>163.94599999998843</v>
      </c>
      <c r="G12" s="48">
        <v>187.72800000000001</v>
      </c>
      <c r="H12" s="45">
        <v>216.79700000001651</v>
      </c>
      <c r="I12" s="43">
        <v>228</v>
      </c>
      <c r="J12" s="45">
        <v>239.44899999992333</v>
      </c>
      <c r="K12" s="43">
        <v>228</v>
      </c>
      <c r="L12" s="45">
        <v>259.83000000001505</v>
      </c>
      <c r="M12" s="43">
        <v>216</v>
      </c>
      <c r="N12" s="45">
        <v>226.93599999997329</v>
      </c>
      <c r="O12" s="43">
        <v>216</v>
      </c>
      <c r="P12" s="45">
        <v>205.89500000003011</v>
      </c>
      <c r="Q12" s="43">
        <v>156</v>
      </c>
      <c r="R12" s="45">
        <v>144.15199999999101</v>
      </c>
      <c r="S12" s="43">
        <v>156</v>
      </c>
      <c r="T12" s="45">
        <v>158.01999999994945</v>
      </c>
      <c r="U12" s="43"/>
      <c r="V12" s="45"/>
      <c r="W12" s="47"/>
      <c r="X12" s="45"/>
      <c r="Y12" s="48"/>
      <c r="Z12" s="44"/>
      <c r="AA12" s="43"/>
      <c r="AB12" s="45"/>
      <c r="AC12" s="46"/>
      <c r="AD12" s="45"/>
      <c r="AE12" s="24"/>
      <c r="AF12" s="25"/>
      <c r="AG12" s="49"/>
      <c r="AH12" s="44"/>
      <c r="AI12" s="48"/>
      <c r="AJ12" s="45"/>
      <c r="AK12" s="49"/>
      <c r="AL12" s="45"/>
      <c r="AM12" s="36"/>
      <c r="AN12" s="28"/>
      <c r="AO12" s="43"/>
      <c r="AP12" s="45"/>
      <c r="AQ12" s="49"/>
      <c r="AR12" s="44"/>
      <c r="AS12" s="43"/>
      <c r="AT12" s="45"/>
      <c r="AU12" s="43"/>
      <c r="AV12" s="45"/>
      <c r="AW12" s="48"/>
      <c r="AX12" s="45"/>
      <c r="AY12" s="43"/>
      <c r="AZ12" s="45"/>
      <c r="BA12" s="43"/>
      <c r="BB12" s="45"/>
      <c r="BC12" s="24"/>
      <c r="BD12" s="28"/>
      <c r="BE12" s="43"/>
      <c r="BF12" s="45"/>
      <c r="BG12" s="49"/>
      <c r="BH12" s="44"/>
      <c r="BI12" s="43"/>
      <c r="BJ12" s="45"/>
      <c r="BK12" s="43"/>
      <c r="BL12" s="44"/>
      <c r="BM12" s="43"/>
      <c r="BN12" s="45"/>
      <c r="BO12" s="43"/>
      <c r="BP12" s="45"/>
      <c r="BQ12" s="43"/>
      <c r="BR12" s="45"/>
      <c r="BS12" s="29">
        <f t="shared" si="0"/>
        <v>1697.2080000000001</v>
      </c>
      <c r="BT12" s="30">
        <f>SUM(V12,T12,R12,P12,N12,L12,J12,H12,F12,D12,Z12,AB12,AD12,AF12,AH12,AJ12,AL12,AN12,AP12,AR12,AT12,AV12,AX12,AZ12,BB12,BD12,BF12,BH12,BJ12,BL12)-782.272</f>
        <v>992.68400000003669</v>
      </c>
      <c r="BU12" s="38">
        <f>BT12-BS12</f>
        <v>-704.52399999996339</v>
      </c>
      <c r="BV12" s="41"/>
      <c r="BW12" s="42"/>
    </row>
    <row r="13" spans="1:75" ht="15.75">
      <c r="A13" s="182" t="s">
        <v>16</v>
      </c>
      <c r="B13" s="183"/>
      <c r="C13" s="43">
        <v>74.783999999999992</v>
      </c>
      <c r="D13" s="45">
        <v>16.13600000000315</v>
      </c>
      <c r="E13" s="43">
        <v>76.8</v>
      </c>
      <c r="F13" s="45">
        <v>84.187999999992826</v>
      </c>
      <c r="G13" s="48">
        <v>74.904000000000011</v>
      </c>
      <c r="H13" s="45">
        <v>82.788000000003194</v>
      </c>
      <c r="I13" s="43">
        <v>76.8</v>
      </c>
      <c r="J13" s="45">
        <v>83.569999999993342</v>
      </c>
      <c r="K13" s="43">
        <v>76.8</v>
      </c>
      <c r="L13" s="45">
        <v>79.770000000007713</v>
      </c>
      <c r="M13" s="43">
        <v>79.2</v>
      </c>
      <c r="N13" s="45">
        <v>77.653999999993175</v>
      </c>
      <c r="O13" s="43">
        <v>78.959999999999994</v>
      </c>
      <c r="P13" s="45">
        <v>74.882000000004155</v>
      </c>
      <c r="Q13" s="43">
        <v>79.2</v>
      </c>
      <c r="R13" s="45">
        <v>79.607999999998356</v>
      </c>
      <c r="S13" s="43">
        <v>79.2</v>
      </c>
      <c r="T13" s="45">
        <v>79.163999999991574</v>
      </c>
      <c r="U13" s="43"/>
      <c r="V13" s="45"/>
      <c r="W13" s="47"/>
      <c r="X13" s="45"/>
      <c r="Y13" s="48"/>
      <c r="Z13" s="44"/>
      <c r="AA13" s="43"/>
      <c r="AB13" s="45"/>
      <c r="AC13" s="46"/>
      <c r="AD13" s="45"/>
      <c r="AE13" s="49"/>
      <c r="AF13" s="45"/>
      <c r="AG13" s="49"/>
      <c r="AH13" s="44"/>
      <c r="AI13" s="48"/>
      <c r="AJ13" s="45"/>
      <c r="AK13" s="49"/>
      <c r="AL13" s="45"/>
      <c r="AM13" s="49"/>
      <c r="AN13" s="44"/>
      <c r="AO13" s="43"/>
      <c r="AP13" s="45"/>
      <c r="AQ13" s="49"/>
      <c r="AR13" s="44"/>
      <c r="AS13" s="43"/>
      <c r="AT13" s="45"/>
      <c r="AU13" s="43"/>
      <c r="AV13" s="45"/>
      <c r="AW13" s="48"/>
      <c r="AX13" s="45"/>
      <c r="AY13" s="43"/>
      <c r="AZ13" s="45"/>
      <c r="BA13" s="43"/>
      <c r="BB13" s="45"/>
      <c r="BC13" s="49"/>
      <c r="BD13" s="44"/>
      <c r="BE13" s="43"/>
      <c r="BF13" s="45"/>
      <c r="BG13" s="49"/>
      <c r="BH13" s="44"/>
      <c r="BI13" s="43"/>
      <c r="BJ13" s="45"/>
      <c r="BK13" s="43"/>
      <c r="BL13" s="44"/>
      <c r="BM13" s="43"/>
      <c r="BN13" s="45"/>
      <c r="BO13" s="43"/>
      <c r="BP13" s="45"/>
      <c r="BQ13" s="43"/>
      <c r="BR13" s="45"/>
      <c r="BS13" s="29">
        <f t="shared" si="0"/>
        <v>696.64800000000014</v>
      </c>
      <c r="BT13" s="30">
        <f>SUM(V13,T13,R13,P13,N13,L13,J13,H13,F13,D13,Z13,AB13,AD13,AF13,AH13,AJ13,AL13,AN13,AP13,AR13,AT13,AV13,AX13,AZ13,BB13,BD13,BF13,BH13,BJ13,BL13)+782.272</f>
        <v>1440.0319999999874</v>
      </c>
      <c r="BU13" s="38"/>
      <c r="BV13" s="41"/>
      <c r="BW13" s="42"/>
    </row>
    <row r="14" spans="1:75" ht="15.75">
      <c r="A14" s="261" t="s">
        <v>17</v>
      </c>
      <c r="B14" s="262"/>
      <c r="C14" s="43">
        <v>1.008</v>
      </c>
      <c r="D14" s="45">
        <v>1.008</v>
      </c>
      <c r="E14" s="43">
        <v>1.008</v>
      </c>
      <c r="F14" s="45">
        <v>1.008</v>
      </c>
      <c r="G14" s="48">
        <v>1.008</v>
      </c>
      <c r="H14" s="45">
        <v>1.008</v>
      </c>
      <c r="I14" s="43">
        <v>1.008</v>
      </c>
      <c r="J14" s="45">
        <v>1.008</v>
      </c>
      <c r="K14" s="43">
        <v>1.008</v>
      </c>
      <c r="L14" s="45">
        <v>1.008</v>
      </c>
      <c r="M14" s="43">
        <v>1.008</v>
      </c>
      <c r="N14" s="45">
        <v>1.008</v>
      </c>
      <c r="O14" s="43">
        <v>1.008</v>
      </c>
      <c r="P14" s="45">
        <v>1.008</v>
      </c>
      <c r="Q14" s="43">
        <v>1.008</v>
      </c>
      <c r="R14" s="45">
        <v>1.008</v>
      </c>
      <c r="S14" s="43">
        <v>1.008</v>
      </c>
      <c r="T14" s="45">
        <v>1.008</v>
      </c>
      <c r="U14" s="47"/>
      <c r="V14" s="45"/>
      <c r="W14" s="47"/>
      <c r="X14" s="45"/>
      <c r="Y14" s="48"/>
      <c r="Z14" s="44"/>
      <c r="AA14" s="43"/>
      <c r="AB14" s="45"/>
      <c r="AC14" s="46"/>
      <c r="AD14" s="45"/>
      <c r="AE14" s="49"/>
      <c r="AF14" s="45"/>
      <c r="AG14" s="49"/>
      <c r="AH14" s="44"/>
      <c r="AI14" s="48"/>
      <c r="AJ14" s="45"/>
      <c r="AK14" s="49"/>
      <c r="AL14" s="45"/>
      <c r="AM14" s="49"/>
      <c r="AN14" s="44"/>
      <c r="AO14" s="43"/>
      <c r="AP14" s="45"/>
      <c r="AQ14" s="49"/>
      <c r="AR14" s="44"/>
      <c r="AS14" s="43"/>
      <c r="AT14" s="45"/>
      <c r="AU14" s="43"/>
      <c r="AV14" s="45"/>
      <c r="AW14" s="48"/>
      <c r="AX14" s="45"/>
      <c r="AY14" s="43"/>
      <c r="AZ14" s="45"/>
      <c r="BA14" s="43"/>
      <c r="BB14" s="45"/>
      <c r="BC14" s="49"/>
      <c r="BD14" s="44"/>
      <c r="BE14" s="43"/>
      <c r="BF14" s="45"/>
      <c r="BG14" s="49"/>
      <c r="BH14" s="44"/>
      <c r="BI14" s="43"/>
      <c r="BJ14" s="45"/>
      <c r="BK14" s="43"/>
      <c r="BL14" s="44"/>
      <c r="BM14" s="43"/>
      <c r="BN14" s="45"/>
      <c r="BO14" s="43"/>
      <c r="BP14" s="45"/>
      <c r="BQ14" s="43"/>
      <c r="BR14" s="45"/>
      <c r="BS14" s="29">
        <f t="shared" si="0"/>
        <v>9.0719999999999992</v>
      </c>
      <c r="BT14" s="30">
        <f t="shared" ref="BT14:BT34" si="3">SUM(V14,T14,R14,P14,N14,L14,J14,H14,F14,D14,Z14,AB14,AD14,AF14,AH14,AJ14,AL14,AN14,AP14,AR14,AT14,AV14,AX14,AZ14,BB14,BD14,BF14,BH14,BJ14,BL14)</f>
        <v>9.0719999999999992</v>
      </c>
      <c r="BU14" s="38">
        <f t="shared" si="2"/>
        <v>0</v>
      </c>
      <c r="BV14" s="41"/>
      <c r="BW14" s="42"/>
    </row>
    <row r="15" spans="1:75" ht="15.75">
      <c r="A15" s="261" t="s">
        <v>18</v>
      </c>
      <c r="B15" s="262"/>
      <c r="C15" s="43">
        <v>182.4</v>
      </c>
      <c r="D15" s="45">
        <v>190.08399999999529</v>
      </c>
      <c r="E15" s="43">
        <v>163.19999999999999</v>
      </c>
      <c r="F15" s="45">
        <v>170.38800000000083</v>
      </c>
      <c r="G15" s="48">
        <v>180.57599999999999</v>
      </c>
      <c r="H15" s="45">
        <v>165.96400000001267</v>
      </c>
      <c r="I15" s="43">
        <v>182.4</v>
      </c>
      <c r="J15" s="45">
        <v>211.84199999999146</v>
      </c>
      <c r="K15" s="43">
        <v>182.4</v>
      </c>
      <c r="L15" s="45">
        <v>215.83999999998377</v>
      </c>
      <c r="M15" s="43">
        <v>182.4</v>
      </c>
      <c r="N15" s="45">
        <v>216.41200000001118</v>
      </c>
      <c r="O15" s="43">
        <v>182.4</v>
      </c>
      <c r="P15" s="45">
        <v>209.94800000000032</v>
      </c>
      <c r="Q15" s="43">
        <v>196.8</v>
      </c>
      <c r="R15" s="45">
        <v>198.71000000000095</v>
      </c>
      <c r="S15" s="43">
        <v>163.19999999999999</v>
      </c>
      <c r="T15" s="45">
        <v>151.5099999999893</v>
      </c>
      <c r="U15" s="47"/>
      <c r="V15" s="45"/>
      <c r="W15" s="47"/>
      <c r="X15" s="45"/>
      <c r="Y15" s="48"/>
      <c r="Z15" s="44"/>
      <c r="AA15" s="43"/>
      <c r="AB15" s="45"/>
      <c r="AC15" s="46"/>
      <c r="AD15" s="45"/>
      <c r="AE15" s="49"/>
      <c r="AF15" s="45"/>
      <c r="AG15" s="49"/>
      <c r="AH15" s="44"/>
      <c r="AI15" s="48"/>
      <c r="AJ15" s="45"/>
      <c r="AK15" s="49"/>
      <c r="AL15" s="45"/>
      <c r="AM15" s="49"/>
      <c r="AN15" s="44"/>
      <c r="AO15" s="43"/>
      <c r="AP15" s="45"/>
      <c r="AQ15" s="49"/>
      <c r="AR15" s="44"/>
      <c r="AS15" s="43"/>
      <c r="AT15" s="45"/>
      <c r="AU15" s="43"/>
      <c r="AV15" s="45"/>
      <c r="AW15" s="48"/>
      <c r="AX15" s="45"/>
      <c r="AY15" s="43"/>
      <c r="AZ15" s="45"/>
      <c r="BA15" s="43"/>
      <c r="BB15" s="45"/>
      <c r="BC15" s="49"/>
      <c r="BD15" s="44"/>
      <c r="BE15" s="43"/>
      <c r="BF15" s="45"/>
      <c r="BG15" s="49"/>
      <c r="BH15" s="44"/>
      <c r="BI15" s="43"/>
      <c r="BJ15" s="45"/>
      <c r="BK15" s="43"/>
      <c r="BL15" s="44"/>
      <c r="BM15" s="43"/>
      <c r="BN15" s="45"/>
      <c r="BO15" s="43"/>
      <c r="BP15" s="45"/>
      <c r="BQ15" s="43"/>
      <c r="BR15" s="45"/>
      <c r="BS15" s="29">
        <f t="shared" si="0"/>
        <v>1615.7760000000001</v>
      </c>
      <c r="BT15" s="30">
        <f t="shared" si="3"/>
        <v>1730.6979999999858</v>
      </c>
      <c r="BU15" s="53">
        <f t="shared" si="2"/>
        <v>114.9219999999857</v>
      </c>
      <c r="BV15" s="41"/>
      <c r="BW15" s="54"/>
    </row>
    <row r="16" spans="1:75" ht="15.75">
      <c r="A16" s="261" t="s">
        <v>19</v>
      </c>
      <c r="B16" s="262"/>
      <c r="C16" s="43">
        <v>29.664000000000001</v>
      </c>
      <c r="D16" s="45">
        <v>36.246560000000315</v>
      </c>
      <c r="E16" s="43">
        <v>31.2</v>
      </c>
      <c r="F16" s="45">
        <v>36.762879999992435</v>
      </c>
      <c r="G16" s="48">
        <v>29.832000000000001</v>
      </c>
      <c r="H16" s="45">
        <v>36.393280000002704</v>
      </c>
      <c r="I16" s="43">
        <v>30.96</v>
      </c>
      <c r="J16" s="45">
        <v>39.174240000000864</v>
      </c>
      <c r="K16" s="43">
        <v>31.2</v>
      </c>
      <c r="L16" s="45">
        <v>38.622080000000423</v>
      </c>
      <c r="M16" s="43">
        <v>31.2</v>
      </c>
      <c r="N16" s="45">
        <v>39.612159999998404</v>
      </c>
      <c r="O16" s="43">
        <v>31.44</v>
      </c>
      <c r="P16" s="45">
        <v>37.235520000003163</v>
      </c>
      <c r="Q16" s="43">
        <v>30.96</v>
      </c>
      <c r="R16" s="45">
        <v>39.693920000004873</v>
      </c>
      <c r="S16" s="43">
        <v>30.96</v>
      </c>
      <c r="T16" s="45">
        <v>36.79871999999159</v>
      </c>
      <c r="U16" s="47"/>
      <c r="V16" s="45"/>
      <c r="W16" s="47"/>
      <c r="X16" s="45"/>
      <c r="Y16" s="48"/>
      <c r="Z16" s="44"/>
      <c r="AA16" s="43"/>
      <c r="AB16" s="45"/>
      <c r="AC16" s="46"/>
      <c r="AD16" s="45"/>
      <c r="AE16" s="49"/>
      <c r="AF16" s="45"/>
      <c r="AG16" s="49"/>
      <c r="AH16" s="44"/>
      <c r="AI16" s="48"/>
      <c r="AJ16" s="45"/>
      <c r="AK16" s="49"/>
      <c r="AL16" s="45"/>
      <c r="AM16" s="49"/>
      <c r="AN16" s="44"/>
      <c r="AO16" s="43"/>
      <c r="AP16" s="45"/>
      <c r="AQ16" s="49"/>
      <c r="AR16" s="44"/>
      <c r="AS16" s="43"/>
      <c r="AT16" s="45"/>
      <c r="AU16" s="43"/>
      <c r="AV16" s="45"/>
      <c r="AW16" s="48"/>
      <c r="AX16" s="45"/>
      <c r="AY16" s="43"/>
      <c r="AZ16" s="45"/>
      <c r="BA16" s="43"/>
      <c r="BB16" s="45"/>
      <c r="BC16" s="49"/>
      <c r="BD16" s="44"/>
      <c r="BE16" s="43"/>
      <c r="BF16" s="45"/>
      <c r="BG16" s="49"/>
      <c r="BH16" s="44"/>
      <c r="BI16" s="43"/>
      <c r="BJ16" s="45"/>
      <c r="BK16" s="43"/>
      <c r="BL16" s="44"/>
      <c r="BM16" s="43"/>
      <c r="BN16" s="45"/>
      <c r="BO16" s="43"/>
      <c r="BP16" s="45"/>
      <c r="BQ16" s="43"/>
      <c r="BR16" s="45"/>
      <c r="BS16" s="29">
        <f t="shared" si="0"/>
        <v>277.416</v>
      </c>
      <c r="BT16" s="30">
        <f t="shared" si="3"/>
        <v>340.53935999999476</v>
      </c>
      <c r="BU16" s="38">
        <f t="shared" si="2"/>
        <v>63.123359999994761</v>
      </c>
      <c r="BV16" s="41"/>
      <c r="BW16" s="54"/>
    </row>
    <row r="17" spans="1:75" ht="15.75">
      <c r="A17" s="261" t="s">
        <v>20</v>
      </c>
      <c r="B17" s="262"/>
      <c r="C17" s="43">
        <v>24.24</v>
      </c>
      <c r="D17" s="45">
        <v>27.28</v>
      </c>
      <c r="E17" s="43">
        <v>24.24</v>
      </c>
      <c r="F17" s="45">
        <v>27.28</v>
      </c>
      <c r="G17" s="48">
        <v>24.24</v>
      </c>
      <c r="H17" s="45">
        <v>31.55</v>
      </c>
      <c r="I17" s="43">
        <v>24.24</v>
      </c>
      <c r="J17" s="45">
        <v>39.299999999999997</v>
      </c>
      <c r="K17" s="43">
        <v>24.24</v>
      </c>
      <c r="L17" s="45">
        <v>39.299999999999997</v>
      </c>
      <c r="M17" s="43">
        <v>24.24</v>
      </c>
      <c r="N17" s="45">
        <v>43.53</v>
      </c>
      <c r="O17" s="43">
        <v>24.24</v>
      </c>
      <c r="P17" s="45">
        <v>40.64</v>
      </c>
      <c r="Q17" s="43">
        <v>24.24</v>
      </c>
      <c r="R17" s="45">
        <v>40.64</v>
      </c>
      <c r="S17" s="43">
        <v>24.24</v>
      </c>
      <c r="T17" s="45">
        <v>28.93</v>
      </c>
      <c r="U17" s="47"/>
      <c r="V17" s="45"/>
      <c r="W17" s="47"/>
      <c r="X17" s="45"/>
      <c r="Y17" s="48"/>
      <c r="Z17" s="44"/>
      <c r="AA17" s="43"/>
      <c r="AB17" s="45"/>
      <c r="AC17" s="46"/>
      <c r="AD17" s="45"/>
      <c r="AE17" s="49"/>
      <c r="AF17" s="45"/>
      <c r="AG17" s="49"/>
      <c r="AH17" s="44"/>
      <c r="AI17" s="48"/>
      <c r="AJ17" s="45"/>
      <c r="AK17" s="49"/>
      <c r="AL17" s="45"/>
      <c r="AM17" s="49"/>
      <c r="AN17" s="44"/>
      <c r="AO17" s="43"/>
      <c r="AP17" s="45"/>
      <c r="AQ17" s="49"/>
      <c r="AR17" s="44"/>
      <c r="AS17" s="43"/>
      <c r="AT17" s="45"/>
      <c r="AU17" s="43"/>
      <c r="AV17" s="45"/>
      <c r="AW17" s="48"/>
      <c r="AX17" s="45"/>
      <c r="AY17" s="43"/>
      <c r="AZ17" s="45"/>
      <c r="BA17" s="43"/>
      <c r="BB17" s="45"/>
      <c r="BC17" s="49"/>
      <c r="BD17" s="44"/>
      <c r="BE17" s="43"/>
      <c r="BF17" s="45"/>
      <c r="BG17" s="49"/>
      <c r="BH17" s="44"/>
      <c r="BI17" s="43"/>
      <c r="BJ17" s="45"/>
      <c r="BK17" s="43"/>
      <c r="BL17" s="44"/>
      <c r="BM17" s="43"/>
      <c r="BN17" s="45"/>
      <c r="BO17" s="43"/>
      <c r="BP17" s="45"/>
      <c r="BQ17" s="43"/>
      <c r="BR17" s="45"/>
      <c r="BS17" s="29">
        <f t="shared" si="0"/>
        <v>218.16000000000003</v>
      </c>
      <c r="BT17" s="30">
        <f t="shared" si="3"/>
        <v>318.45000000000005</v>
      </c>
      <c r="BU17" s="55">
        <f t="shared" si="2"/>
        <v>100.29000000000002</v>
      </c>
      <c r="BV17" s="41"/>
      <c r="BW17" s="54"/>
    </row>
    <row r="18" spans="1:75" ht="15.75">
      <c r="A18" s="263" t="s">
        <v>21</v>
      </c>
      <c r="B18" s="264"/>
      <c r="C18" s="43">
        <v>4.1760000000000002</v>
      </c>
      <c r="D18" s="45">
        <v>7</v>
      </c>
      <c r="E18" s="43">
        <v>4.8</v>
      </c>
      <c r="F18" s="45">
        <v>7</v>
      </c>
      <c r="G18" s="48">
        <v>4.1760000000000002</v>
      </c>
      <c r="H18" s="45">
        <v>7</v>
      </c>
      <c r="I18" s="43">
        <v>4.8</v>
      </c>
      <c r="J18" s="45">
        <v>7</v>
      </c>
      <c r="K18" s="43">
        <v>4.8</v>
      </c>
      <c r="L18" s="45">
        <v>7</v>
      </c>
      <c r="M18" s="43">
        <v>4.8</v>
      </c>
      <c r="N18" s="45">
        <v>7</v>
      </c>
      <c r="O18" s="43">
        <v>4.8</v>
      </c>
      <c r="P18" s="45">
        <v>7</v>
      </c>
      <c r="Q18" s="43">
        <v>4.8</v>
      </c>
      <c r="R18" s="45">
        <v>7</v>
      </c>
      <c r="S18" s="43">
        <v>4.8</v>
      </c>
      <c r="T18" s="45">
        <v>7</v>
      </c>
      <c r="U18" s="47"/>
      <c r="V18" s="45"/>
      <c r="W18" s="47"/>
      <c r="X18" s="45"/>
      <c r="Y18" s="48"/>
      <c r="Z18" s="44"/>
      <c r="AA18" s="43"/>
      <c r="AB18" s="45"/>
      <c r="AC18" s="46"/>
      <c r="AD18" s="45"/>
      <c r="AE18" s="49"/>
      <c r="AF18" s="45"/>
      <c r="AG18" s="49"/>
      <c r="AH18" s="44"/>
      <c r="AI18" s="48"/>
      <c r="AJ18" s="45"/>
      <c r="AK18" s="49"/>
      <c r="AL18" s="45"/>
      <c r="AM18" s="49"/>
      <c r="AN18" s="44"/>
      <c r="AO18" s="43"/>
      <c r="AP18" s="45"/>
      <c r="AQ18" s="49"/>
      <c r="AR18" s="44"/>
      <c r="AS18" s="43"/>
      <c r="AT18" s="45"/>
      <c r="AU18" s="43"/>
      <c r="AV18" s="45"/>
      <c r="AW18" s="48"/>
      <c r="AX18" s="45"/>
      <c r="AY18" s="43"/>
      <c r="AZ18" s="45"/>
      <c r="BA18" s="43"/>
      <c r="BB18" s="45"/>
      <c r="BC18" s="49"/>
      <c r="BD18" s="44"/>
      <c r="BE18" s="43"/>
      <c r="BF18" s="45"/>
      <c r="BG18" s="49"/>
      <c r="BH18" s="44"/>
      <c r="BI18" s="43"/>
      <c r="BJ18" s="45"/>
      <c r="BK18" s="43"/>
      <c r="BL18" s="44"/>
      <c r="BM18" s="43"/>
      <c r="BN18" s="45"/>
      <c r="BO18" s="43"/>
      <c r="BP18" s="45"/>
      <c r="BQ18" s="43"/>
      <c r="BR18" s="45"/>
      <c r="BS18" s="29">
        <f t="shared" si="0"/>
        <v>41.951999999999991</v>
      </c>
      <c r="BT18" s="30">
        <f t="shared" si="3"/>
        <v>63</v>
      </c>
      <c r="BU18" s="55">
        <f t="shared" si="2"/>
        <v>21.048000000000009</v>
      </c>
      <c r="BV18" s="41"/>
      <c r="BW18" s="54"/>
    </row>
    <row r="19" spans="1:75" ht="15.75">
      <c r="A19" s="253" t="s">
        <v>22</v>
      </c>
      <c r="B19" s="254"/>
      <c r="C19" s="43">
        <v>28.8</v>
      </c>
      <c r="D19" s="45">
        <v>24.703999999986554</v>
      </c>
      <c r="E19" s="43">
        <v>28.8</v>
      </c>
      <c r="F19" s="45">
        <v>23.318999999951977</v>
      </c>
      <c r="G19" s="48">
        <v>28.368000000000002</v>
      </c>
      <c r="H19" s="45">
        <v>26.108999999997117</v>
      </c>
      <c r="I19" s="43">
        <v>28.8</v>
      </c>
      <c r="J19" s="45">
        <v>24.841000000072992</v>
      </c>
      <c r="K19" s="43">
        <v>28.8</v>
      </c>
      <c r="L19" s="45">
        <v>24.577000000019208</v>
      </c>
      <c r="M19" s="43">
        <v>28.8</v>
      </c>
      <c r="N19" s="45">
        <v>25.877999999957741</v>
      </c>
      <c r="O19" s="43">
        <v>28.8</v>
      </c>
      <c r="P19" s="45">
        <v>25.791000000041297</v>
      </c>
      <c r="Q19" s="43">
        <v>26.4</v>
      </c>
      <c r="R19" s="45">
        <v>20.840000000029775</v>
      </c>
      <c r="S19" s="43">
        <v>26.4</v>
      </c>
      <c r="T19" s="45">
        <v>21.912000000050902</v>
      </c>
      <c r="U19" s="47"/>
      <c r="V19" s="45"/>
      <c r="W19" s="47"/>
      <c r="X19" s="45"/>
      <c r="Y19" s="48"/>
      <c r="Z19" s="44"/>
      <c r="AA19" s="43"/>
      <c r="AB19" s="45"/>
      <c r="AC19" s="46"/>
      <c r="AD19" s="45"/>
      <c r="AE19" s="49"/>
      <c r="AF19" s="45"/>
      <c r="AG19" s="49"/>
      <c r="AH19" s="44"/>
      <c r="AI19" s="48"/>
      <c r="AJ19" s="45"/>
      <c r="AK19" s="49"/>
      <c r="AL19" s="45"/>
      <c r="AM19" s="49"/>
      <c r="AN19" s="44"/>
      <c r="AO19" s="43"/>
      <c r="AP19" s="45"/>
      <c r="AQ19" s="49"/>
      <c r="AR19" s="44"/>
      <c r="AS19" s="43"/>
      <c r="AT19" s="45"/>
      <c r="AU19" s="43"/>
      <c r="AV19" s="45"/>
      <c r="AW19" s="48"/>
      <c r="AX19" s="45"/>
      <c r="AY19" s="43"/>
      <c r="AZ19" s="45"/>
      <c r="BA19" s="43"/>
      <c r="BB19" s="45"/>
      <c r="BC19" s="49"/>
      <c r="BD19" s="44"/>
      <c r="BE19" s="43"/>
      <c r="BF19" s="45"/>
      <c r="BG19" s="49"/>
      <c r="BH19" s="44"/>
      <c r="BI19" s="43"/>
      <c r="BJ19" s="45"/>
      <c r="BK19" s="43"/>
      <c r="BL19" s="44"/>
      <c r="BM19" s="43"/>
      <c r="BN19" s="45"/>
      <c r="BO19" s="43"/>
      <c r="BP19" s="45"/>
      <c r="BQ19" s="43"/>
      <c r="BR19" s="45"/>
      <c r="BS19" s="29">
        <f t="shared" si="0"/>
        <v>253.96800000000005</v>
      </c>
      <c r="BT19" s="30">
        <f t="shared" si="3"/>
        <v>217.97100000010758</v>
      </c>
      <c r="BU19" s="38">
        <f t="shared" si="2"/>
        <v>-35.996999999892466</v>
      </c>
      <c r="BV19" s="41"/>
      <c r="BW19" s="54"/>
    </row>
    <row r="20" spans="1:75" ht="15.75">
      <c r="A20" s="247" t="s">
        <v>23</v>
      </c>
      <c r="B20" s="248"/>
      <c r="C20" s="43">
        <v>21.6</v>
      </c>
      <c r="D20" s="45">
        <v>16.48</v>
      </c>
      <c r="E20" s="43">
        <v>21.6</v>
      </c>
      <c r="F20" s="45">
        <v>12.981</v>
      </c>
      <c r="G20" s="48">
        <v>21.6</v>
      </c>
      <c r="H20" s="45">
        <v>21.609000000000002</v>
      </c>
      <c r="I20" s="43">
        <v>19.2</v>
      </c>
      <c r="J20" s="45">
        <v>12.053000000000001</v>
      </c>
      <c r="K20" s="43">
        <v>19.2</v>
      </c>
      <c r="L20" s="45">
        <v>6.5410000000000004</v>
      </c>
      <c r="M20" s="43">
        <v>19.2</v>
      </c>
      <c r="N20" s="45">
        <v>13.986000000000001</v>
      </c>
      <c r="O20" s="43">
        <v>19.2</v>
      </c>
      <c r="P20" s="45">
        <v>16.251000000000001</v>
      </c>
      <c r="Q20" s="43">
        <v>19.2</v>
      </c>
      <c r="R20" s="45">
        <v>14.074</v>
      </c>
      <c r="S20" s="43">
        <v>19.2</v>
      </c>
      <c r="T20" s="45">
        <v>17.82</v>
      </c>
      <c r="U20" s="48"/>
      <c r="V20" s="45"/>
      <c r="W20" s="47"/>
      <c r="X20" s="45"/>
      <c r="Y20" s="48"/>
      <c r="Z20" s="44"/>
      <c r="AA20" s="43"/>
      <c r="AB20" s="45"/>
      <c r="AC20" s="46"/>
      <c r="AD20" s="45"/>
      <c r="AE20" s="49"/>
      <c r="AF20" s="45"/>
      <c r="AG20" s="49"/>
      <c r="AH20" s="44"/>
      <c r="AI20" s="48"/>
      <c r="AJ20" s="45"/>
      <c r="AK20" s="49"/>
      <c r="AL20" s="45"/>
      <c r="AM20" s="49"/>
      <c r="AN20" s="44"/>
      <c r="AO20" s="43"/>
      <c r="AP20" s="45"/>
      <c r="AQ20" s="49"/>
      <c r="AR20" s="44"/>
      <c r="AS20" s="43"/>
      <c r="AT20" s="45"/>
      <c r="AU20" s="43"/>
      <c r="AV20" s="45"/>
      <c r="AW20" s="48"/>
      <c r="AX20" s="45"/>
      <c r="AY20" s="43"/>
      <c r="AZ20" s="45"/>
      <c r="BA20" s="43"/>
      <c r="BB20" s="45"/>
      <c r="BC20" s="49"/>
      <c r="BD20" s="44"/>
      <c r="BE20" s="43"/>
      <c r="BF20" s="45"/>
      <c r="BG20" s="49"/>
      <c r="BH20" s="44"/>
      <c r="BI20" s="43"/>
      <c r="BJ20" s="45"/>
      <c r="BK20" s="43"/>
      <c r="BL20" s="44"/>
      <c r="BM20" s="43"/>
      <c r="BN20" s="45"/>
      <c r="BO20" s="43"/>
      <c r="BP20" s="45"/>
      <c r="BQ20" s="43"/>
      <c r="BR20" s="45"/>
      <c r="BS20" s="29">
        <f t="shared" si="0"/>
        <v>180</v>
      </c>
      <c r="BT20" s="30">
        <f t="shared" si="3"/>
        <v>131.79499999999999</v>
      </c>
      <c r="BU20" s="38">
        <f t="shared" si="2"/>
        <v>-48.205000000000013</v>
      </c>
      <c r="BV20" s="41"/>
      <c r="BW20" s="54"/>
    </row>
    <row r="21" spans="1:75" ht="15.75">
      <c r="A21" s="247" t="s">
        <v>24</v>
      </c>
      <c r="B21" s="248"/>
      <c r="C21" s="43">
        <v>9.6</v>
      </c>
      <c r="D21" s="45">
        <v>7</v>
      </c>
      <c r="E21" s="43">
        <v>9.6</v>
      </c>
      <c r="F21" s="45">
        <v>7</v>
      </c>
      <c r="G21" s="48">
        <v>9.6</v>
      </c>
      <c r="H21" s="45">
        <v>7</v>
      </c>
      <c r="I21" s="43">
        <v>9.6</v>
      </c>
      <c r="J21" s="45">
        <v>7</v>
      </c>
      <c r="K21" s="43">
        <v>9.6</v>
      </c>
      <c r="L21" s="45">
        <v>7</v>
      </c>
      <c r="M21" s="43">
        <v>12</v>
      </c>
      <c r="N21" s="45">
        <v>7</v>
      </c>
      <c r="O21" s="43">
        <v>9.6</v>
      </c>
      <c r="P21" s="45">
        <v>7</v>
      </c>
      <c r="Q21" s="43">
        <v>9.6</v>
      </c>
      <c r="R21" s="45">
        <v>7</v>
      </c>
      <c r="S21" s="43">
        <v>7.2</v>
      </c>
      <c r="T21" s="45">
        <v>7</v>
      </c>
      <c r="U21" s="48"/>
      <c r="V21" s="45"/>
      <c r="W21" s="47"/>
      <c r="X21" s="45"/>
      <c r="Y21" s="48"/>
      <c r="Z21" s="44"/>
      <c r="AA21" s="43"/>
      <c r="AB21" s="45"/>
      <c r="AC21" s="46"/>
      <c r="AD21" s="45"/>
      <c r="AE21" s="49"/>
      <c r="AF21" s="45"/>
      <c r="AG21" s="49"/>
      <c r="AH21" s="44"/>
      <c r="AI21" s="48"/>
      <c r="AJ21" s="45"/>
      <c r="AK21" s="49"/>
      <c r="AL21" s="45"/>
      <c r="AM21" s="49"/>
      <c r="AN21" s="44"/>
      <c r="AO21" s="43"/>
      <c r="AP21" s="45"/>
      <c r="AQ21" s="49"/>
      <c r="AR21" s="44"/>
      <c r="AS21" s="43"/>
      <c r="AT21" s="45"/>
      <c r="AU21" s="43"/>
      <c r="AV21" s="45"/>
      <c r="AW21" s="48"/>
      <c r="AX21" s="45"/>
      <c r="AY21" s="43"/>
      <c r="AZ21" s="45"/>
      <c r="BA21" s="43"/>
      <c r="BB21" s="45"/>
      <c r="BC21" s="49"/>
      <c r="BD21" s="44"/>
      <c r="BE21" s="43"/>
      <c r="BF21" s="45"/>
      <c r="BG21" s="49"/>
      <c r="BH21" s="44"/>
      <c r="BI21" s="43"/>
      <c r="BJ21" s="45"/>
      <c r="BK21" s="43"/>
      <c r="BL21" s="44"/>
      <c r="BM21" s="43"/>
      <c r="BN21" s="45"/>
      <c r="BO21" s="43"/>
      <c r="BP21" s="45"/>
      <c r="BQ21" s="43"/>
      <c r="BR21" s="45"/>
      <c r="BS21" s="29">
        <f t="shared" si="0"/>
        <v>86.399999999999991</v>
      </c>
      <c r="BT21" s="30">
        <f t="shared" si="3"/>
        <v>63</v>
      </c>
      <c r="BU21" s="55">
        <f t="shared" si="2"/>
        <v>-23.399999999999991</v>
      </c>
      <c r="BV21" s="41"/>
      <c r="BW21" s="54"/>
    </row>
    <row r="22" spans="1:75" ht="15.75">
      <c r="A22" s="56" t="s">
        <v>25</v>
      </c>
      <c r="B22" s="57"/>
      <c r="C22" s="43">
        <v>9.6000000000000002E-2</v>
      </c>
      <c r="D22" s="45">
        <v>9.6000000000000002E-2</v>
      </c>
      <c r="E22" s="43">
        <v>9.6000000000000002E-2</v>
      </c>
      <c r="F22" s="45">
        <v>9.6000000000000002E-2</v>
      </c>
      <c r="G22" s="48">
        <v>9.6000000000000002E-2</v>
      </c>
      <c r="H22" s="45">
        <v>9.6000000000000002E-2</v>
      </c>
      <c r="I22" s="43">
        <v>9.6000000000000002E-2</v>
      </c>
      <c r="J22" s="59">
        <v>9.6000000000000002E-2</v>
      </c>
      <c r="K22" s="43">
        <v>9.6000000000000002E-2</v>
      </c>
      <c r="L22" s="45">
        <v>9.6000000000000002E-2</v>
      </c>
      <c r="M22" s="48">
        <v>9.6000000000000002E-2</v>
      </c>
      <c r="N22" s="59">
        <v>9.6000000000000002E-2</v>
      </c>
      <c r="O22" s="43">
        <v>9.6000000000000002E-2</v>
      </c>
      <c r="P22" s="45">
        <v>9.6000000000000002E-2</v>
      </c>
      <c r="Q22" s="43">
        <v>9.6000000000000002E-2</v>
      </c>
      <c r="R22" s="45">
        <v>9.6000000000000002E-2</v>
      </c>
      <c r="S22" s="43">
        <v>9.6000000000000002E-2</v>
      </c>
      <c r="T22" s="59">
        <v>9.6000000000000002E-2</v>
      </c>
      <c r="U22" s="48"/>
      <c r="V22" s="59"/>
      <c r="W22" s="47"/>
      <c r="X22" s="45"/>
      <c r="Y22" s="48"/>
      <c r="Z22" s="58"/>
      <c r="AA22" s="43"/>
      <c r="AB22" s="45"/>
      <c r="AC22" s="46"/>
      <c r="AD22" s="45"/>
      <c r="AE22" s="49"/>
      <c r="AF22" s="45"/>
      <c r="AG22" s="49"/>
      <c r="AH22" s="44"/>
      <c r="AI22" s="48"/>
      <c r="AJ22" s="45"/>
      <c r="AK22" s="49"/>
      <c r="AL22" s="45"/>
      <c r="AM22" s="49"/>
      <c r="AN22" s="44"/>
      <c r="AO22" s="43"/>
      <c r="AP22" s="45"/>
      <c r="AQ22" s="49"/>
      <c r="AR22" s="44"/>
      <c r="AS22" s="43"/>
      <c r="AT22" s="45"/>
      <c r="AU22" s="43"/>
      <c r="AV22" s="45"/>
      <c r="AW22" s="48"/>
      <c r="AX22" s="45"/>
      <c r="AY22" s="43"/>
      <c r="AZ22" s="45"/>
      <c r="BA22" s="43"/>
      <c r="BB22" s="45"/>
      <c r="BC22" s="49"/>
      <c r="BD22" s="44"/>
      <c r="BE22" s="43"/>
      <c r="BF22" s="45"/>
      <c r="BG22" s="49"/>
      <c r="BH22" s="44"/>
      <c r="BI22" s="43"/>
      <c r="BJ22" s="45"/>
      <c r="BK22" s="43"/>
      <c r="BL22" s="44"/>
      <c r="BM22" s="43"/>
      <c r="BN22" s="45"/>
      <c r="BO22" s="43"/>
      <c r="BP22" s="45"/>
      <c r="BQ22" s="43"/>
      <c r="BR22" s="45"/>
      <c r="BS22" s="29">
        <f t="shared" si="0"/>
        <v>0.86399999999999988</v>
      </c>
      <c r="BT22" s="30">
        <f t="shared" si="3"/>
        <v>0.86399999999999988</v>
      </c>
      <c r="BU22" s="55">
        <f t="shared" si="2"/>
        <v>0</v>
      </c>
      <c r="BV22" s="41"/>
      <c r="BW22" s="54"/>
    </row>
    <row r="23" spans="1:75" ht="15.75">
      <c r="A23" s="56" t="s">
        <v>26</v>
      </c>
      <c r="B23" s="57"/>
      <c r="C23" s="43">
        <v>326.28000000000003</v>
      </c>
      <c r="D23" s="45">
        <v>395.88978000002106</v>
      </c>
      <c r="E23" s="43">
        <v>341.04</v>
      </c>
      <c r="F23" s="45">
        <v>461.79011999989274</v>
      </c>
      <c r="G23" s="23">
        <v>325.68</v>
      </c>
      <c r="H23" s="66">
        <v>411.33180000001352</v>
      </c>
      <c r="I23" s="63">
        <v>340.8</v>
      </c>
      <c r="J23" s="62">
        <v>454.09979999997853</v>
      </c>
      <c r="K23" s="43">
        <v>456</v>
      </c>
      <c r="L23" s="45">
        <v>426.49200000002571</v>
      </c>
      <c r="M23" s="64">
        <v>432</v>
      </c>
      <c r="N23" s="62">
        <v>328.01274000006094</v>
      </c>
      <c r="O23" s="43">
        <v>364.8</v>
      </c>
      <c r="P23" s="45">
        <v>361.92486000000338</v>
      </c>
      <c r="Q23" s="43">
        <v>340.8</v>
      </c>
      <c r="R23" s="45">
        <v>438.36473999996417</v>
      </c>
      <c r="S23" s="67">
        <v>340.56</v>
      </c>
      <c r="T23" s="62">
        <v>426.4966199999846</v>
      </c>
      <c r="U23" s="65"/>
      <c r="V23" s="62"/>
      <c r="W23" s="65"/>
      <c r="X23" s="62"/>
      <c r="Y23" s="64"/>
      <c r="Z23" s="60"/>
      <c r="AA23" s="167"/>
      <c r="AB23" s="61"/>
      <c r="AC23" s="46"/>
      <c r="AD23" s="66"/>
      <c r="AE23" s="49"/>
      <c r="AF23" s="45"/>
      <c r="AG23" s="49"/>
      <c r="AH23" s="44"/>
      <c r="AI23" s="48"/>
      <c r="AJ23" s="45"/>
      <c r="AK23" s="49"/>
      <c r="AL23" s="66"/>
      <c r="AM23" s="49"/>
      <c r="AN23" s="44"/>
      <c r="AO23" s="67"/>
      <c r="AP23" s="66"/>
      <c r="AQ23" s="67"/>
      <c r="AR23" s="66"/>
      <c r="AS23" s="43"/>
      <c r="AT23" s="45"/>
      <c r="AU23" s="43"/>
      <c r="AV23" s="45"/>
      <c r="AW23" s="23"/>
      <c r="AX23" s="66"/>
      <c r="AY23" s="67"/>
      <c r="AZ23" s="66"/>
      <c r="BA23" s="67"/>
      <c r="BB23" s="66"/>
      <c r="BC23" s="49"/>
      <c r="BD23" s="44"/>
      <c r="BE23" s="67"/>
      <c r="BF23" s="66"/>
      <c r="BG23" s="67"/>
      <c r="BH23" s="66"/>
      <c r="BI23" s="67"/>
      <c r="BJ23" s="66"/>
      <c r="BK23" s="67"/>
      <c r="BL23" s="44"/>
      <c r="BM23" s="43"/>
      <c r="BN23" s="45"/>
      <c r="BO23" s="43"/>
      <c r="BP23" s="45"/>
      <c r="BQ23" s="43"/>
      <c r="BR23" s="45"/>
      <c r="BS23" s="29">
        <f t="shared" si="0"/>
        <v>3267.9600000000005</v>
      </c>
      <c r="BT23" s="30">
        <f t="shared" si="3"/>
        <v>3704.4024599999448</v>
      </c>
      <c r="BU23" s="55">
        <f t="shared" si="2"/>
        <v>436.44245999994428</v>
      </c>
      <c r="BV23" s="41"/>
      <c r="BW23" s="54"/>
    </row>
    <row r="24" spans="1:75" ht="15.75">
      <c r="A24" s="56" t="s">
        <v>27</v>
      </c>
      <c r="B24" s="57"/>
      <c r="C24" s="43">
        <v>52.8</v>
      </c>
      <c r="D24" s="45">
        <v>108</v>
      </c>
      <c r="E24" s="43">
        <v>52.8</v>
      </c>
      <c r="F24" s="45">
        <v>108</v>
      </c>
      <c r="G24" s="23">
        <v>52.8</v>
      </c>
      <c r="H24" s="66">
        <v>108</v>
      </c>
      <c r="I24" s="63">
        <v>52.8</v>
      </c>
      <c r="J24" s="62">
        <v>108</v>
      </c>
      <c r="K24" s="43">
        <v>52.8</v>
      </c>
      <c r="L24" s="59">
        <v>108</v>
      </c>
      <c r="M24" s="64">
        <v>52.8</v>
      </c>
      <c r="N24" s="62">
        <v>108</v>
      </c>
      <c r="O24" s="43">
        <v>52.8</v>
      </c>
      <c r="P24" s="59">
        <v>108</v>
      </c>
      <c r="Q24" s="43">
        <v>52.8</v>
      </c>
      <c r="R24" s="59">
        <v>108</v>
      </c>
      <c r="S24" s="67">
        <v>52.8</v>
      </c>
      <c r="T24" s="62">
        <v>108</v>
      </c>
      <c r="U24" s="65"/>
      <c r="V24" s="62"/>
      <c r="W24" s="65"/>
      <c r="X24" s="62"/>
      <c r="Y24" s="64"/>
      <c r="Z24" s="60"/>
      <c r="AA24" s="167"/>
      <c r="AB24" s="61"/>
      <c r="AC24" s="46"/>
      <c r="AD24" s="66"/>
      <c r="AE24" s="49"/>
      <c r="AF24" s="45"/>
      <c r="AG24" s="49"/>
      <c r="AH24" s="44"/>
      <c r="AI24" s="48"/>
      <c r="AJ24" s="45"/>
      <c r="AK24" s="49"/>
      <c r="AL24" s="66"/>
      <c r="AM24" s="49"/>
      <c r="AN24" s="44"/>
      <c r="AO24" s="67"/>
      <c r="AP24" s="66"/>
      <c r="AQ24" s="67"/>
      <c r="AR24" s="66"/>
      <c r="AS24" s="43"/>
      <c r="AT24" s="45"/>
      <c r="AU24" s="43"/>
      <c r="AV24" s="45"/>
      <c r="AW24" s="23"/>
      <c r="AX24" s="66"/>
      <c r="AY24" s="67"/>
      <c r="AZ24" s="66"/>
      <c r="BA24" s="67"/>
      <c r="BB24" s="66"/>
      <c r="BC24" s="49"/>
      <c r="BD24" s="44"/>
      <c r="BE24" s="67"/>
      <c r="BF24" s="66"/>
      <c r="BG24" s="67"/>
      <c r="BH24" s="66"/>
      <c r="BI24" s="67"/>
      <c r="BJ24" s="66"/>
      <c r="BK24" s="67"/>
      <c r="BL24" s="44"/>
      <c r="BM24" s="43"/>
      <c r="BN24" s="45"/>
      <c r="BO24" s="43"/>
      <c r="BP24" s="45"/>
      <c r="BQ24" s="43"/>
      <c r="BR24" s="45"/>
      <c r="BS24" s="29">
        <f t="shared" si="0"/>
        <v>475.20000000000005</v>
      </c>
      <c r="BT24" s="30">
        <f t="shared" si="3"/>
        <v>972</v>
      </c>
      <c r="BU24" s="55">
        <f t="shared" si="2"/>
        <v>496.79999999999995</v>
      </c>
      <c r="BV24" s="41"/>
      <c r="BW24" s="54"/>
    </row>
    <row r="25" spans="1:75" ht="15.75">
      <c r="A25" s="265" t="s">
        <v>28</v>
      </c>
      <c r="B25" s="266"/>
      <c r="C25" s="43">
        <v>5.9920000000893197</v>
      </c>
      <c r="D25" s="59">
        <v>5.9920000000893197</v>
      </c>
      <c r="E25" s="43">
        <v>38.492000000165717</v>
      </c>
      <c r="F25" s="45">
        <v>38.492000000165717</v>
      </c>
      <c r="G25" s="23">
        <v>-14.7880000002815</v>
      </c>
      <c r="H25" s="68">
        <v>-14.7880000002815</v>
      </c>
      <c r="I25" s="63">
        <v>19.063999999962107</v>
      </c>
      <c r="J25" s="62">
        <v>19.063999999962107</v>
      </c>
      <c r="K25" s="63">
        <v>18.060000000366017</v>
      </c>
      <c r="L25" s="62">
        <v>18.060000000366017</v>
      </c>
      <c r="M25" s="153">
        <v>-8.75</v>
      </c>
      <c r="N25" s="62">
        <v>-8.7520000001795779</v>
      </c>
      <c r="O25" s="64">
        <v>16.879999999941901</v>
      </c>
      <c r="P25" s="62">
        <v>16.879999999941901</v>
      </c>
      <c r="Q25" s="64">
        <v>12.768000000094617</v>
      </c>
      <c r="R25" s="62">
        <v>12.768000000094617</v>
      </c>
      <c r="S25" s="67">
        <v>27.387999999994463</v>
      </c>
      <c r="T25" s="62">
        <v>27.387999999994463</v>
      </c>
      <c r="U25" s="65"/>
      <c r="V25" s="62"/>
      <c r="W25" s="65"/>
      <c r="X25" s="62"/>
      <c r="Y25" s="153"/>
      <c r="Z25" s="60"/>
      <c r="AA25" s="167"/>
      <c r="AB25" s="61"/>
      <c r="AC25" s="46"/>
      <c r="AD25" s="68"/>
      <c r="AE25" s="49"/>
      <c r="AF25" s="45"/>
      <c r="AG25" s="49"/>
      <c r="AH25" s="58"/>
      <c r="AI25" s="43"/>
      <c r="AJ25" s="59"/>
      <c r="AK25" s="49"/>
      <c r="AL25" s="68"/>
      <c r="AM25" s="49"/>
      <c r="AN25" s="44"/>
      <c r="AO25" s="67"/>
      <c r="AP25" s="68"/>
      <c r="AQ25" s="67"/>
      <c r="AR25" s="68"/>
      <c r="AS25" s="43"/>
      <c r="AT25" s="59"/>
      <c r="AU25" s="43"/>
      <c r="AV25" s="45"/>
      <c r="AW25" s="23"/>
      <c r="AX25" s="68"/>
      <c r="AY25" s="67"/>
      <c r="AZ25" s="68"/>
      <c r="BA25" s="67"/>
      <c r="BB25" s="68"/>
      <c r="BC25" s="49"/>
      <c r="BD25" s="44"/>
      <c r="BE25" s="67"/>
      <c r="BF25" s="68"/>
      <c r="BG25" s="67"/>
      <c r="BH25" s="68"/>
      <c r="BI25" s="67"/>
      <c r="BJ25" s="68"/>
      <c r="BK25" s="67"/>
      <c r="BL25" s="58"/>
      <c r="BM25" s="43"/>
      <c r="BN25" s="59"/>
      <c r="BO25" s="43"/>
      <c r="BP25" s="45"/>
      <c r="BQ25" s="43"/>
      <c r="BR25" s="45"/>
      <c r="BS25" s="69">
        <f t="shared" si="0"/>
        <v>115.10600000033264</v>
      </c>
      <c r="BT25" s="30">
        <f t="shared" si="3"/>
        <v>115.10400000015306</v>
      </c>
      <c r="BU25" s="55">
        <f t="shared" si="2"/>
        <v>-2.0000001795779099E-3</v>
      </c>
      <c r="BV25" s="41"/>
      <c r="BW25" s="54"/>
    </row>
    <row r="26" spans="1:75" s="80" customFormat="1" ht="15.75">
      <c r="A26" s="180" t="s">
        <v>29</v>
      </c>
      <c r="B26" s="71"/>
      <c r="C26" s="76">
        <v>36.398799999942398</v>
      </c>
      <c r="D26" s="61">
        <v>22.717800000019839</v>
      </c>
      <c r="E26" s="43">
        <v>22.579199999965731</v>
      </c>
      <c r="F26" s="45">
        <v>22.579199999965731</v>
      </c>
      <c r="G26" s="76">
        <v>37.23199999998792</v>
      </c>
      <c r="H26" s="61">
        <v>23.247000000021561</v>
      </c>
      <c r="I26" s="164">
        <v>46.168400000047114</v>
      </c>
      <c r="J26" s="45">
        <v>31.10939999999491</v>
      </c>
      <c r="K26" s="63">
        <v>48.585599999991338</v>
      </c>
      <c r="L26" s="62">
        <v>48.585599999991338</v>
      </c>
      <c r="M26" s="259">
        <v>43.21</v>
      </c>
      <c r="N26" s="45">
        <v>27.115200000006279</v>
      </c>
      <c r="O26" s="197">
        <v>36.908800000050945</v>
      </c>
      <c r="P26" s="62">
        <v>20.827799999997385</v>
      </c>
      <c r="Q26" s="64">
        <v>20.097000000003209</v>
      </c>
      <c r="R26" s="62">
        <v>20.097000000003209</v>
      </c>
      <c r="S26" s="187">
        <v>32.765799999931119</v>
      </c>
      <c r="T26" s="45">
        <v>20.38680000001068</v>
      </c>
      <c r="U26" s="200"/>
      <c r="V26" s="45"/>
      <c r="W26" s="200"/>
      <c r="X26" s="45"/>
      <c r="Y26" s="198"/>
      <c r="Z26" s="44"/>
      <c r="AA26" s="164"/>
      <c r="AB26" s="45"/>
      <c r="AC26" s="90"/>
      <c r="AD26" s="61"/>
      <c r="AE26" s="49"/>
      <c r="AF26" s="45"/>
      <c r="AG26" s="72"/>
      <c r="AH26" s="60"/>
      <c r="AI26" s="73"/>
      <c r="AJ26" s="61"/>
      <c r="AK26" s="74"/>
      <c r="AL26" s="61"/>
      <c r="AM26" s="49"/>
      <c r="AN26" s="44"/>
      <c r="AO26" s="75"/>
      <c r="AP26" s="61"/>
      <c r="AQ26" s="74"/>
      <c r="AR26" s="60"/>
      <c r="AS26" s="76"/>
      <c r="AT26" s="61"/>
      <c r="AU26" s="43"/>
      <c r="AV26" s="45"/>
      <c r="AW26" s="76"/>
      <c r="AX26" s="61"/>
      <c r="AY26" s="73"/>
      <c r="AZ26" s="61"/>
      <c r="BA26" s="73"/>
      <c r="BB26" s="61"/>
      <c r="BC26" s="49"/>
      <c r="BD26" s="44"/>
      <c r="BE26" s="76"/>
      <c r="BF26" s="61"/>
      <c r="BG26" s="74"/>
      <c r="BH26" s="60"/>
      <c r="BI26" s="73"/>
      <c r="BJ26" s="61"/>
      <c r="BK26" s="73"/>
      <c r="BL26" s="60"/>
      <c r="BM26" s="76"/>
      <c r="BN26" s="61"/>
      <c r="BO26" s="43"/>
      <c r="BP26" s="45"/>
      <c r="BQ26" s="43"/>
      <c r="BR26" s="45"/>
      <c r="BS26" s="29">
        <f t="shared" si="0"/>
        <v>323.94559999991981</v>
      </c>
      <c r="BT26" s="30">
        <f t="shared" si="3"/>
        <v>236.66580000001093</v>
      </c>
      <c r="BU26" s="77">
        <f>(BT27+BT26)-BS26</f>
        <v>3.1999999483218744E-3</v>
      </c>
      <c r="BV26" s="78"/>
      <c r="BW26" s="79"/>
    </row>
    <row r="27" spans="1:75" s="80" customFormat="1" ht="15.75">
      <c r="A27" s="253" t="s">
        <v>30</v>
      </c>
      <c r="B27" s="254"/>
      <c r="C27" s="85"/>
      <c r="D27" s="61">
        <v>13.680999999922562</v>
      </c>
      <c r="E27" s="43"/>
      <c r="F27" s="59">
        <v>0</v>
      </c>
      <c r="G27" s="85"/>
      <c r="H27" s="61">
        <v>13.984999999966362</v>
      </c>
      <c r="I27" s="147"/>
      <c r="J27" s="45">
        <v>15.059000000052208</v>
      </c>
      <c r="K27" s="63"/>
      <c r="L27" s="62">
        <v>0</v>
      </c>
      <c r="M27" s="260"/>
      <c r="N27" s="45">
        <v>16.09799999994209</v>
      </c>
      <c r="O27" s="199"/>
      <c r="P27" s="62">
        <v>16.081000000053564</v>
      </c>
      <c r="Q27" s="153"/>
      <c r="R27" s="62">
        <v>0</v>
      </c>
      <c r="S27" s="188"/>
      <c r="T27" s="45">
        <v>12.378999999920438</v>
      </c>
      <c r="U27" s="201"/>
      <c r="V27" s="45"/>
      <c r="W27" s="201"/>
      <c r="X27" s="45"/>
      <c r="Y27" s="199"/>
      <c r="Z27" s="44"/>
      <c r="AA27" s="147"/>
      <c r="AB27" s="45"/>
      <c r="AC27" s="170"/>
      <c r="AD27" s="61"/>
      <c r="AE27" s="49"/>
      <c r="AF27" s="45"/>
      <c r="AG27" s="81"/>
      <c r="AH27" s="60"/>
      <c r="AI27" s="82"/>
      <c r="AJ27" s="61"/>
      <c r="AK27" s="83"/>
      <c r="AL27" s="61"/>
      <c r="AM27" s="67"/>
      <c r="AN27" s="66"/>
      <c r="AO27" s="84"/>
      <c r="AP27" s="61"/>
      <c r="AQ27" s="83"/>
      <c r="AR27" s="60"/>
      <c r="AS27" s="85"/>
      <c r="AT27" s="61"/>
      <c r="AU27" s="43"/>
      <c r="AV27" s="59"/>
      <c r="AW27" s="85"/>
      <c r="AX27" s="61"/>
      <c r="AY27" s="82"/>
      <c r="AZ27" s="61"/>
      <c r="BA27" s="82"/>
      <c r="BB27" s="61"/>
      <c r="BC27" s="67"/>
      <c r="BD27" s="66"/>
      <c r="BE27" s="85"/>
      <c r="BF27" s="61"/>
      <c r="BG27" s="83"/>
      <c r="BH27" s="60"/>
      <c r="BI27" s="82"/>
      <c r="BJ27" s="61"/>
      <c r="BK27" s="82"/>
      <c r="BL27" s="60"/>
      <c r="BM27" s="85"/>
      <c r="BN27" s="61"/>
      <c r="BO27" s="43"/>
      <c r="BP27" s="59"/>
      <c r="BQ27" s="43"/>
      <c r="BR27" s="59"/>
      <c r="BS27" s="29">
        <f t="shared" si="0"/>
        <v>0</v>
      </c>
      <c r="BT27" s="30">
        <f t="shared" si="3"/>
        <v>87.282999999857225</v>
      </c>
      <c r="BU27" s="86"/>
      <c r="BV27" s="78"/>
      <c r="BW27" s="79"/>
    </row>
    <row r="28" spans="1:75" ht="15.75">
      <c r="A28" s="87" t="s">
        <v>31</v>
      </c>
      <c r="B28" s="181"/>
      <c r="C28" s="48">
        <v>136.4012000000576</v>
      </c>
      <c r="D28" s="45">
        <v>218.77800000003117</v>
      </c>
      <c r="E28" s="76">
        <v>150.22080000003427</v>
      </c>
      <c r="F28" s="61">
        <v>218.18999999998778</v>
      </c>
      <c r="G28" s="43">
        <v>135.56800000001209</v>
      </c>
      <c r="H28" s="45">
        <v>218.67300000000978</v>
      </c>
      <c r="I28" s="43">
        <v>121.83159999995289</v>
      </c>
      <c r="J28" s="45">
        <v>219.05100000001039</v>
      </c>
      <c r="K28" s="194">
        <v>119.41440000000867</v>
      </c>
      <c r="L28" s="45">
        <v>219.70199999999022</v>
      </c>
      <c r="M28" s="150">
        <f>168.48-M26</f>
        <v>125.26999999999998</v>
      </c>
      <c r="N28" s="45">
        <v>218.6520000000055</v>
      </c>
      <c r="O28" s="150">
        <v>132.29119999994904</v>
      </c>
      <c r="P28" s="45">
        <v>219.99599999997372</v>
      </c>
      <c r="Q28" s="198">
        <v>149.10299999999677</v>
      </c>
      <c r="R28" s="45">
        <v>219.93300000003728</v>
      </c>
      <c r="S28" s="43">
        <v>135.23420000006888</v>
      </c>
      <c r="T28" s="45">
        <v>219.76500000000306</v>
      </c>
      <c r="U28" s="185"/>
      <c r="V28" s="45"/>
      <c r="W28" s="91"/>
      <c r="X28" s="45"/>
      <c r="Y28" s="150"/>
      <c r="Z28" s="44"/>
      <c r="AA28" s="43"/>
      <c r="AB28" s="45"/>
      <c r="AC28" s="46"/>
      <c r="AD28" s="45"/>
      <c r="AE28" s="67"/>
      <c r="AF28" s="45"/>
      <c r="AG28" s="49"/>
      <c r="AH28" s="44"/>
      <c r="AI28" s="43"/>
      <c r="AJ28" s="45"/>
      <c r="AK28" s="49"/>
      <c r="AL28" s="45"/>
      <c r="AM28" s="67"/>
      <c r="AN28" s="66"/>
      <c r="AO28" s="43"/>
      <c r="AP28" s="45"/>
      <c r="AQ28" s="49"/>
      <c r="AR28" s="44"/>
      <c r="AS28" s="48"/>
      <c r="AT28" s="45"/>
      <c r="AU28" s="76"/>
      <c r="AV28" s="61"/>
      <c r="AW28" s="43"/>
      <c r="AX28" s="45"/>
      <c r="AY28" s="43"/>
      <c r="AZ28" s="45"/>
      <c r="BA28" s="43"/>
      <c r="BB28" s="45"/>
      <c r="BC28" s="67"/>
      <c r="BD28" s="66"/>
      <c r="BE28" s="48"/>
      <c r="BF28" s="45"/>
      <c r="BG28" s="49"/>
      <c r="BH28" s="44"/>
      <c r="BI28" s="43"/>
      <c r="BJ28" s="45"/>
      <c r="BK28" s="43"/>
      <c r="BL28" s="44"/>
      <c r="BM28" s="48"/>
      <c r="BN28" s="45"/>
      <c r="BO28" s="76"/>
      <c r="BP28" s="61"/>
      <c r="BQ28" s="76"/>
      <c r="BR28" s="61"/>
      <c r="BS28" s="29">
        <f t="shared" si="0"/>
        <v>1205.3344000000802</v>
      </c>
      <c r="BT28" s="30">
        <f t="shared" si="3"/>
        <v>1972.7400000000489</v>
      </c>
      <c r="BU28" s="55">
        <f t="shared" ref="BU28:BU34" si="4">BT28-BS28</f>
        <v>767.40559999996867</v>
      </c>
      <c r="BV28" s="41"/>
      <c r="BW28" s="54"/>
    </row>
    <row r="29" spans="1:75" ht="15.75">
      <c r="A29" s="87" t="s">
        <v>32</v>
      </c>
      <c r="B29" s="181"/>
      <c r="C29" s="94">
        <v>9.6</v>
      </c>
      <c r="D29" s="45">
        <v>9.6</v>
      </c>
      <c r="E29" s="85">
        <v>9.6</v>
      </c>
      <c r="F29" s="61">
        <v>9.6</v>
      </c>
      <c r="G29" s="94">
        <v>9.6</v>
      </c>
      <c r="H29" s="45">
        <v>9.6</v>
      </c>
      <c r="I29" s="43">
        <v>9.6</v>
      </c>
      <c r="J29" s="45">
        <v>9.6</v>
      </c>
      <c r="K29" s="195">
        <v>7.2</v>
      </c>
      <c r="L29" s="45">
        <v>7.2</v>
      </c>
      <c r="M29" s="151">
        <v>7.2</v>
      </c>
      <c r="N29" s="45">
        <v>7.2</v>
      </c>
      <c r="O29" s="151">
        <v>7.2</v>
      </c>
      <c r="P29" s="45">
        <v>7.2</v>
      </c>
      <c r="Q29" s="199">
        <v>7.2</v>
      </c>
      <c r="R29" s="45">
        <v>7.2</v>
      </c>
      <c r="S29" s="43">
        <v>7.2</v>
      </c>
      <c r="T29" s="45">
        <v>7.2</v>
      </c>
      <c r="U29" s="43"/>
      <c r="V29" s="45"/>
      <c r="W29" s="43"/>
      <c r="X29" s="45"/>
      <c r="Y29" s="151"/>
      <c r="Z29" s="44"/>
      <c r="AA29" s="43"/>
      <c r="AB29" s="45"/>
      <c r="AC29" s="43"/>
      <c r="AD29" s="45"/>
      <c r="AE29" s="67"/>
      <c r="AF29" s="59"/>
      <c r="AG29" s="49"/>
      <c r="AH29" s="44"/>
      <c r="AI29" s="43"/>
      <c r="AJ29" s="45"/>
      <c r="AK29" s="43"/>
      <c r="AL29" s="45"/>
      <c r="AM29" s="67"/>
      <c r="AN29" s="68"/>
      <c r="AO29" s="43"/>
      <c r="AP29" s="45"/>
      <c r="AQ29" s="49"/>
      <c r="AR29" s="44"/>
      <c r="AS29" s="49"/>
      <c r="AT29" s="44"/>
      <c r="AU29" s="85"/>
      <c r="AV29" s="61"/>
      <c r="AW29" s="94"/>
      <c r="AX29" s="45"/>
      <c r="AY29" s="43"/>
      <c r="AZ29" s="45"/>
      <c r="BA29" s="43"/>
      <c r="BB29" s="45"/>
      <c r="BC29" s="67"/>
      <c r="BD29" s="68"/>
      <c r="BE29" s="94"/>
      <c r="BF29" s="45"/>
      <c r="BG29" s="49"/>
      <c r="BH29" s="44"/>
      <c r="BI29" s="43"/>
      <c r="BJ29" s="45"/>
      <c r="BK29" s="43"/>
      <c r="BL29" s="44"/>
      <c r="BM29" s="94"/>
      <c r="BN29" s="45"/>
      <c r="BO29" s="85"/>
      <c r="BP29" s="61"/>
      <c r="BQ29" s="85"/>
      <c r="BR29" s="61"/>
      <c r="BS29" s="29">
        <f t="shared" si="0"/>
        <v>74.400000000000006</v>
      </c>
      <c r="BT29" s="30">
        <f t="shared" si="3"/>
        <v>74.399999999999991</v>
      </c>
      <c r="BU29" s="55">
        <f t="shared" si="4"/>
        <v>0</v>
      </c>
      <c r="BV29" s="41"/>
      <c r="BW29" s="54"/>
    </row>
    <row r="30" spans="1:75" ht="15.75">
      <c r="A30" s="247" t="s">
        <v>33</v>
      </c>
      <c r="B30" s="248"/>
      <c r="C30" s="185">
        <v>9.6</v>
      </c>
      <c r="D30" s="45">
        <v>9.1999999999999993</v>
      </c>
      <c r="E30" s="48">
        <v>9.6</v>
      </c>
      <c r="F30" s="45">
        <v>9.1999999999999993</v>
      </c>
      <c r="G30" s="185">
        <v>9.6</v>
      </c>
      <c r="H30" s="45">
        <v>9.5</v>
      </c>
      <c r="I30" s="43">
        <v>10.32</v>
      </c>
      <c r="J30" s="45">
        <v>9.4</v>
      </c>
      <c r="K30" s="43">
        <v>10.32</v>
      </c>
      <c r="L30" s="45">
        <v>10</v>
      </c>
      <c r="M30" s="196">
        <v>11.76</v>
      </c>
      <c r="N30" s="45">
        <v>11</v>
      </c>
      <c r="O30" s="185">
        <v>12</v>
      </c>
      <c r="P30" s="45">
        <v>13</v>
      </c>
      <c r="Q30" s="150">
        <v>12</v>
      </c>
      <c r="R30" s="45">
        <v>13</v>
      </c>
      <c r="S30" s="43">
        <v>12.72</v>
      </c>
      <c r="T30" s="45">
        <v>13</v>
      </c>
      <c r="U30" s="43"/>
      <c r="V30" s="45"/>
      <c r="W30" s="43"/>
      <c r="X30" s="45"/>
      <c r="Y30" s="185"/>
      <c r="Z30" s="44"/>
      <c r="AA30" s="43"/>
      <c r="AB30" s="45"/>
      <c r="AC30" s="43"/>
      <c r="AD30" s="45"/>
      <c r="AE30" s="72"/>
      <c r="AF30" s="61"/>
      <c r="AG30" s="49"/>
      <c r="AH30" s="44"/>
      <c r="AI30" s="43"/>
      <c r="AJ30" s="45"/>
      <c r="AK30" s="43"/>
      <c r="AL30" s="45"/>
      <c r="AM30" s="72"/>
      <c r="AN30" s="60"/>
      <c r="AO30" s="43"/>
      <c r="AP30" s="45"/>
      <c r="AQ30" s="49"/>
      <c r="AR30" s="44"/>
      <c r="AS30" s="49"/>
      <c r="AT30" s="44"/>
      <c r="AU30" s="48"/>
      <c r="AV30" s="45"/>
      <c r="AW30" s="185"/>
      <c r="AX30" s="45"/>
      <c r="AY30" s="43"/>
      <c r="AZ30" s="45"/>
      <c r="BA30" s="43"/>
      <c r="BB30" s="45"/>
      <c r="BC30" s="72"/>
      <c r="BD30" s="60"/>
      <c r="BE30" s="185"/>
      <c r="BF30" s="45"/>
      <c r="BG30" s="49"/>
      <c r="BH30" s="44"/>
      <c r="BI30" s="43"/>
      <c r="BJ30" s="45"/>
      <c r="BK30" s="43"/>
      <c r="BL30" s="44"/>
      <c r="BM30" s="185"/>
      <c r="BN30" s="45"/>
      <c r="BO30" s="48"/>
      <c r="BP30" s="45"/>
      <c r="BQ30" s="48"/>
      <c r="BR30" s="45"/>
      <c r="BS30" s="29">
        <f t="shared" si="0"/>
        <v>97.919999999999987</v>
      </c>
      <c r="BT30" s="30">
        <f t="shared" si="3"/>
        <v>97.300000000000011</v>
      </c>
      <c r="BU30" s="55">
        <f t="shared" si="4"/>
        <v>-0.61999999999997613</v>
      </c>
      <c r="BV30" s="41"/>
      <c r="BW30" s="54"/>
    </row>
    <row r="31" spans="1:75" ht="15.75">
      <c r="A31" s="253" t="s">
        <v>34</v>
      </c>
      <c r="B31" s="254"/>
      <c r="C31" s="92">
        <v>0</v>
      </c>
      <c r="D31" s="45">
        <v>0</v>
      </c>
      <c r="E31" s="94">
        <v>0</v>
      </c>
      <c r="F31" s="45">
        <v>0</v>
      </c>
      <c r="G31" s="92">
        <v>0</v>
      </c>
      <c r="H31" s="45">
        <v>0</v>
      </c>
      <c r="I31" s="43">
        <v>0</v>
      </c>
      <c r="J31" s="45">
        <v>0</v>
      </c>
      <c r="K31" s="43">
        <v>0</v>
      </c>
      <c r="L31" s="45">
        <v>0</v>
      </c>
      <c r="M31" s="43">
        <v>0</v>
      </c>
      <c r="N31" s="45">
        <v>0</v>
      </c>
      <c r="O31" s="185">
        <v>0</v>
      </c>
      <c r="P31" s="45">
        <v>0</v>
      </c>
      <c r="Q31" s="151">
        <v>0</v>
      </c>
      <c r="R31" s="45">
        <v>0</v>
      </c>
      <c r="S31" s="43">
        <v>0</v>
      </c>
      <c r="T31" s="45">
        <v>0</v>
      </c>
      <c r="U31" s="43"/>
      <c r="V31" s="45"/>
      <c r="W31" s="43"/>
      <c r="X31" s="45"/>
      <c r="Y31" s="92"/>
      <c r="Z31" s="44"/>
      <c r="AA31" s="43"/>
      <c r="AB31" s="45"/>
      <c r="AC31" s="43"/>
      <c r="AD31" s="45"/>
      <c r="AE31" s="81"/>
      <c r="AF31" s="61"/>
      <c r="AG31" s="93"/>
      <c r="AH31" s="44"/>
      <c r="AI31" s="43"/>
      <c r="AJ31" s="45"/>
      <c r="AK31" s="43"/>
      <c r="AL31" s="45"/>
      <c r="AM31" s="81"/>
      <c r="AN31" s="60"/>
      <c r="AO31" s="43"/>
      <c r="AP31" s="45"/>
      <c r="AQ31" s="49"/>
      <c r="AR31" s="44"/>
      <c r="AS31" s="49"/>
      <c r="AT31" s="44"/>
      <c r="AU31" s="94"/>
      <c r="AV31" s="45"/>
      <c r="AW31" s="92"/>
      <c r="AX31" s="45"/>
      <c r="AY31" s="43"/>
      <c r="AZ31" s="45"/>
      <c r="BA31" s="43"/>
      <c r="BB31" s="45"/>
      <c r="BC31" s="81"/>
      <c r="BD31" s="60"/>
      <c r="BE31" s="92"/>
      <c r="BF31" s="45"/>
      <c r="BG31" s="49"/>
      <c r="BH31" s="44"/>
      <c r="BI31" s="43"/>
      <c r="BJ31" s="45"/>
      <c r="BK31" s="43"/>
      <c r="BL31" s="44"/>
      <c r="BM31" s="92"/>
      <c r="BN31" s="45"/>
      <c r="BO31" s="94"/>
      <c r="BP31" s="45"/>
      <c r="BQ31" s="94"/>
      <c r="BR31" s="45"/>
      <c r="BS31" s="29">
        <f t="shared" si="0"/>
        <v>0</v>
      </c>
      <c r="BT31" s="30">
        <f t="shared" si="3"/>
        <v>0</v>
      </c>
      <c r="BU31" s="38">
        <f t="shared" si="4"/>
        <v>0</v>
      </c>
      <c r="BV31" s="41"/>
      <c r="BW31" s="54"/>
    </row>
    <row r="32" spans="1:75" ht="16.5" thickBot="1">
      <c r="A32" s="255" t="s">
        <v>35</v>
      </c>
      <c r="B32" s="256"/>
      <c r="C32" s="43">
        <v>0</v>
      </c>
      <c r="D32" s="45">
        <v>0</v>
      </c>
      <c r="E32" s="192">
        <v>0</v>
      </c>
      <c r="F32" s="45">
        <v>0</v>
      </c>
      <c r="G32" s="43">
        <v>0</v>
      </c>
      <c r="H32" s="45">
        <v>0</v>
      </c>
      <c r="I32" s="43">
        <v>0</v>
      </c>
      <c r="J32" s="45">
        <v>0</v>
      </c>
      <c r="K32" s="43">
        <v>0</v>
      </c>
      <c r="L32" s="45">
        <v>0</v>
      </c>
      <c r="M32" s="43">
        <v>0</v>
      </c>
      <c r="N32" s="45">
        <v>0</v>
      </c>
      <c r="O32" s="103">
        <v>0</v>
      </c>
      <c r="P32" s="45">
        <v>0</v>
      </c>
      <c r="Q32" s="202">
        <v>0</v>
      </c>
      <c r="R32" s="45">
        <v>0</v>
      </c>
      <c r="S32" s="43">
        <v>0</v>
      </c>
      <c r="T32" s="45">
        <v>0</v>
      </c>
      <c r="U32" s="43"/>
      <c r="V32" s="45"/>
      <c r="W32" s="43"/>
      <c r="X32" s="45"/>
      <c r="Y32" s="92"/>
      <c r="Z32" s="44"/>
      <c r="AA32" s="43"/>
      <c r="AB32" s="45"/>
      <c r="AC32" s="43"/>
      <c r="AD32" s="45"/>
      <c r="AE32" s="49"/>
      <c r="AF32" s="45"/>
      <c r="AG32" s="93"/>
      <c r="AH32" s="44"/>
      <c r="AI32" s="43"/>
      <c r="AJ32" s="45"/>
      <c r="AK32" s="43"/>
      <c r="AL32" s="45"/>
      <c r="AM32" s="46"/>
      <c r="AN32" s="44"/>
      <c r="AO32" s="43"/>
      <c r="AP32" s="45"/>
      <c r="AQ32" s="49"/>
      <c r="AR32" s="44"/>
      <c r="AS32" s="49"/>
      <c r="AT32" s="44"/>
      <c r="AU32" s="185"/>
      <c r="AV32" s="45"/>
      <c r="AW32" s="43"/>
      <c r="AX32" s="45"/>
      <c r="AY32" s="43"/>
      <c r="AZ32" s="45"/>
      <c r="BA32" s="43"/>
      <c r="BB32" s="45"/>
      <c r="BC32" s="49"/>
      <c r="BD32" s="44"/>
      <c r="BE32" s="43"/>
      <c r="BF32" s="45"/>
      <c r="BG32" s="49"/>
      <c r="BH32" s="44"/>
      <c r="BI32" s="43"/>
      <c r="BJ32" s="45"/>
      <c r="BK32" s="43"/>
      <c r="BL32" s="44"/>
      <c r="BM32" s="43"/>
      <c r="BN32" s="45"/>
      <c r="BO32" s="185"/>
      <c r="BP32" s="45"/>
      <c r="BQ32" s="185"/>
      <c r="BR32" s="45"/>
      <c r="BS32" s="29">
        <f t="shared" si="0"/>
        <v>0</v>
      </c>
      <c r="BT32" s="30">
        <f t="shared" si="3"/>
        <v>0</v>
      </c>
      <c r="BU32" s="95">
        <f t="shared" si="4"/>
        <v>0</v>
      </c>
      <c r="BV32" s="41"/>
      <c r="BW32" s="50"/>
    </row>
    <row r="33" spans="1:76" ht="15.75">
      <c r="A33" s="257" t="s">
        <v>36</v>
      </c>
      <c r="B33" s="258"/>
      <c r="C33" s="96"/>
      <c r="D33" s="45"/>
      <c r="E33" s="96"/>
      <c r="F33" s="45"/>
      <c r="G33" s="96"/>
      <c r="H33" s="45"/>
      <c r="I33" s="97"/>
      <c r="J33" s="45"/>
      <c r="K33" s="97"/>
      <c r="L33" s="45"/>
      <c r="M33" s="97"/>
      <c r="N33" s="45"/>
      <c r="O33" s="97"/>
      <c r="P33" s="45"/>
      <c r="Q33" s="96"/>
      <c r="R33" s="45"/>
      <c r="S33" s="96"/>
      <c r="T33" s="45"/>
      <c r="U33" s="97"/>
      <c r="V33" s="45"/>
      <c r="W33" s="98"/>
      <c r="X33" s="59"/>
      <c r="Y33" s="97"/>
      <c r="Z33" s="44"/>
      <c r="AA33" s="96"/>
      <c r="AB33" s="45"/>
      <c r="AC33" s="165"/>
      <c r="AD33" s="45"/>
      <c r="AE33" s="99"/>
      <c r="AF33" s="45"/>
      <c r="AG33" s="99"/>
      <c r="AH33" s="44"/>
      <c r="AI33" s="96"/>
      <c r="AJ33" s="45"/>
      <c r="AK33" s="99"/>
      <c r="AL33" s="45"/>
      <c r="AM33" s="99"/>
      <c r="AN33" s="44"/>
      <c r="AO33" s="96"/>
      <c r="AP33" s="45"/>
      <c r="AQ33" s="99"/>
      <c r="AR33" s="44"/>
      <c r="AS33" s="96"/>
      <c r="AT33" s="45"/>
      <c r="AU33" s="96"/>
      <c r="AV33" s="45"/>
      <c r="AW33" s="96"/>
      <c r="AX33" s="45"/>
      <c r="AY33" s="96"/>
      <c r="AZ33" s="45"/>
      <c r="BA33" s="96"/>
      <c r="BB33" s="45"/>
      <c r="BC33" s="99"/>
      <c r="BD33" s="44"/>
      <c r="BE33" s="96"/>
      <c r="BF33" s="45"/>
      <c r="BG33" s="99"/>
      <c r="BH33" s="44"/>
      <c r="BI33" s="96"/>
      <c r="BJ33" s="45"/>
      <c r="BK33" s="96"/>
      <c r="BL33" s="44"/>
      <c r="BM33" s="96"/>
      <c r="BN33" s="45"/>
      <c r="BO33" s="96"/>
      <c r="BP33" s="45"/>
      <c r="BQ33" s="96"/>
      <c r="BR33" s="45"/>
      <c r="BS33" s="29">
        <f t="shared" si="0"/>
        <v>0</v>
      </c>
      <c r="BT33" s="30">
        <f t="shared" si="3"/>
        <v>0</v>
      </c>
      <c r="BU33" s="100">
        <f t="shared" si="4"/>
        <v>0</v>
      </c>
      <c r="BV33" s="41"/>
      <c r="BW33" s="50"/>
    </row>
    <row r="34" spans="1:76" ht="32.25" customHeight="1" thickBot="1">
      <c r="A34" s="247" t="s">
        <v>37</v>
      </c>
      <c r="B34" s="248"/>
      <c r="C34" s="113">
        <v>192</v>
      </c>
      <c r="D34" s="104">
        <v>144.16</v>
      </c>
      <c r="E34" s="113">
        <v>192</v>
      </c>
      <c r="F34" s="104">
        <v>180.28</v>
      </c>
      <c r="G34" s="113">
        <v>192</v>
      </c>
      <c r="H34" s="104">
        <v>164.68</v>
      </c>
      <c r="I34" s="101">
        <v>192.24</v>
      </c>
      <c r="J34" s="104">
        <v>182.12</v>
      </c>
      <c r="K34" s="101">
        <v>192</v>
      </c>
      <c r="L34" s="104">
        <v>170.32</v>
      </c>
      <c r="M34" s="103">
        <v>192</v>
      </c>
      <c r="N34" s="104">
        <v>173</v>
      </c>
      <c r="O34" s="101">
        <v>192</v>
      </c>
      <c r="P34" s="104">
        <v>176.92</v>
      </c>
      <c r="Q34" s="101">
        <v>192</v>
      </c>
      <c r="R34" s="104">
        <v>172.04</v>
      </c>
      <c r="S34" s="105">
        <v>192</v>
      </c>
      <c r="T34" s="106">
        <v>155.19999999999999</v>
      </c>
      <c r="U34" s="107"/>
      <c r="V34" s="45"/>
      <c r="W34" s="91"/>
      <c r="X34" s="106"/>
      <c r="Y34" s="107"/>
      <c r="Z34" s="110"/>
      <c r="AA34" s="168"/>
      <c r="AB34" s="104"/>
      <c r="AC34" s="166"/>
      <c r="AD34" s="106"/>
      <c r="AE34" s="108"/>
      <c r="AF34" s="106"/>
      <c r="AG34" s="109"/>
      <c r="AH34" s="102"/>
      <c r="AI34" s="101"/>
      <c r="AJ34" s="104"/>
      <c r="AK34" s="101"/>
      <c r="AL34" s="104"/>
      <c r="AM34" s="90"/>
      <c r="AN34" s="110"/>
      <c r="AO34" s="111"/>
      <c r="AP34" s="104"/>
      <c r="AQ34" s="112"/>
      <c r="AR34" s="110"/>
      <c r="AS34" s="113"/>
      <c r="AT34" s="104"/>
      <c r="AU34" s="113"/>
      <c r="AV34" s="104"/>
      <c r="AW34" s="113"/>
      <c r="AX34" s="104"/>
      <c r="AY34" s="111"/>
      <c r="AZ34" s="104"/>
      <c r="BA34" s="111"/>
      <c r="BB34" s="104"/>
      <c r="BC34" s="112"/>
      <c r="BD34" s="110"/>
      <c r="BE34" s="113"/>
      <c r="BF34" s="104"/>
      <c r="BG34" s="112"/>
      <c r="BH34" s="110"/>
      <c r="BI34" s="43"/>
      <c r="BJ34" s="45"/>
      <c r="BK34" s="105"/>
      <c r="BL34" s="110"/>
      <c r="BM34" s="113"/>
      <c r="BN34" s="45"/>
      <c r="BO34" s="113"/>
      <c r="BP34" s="104"/>
      <c r="BQ34" s="113"/>
      <c r="BR34" s="104"/>
      <c r="BS34" s="114">
        <f t="shared" si="0"/>
        <v>1728.24</v>
      </c>
      <c r="BT34" s="115">
        <f t="shared" si="3"/>
        <v>1518.72</v>
      </c>
      <c r="BU34" s="116">
        <f t="shared" si="4"/>
        <v>-209.51999999999998</v>
      </c>
      <c r="BV34" s="41"/>
      <c r="BW34" s="50"/>
    </row>
    <row r="35" spans="1:76" s="127" customFormat="1" ht="15" customHeight="1" thickBot="1">
      <c r="A35" s="249" t="s">
        <v>38</v>
      </c>
      <c r="B35" s="250"/>
      <c r="C35" s="120">
        <f t="shared" ref="C35:F35" si="5">SUM(C6:C34)</f>
        <v>1546.100000000089</v>
      </c>
      <c r="D35" s="121">
        <f t="shared" si="5"/>
        <v>1700.6238400002092</v>
      </c>
      <c r="E35" s="120">
        <f t="shared" si="5"/>
        <v>1590.3080000001655</v>
      </c>
      <c r="F35" s="121">
        <f t="shared" si="5"/>
        <v>1865.419099999936</v>
      </c>
      <c r="G35" s="120">
        <f>SUM(G6:G34)</f>
        <v>1557.9299999997183</v>
      </c>
      <c r="H35" s="121">
        <f>SUM(H6:H34)</f>
        <v>1827.4165299997487</v>
      </c>
      <c r="I35" s="117">
        <f t="shared" ref="I35:BF35" si="6">SUM(I6:I34)</f>
        <v>1654.3999999999619</v>
      </c>
      <c r="J35" s="119">
        <f t="shared" si="6"/>
        <v>1996.0572399999878</v>
      </c>
      <c r="K35" s="117">
        <f t="shared" si="6"/>
        <v>1765.956000000366</v>
      </c>
      <c r="L35" s="119">
        <f>SUM(L6:L34)</f>
        <v>1968.9374300004129</v>
      </c>
      <c r="M35" s="117">
        <f t="shared" si="6"/>
        <v>1710.586</v>
      </c>
      <c r="N35" s="119">
        <f t="shared" si="6"/>
        <v>1819.2814499997919</v>
      </c>
      <c r="O35" s="117">
        <f t="shared" si="6"/>
        <v>1667.8199999999417</v>
      </c>
      <c r="P35" s="119">
        <f t="shared" si="6"/>
        <v>1844.2125300000459</v>
      </c>
      <c r="Q35" s="117">
        <f t="shared" si="6"/>
        <v>1588.5840000000946</v>
      </c>
      <c r="R35" s="118">
        <f t="shared" si="6"/>
        <v>1811.4539600001185</v>
      </c>
      <c r="S35" s="120">
        <f t="shared" si="6"/>
        <v>1566.2639999999947</v>
      </c>
      <c r="T35" s="121">
        <f t="shared" si="6"/>
        <v>1764.4167399998755</v>
      </c>
      <c r="U35" s="120">
        <f t="shared" si="6"/>
        <v>0</v>
      </c>
      <c r="V35" s="121">
        <f t="shared" si="6"/>
        <v>0</v>
      </c>
      <c r="W35" s="120">
        <f t="shared" si="6"/>
        <v>0</v>
      </c>
      <c r="X35" s="121">
        <f t="shared" si="6"/>
        <v>0</v>
      </c>
      <c r="Y35" s="120">
        <f t="shared" si="6"/>
        <v>0</v>
      </c>
      <c r="Z35" s="121">
        <f t="shared" si="6"/>
        <v>0</v>
      </c>
      <c r="AA35" s="120">
        <f t="shared" si="6"/>
        <v>0</v>
      </c>
      <c r="AB35" s="121">
        <f t="shared" si="6"/>
        <v>0</v>
      </c>
      <c r="AC35" s="120">
        <f t="shared" si="6"/>
        <v>0</v>
      </c>
      <c r="AD35" s="121">
        <f t="shared" si="6"/>
        <v>0</v>
      </c>
      <c r="AE35" s="122">
        <f t="shared" si="6"/>
        <v>0</v>
      </c>
      <c r="AF35" s="121">
        <f t="shared" si="6"/>
        <v>0</v>
      </c>
      <c r="AG35" s="122">
        <f>SUM(AG6:AG34)</f>
        <v>0</v>
      </c>
      <c r="AH35" s="121">
        <f t="shared" si="6"/>
        <v>0</v>
      </c>
      <c r="AI35" s="120">
        <f t="shared" si="6"/>
        <v>0</v>
      </c>
      <c r="AJ35" s="121">
        <f t="shared" si="6"/>
        <v>0</v>
      </c>
      <c r="AK35" s="120">
        <f t="shared" si="6"/>
        <v>0</v>
      </c>
      <c r="AL35" s="121">
        <f t="shared" si="6"/>
        <v>0</v>
      </c>
      <c r="AM35" s="120">
        <f t="shared" si="6"/>
        <v>0</v>
      </c>
      <c r="AN35" s="121">
        <f t="shared" si="6"/>
        <v>0</v>
      </c>
      <c r="AO35" s="120">
        <f>AO6+AO7+AO8+AO9+AO10+AO11+AO12+AO13+AO14+AO15+AO16+AO17+AO18+AO19+AO20+AO21+AO22+AO23+AO24+AO25+AO26+AO27+AO28+AO29+AO30+AO31+AO32+AO34</f>
        <v>0</v>
      </c>
      <c r="AP35" s="121">
        <f t="shared" si="6"/>
        <v>0</v>
      </c>
      <c r="AQ35" s="120">
        <f t="shared" si="6"/>
        <v>0</v>
      </c>
      <c r="AR35" s="121">
        <f t="shared" si="6"/>
        <v>0</v>
      </c>
      <c r="AS35" s="120">
        <f t="shared" ref="AS35:AV35" si="7">SUM(AS6:AS34)</f>
        <v>0</v>
      </c>
      <c r="AT35" s="121">
        <f t="shared" si="7"/>
        <v>0</v>
      </c>
      <c r="AU35" s="120">
        <f t="shared" si="7"/>
        <v>0</v>
      </c>
      <c r="AV35" s="121">
        <f t="shared" si="7"/>
        <v>0</v>
      </c>
      <c r="AW35" s="120">
        <f t="shared" si="6"/>
        <v>0</v>
      </c>
      <c r="AX35" s="121">
        <f t="shared" si="6"/>
        <v>0</v>
      </c>
      <c r="AY35" s="120">
        <f t="shared" si="6"/>
        <v>0</v>
      </c>
      <c r="AZ35" s="121">
        <f t="shared" si="6"/>
        <v>0</v>
      </c>
      <c r="BA35" s="120">
        <f t="shared" si="6"/>
        <v>0</v>
      </c>
      <c r="BB35" s="121">
        <f t="shared" si="6"/>
        <v>0</v>
      </c>
      <c r="BC35" s="120">
        <f t="shared" si="6"/>
        <v>0</v>
      </c>
      <c r="BD35" s="121">
        <f t="shared" si="6"/>
        <v>0</v>
      </c>
      <c r="BE35" s="120">
        <f t="shared" si="6"/>
        <v>0</v>
      </c>
      <c r="BF35" s="121">
        <f t="shared" si="6"/>
        <v>0</v>
      </c>
      <c r="BG35" s="120">
        <f>SUM(BG6:BG34)</f>
        <v>0</v>
      </c>
      <c r="BH35" s="121">
        <f t="shared" ref="BH35:BR35" si="8">SUM(BH6:BH34)</f>
        <v>0</v>
      </c>
      <c r="BI35" s="120">
        <f t="shared" si="8"/>
        <v>0</v>
      </c>
      <c r="BJ35" s="121">
        <f t="shared" si="8"/>
        <v>0</v>
      </c>
      <c r="BK35" s="120">
        <f t="shared" si="8"/>
        <v>0</v>
      </c>
      <c r="BL35" s="121">
        <f t="shared" si="8"/>
        <v>0</v>
      </c>
      <c r="BM35" s="120">
        <f t="shared" si="8"/>
        <v>0</v>
      </c>
      <c r="BN35" s="121">
        <f t="shared" si="8"/>
        <v>0</v>
      </c>
      <c r="BO35" s="120">
        <f t="shared" si="8"/>
        <v>0</v>
      </c>
      <c r="BP35" s="121">
        <f t="shared" si="8"/>
        <v>0</v>
      </c>
      <c r="BQ35" s="120">
        <f t="shared" si="8"/>
        <v>0</v>
      </c>
      <c r="BR35" s="121">
        <f t="shared" si="8"/>
        <v>0</v>
      </c>
      <c r="BS35" s="123">
        <f t="shared" si="0"/>
        <v>14647.948000000331</v>
      </c>
      <c r="BT35" s="124">
        <f>SUM(V35,T35,R35,P35,N35,L35,J35,H35,F35,D35,Z35,AB35,AD35,AF35,AH35,AJ35,AL35,AN35,AP35,AR35,AT35,AV35,AX35,AZ35,BB35,BD35,BF35,BH35,BJ35,BL35)</f>
        <v>16597.818820000124</v>
      </c>
      <c r="BU35" s="125">
        <f>BT35-BS35</f>
        <v>1949.8708199997927</v>
      </c>
      <c r="BV35" s="126">
        <f>SUM(BV6:BV34)</f>
        <v>0</v>
      </c>
      <c r="BW35" s="1"/>
      <c r="BX35" s="1"/>
    </row>
    <row r="36" spans="1:76" ht="16.5" thickBot="1">
      <c r="A36" s="251" t="s">
        <v>39</v>
      </c>
      <c r="B36" s="252"/>
      <c r="C36" s="235">
        <v>4018.8519999999999</v>
      </c>
      <c r="D36" s="207"/>
      <c r="E36" s="235">
        <v>4162.0370000000003</v>
      </c>
      <c r="F36" s="207"/>
      <c r="G36" s="241">
        <v>4217.8090000000002</v>
      </c>
      <c r="H36" s="242"/>
      <c r="I36" s="241">
        <v>4187.7690000000002</v>
      </c>
      <c r="J36" s="242"/>
      <c r="K36" s="241">
        <v>4246.8523199998936</v>
      </c>
      <c r="L36" s="242"/>
      <c r="M36" s="241">
        <v>4102.7629999999999</v>
      </c>
      <c r="N36" s="242"/>
      <c r="O36" s="241">
        <v>4076.0509999999999</v>
      </c>
      <c r="P36" s="242"/>
      <c r="Q36" s="241">
        <v>4028.195880000048</v>
      </c>
      <c r="R36" s="242"/>
      <c r="S36" s="241">
        <v>3968.9369999999999</v>
      </c>
      <c r="T36" s="242"/>
      <c r="U36" s="241"/>
      <c r="V36" s="242"/>
      <c r="W36" s="243"/>
      <c r="X36" s="244"/>
      <c r="Y36" s="241"/>
      <c r="Z36" s="242"/>
      <c r="AA36" s="241"/>
      <c r="AB36" s="242"/>
      <c r="AC36" s="235"/>
      <c r="AD36" s="207"/>
      <c r="AE36" s="245"/>
      <c r="AF36" s="246"/>
      <c r="AG36" s="241"/>
      <c r="AH36" s="242"/>
      <c r="AI36" s="241"/>
      <c r="AJ36" s="242"/>
      <c r="AK36" s="241"/>
      <c r="AL36" s="242"/>
      <c r="AM36" s="241"/>
      <c r="AN36" s="242"/>
      <c r="AO36" s="241"/>
      <c r="AP36" s="242"/>
      <c r="AQ36" s="241"/>
      <c r="AR36" s="242"/>
      <c r="AS36" s="235"/>
      <c r="AT36" s="207"/>
      <c r="AU36" s="235"/>
      <c r="AV36" s="207"/>
      <c r="AW36" s="241"/>
      <c r="AX36" s="242"/>
      <c r="AY36" s="235"/>
      <c r="AZ36" s="207"/>
      <c r="BA36" s="235"/>
      <c r="BB36" s="207"/>
      <c r="BC36" s="235"/>
      <c r="BD36" s="207"/>
      <c r="BE36" s="235"/>
      <c r="BF36" s="207"/>
      <c r="BG36" s="235"/>
      <c r="BH36" s="207"/>
      <c r="BI36" s="235"/>
      <c r="BJ36" s="207"/>
      <c r="BK36" s="235"/>
      <c r="BL36" s="207"/>
      <c r="BM36" s="235"/>
      <c r="BN36" s="207"/>
      <c r="BO36" s="235"/>
      <c r="BP36" s="207"/>
      <c r="BQ36" s="235"/>
      <c r="BR36" s="207"/>
      <c r="BS36" s="236">
        <f>SUM(A36:BL36)</f>
        <v>37009.26619999994</v>
      </c>
      <c r="BT36" s="237"/>
      <c r="BU36" s="238"/>
      <c r="BV36" s="16"/>
    </row>
    <row r="37" spans="1:76" ht="15.75" thickBot="1">
      <c r="A37" s="239" t="s">
        <v>40</v>
      </c>
      <c r="B37" s="240"/>
      <c r="C37" s="229">
        <v>1762.3240000000001</v>
      </c>
      <c r="D37" s="230"/>
      <c r="E37" s="229">
        <v>1830.421</v>
      </c>
      <c r="F37" s="230"/>
      <c r="G37" s="229">
        <v>1756.029</v>
      </c>
      <c r="H37" s="230"/>
      <c r="I37" s="231">
        <v>1838.5930000000001</v>
      </c>
      <c r="J37" s="232"/>
      <c r="K37" s="231">
        <v>1840.1079999999997</v>
      </c>
      <c r="L37" s="232"/>
      <c r="M37" s="231">
        <v>1839.874</v>
      </c>
      <c r="N37" s="232"/>
      <c r="O37" s="231">
        <v>1838.3330000000001</v>
      </c>
      <c r="P37" s="232"/>
      <c r="Q37" s="231">
        <v>1839.867</v>
      </c>
      <c r="R37" s="232"/>
      <c r="S37" s="231">
        <v>1837.354</v>
      </c>
      <c r="T37" s="232"/>
      <c r="U37" s="229"/>
      <c r="V37" s="230"/>
      <c r="W37" s="233"/>
      <c r="X37" s="234"/>
      <c r="Y37" s="229"/>
      <c r="Z37" s="230"/>
      <c r="AA37" s="229"/>
      <c r="AB37" s="230"/>
      <c r="AC37" s="226"/>
      <c r="AD37" s="217"/>
      <c r="AE37" s="229"/>
      <c r="AF37" s="230"/>
      <c r="AG37" s="229"/>
      <c r="AH37" s="230"/>
      <c r="AI37" s="229"/>
      <c r="AJ37" s="230"/>
      <c r="AK37" s="229"/>
      <c r="AL37" s="230"/>
      <c r="AM37" s="229"/>
      <c r="AN37" s="230"/>
      <c r="AO37" s="229"/>
      <c r="AP37" s="230"/>
      <c r="AQ37" s="229"/>
      <c r="AR37" s="230"/>
      <c r="AS37" s="229"/>
      <c r="AT37" s="230"/>
      <c r="AU37" s="229"/>
      <c r="AV37" s="230"/>
      <c r="AW37" s="229"/>
      <c r="AX37" s="230"/>
      <c r="AY37" s="229"/>
      <c r="AZ37" s="230"/>
      <c r="BA37" s="229"/>
      <c r="BB37" s="230"/>
      <c r="BC37" s="229"/>
      <c r="BD37" s="230"/>
      <c r="BE37" s="229"/>
      <c r="BF37" s="230"/>
      <c r="BG37" s="226"/>
      <c r="BH37" s="217"/>
      <c r="BI37" s="226"/>
      <c r="BJ37" s="217"/>
      <c r="BK37" s="226"/>
      <c r="BL37" s="217"/>
      <c r="BM37" s="229"/>
      <c r="BN37" s="230"/>
      <c r="BO37" s="229"/>
      <c r="BP37" s="230"/>
      <c r="BQ37" s="229"/>
      <c r="BR37" s="230"/>
      <c r="BS37" s="208">
        <f>SUM(A37:BL37)</f>
        <v>16382.902999999998</v>
      </c>
      <c r="BT37" s="209"/>
      <c r="BU37" s="210"/>
      <c r="BV37" s="16"/>
    </row>
    <row r="38" spans="1:76" ht="15.75" thickBot="1">
      <c r="A38" s="222" t="s">
        <v>41</v>
      </c>
      <c r="B38" s="223"/>
      <c r="C38" s="226">
        <v>336.096</v>
      </c>
      <c r="D38" s="217"/>
      <c r="E38" s="226">
        <v>348</v>
      </c>
      <c r="F38" s="217"/>
      <c r="G38" s="227">
        <v>335.66</v>
      </c>
      <c r="H38" s="228"/>
      <c r="I38" s="227">
        <v>348</v>
      </c>
      <c r="J38" s="228"/>
      <c r="K38" s="227">
        <v>348</v>
      </c>
      <c r="L38" s="228"/>
      <c r="M38" s="227">
        <v>345.84</v>
      </c>
      <c r="N38" s="228"/>
      <c r="O38" s="227">
        <v>324</v>
      </c>
      <c r="P38" s="228"/>
      <c r="Q38" s="227">
        <v>321.83999999999997</v>
      </c>
      <c r="R38" s="228"/>
      <c r="S38" s="227">
        <v>324.24</v>
      </c>
      <c r="T38" s="228"/>
      <c r="U38" s="227"/>
      <c r="V38" s="228"/>
      <c r="W38" s="220"/>
      <c r="X38" s="221"/>
      <c r="Y38" s="227"/>
      <c r="Z38" s="228"/>
      <c r="AA38" s="227"/>
      <c r="AB38" s="228"/>
      <c r="AC38" s="226"/>
      <c r="AD38" s="217"/>
      <c r="AE38" s="227"/>
      <c r="AF38" s="228"/>
      <c r="AG38" s="227"/>
      <c r="AH38" s="228"/>
      <c r="AI38" s="227"/>
      <c r="AJ38" s="228"/>
      <c r="AK38" s="227"/>
      <c r="AL38" s="228"/>
      <c r="AM38" s="227"/>
      <c r="AN38" s="228"/>
      <c r="AO38" s="227"/>
      <c r="AP38" s="228"/>
      <c r="AQ38" s="227"/>
      <c r="AR38" s="228"/>
      <c r="AS38" s="226"/>
      <c r="AT38" s="217"/>
      <c r="AU38" s="226"/>
      <c r="AV38" s="217"/>
      <c r="AW38" s="227"/>
      <c r="AX38" s="228"/>
      <c r="AY38" s="227"/>
      <c r="AZ38" s="228"/>
      <c r="BA38" s="226"/>
      <c r="BB38" s="217"/>
      <c r="BC38" s="226"/>
      <c r="BD38" s="217"/>
      <c r="BE38" s="226"/>
      <c r="BF38" s="217"/>
      <c r="BG38" s="226"/>
      <c r="BH38" s="217"/>
      <c r="BI38" s="226"/>
      <c r="BJ38" s="217"/>
      <c r="BK38" s="226"/>
      <c r="BL38" s="217"/>
      <c r="BM38" s="226"/>
      <c r="BN38" s="217"/>
      <c r="BO38" s="226"/>
      <c r="BP38" s="217"/>
      <c r="BQ38" s="226"/>
      <c r="BR38" s="217"/>
      <c r="BS38" s="208">
        <f>SUM(A38:BL38)</f>
        <v>3031.6760000000004</v>
      </c>
      <c r="BT38" s="209"/>
      <c r="BU38" s="210"/>
      <c r="BV38" s="16"/>
    </row>
    <row r="39" spans="1:76" s="50" customFormat="1" ht="15.75" hidden="1" customHeight="1">
      <c r="A39" s="224" t="s">
        <v>42</v>
      </c>
      <c r="B39" s="225"/>
      <c r="C39" s="130"/>
      <c r="D39" s="131"/>
      <c r="E39" s="130"/>
      <c r="F39" s="131"/>
      <c r="G39" s="130"/>
      <c r="H39" s="131"/>
      <c r="I39" s="190"/>
      <c r="J39" s="191"/>
      <c r="K39" s="130"/>
      <c r="L39" s="131"/>
      <c r="M39" s="190"/>
      <c r="N39" s="191"/>
      <c r="O39" s="190"/>
      <c r="P39" s="131"/>
      <c r="Q39" s="190"/>
      <c r="R39" s="131"/>
      <c r="S39" s="190"/>
      <c r="T39" s="131"/>
      <c r="U39" s="130"/>
      <c r="V39" s="131"/>
      <c r="W39" s="220">
        <f t="shared" ref="W39:W42" si="9">SUM(C39:V39)</f>
        <v>0</v>
      </c>
      <c r="X39" s="221"/>
      <c r="Y39" s="130"/>
      <c r="Z39" s="131"/>
      <c r="AA39" s="130"/>
      <c r="AB39" s="131"/>
      <c r="AC39" s="130"/>
      <c r="AD39" s="131"/>
      <c r="AE39" s="130"/>
      <c r="AF39" s="131"/>
      <c r="AG39" s="130"/>
      <c r="AH39" s="131"/>
      <c r="AI39" s="130"/>
      <c r="AJ39" s="131"/>
      <c r="AK39" s="130"/>
      <c r="AL39" s="131"/>
      <c r="AM39" s="130"/>
      <c r="AN39" s="131"/>
      <c r="AO39" s="130"/>
      <c r="AP39" s="131"/>
      <c r="AQ39" s="130"/>
      <c r="AR39" s="131"/>
      <c r="AS39" s="130"/>
      <c r="AT39" s="131"/>
      <c r="AU39" s="130"/>
      <c r="AV39" s="131"/>
      <c r="AW39" s="130"/>
      <c r="AX39" s="131"/>
      <c r="AY39" s="130"/>
      <c r="AZ39" s="131"/>
      <c r="BA39" s="130"/>
      <c r="BB39" s="131"/>
      <c r="BC39" s="130"/>
      <c r="BD39" s="131"/>
      <c r="BE39" s="130"/>
      <c r="BF39" s="131"/>
      <c r="BG39" s="130"/>
      <c r="BH39" s="131"/>
      <c r="BI39" s="130"/>
      <c r="BJ39" s="131"/>
      <c r="BK39" s="130"/>
      <c r="BL39" s="131"/>
      <c r="BM39" s="130"/>
      <c r="BN39" s="131"/>
      <c r="BO39" s="130"/>
      <c r="BP39" s="131"/>
      <c r="BQ39" s="130"/>
      <c r="BR39" s="131"/>
      <c r="BS39" s="208">
        <f>SUM(A39:BJ39)-W39</f>
        <v>0</v>
      </c>
      <c r="BT39" s="209"/>
      <c r="BU39" s="210"/>
      <c r="BV39" s="32"/>
      <c r="BW39" s="1"/>
      <c r="BX39" s="1"/>
    </row>
    <row r="40" spans="1:76" ht="15.75" hidden="1" customHeight="1">
      <c r="A40" s="132"/>
      <c r="B40" s="133"/>
      <c r="C40" s="134"/>
      <c r="D40" s="135"/>
      <c r="E40" s="134"/>
      <c r="F40" s="135"/>
      <c r="G40" s="134"/>
      <c r="H40" s="135"/>
      <c r="I40" s="134"/>
      <c r="J40" s="135"/>
      <c r="K40" s="134"/>
      <c r="L40" s="135"/>
      <c r="M40" s="134"/>
      <c r="N40" s="135"/>
      <c r="O40" s="134"/>
      <c r="P40" s="135"/>
      <c r="Q40" s="134"/>
      <c r="R40" s="135"/>
      <c r="S40" s="134"/>
      <c r="T40" s="135"/>
      <c r="U40" s="134"/>
      <c r="V40" s="135"/>
      <c r="W40" s="220">
        <f t="shared" si="9"/>
        <v>0</v>
      </c>
      <c r="X40" s="221"/>
      <c r="Y40" s="134"/>
      <c r="Z40" s="135"/>
      <c r="AA40" s="134"/>
      <c r="AB40" s="135"/>
      <c r="AC40" s="134"/>
      <c r="AD40" s="135"/>
      <c r="AE40" s="134"/>
      <c r="AF40" s="135"/>
      <c r="AG40" s="134"/>
      <c r="AH40" s="135"/>
      <c r="AI40" s="134"/>
      <c r="AJ40" s="135"/>
      <c r="AK40" s="134"/>
      <c r="AL40" s="135"/>
      <c r="AM40" s="134"/>
      <c r="AN40" s="135"/>
      <c r="AO40" s="134"/>
      <c r="AP40" s="135"/>
      <c r="AQ40" s="134"/>
      <c r="AR40" s="135"/>
      <c r="AS40" s="134"/>
      <c r="AT40" s="135"/>
      <c r="AU40" s="134"/>
      <c r="AV40" s="135"/>
      <c r="AW40" s="134"/>
      <c r="AX40" s="135"/>
      <c r="AY40" s="134"/>
      <c r="AZ40" s="135"/>
      <c r="BA40" s="134"/>
      <c r="BB40" s="135"/>
      <c r="BC40" s="134"/>
      <c r="BD40" s="135"/>
      <c r="BE40" s="134"/>
      <c r="BF40" s="135"/>
      <c r="BG40" s="134"/>
      <c r="BH40" s="135"/>
      <c r="BI40" s="134"/>
      <c r="BJ40" s="135"/>
      <c r="BK40" s="134"/>
      <c r="BL40" s="135"/>
      <c r="BM40" s="134"/>
      <c r="BN40" s="135"/>
      <c r="BO40" s="134"/>
      <c r="BP40" s="135"/>
      <c r="BQ40" s="134"/>
      <c r="BR40" s="135"/>
      <c r="BS40" s="208">
        <f>SUM(A40:BJ40)-W40</f>
        <v>0</v>
      </c>
      <c r="BT40" s="209"/>
      <c r="BU40" s="210"/>
      <c r="BV40" s="41"/>
    </row>
    <row r="41" spans="1:76" ht="15.75" hidden="1" customHeight="1">
      <c r="A41" s="132"/>
      <c r="B41" s="133"/>
      <c r="C41" s="134"/>
      <c r="D41" s="135"/>
      <c r="E41" s="134"/>
      <c r="F41" s="135"/>
      <c r="G41" s="134"/>
      <c r="H41" s="135"/>
      <c r="I41" s="134"/>
      <c r="J41" s="135"/>
      <c r="K41" s="134"/>
      <c r="L41" s="135"/>
      <c r="M41" s="134"/>
      <c r="N41" s="135"/>
      <c r="O41" s="134"/>
      <c r="P41" s="136"/>
      <c r="Q41" s="134"/>
      <c r="R41" s="135"/>
      <c r="S41" s="134"/>
      <c r="T41" s="135"/>
      <c r="U41" s="134"/>
      <c r="V41" s="135"/>
      <c r="W41" s="220">
        <f t="shared" si="9"/>
        <v>0</v>
      </c>
      <c r="X41" s="221"/>
      <c r="Y41" s="134"/>
      <c r="Z41" s="135"/>
      <c r="AA41" s="134"/>
      <c r="AB41" s="135"/>
      <c r="AC41" s="134"/>
      <c r="AD41" s="135"/>
      <c r="AE41" s="134"/>
      <c r="AF41" s="135"/>
      <c r="AG41" s="134"/>
      <c r="AH41" s="135"/>
      <c r="AI41" s="134"/>
      <c r="AJ41" s="135"/>
      <c r="AK41" s="134"/>
      <c r="AL41" s="135"/>
      <c r="AM41" s="134"/>
      <c r="AN41" s="135"/>
      <c r="AO41" s="134"/>
      <c r="AP41" s="135"/>
      <c r="AQ41" s="134"/>
      <c r="AR41" s="135"/>
      <c r="AS41" s="134"/>
      <c r="AT41" s="135"/>
      <c r="AU41" s="134"/>
      <c r="AV41" s="135"/>
      <c r="AW41" s="134"/>
      <c r="AX41" s="135"/>
      <c r="AY41" s="134"/>
      <c r="AZ41" s="135"/>
      <c r="BA41" s="134"/>
      <c r="BB41" s="135"/>
      <c r="BC41" s="134"/>
      <c r="BD41" s="135"/>
      <c r="BE41" s="134"/>
      <c r="BF41" s="135"/>
      <c r="BG41" s="134"/>
      <c r="BH41" s="135"/>
      <c r="BI41" s="134"/>
      <c r="BJ41" s="135"/>
      <c r="BK41" s="134"/>
      <c r="BL41" s="135"/>
      <c r="BM41" s="134"/>
      <c r="BN41" s="135"/>
      <c r="BO41" s="134"/>
      <c r="BP41" s="135"/>
      <c r="BQ41" s="134"/>
      <c r="BR41" s="135"/>
      <c r="BS41" s="208">
        <f>SUM(A41:BJ41)-W41</f>
        <v>0</v>
      </c>
      <c r="BT41" s="209"/>
      <c r="BU41" s="210"/>
      <c r="BV41" s="41"/>
    </row>
    <row r="42" spans="1:76" ht="15.75" hidden="1" customHeight="1">
      <c r="A42" s="137"/>
      <c r="B42" s="138"/>
      <c r="C42" s="139"/>
      <c r="D42" s="140"/>
      <c r="E42" s="139"/>
      <c r="F42" s="140"/>
      <c r="G42" s="139"/>
      <c r="H42" s="140"/>
      <c r="I42" s="139"/>
      <c r="J42" s="140"/>
      <c r="K42" s="139"/>
      <c r="L42" s="140"/>
      <c r="M42" s="139"/>
      <c r="N42" s="140"/>
      <c r="O42" s="139"/>
      <c r="P42" s="140"/>
      <c r="Q42" s="139"/>
      <c r="R42" s="140"/>
      <c r="S42" s="139"/>
      <c r="T42" s="140"/>
      <c r="U42" s="139"/>
      <c r="V42" s="140"/>
      <c r="W42" s="220">
        <f t="shared" si="9"/>
        <v>0</v>
      </c>
      <c r="X42" s="221"/>
      <c r="Y42" s="139"/>
      <c r="Z42" s="140"/>
      <c r="AA42" s="139"/>
      <c r="AB42" s="140"/>
      <c r="AC42" s="139"/>
      <c r="AD42" s="140"/>
      <c r="AE42" s="139"/>
      <c r="AF42" s="140"/>
      <c r="AG42" s="139"/>
      <c r="AH42" s="140"/>
      <c r="AI42" s="139"/>
      <c r="AJ42" s="140"/>
      <c r="AK42" s="139"/>
      <c r="AL42" s="140"/>
      <c r="AM42" s="139"/>
      <c r="AN42" s="140"/>
      <c r="AO42" s="139"/>
      <c r="AP42" s="140"/>
      <c r="AQ42" s="139"/>
      <c r="AR42" s="140"/>
      <c r="AS42" s="139"/>
      <c r="AT42" s="140"/>
      <c r="AU42" s="139"/>
      <c r="AV42" s="140"/>
      <c r="AW42" s="139"/>
      <c r="AX42" s="140"/>
      <c r="AY42" s="139"/>
      <c r="AZ42" s="140"/>
      <c r="BA42" s="139"/>
      <c r="BB42" s="140"/>
      <c r="BC42" s="139"/>
      <c r="BD42" s="140"/>
      <c r="BE42" s="139"/>
      <c r="BF42" s="140"/>
      <c r="BG42" s="139"/>
      <c r="BH42" s="140"/>
      <c r="BI42" s="139"/>
      <c r="BJ42" s="140"/>
      <c r="BK42" s="139"/>
      <c r="BL42" s="140"/>
      <c r="BM42" s="139"/>
      <c r="BN42" s="140"/>
      <c r="BO42" s="139"/>
      <c r="BP42" s="140"/>
      <c r="BQ42" s="139"/>
      <c r="BR42" s="140"/>
      <c r="BS42" s="208">
        <f>SUM(A42:BJ42)-W42</f>
        <v>0</v>
      </c>
      <c r="BT42" s="209"/>
      <c r="BU42" s="210"/>
      <c r="BV42" s="126"/>
    </row>
    <row r="43" spans="1:76" ht="15.75" thickBot="1">
      <c r="A43" s="222" t="s">
        <v>43</v>
      </c>
      <c r="B43" s="223"/>
      <c r="C43" s="213">
        <f t="shared" ref="C43" si="10">C35+C37+C38</f>
        <v>3644.5200000000891</v>
      </c>
      <c r="D43" s="217"/>
      <c r="E43" s="213">
        <f t="shared" ref="E43" si="11">E35+E37+E38</f>
        <v>3768.7290000001658</v>
      </c>
      <c r="F43" s="217"/>
      <c r="G43" s="213">
        <f>G35+G37+G38</f>
        <v>3649.6189999997182</v>
      </c>
      <c r="H43" s="217"/>
      <c r="I43" s="213">
        <f t="shared" ref="I43" si="12">I35+I37+I38</f>
        <v>3840.9929999999622</v>
      </c>
      <c r="J43" s="217"/>
      <c r="K43" s="213">
        <f t="shared" ref="K43" si="13">K35+K37+K38</f>
        <v>3954.0640000003659</v>
      </c>
      <c r="L43" s="217"/>
      <c r="M43" s="213">
        <f t="shared" ref="M43" si="14">M35+M37+M38</f>
        <v>3896.3</v>
      </c>
      <c r="N43" s="217"/>
      <c r="O43" s="213">
        <f t="shared" ref="O43" si="15">O35+O37+O38</f>
        <v>3830.152999999942</v>
      </c>
      <c r="P43" s="217"/>
      <c r="Q43" s="213">
        <f t="shared" ref="Q43" si="16">Q35+Q37+Q38</f>
        <v>3750.2910000000948</v>
      </c>
      <c r="R43" s="217"/>
      <c r="S43" s="213">
        <f t="shared" ref="S43" si="17">S35+S37+S38</f>
        <v>3727.8579999999947</v>
      </c>
      <c r="T43" s="217"/>
      <c r="U43" s="213">
        <f>U35+U37+U38</f>
        <v>0</v>
      </c>
      <c r="V43" s="217"/>
      <c r="W43" s="213">
        <f>W35+W37+W38</f>
        <v>0</v>
      </c>
      <c r="X43" s="217"/>
      <c r="Y43" s="213">
        <f>Y35+Y37+Y38</f>
        <v>0</v>
      </c>
      <c r="Z43" s="217"/>
      <c r="AA43" s="213">
        <f>AA35+AA37+AA38</f>
        <v>0</v>
      </c>
      <c r="AB43" s="217"/>
      <c r="AC43" s="213">
        <f t="shared" ref="AC43:AM43" si="18">AC35+AC37+AC38</f>
        <v>0</v>
      </c>
      <c r="AD43" s="214"/>
      <c r="AE43" s="213">
        <f t="shared" si="18"/>
        <v>0</v>
      </c>
      <c r="AF43" s="214"/>
      <c r="AG43" s="213">
        <f t="shared" si="18"/>
        <v>0</v>
      </c>
      <c r="AH43" s="214"/>
      <c r="AI43" s="213">
        <f t="shared" si="18"/>
        <v>0</v>
      </c>
      <c r="AJ43" s="214"/>
      <c r="AK43" s="213">
        <f t="shared" si="18"/>
        <v>0</v>
      </c>
      <c r="AL43" s="214"/>
      <c r="AM43" s="213">
        <f t="shared" si="18"/>
        <v>0</v>
      </c>
      <c r="AN43" s="214"/>
      <c r="AO43" s="213">
        <f>AO35+AO37+AO38</f>
        <v>0</v>
      </c>
      <c r="AP43" s="217"/>
      <c r="AQ43" s="213">
        <f t="shared" ref="AQ43" si="19">AQ35+AQ37+AQ38</f>
        <v>0</v>
      </c>
      <c r="AR43" s="217"/>
      <c r="AS43" s="213">
        <f t="shared" ref="AS43" si="20">AS35+AS37+AS38</f>
        <v>0</v>
      </c>
      <c r="AT43" s="217"/>
      <c r="AU43" s="213">
        <f t="shared" ref="AU43" si="21">AU35+AU37+AU38</f>
        <v>0</v>
      </c>
      <c r="AV43" s="217"/>
      <c r="AW43" s="213">
        <f t="shared" ref="AW43" si="22">AW35+AW37+AW38</f>
        <v>0</v>
      </c>
      <c r="AX43" s="217"/>
      <c r="AY43" s="213">
        <f t="shared" ref="AY43" si="23">AY35+AY37+AY38</f>
        <v>0</v>
      </c>
      <c r="AZ43" s="217"/>
      <c r="BA43" s="213">
        <f t="shared" ref="BA43" si="24">BA35+BA37+BA38</f>
        <v>0</v>
      </c>
      <c r="BB43" s="217"/>
      <c r="BC43" s="213">
        <f t="shared" ref="BC43" si="25">BC35+BC37+BC38</f>
        <v>0</v>
      </c>
      <c r="BD43" s="217"/>
      <c r="BE43" s="213">
        <f t="shared" ref="BE43" si="26">BE35+BE37+BE38</f>
        <v>0</v>
      </c>
      <c r="BF43" s="217"/>
      <c r="BG43" s="213">
        <f>BG35+BG37+BG38</f>
        <v>0</v>
      </c>
      <c r="BH43" s="214"/>
      <c r="BI43" s="213">
        <f t="shared" ref="BI43:BK43" si="27">BI35+BI37+BI38</f>
        <v>0</v>
      </c>
      <c r="BJ43" s="214"/>
      <c r="BK43" s="213">
        <f t="shared" si="27"/>
        <v>0</v>
      </c>
      <c r="BL43" s="214"/>
      <c r="BM43" s="213">
        <f t="shared" ref="BM43:BO43" si="28">BM35+BM37+BM38</f>
        <v>0</v>
      </c>
      <c r="BN43" s="217"/>
      <c r="BO43" s="213">
        <f t="shared" si="28"/>
        <v>0</v>
      </c>
      <c r="BP43" s="217"/>
      <c r="BQ43" s="213">
        <f t="shared" ref="BQ43" si="29">BQ35+BQ37+BQ38</f>
        <v>0</v>
      </c>
      <c r="BR43" s="217"/>
      <c r="BS43" s="208">
        <f>SUM(A43:BL43)</f>
        <v>34062.527000000337</v>
      </c>
      <c r="BT43" s="209"/>
      <c r="BU43" s="210"/>
      <c r="BV43" s="16"/>
    </row>
    <row r="44" spans="1:76" ht="15.75" thickBot="1">
      <c r="A44" s="218" t="s">
        <v>44</v>
      </c>
      <c r="B44" s="219"/>
      <c r="C44" s="215">
        <f t="shared" ref="C44" si="30">C36-C43</f>
        <v>374.33199999991075</v>
      </c>
      <c r="D44" s="216"/>
      <c r="E44" s="215">
        <f t="shared" ref="E44" si="31">E36-E43</f>
        <v>393.30799999983446</v>
      </c>
      <c r="F44" s="216"/>
      <c r="G44" s="215">
        <f>G36-G43</f>
        <v>568.190000000282</v>
      </c>
      <c r="H44" s="216"/>
      <c r="I44" s="215">
        <f t="shared" ref="I44" si="32">I36-I43</f>
        <v>346.77600000003804</v>
      </c>
      <c r="J44" s="216"/>
      <c r="K44" s="215">
        <f t="shared" ref="K44" si="33">K36-K43</f>
        <v>292.78831999952763</v>
      </c>
      <c r="L44" s="216"/>
      <c r="M44" s="215">
        <f t="shared" ref="M44" si="34">M36-M43</f>
        <v>206.46299999999974</v>
      </c>
      <c r="N44" s="216"/>
      <c r="O44" s="215">
        <f t="shared" ref="O44" si="35">O36-O43</f>
        <v>245.89800000005789</v>
      </c>
      <c r="P44" s="216"/>
      <c r="Q44" s="215">
        <f t="shared" ref="Q44" si="36">Q36-Q43</f>
        <v>277.90487999995321</v>
      </c>
      <c r="R44" s="216"/>
      <c r="S44" s="215">
        <f>S36-S43</f>
        <v>241.07900000000518</v>
      </c>
      <c r="T44" s="216"/>
      <c r="U44" s="215">
        <f t="shared" ref="U44:W44" si="37">U36-U43</f>
        <v>0</v>
      </c>
      <c r="V44" s="216"/>
      <c r="W44" s="215">
        <f t="shared" si="37"/>
        <v>0</v>
      </c>
      <c r="X44" s="216"/>
      <c r="Y44" s="215">
        <f>Y36-Y43</f>
        <v>0</v>
      </c>
      <c r="Z44" s="216"/>
      <c r="AA44" s="215">
        <f t="shared" ref="AA44:BI44" si="38">AA36-AA43</f>
        <v>0</v>
      </c>
      <c r="AB44" s="216"/>
      <c r="AC44" s="213">
        <f t="shared" si="38"/>
        <v>0</v>
      </c>
      <c r="AD44" s="214"/>
      <c r="AE44" s="213">
        <f t="shared" ref="AE44:AM44" si="39">AE36-AE43</f>
        <v>0</v>
      </c>
      <c r="AF44" s="214"/>
      <c r="AG44" s="213">
        <f t="shared" si="39"/>
        <v>0</v>
      </c>
      <c r="AH44" s="214"/>
      <c r="AI44" s="213">
        <f t="shared" si="39"/>
        <v>0</v>
      </c>
      <c r="AJ44" s="214"/>
      <c r="AK44" s="213">
        <f t="shared" si="39"/>
        <v>0</v>
      </c>
      <c r="AL44" s="214"/>
      <c r="AM44" s="213">
        <f t="shared" si="39"/>
        <v>0</v>
      </c>
      <c r="AN44" s="214"/>
      <c r="AO44" s="215">
        <f>AO36-AO43</f>
        <v>0</v>
      </c>
      <c r="AP44" s="216"/>
      <c r="AQ44" s="215">
        <f t="shared" si="38"/>
        <v>0</v>
      </c>
      <c r="AR44" s="216"/>
      <c r="AS44" s="215">
        <f t="shared" ref="AS44" si="40">AS36-AS43</f>
        <v>0</v>
      </c>
      <c r="AT44" s="216"/>
      <c r="AU44" s="215">
        <f t="shared" ref="AU44" si="41">AU36-AU43</f>
        <v>0</v>
      </c>
      <c r="AV44" s="216"/>
      <c r="AW44" s="215">
        <f t="shared" si="38"/>
        <v>0</v>
      </c>
      <c r="AX44" s="216"/>
      <c r="AY44" s="215">
        <f t="shared" si="38"/>
        <v>0</v>
      </c>
      <c r="AZ44" s="216"/>
      <c r="BA44" s="215">
        <f t="shared" si="38"/>
        <v>0</v>
      </c>
      <c r="BB44" s="216"/>
      <c r="BC44" s="215">
        <f t="shared" si="38"/>
        <v>0</v>
      </c>
      <c r="BD44" s="216"/>
      <c r="BE44" s="215">
        <f t="shared" si="38"/>
        <v>0</v>
      </c>
      <c r="BF44" s="216"/>
      <c r="BG44" s="213">
        <f t="shared" si="38"/>
        <v>0</v>
      </c>
      <c r="BH44" s="214"/>
      <c r="BI44" s="213">
        <f t="shared" si="38"/>
        <v>0</v>
      </c>
      <c r="BJ44" s="214"/>
      <c r="BK44" s="213">
        <f t="shared" ref="BK44" si="42">BK36-BK43</f>
        <v>0</v>
      </c>
      <c r="BL44" s="214"/>
      <c r="BM44" s="215">
        <f t="shared" ref="BM44:BO44" si="43">BM36-BM43</f>
        <v>0</v>
      </c>
      <c r="BN44" s="216"/>
      <c r="BO44" s="215">
        <f t="shared" si="43"/>
        <v>0</v>
      </c>
      <c r="BP44" s="216"/>
      <c r="BQ44" s="215">
        <f t="shared" ref="BQ44" si="44">BQ36-BQ43</f>
        <v>0</v>
      </c>
      <c r="BR44" s="216"/>
      <c r="BS44" s="208">
        <f>SUM(A44:BL44)</f>
        <v>2946.7391999996089</v>
      </c>
      <c r="BT44" s="209"/>
      <c r="BU44" s="210"/>
      <c r="BV44" s="141"/>
    </row>
    <row r="45" spans="1:76" ht="33" customHeight="1" thickBot="1">
      <c r="A45" s="211" t="s">
        <v>45</v>
      </c>
      <c r="B45" s="212"/>
      <c r="C45" s="205">
        <f t="shared" ref="C45" si="45">C36-D35-C37-C38</f>
        <v>219.8081599997904</v>
      </c>
      <c r="D45" s="207"/>
      <c r="E45" s="205">
        <f t="shared" ref="E45" si="46">E36-F35-E37-E38</f>
        <v>118.19690000006426</v>
      </c>
      <c r="F45" s="207"/>
      <c r="G45" s="205">
        <f t="shared" ref="G45" si="47">G36-H35-G37-G38</f>
        <v>298.70347000025168</v>
      </c>
      <c r="H45" s="207"/>
      <c r="I45" s="205">
        <f t="shared" ref="I45" si="48">I36-J35-I37-I38</f>
        <v>5.1187600000123439</v>
      </c>
      <c r="J45" s="207"/>
      <c r="K45" s="205">
        <f t="shared" ref="K45" si="49">K36-L35-K37-K38</f>
        <v>89.806889999480973</v>
      </c>
      <c r="L45" s="207"/>
      <c r="M45" s="205">
        <f t="shared" ref="M45" si="50">M36-N35-M37-M38</f>
        <v>97.767550000207791</v>
      </c>
      <c r="N45" s="207"/>
      <c r="O45" s="205">
        <f t="shared" ref="O45" si="51">O36-P35-O37-O38</f>
        <v>69.50546999995413</v>
      </c>
      <c r="P45" s="207"/>
      <c r="Q45" s="205">
        <f t="shared" ref="Q45" si="52">Q36-R35-Q37-Q38</f>
        <v>55.034919999929514</v>
      </c>
      <c r="R45" s="207"/>
      <c r="S45" s="205">
        <f t="shared" ref="S45" si="53">S36-T35-S37-S38</f>
        <v>42.92626000012433</v>
      </c>
      <c r="T45" s="207"/>
      <c r="U45" s="205">
        <f>U36-V35-U37-U38</f>
        <v>0</v>
      </c>
      <c r="V45" s="207"/>
      <c r="W45" s="205">
        <f>W36-X35-W37-W38</f>
        <v>0</v>
      </c>
      <c r="X45" s="207"/>
      <c r="Y45" s="205">
        <f>Y36-Z35-Y37-Y38</f>
        <v>0</v>
      </c>
      <c r="Z45" s="207"/>
      <c r="AA45" s="205">
        <f>AA36-AB35-AA37-AA38</f>
        <v>0</v>
      </c>
      <c r="AB45" s="207"/>
      <c r="AC45" s="205">
        <f t="shared" ref="AC45" si="54">AC36-AD35-AC37-AC38</f>
        <v>0</v>
      </c>
      <c r="AD45" s="206"/>
      <c r="AE45" s="205">
        <f>AE36-AF35-AE37-AE38</f>
        <v>0</v>
      </c>
      <c r="AF45" s="207"/>
      <c r="AG45" s="205">
        <f t="shared" ref="AG45" si="55">AG36-AH35-AG37-AG38</f>
        <v>0</v>
      </c>
      <c r="AH45" s="207"/>
      <c r="AI45" s="205">
        <f t="shared" ref="AI45" si="56">AI36-AJ35-AI37-AI38</f>
        <v>0</v>
      </c>
      <c r="AJ45" s="207"/>
      <c r="AK45" s="205">
        <f t="shared" ref="AK45" si="57">AK36-AL35-AK37-AK38</f>
        <v>0</v>
      </c>
      <c r="AL45" s="207"/>
      <c r="AM45" s="205">
        <f t="shared" ref="AM45" si="58">AM36-AN35-AM37-AM38</f>
        <v>0</v>
      </c>
      <c r="AN45" s="207"/>
      <c r="AO45" s="205">
        <f t="shared" ref="AO45" si="59">AO36-AP35-AO37-AO38</f>
        <v>0</v>
      </c>
      <c r="AP45" s="207"/>
      <c r="AQ45" s="205">
        <f t="shared" ref="AQ45" si="60">AQ36-AR35-AQ37-AQ38</f>
        <v>0</v>
      </c>
      <c r="AR45" s="207"/>
      <c r="AS45" s="205">
        <f t="shared" ref="AS45" si="61">AS36-AT35-AS37-AS38</f>
        <v>0</v>
      </c>
      <c r="AT45" s="207"/>
      <c r="AU45" s="205">
        <f t="shared" ref="AU45" si="62">AU36-AV35-AU37-AU38</f>
        <v>0</v>
      </c>
      <c r="AV45" s="207"/>
      <c r="AW45" s="205">
        <f t="shared" ref="AW45" si="63">AW36-AX35-AW37-AW38</f>
        <v>0</v>
      </c>
      <c r="AX45" s="207"/>
      <c r="AY45" s="205">
        <f t="shared" ref="AY45" si="64">AY36-AZ35-AY37-AY38</f>
        <v>0</v>
      </c>
      <c r="AZ45" s="207"/>
      <c r="BA45" s="205">
        <f t="shared" ref="BA45" si="65">BA36-BB35-BA37-BA38</f>
        <v>0</v>
      </c>
      <c r="BB45" s="207"/>
      <c r="BC45" s="205">
        <f t="shared" ref="BC45" si="66">BC36-BD35-BC37-BC38</f>
        <v>0</v>
      </c>
      <c r="BD45" s="207"/>
      <c r="BE45" s="205">
        <f t="shared" ref="BE45" si="67">BE36-BF35-BE37-BE38</f>
        <v>0</v>
      </c>
      <c r="BF45" s="207"/>
      <c r="BG45" s="205">
        <f t="shared" ref="BG45" si="68">BG36-BH35-BG37-BG38</f>
        <v>0</v>
      </c>
      <c r="BH45" s="206"/>
      <c r="BI45" s="205">
        <f t="shared" ref="BI45" si="69">BI36-BJ35-BI37-BI38</f>
        <v>0</v>
      </c>
      <c r="BJ45" s="206"/>
      <c r="BK45" s="205">
        <f t="shared" ref="BK45" si="70">BK36-BL35-BK37-BK38</f>
        <v>0</v>
      </c>
      <c r="BL45" s="206"/>
      <c r="BM45" s="205">
        <f t="shared" ref="BM45" si="71">BM36-BN35-BM37-BM38</f>
        <v>0</v>
      </c>
      <c r="BN45" s="207"/>
      <c r="BO45" s="205">
        <f t="shared" ref="BO45" si="72">BO36-BP35-BO37-BO38</f>
        <v>0</v>
      </c>
      <c r="BP45" s="207"/>
      <c r="BQ45" s="205">
        <f t="shared" ref="BQ45" si="73">BQ36-BR35-BQ37-BQ38</f>
        <v>0</v>
      </c>
      <c r="BR45" s="207"/>
      <c r="BS45" s="208">
        <f>SUM(C45:BL45)</f>
        <v>996.86837999981549</v>
      </c>
      <c r="BT45" s="209"/>
      <c r="BU45" s="210"/>
      <c r="BV45" s="141">
        <f>BV36-BV35-BV38-BV37</f>
        <v>0</v>
      </c>
    </row>
    <row r="46" spans="1:76" ht="15" hidden="1" customHeight="1">
      <c r="A46" s="204" t="s">
        <v>46</v>
      </c>
      <c r="B46" s="204"/>
      <c r="K46" s="50">
        <v>227.95499999999083</v>
      </c>
      <c r="M46" s="50">
        <v>213.96899999996822</v>
      </c>
      <c r="O46" s="50">
        <v>54.26</v>
      </c>
      <c r="Q46" s="50">
        <v>19.11</v>
      </c>
      <c r="S46" s="50">
        <v>112.54</v>
      </c>
      <c r="U46" s="50">
        <v>220.08</v>
      </c>
      <c r="Y46" s="50">
        <v>178.75</v>
      </c>
      <c r="AA46" s="50">
        <v>178.29</v>
      </c>
      <c r="AC46" s="50">
        <v>186.5</v>
      </c>
      <c r="AE46" s="50">
        <v>177.11</v>
      </c>
      <c r="AG46" s="50">
        <v>91.66</v>
      </c>
      <c r="AI46" s="50">
        <v>116.03</v>
      </c>
      <c r="AK46" s="50">
        <v>55.78</v>
      </c>
      <c r="AM46" s="50">
        <v>126.27</v>
      </c>
      <c r="AO46" s="142">
        <f>AP28</f>
        <v>0</v>
      </c>
      <c r="BA46" s="142">
        <f>BB28</f>
        <v>0</v>
      </c>
      <c r="BC46" s="142">
        <f>BD28</f>
        <v>0</v>
      </c>
      <c r="BT46" s="143"/>
    </row>
    <row r="49" spans="34:72">
      <c r="AH49" s="142"/>
      <c r="BT49" s="144"/>
    </row>
    <row r="51" spans="34:72">
      <c r="BH51" s="142"/>
    </row>
    <row r="52" spans="34:72">
      <c r="BH52" s="142"/>
    </row>
    <row r="53" spans="34:72">
      <c r="BH53" s="142"/>
    </row>
  </sheetData>
  <mergeCells count="286">
    <mergeCell ref="BG4:BH4"/>
    <mergeCell ref="BI4:BJ4"/>
    <mergeCell ref="BK4:BL4"/>
    <mergeCell ref="AO4:AP4"/>
    <mergeCell ref="AQ4:AR4"/>
    <mergeCell ref="AS4:AT4"/>
    <mergeCell ref="AU4:AV4"/>
    <mergeCell ref="AW4:AX4"/>
    <mergeCell ref="A10:B10"/>
    <mergeCell ref="A11:B11"/>
    <mergeCell ref="A12:B12"/>
    <mergeCell ref="A14:B14"/>
    <mergeCell ref="A15:B15"/>
    <mergeCell ref="A16:B16"/>
    <mergeCell ref="A6:B6"/>
    <mergeCell ref="A9:B9"/>
    <mergeCell ref="A1:BV1"/>
    <mergeCell ref="A2:BV2"/>
    <mergeCell ref="A4:B5"/>
    <mergeCell ref="C4:D4"/>
    <mergeCell ref="E4:F4"/>
    <mergeCell ref="G4:H4"/>
    <mergeCell ref="I4:J4"/>
    <mergeCell ref="K4:L4"/>
    <mergeCell ref="M4:N4"/>
    <mergeCell ref="O4:P4"/>
    <mergeCell ref="BM4:BN4"/>
    <mergeCell ref="BO4:BP4"/>
    <mergeCell ref="BQ4:BR4"/>
    <mergeCell ref="BS4:BV4"/>
    <mergeCell ref="BC4:BD4"/>
    <mergeCell ref="BE4:BF4"/>
    <mergeCell ref="BA4:BB4"/>
    <mergeCell ref="AC4:AD4"/>
    <mergeCell ref="AE4:AF4"/>
    <mergeCell ref="AG4:AH4"/>
    <mergeCell ref="AI4:AJ4"/>
    <mergeCell ref="AK4:AL4"/>
    <mergeCell ref="AM4:AN4"/>
    <mergeCell ref="Q4:R4"/>
    <mergeCell ref="S4:T4"/>
    <mergeCell ref="U4:V4"/>
    <mergeCell ref="W4:X4"/>
    <mergeCell ref="Y4:Z4"/>
    <mergeCell ref="AA4:AB4"/>
    <mergeCell ref="AY4:AZ4"/>
    <mergeCell ref="A27:B27"/>
    <mergeCell ref="A30:B30"/>
    <mergeCell ref="A31:B31"/>
    <mergeCell ref="A32:B32"/>
    <mergeCell ref="A33:B33"/>
    <mergeCell ref="M26:M27"/>
    <mergeCell ref="A17:B17"/>
    <mergeCell ref="A18:B18"/>
    <mergeCell ref="A19:B19"/>
    <mergeCell ref="A20:B20"/>
    <mergeCell ref="A21:B21"/>
    <mergeCell ref="A25:B25"/>
    <mergeCell ref="I36:J36"/>
    <mergeCell ref="K36:L36"/>
    <mergeCell ref="M36:N36"/>
    <mergeCell ref="O36:P36"/>
    <mergeCell ref="Q36:R36"/>
    <mergeCell ref="S36:T36"/>
    <mergeCell ref="A34:B34"/>
    <mergeCell ref="A35:B35"/>
    <mergeCell ref="A36:B36"/>
    <mergeCell ref="C36:D36"/>
    <mergeCell ref="E36:F36"/>
    <mergeCell ref="G36:H36"/>
    <mergeCell ref="AK36:AL36"/>
    <mergeCell ref="AM36:AN36"/>
    <mergeCell ref="AO36:AP36"/>
    <mergeCell ref="AQ36:AR36"/>
    <mergeCell ref="U36:V36"/>
    <mergeCell ref="W36:X36"/>
    <mergeCell ref="Y36:Z36"/>
    <mergeCell ref="AA36:AB36"/>
    <mergeCell ref="AC36:AD36"/>
    <mergeCell ref="AE36:AF36"/>
    <mergeCell ref="BQ36:BR36"/>
    <mergeCell ref="BS36:BU36"/>
    <mergeCell ref="A37:B37"/>
    <mergeCell ref="C37:D37"/>
    <mergeCell ref="E37:F37"/>
    <mergeCell ref="G37:H37"/>
    <mergeCell ref="I37:J37"/>
    <mergeCell ref="K37:L37"/>
    <mergeCell ref="M37:N37"/>
    <mergeCell ref="O37:P37"/>
    <mergeCell ref="BE36:BF36"/>
    <mergeCell ref="BG36:BH36"/>
    <mergeCell ref="BI36:BJ36"/>
    <mergeCell ref="BK36:BL36"/>
    <mergeCell ref="BM36:BN36"/>
    <mergeCell ref="BO36:BP36"/>
    <mergeCell ref="AS36:AT36"/>
    <mergeCell ref="AU36:AV36"/>
    <mergeCell ref="AW36:AX36"/>
    <mergeCell ref="AY36:AZ36"/>
    <mergeCell ref="BA36:BB36"/>
    <mergeCell ref="BC36:BD36"/>
    <mergeCell ref="AG36:AH36"/>
    <mergeCell ref="AI36:AJ36"/>
    <mergeCell ref="AG37:AH37"/>
    <mergeCell ref="AI37:AJ37"/>
    <mergeCell ref="AK37:AL37"/>
    <mergeCell ref="AM37:AN37"/>
    <mergeCell ref="Q37:R37"/>
    <mergeCell ref="S37:T37"/>
    <mergeCell ref="U37:V37"/>
    <mergeCell ref="W37:X37"/>
    <mergeCell ref="Y37:Z37"/>
    <mergeCell ref="AA37:AB37"/>
    <mergeCell ref="BM37:BN37"/>
    <mergeCell ref="BO37:BP37"/>
    <mergeCell ref="BQ37:BR37"/>
    <mergeCell ref="BS37:BU37"/>
    <mergeCell ref="A38:B38"/>
    <mergeCell ref="C38:D38"/>
    <mergeCell ref="E38:F38"/>
    <mergeCell ref="G38:H38"/>
    <mergeCell ref="I38:J38"/>
    <mergeCell ref="K38:L38"/>
    <mergeCell ref="BA37:BB37"/>
    <mergeCell ref="BC37:BD37"/>
    <mergeCell ref="BE37:BF37"/>
    <mergeCell ref="BG37:BH37"/>
    <mergeCell ref="BI37:BJ37"/>
    <mergeCell ref="BK37:BL37"/>
    <mergeCell ref="AO37:AP37"/>
    <mergeCell ref="AQ37:AR37"/>
    <mergeCell ref="AS37:AT37"/>
    <mergeCell ref="AU37:AV37"/>
    <mergeCell ref="AW37:AX37"/>
    <mergeCell ref="AY37:AZ37"/>
    <mergeCell ref="AC37:AD37"/>
    <mergeCell ref="AE37:AF37"/>
    <mergeCell ref="AU38:AV38"/>
    <mergeCell ref="Y38:Z38"/>
    <mergeCell ref="AA38:AB38"/>
    <mergeCell ref="AC38:AD38"/>
    <mergeCell ref="AE38:AF38"/>
    <mergeCell ref="AG38:AH38"/>
    <mergeCell ref="AI38:AJ38"/>
    <mergeCell ref="M38:N38"/>
    <mergeCell ref="O38:P38"/>
    <mergeCell ref="Q38:R38"/>
    <mergeCell ref="S38:T38"/>
    <mergeCell ref="U38:V38"/>
    <mergeCell ref="W38:X38"/>
    <mergeCell ref="A39:B39"/>
    <mergeCell ref="W39:X39"/>
    <mergeCell ref="BS39:BU39"/>
    <mergeCell ref="W40:X40"/>
    <mergeCell ref="BS40:BU40"/>
    <mergeCell ref="W41:X41"/>
    <mergeCell ref="BS41:BU41"/>
    <mergeCell ref="BI38:BJ38"/>
    <mergeCell ref="BK38:BL38"/>
    <mergeCell ref="BM38:BN38"/>
    <mergeCell ref="BO38:BP38"/>
    <mergeCell ref="BQ38:BR38"/>
    <mergeCell ref="BS38:BU38"/>
    <mergeCell ref="AW38:AX38"/>
    <mergeCell ref="AY38:AZ38"/>
    <mergeCell ref="BA38:BB38"/>
    <mergeCell ref="BC38:BD38"/>
    <mergeCell ref="BE38:BF38"/>
    <mergeCell ref="BG38:BH38"/>
    <mergeCell ref="AK38:AL38"/>
    <mergeCell ref="AM38:AN38"/>
    <mergeCell ref="AO38:AP38"/>
    <mergeCell ref="AQ38:AR38"/>
    <mergeCell ref="AS38:AT38"/>
    <mergeCell ref="W42:X42"/>
    <mergeCell ref="BS42:BU42"/>
    <mergeCell ref="A43:B43"/>
    <mergeCell ref="C43:D43"/>
    <mergeCell ref="E43:F43"/>
    <mergeCell ref="G43:H43"/>
    <mergeCell ref="I43:J43"/>
    <mergeCell ref="K43:L43"/>
    <mergeCell ref="M43:N43"/>
    <mergeCell ref="O43:P43"/>
    <mergeCell ref="BS43:BU43"/>
    <mergeCell ref="BG43:BH43"/>
    <mergeCell ref="BI43:BJ43"/>
    <mergeCell ref="BK43:BL43"/>
    <mergeCell ref="A44:B44"/>
    <mergeCell ref="C44:D44"/>
    <mergeCell ref="E44:F44"/>
    <mergeCell ref="G44:H44"/>
    <mergeCell ref="I44:J44"/>
    <mergeCell ref="K44:L44"/>
    <mergeCell ref="BA43:BB43"/>
    <mergeCell ref="BC43:BD43"/>
    <mergeCell ref="BE43:BF43"/>
    <mergeCell ref="AO43:AP43"/>
    <mergeCell ref="AQ43:AR43"/>
    <mergeCell ref="AS43:AT43"/>
    <mergeCell ref="AU43:AV43"/>
    <mergeCell ref="AW43:AX43"/>
    <mergeCell ref="AY43:AZ43"/>
    <mergeCell ref="AC43:AD43"/>
    <mergeCell ref="AE43:AF43"/>
    <mergeCell ref="AG43:AH43"/>
    <mergeCell ref="AI43:AJ43"/>
    <mergeCell ref="AK43:AL43"/>
    <mergeCell ref="M44:N44"/>
    <mergeCell ref="O44:P44"/>
    <mergeCell ref="Q44:R44"/>
    <mergeCell ref="S44:T44"/>
    <mergeCell ref="U44:V44"/>
    <mergeCell ref="W44:X44"/>
    <mergeCell ref="BM43:BN43"/>
    <mergeCell ref="BO43:BP43"/>
    <mergeCell ref="BQ43:BR43"/>
    <mergeCell ref="AM43:AN43"/>
    <mergeCell ref="Q43:R43"/>
    <mergeCell ref="S43:T43"/>
    <mergeCell ref="U43:V43"/>
    <mergeCell ref="W43:X43"/>
    <mergeCell ref="Y43:Z43"/>
    <mergeCell ref="AA43:AB43"/>
    <mergeCell ref="AK44:AL44"/>
    <mergeCell ref="AM44:AN44"/>
    <mergeCell ref="AO44:AP44"/>
    <mergeCell ref="AQ44:AR44"/>
    <mergeCell ref="AS44:AT44"/>
    <mergeCell ref="AU44:AV44"/>
    <mergeCell ref="Y44:Z44"/>
    <mergeCell ref="AA44:AB44"/>
    <mergeCell ref="AC44:AD44"/>
    <mergeCell ref="AE44:AF44"/>
    <mergeCell ref="AG44:AH44"/>
    <mergeCell ref="AI44:AJ44"/>
    <mergeCell ref="BI44:BJ44"/>
    <mergeCell ref="BK44:BL44"/>
    <mergeCell ref="BM44:BN44"/>
    <mergeCell ref="BO44:BP44"/>
    <mergeCell ref="BQ44:BR44"/>
    <mergeCell ref="BS44:BU44"/>
    <mergeCell ref="AW44:AX44"/>
    <mergeCell ref="AY44:AZ44"/>
    <mergeCell ref="BA44:BB44"/>
    <mergeCell ref="BC44:BD44"/>
    <mergeCell ref="BE44:BF44"/>
    <mergeCell ref="BG44:BH44"/>
    <mergeCell ref="AI45:AJ45"/>
    <mergeCell ref="M45:N45"/>
    <mergeCell ref="O45:P45"/>
    <mergeCell ref="Q45:R45"/>
    <mergeCell ref="S45:T45"/>
    <mergeCell ref="U45:V45"/>
    <mergeCell ref="W45:X45"/>
    <mergeCell ref="A45:B45"/>
    <mergeCell ref="C45:D45"/>
    <mergeCell ref="E45:F45"/>
    <mergeCell ref="G45:H45"/>
    <mergeCell ref="I45:J45"/>
    <mergeCell ref="K45:L45"/>
    <mergeCell ref="A46:B46"/>
    <mergeCell ref="BI45:BJ45"/>
    <mergeCell ref="BK45:BL45"/>
    <mergeCell ref="BM45:BN45"/>
    <mergeCell ref="BO45:BP45"/>
    <mergeCell ref="BQ45:BR45"/>
    <mergeCell ref="BS45:BU45"/>
    <mergeCell ref="AW45:AX45"/>
    <mergeCell ref="AY45:AZ45"/>
    <mergeCell ref="BA45:BB45"/>
    <mergeCell ref="BC45:BD45"/>
    <mergeCell ref="BE45:BF45"/>
    <mergeCell ref="BG45:BH45"/>
    <mergeCell ref="AK45:AL45"/>
    <mergeCell ref="AM45:AN45"/>
    <mergeCell ref="AO45:AP45"/>
    <mergeCell ref="AQ45:AR45"/>
    <mergeCell ref="AS45:AT45"/>
    <mergeCell ref="AU45:AV45"/>
    <mergeCell ref="Y45:Z45"/>
    <mergeCell ref="AA45:AB45"/>
    <mergeCell ref="AC45:AD45"/>
    <mergeCell ref="AE45:AF45"/>
    <mergeCell ref="AG45:AH45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X53"/>
  <sheetViews>
    <sheetView zoomScale="110" zoomScaleNormal="110" workbookViewId="0">
      <pane xSplit="2" ySplit="2" topLeftCell="BE15" activePane="bottomRight" state="frozen"/>
      <selection pane="topRight" activeCell="C1" sqref="C1"/>
      <selection pane="bottomLeft" activeCell="A3" sqref="A3"/>
      <selection pane="bottomRight" activeCell="BE49" sqref="BE49"/>
    </sheetView>
  </sheetViews>
  <sheetFormatPr defaultRowHeight="15"/>
  <cols>
    <col min="1" max="1" width="10.5703125" style="1" customWidth="1"/>
    <col min="2" max="2" width="29" style="1" customWidth="1"/>
    <col min="3" max="6" width="9" style="50" customWidth="1"/>
    <col min="7" max="8" width="8.140625" style="50" customWidth="1"/>
    <col min="9" max="21" width="9" style="50" customWidth="1"/>
    <col min="22" max="22" width="10.140625" style="50" customWidth="1"/>
    <col min="23" max="26" width="9" style="50" customWidth="1"/>
    <col min="27" max="28" width="8.140625" style="50" customWidth="1"/>
    <col min="29" max="29" width="9.5703125" style="50" customWidth="1"/>
    <col min="30" max="30" width="9.28515625" style="50" customWidth="1"/>
    <col min="31" max="32" width="9.42578125" style="50" customWidth="1"/>
    <col min="33" max="43" width="8.140625" style="50" customWidth="1"/>
    <col min="44" max="44" width="8.7109375" style="50" customWidth="1"/>
    <col min="45" max="48" width="9" style="50" customWidth="1"/>
    <col min="49" max="52" width="8.140625" style="50" customWidth="1"/>
    <col min="53" max="54" width="8.42578125" style="50" customWidth="1"/>
    <col min="55" max="55" width="8.140625" style="50" customWidth="1"/>
    <col min="56" max="58" width="9" style="50" customWidth="1"/>
    <col min="59" max="62" width="9" style="50" hidden="1" customWidth="1"/>
    <col min="63" max="64" width="10.5703125" style="50" hidden="1" customWidth="1"/>
    <col min="65" max="70" width="9" style="50" customWidth="1"/>
    <col min="71" max="71" width="13.5703125" style="50" customWidth="1"/>
    <col min="72" max="72" width="18.42578125" style="50" customWidth="1"/>
    <col min="73" max="73" width="12.5703125" style="1" customWidth="1"/>
    <col min="74" max="74" width="21.140625" style="1" customWidth="1"/>
    <col min="75" max="75" width="15.140625" style="1" customWidth="1"/>
    <col min="76" max="16384" width="9.140625" style="1"/>
  </cols>
  <sheetData>
    <row r="1" spans="1:75" ht="18.75">
      <c r="A1" s="277" t="s">
        <v>0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7"/>
      <c r="W1" s="277"/>
      <c r="X1" s="277"/>
      <c r="Y1" s="277"/>
      <c r="Z1" s="277"/>
      <c r="AA1" s="277"/>
      <c r="AB1" s="277"/>
      <c r="AC1" s="277"/>
      <c r="AD1" s="277"/>
      <c r="AE1" s="277"/>
      <c r="AF1" s="277"/>
      <c r="AG1" s="277"/>
      <c r="AH1" s="277"/>
      <c r="AI1" s="277"/>
      <c r="AJ1" s="277"/>
      <c r="AK1" s="277"/>
      <c r="AL1" s="277"/>
      <c r="AM1" s="277"/>
      <c r="AN1" s="277"/>
      <c r="AO1" s="277"/>
      <c r="AP1" s="277"/>
      <c r="AQ1" s="277"/>
      <c r="AR1" s="277"/>
      <c r="AS1" s="277"/>
      <c r="AT1" s="277"/>
      <c r="AU1" s="277"/>
      <c r="AV1" s="277"/>
      <c r="AW1" s="277"/>
      <c r="AX1" s="277"/>
      <c r="AY1" s="277"/>
      <c r="AZ1" s="277"/>
      <c r="BA1" s="277"/>
      <c r="BB1" s="277"/>
      <c r="BC1" s="277"/>
      <c r="BD1" s="277"/>
      <c r="BE1" s="277"/>
      <c r="BF1" s="277"/>
      <c r="BG1" s="277"/>
      <c r="BH1" s="277"/>
      <c r="BI1" s="277"/>
      <c r="BJ1" s="277"/>
      <c r="BK1" s="277"/>
      <c r="BL1" s="277"/>
      <c r="BM1" s="277"/>
      <c r="BN1" s="277"/>
      <c r="BO1" s="277"/>
      <c r="BP1" s="277"/>
      <c r="BQ1" s="277"/>
      <c r="BR1" s="277"/>
      <c r="BS1" s="277"/>
      <c r="BT1" s="277"/>
      <c r="BU1" s="277"/>
      <c r="BV1" s="277"/>
    </row>
    <row r="2" spans="1:75" ht="18.75">
      <c r="A2" s="278" t="s">
        <v>47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278"/>
      <c r="AK2" s="278"/>
      <c r="AL2" s="278"/>
      <c r="AM2" s="278"/>
      <c r="AN2" s="278"/>
      <c r="AO2" s="278"/>
      <c r="AP2" s="278"/>
      <c r="AQ2" s="278"/>
      <c r="AR2" s="278"/>
      <c r="AS2" s="278"/>
      <c r="AT2" s="278"/>
      <c r="AU2" s="278"/>
      <c r="AV2" s="278"/>
      <c r="AW2" s="278"/>
      <c r="AX2" s="278"/>
      <c r="AY2" s="278"/>
      <c r="AZ2" s="278"/>
      <c r="BA2" s="278"/>
      <c r="BB2" s="278"/>
      <c r="BC2" s="278"/>
      <c r="BD2" s="278"/>
      <c r="BE2" s="278"/>
      <c r="BF2" s="278"/>
      <c r="BG2" s="278"/>
      <c r="BH2" s="278"/>
      <c r="BI2" s="278"/>
      <c r="BJ2" s="278"/>
      <c r="BK2" s="278"/>
      <c r="BL2" s="278"/>
      <c r="BM2" s="278"/>
      <c r="BN2" s="278"/>
      <c r="BO2" s="278"/>
      <c r="BP2" s="278"/>
      <c r="BQ2" s="278"/>
      <c r="BR2" s="278"/>
      <c r="BS2" s="278"/>
      <c r="BT2" s="278"/>
      <c r="BU2" s="278"/>
      <c r="BV2" s="278"/>
    </row>
    <row r="3" spans="1:75" ht="16.5" thickBo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2"/>
      <c r="R3" s="2"/>
      <c r="S3" s="158"/>
      <c r="T3" s="2"/>
      <c r="U3" s="2"/>
      <c r="V3" s="2"/>
      <c r="W3" s="2"/>
      <c r="X3" s="2"/>
      <c r="Y3" s="2"/>
      <c r="Z3" s="2"/>
      <c r="AA3" s="2"/>
      <c r="AB3" s="2"/>
      <c r="AC3" s="4"/>
      <c r="AD3" s="5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75" ht="15.75" thickBot="1">
      <c r="A4" s="279" t="s">
        <v>1</v>
      </c>
      <c r="B4" s="280"/>
      <c r="C4" s="267">
        <v>44986</v>
      </c>
      <c r="D4" s="268"/>
      <c r="E4" s="267">
        <v>44987</v>
      </c>
      <c r="F4" s="268"/>
      <c r="G4" s="267">
        <v>44988</v>
      </c>
      <c r="H4" s="268"/>
      <c r="I4" s="267">
        <v>44989</v>
      </c>
      <c r="J4" s="268"/>
      <c r="K4" s="267">
        <v>44990</v>
      </c>
      <c r="L4" s="268"/>
      <c r="M4" s="267">
        <v>44991</v>
      </c>
      <c r="N4" s="268"/>
      <c r="O4" s="267">
        <v>44992</v>
      </c>
      <c r="P4" s="268"/>
      <c r="Q4" s="267">
        <v>44993</v>
      </c>
      <c r="R4" s="268"/>
      <c r="S4" s="267">
        <v>44994</v>
      </c>
      <c r="T4" s="268"/>
      <c r="U4" s="267">
        <v>44995</v>
      </c>
      <c r="V4" s="268"/>
      <c r="W4" s="267">
        <v>44996</v>
      </c>
      <c r="X4" s="268"/>
      <c r="Y4" s="267">
        <v>44997</v>
      </c>
      <c r="Z4" s="268"/>
      <c r="AA4" s="267">
        <v>44998</v>
      </c>
      <c r="AB4" s="268"/>
      <c r="AC4" s="267">
        <v>44999</v>
      </c>
      <c r="AD4" s="268"/>
      <c r="AE4" s="267">
        <v>45000</v>
      </c>
      <c r="AF4" s="268"/>
      <c r="AG4" s="267">
        <v>45001</v>
      </c>
      <c r="AH4" s="268"/>
      <c r="AI4" s="267">
        <v>45002</v>
      </c>
      <c r="AJ4" s="268"/>
      <c r="AK4" s="267">
        <v>45003</v>
      </c>
      <c r="AL4" s="268"/>
      <c r="AM4" s="267">
        <v>45004</v>
      </c>
      <c r="AN4" s="268"/>
      <c r="AO4" s="267">
        <v>45005</v>
      </c>
      <c r="AP4" s="268"/>
      <c r="AQ4" s="267">
        <v>45006</v>
      </c>
      <c r="AR4" s="268"/>
      <c r="AS4" s="267">
        <v>45007</v>
      </c>
      <c r="AT4" s="268"/>
      <c r="AU4" s="267">
        <v>45008</v>
      </c>
      <c r="AV4" s="268"/>
      <c r="AW4" s="267">
        <v>45009</v>
      </c>
      <c r="AX4" s="268"/>
      <c r="AY4" s="267">
        <v>45010</v>
      </c>
      <c r="AZ4" s="268"/>
      <c r="BA4" s="267">
        <v>45011</v>
      </c>
      <c r="BB4" s="268"/>
      <c r="BC4" s="267">
        <v>45012</v>
      </c>
      <c r="BD4" s="268"/>
      <c r="BE4" s="267">
        <v>45013</v>
      </c>
      <c r="BF4" s="268"/>
      <c r="BG4" s="283">
        <v>45014</v>
      </c>
      <c r="BH4" s="285"/>
      <c r="BI4" s="283">
        <v>45015</v>
      </c>
      <c r="BJ4" s="285"/>
      <c r="BK4" s="283">
        <v>45016</v>
      </c>
      <c r="BL4" s="285"/>
      <c r="BM4" s="283">
        <v>45014</v>
      </c>
      <c r="BN4" s="285"/>
      <c r="BO4" s="267">
        <v>45015</v>
      </c>
      <c r="BP4" s="268"/>
      <c r="BQ4" s="267">
        <v>45016</v>
      </c>
      <c r="BR4" s="268"/>
      <c r="BS4" s="283" t="s">
        <v>2</v>
      </c>
      <c r="BT4" s="284"/>
      <c r="BU4" s="284"/>
      <c r="BV4" s="285"/>
    </row>
    <row r="5" spans="1:75" ht="30.75" thickBot="1">
      <c r="A5" s="281"/>
      <c r="B5" s="282"/>
      <c r="C5" s="6" t="s">
        <v>3</v>
      </c>
      <c r="D5" s="8" t="s">
        <v>4</v>
      </c>
      <c r="E5" s="6" t="s">
        <v>3</v>
      </c>
      <c r="F5" s="8" t="s">
        <v>4</v>
      </c>
      <c r="G5" s="9" t="s">
        <v>3</v>
      </c>
      <c r="H5" s="7" t="s">
        <v>4</v>
      </c>
      <c r="I5" s="6" t="s">
        <v>3</v>
      </c>
      <c r="J5" s="8" t="s">
        <v>4</v>
      </c>
      <c r="K5" s="6" t="s">
        <v>3</v>
      </c>
      <c r="L5" s="8" t="s">
        <v>4</v>
      </c>
      <c r="M5" s="6" t="s">
        <v>3</v>
      </c>
      <c r="N5" s="8" t="s">
        <v>4</v>
      </c>
      <c r="O5" s="6" t="s">
        <v>3</v>
      </c>
      <c r="P5" s="8" t="s">
        <v>4</v>
      </c>
      <c r="Q5" s="6" t="s">
        <v>3</v>
      </c>
      <c r="R5" s="8" t="s">
        <v>4</v>
      </c>
      <c r="S5" s="155" t="s">
        <v>3</v>
      </c>
      <c r="T5" s="8" t="s">
        <v>4</v>
      </c>
      <c r="U5" s="6" t="s">
        <v>3</v>
      </c>
      <c r="V5" s="8" t="s">
        <v>4</v>
      </c>
      <c r="W5" s="10" t="s">
        <v>3</v>
      </c>
      <c r="X5" s="11" t="s">
        <v>4</v>
      </c>
      <c r="Y5" s="6" t="s">
        <v>3</v>
      </c>
      <c r="Z5" s="7" t="s">
        <v>4</v>
      </c>
      <c r="AA5" s="163" t="s">
        <v>3</v>
      </c>
      <c r="AB5" s="8" t="s">
        <v>4</v>
      </c>
      <c r="AC5" s="9" t="s">
        <v>3</v>
      </c>
      <c r="AD5" s="8" t="s">
        <v>4</v>
      </c>
      <c r="AE5" s="6" t="s">
        <v>3</v>
      </c>
      <c r="AF5" s="8" t="s">
        <v>4</v>
      </c>
      <c r="AG5" s="9" t="s">
        <v>3</v>
      </c>
      <c r="AH5" s="7" t="s">
        <v>4</v>
      </c>
      <c r="AI5" s="6" t="s">
        <v>3</v>
      </c>
      <c r="AJ5" s="8" t="s">
        <v>4</v>
      </c>
      <c r="AK5" s="9" t="s">
        <v>3</v>
      </c>
      <c r="AL5" s="7" t="s">
        <v>4</v>
      </c>
      <c r="AM5" s="6" t="s">
        <v>3</v>
      </c>
      <c r="AN5" s="7" t="s">
        <v>4</v>
      </c>
      <c r="AO5" s="6" t="s">
        <v>3</v>
      </c>
      <c r="AP5" s="8" t="s">
        <v>4</v>
      </c>
      <c r="AQ5" s="9" t="s">
        <v>3</v>
      </c>
      <c r="AR5" s="12" t="s">
        <v>4</v>
      </c>
      <c r="AS5" s="6" t="s">
        <v>3</v>
      </c>
      <c r="AT5" s="8" t="s">
        <v>4</v>
      </c>
      <c r="AU5" s="6" t="s">
        <v>3</v>
      </c>
      <c r="AV5" s="8" t="s">
        <v>4</v>
      </c>
      <c r="AW5" s="9" t="s">
        <v>3</v>
      </c>
      <c r="AX5" s="7" t="s">
        <v>4</v>
      </c>
      <c r="AY5" s="6" t="s">
        <v>3</v>
      </c>
      <c r="AZ5" s="8" t="s">
        <v>4</v>
      </c>
      <c r="BA5" s="6" t="s">
        <v>3</v>
      </c>
      <c r="BB5" s="8" t="s">
        <v>4</v>
      </c>
      <c r="BC5" s="9" t="s">
        <v>3</v>
      </c>
      <c r="BD5" s="7" t="s">
        <v>4</v>
      </c>
      <c r="BE5" s="6" t="s">
        <v>3</v>
      </c>
      <c r="BF5" s="8" t="s">
        <v>4</v>
      </c>
      <c r="BG5" s="9" t="s">
        <v>3</v>
      </c>
      <c r="BH5" s="7" t="s">
        <v>4</v>
      </c>
      <c r="BI5" s="6" t="s">
        <v>3</v>
      </c>
      <c r="BJ5" s="8" t="s">
        <v>4</v>
      </c>
      <c r="BK5" s="6" t="s">
        <v>3</v>
      </c>
      <c r="BL5" s="7" t="s">
        <v>4</v>
      </c>
      <c r="BM5" s="6" t="s">
        <v>3</v>
      </c>
      <c r="BN5" s="8" t="s">
        <v>4</v>
      </c>
      <c r="BO5" s="6" t="s">
        <v>3</v>
      </c>
      <c r="BP5" s="8" t="s">
        <v>4</v>
      </c>
      <c r="BQ5" s="177" t="s">
        <v>3</v>
      </c>
      <c r="BR5" s="8" t="s">
        <v>4</v>
      </c>
      <c r="BS5" s="13" t="s">
        <v>5</v>
      </c>
      <c r="BT5" s="14" t="s">
        <v>6</v>
      </c>
      <c r="BU5" s="15" t="s">
        <v>7</v>
      </c>
      <c r="BV5" s="16" t="s">
        <v>8</v>
      </c>
      <c r="BW5" s="17"/>
    </row>
    <row r="6" spans="1:75" ht="15.75">
      <c r="A6" s="273" t="s">
        <v>9</v>
      </c>
      <c r="B6" s="274"/>
      <c r="C6" s="26">
        <v>141.21600000000001</v>
      </c>
      <c r="D6" s="25">
        <v>183.2</v>
      </c>
      <c r="E6" s="26">
        <v>34.32</v>
      </c>
      <c r="F6" s="25">
        <v>13.46</v>
      </c>
      <c r="G6" s="18">
        <v>34.08</v>
      </c>
      <c r="H6" s="20">
        <v>13.38</v>
      </c>
      <c r="I6" s="18">
        <v>34.32</v>
      </c>
      <c r="J6" s="20">
        <v>13.16</v>
      </c>
      <c r="K6" s="18">
        <v>34.32</v>
      </c>
      <c r="L6" s="20">
        <v>13.13</v>
      </c>
      <c r="M6" s="18">
        <v>34.32</v>
      </c>
      <c r="N6" s="20">
        <v>13.3</v>
      </c>
      <c r="O6" s="18">
        <v>34.32</v>
      </c>
      <c r="P6" s="20">
        <v>13.249000000001161</v>
      </c>
      <c r="Q6" s="18">
        <v>34.08</v>
      </c>
      <c r="R6" s="20">
        <v>13.08</v>
      </c>
      <c r="S6" s="18">
        <v>34.08</v>
      </c>
      <c r="T6" s="22">
        <v>13.2</v>
      </c>
      <c r="U6" s="18">
        <v>34.32</v>
      </c>
      <c r="V6" s="20">
        <v>13.08</v>
      </c>
      <c r="W6" s="18">
        <v>34.08</v>
      </c>
      <c r="X6" s="20">
        <v>12.94</v>
      </c>
      <c r="Y6" s="23">
        <v>34.08</v>
      </c>
      <c r="Z6" s="19">
        <v>12.91</v>
      </c>
      <c r="AA6" s="18">
        <v>34.08</v>
      </c>
      <c r="AB6" s="20">
        <v>13.06</v>
      </c>
      <c r="AC6" s="21">
        <v>141.91200000000001</v>
      </c>
      <c r="AD6" s="20">
        <v>13.11</v>
      </c>
      <c r="AE6" s="24">
        <v>34.08</v>
      </c>
      <c r="AF6" s="25">
        <v>13.019999999999072</v>
      </c>
      <c r="AG6" s="21">
        <v>34.32</v>
      </c>
      <c r="AH6" s="19">
        <v>13.03</v>
      </c>
      <c r="AI6" s="26">
        <v>34.08</v>
      </c>
      <c r="AJ6" s="25">
        <v>13.03</v>
      </c>
      <c r="AK6" s="21">
        <v>22.32</v>
      </c>
      <c r="AL6" s="20">
        <v>12.79</v>
      </c>
      <c r="AM6" s="21">
        <v>22.295999999999999</v>
      </c>
      <c r="AN6" s="19">
        <v>12.84900000000016</v>
      </c>
      <c r="AO6" s="18">
        <v>21</v>
      </c>
      <c r="AP6" s="25">
        <v>13.02</v>
      </c>
      <c r="AQ6" s="21">
        <v>9.08</v>
      </c>
      <c r="AR6" s="19">
        <v>12.77</v>
      </c>
      <c r="AS6" s="26">
        <v>22.344000000000001</v>
      </c>
      <c r="AT6" s="25">
        <v>12.78</v>
      </c>
      <c r="AU6" s="26">
        <v>19.030999999999999</v>
      </c>
      <c r="AV6" s="25">
        <v>12.808999999999742</v>
      </c>
      <c r="AW6" s="18">
        <v>21.65</v>
      </c>
      <c r="AX6" s="20">
        <v>12.77</v>
      </c>
      <c r="AY6" s="18">
        <v>21.66</v>
      </c>
      <c r="AZ6" s="20">
        <v>12.72</v>
      </c>
      <c r="BA6" s="26">
        <v>22.295999999999999</v>
      </c>
      <c r="BB6" s="25">
        <v>12.51</v>
      </c>
      <c r="BC6" s="21">
        <v>22.32</v>
      </c>
      <c r="BD6" s="19">
        <v>13.170999999999367</v>
      </c>
      <c r="BE6" s="26">
        <v>22.32</v>
      </c>
      <c r="BF6" s="25">
        <v>12.9</v>
      </c>
      <c r="BG6" s="21"/>
      <c r="BH6" s="19"/>
      <c r="BI6" s="27"/>
      <c r="BJ6" s="25"/>
      <c r="BK6" s="26"/>
      <c r="BL6" s="28"/>
      <c r="BM6" s="26">
        <v>22.32</v>
      </c>
      <c r="BN6" s="25">
        <v>12.85</v>
      </c>
      <c r="BO6" s="26">
        <v>12.72</v>
      </c>
      <c r="BP6" s="25">
        <v>12.91800000000103</v>
      </c>
      <c r="BQ6" s="179">
        <v>12.7</v>
      </c>
      <c r="BR6" s="25">
        <v>12.93</v>
      </c>
      <c r="BS6" s="29">
        <f t="shared" ref="BS6:BS13" si="0">SUM(C6,E6,G6,I6,K6,M6,O6,Q6,S6,U6,Y6,AA6,AC6,AE6,AG6,AI6,AK6,AM6,AO6,AQ6,AS6,AU6,AW6,AY6,BA6,BC6,BE6,BG6,BI6,,BI6,BK6)</f>
        <v>988.24500000000035</v>
      </c>
      <c r="BT6" s="30">
        <f t="shared" ref="BT6:BT11" si="1">SUM(V6,T6,R6,P6,N6,L6,J6,H6,F6,D6,Z6,AB6,AD6,AF6,AH6,AJ6,AL6,AN6,AP6,AR6,AT6,AV6,AX6,AZ6,BB6,BD6,BF6,BH6,BJ6,BL6)</f>
        <v>521.48799999999949</v>
      </c>
      <c r="BU6" s="31">
        <f>BT6-BS6</f>
        <v>-466.75700000000086</v>
      </c>
      <c r="BV6" s="32"/>
      <c r="BW6" s="33"/>
    </row>
    <row r="7" spans="1:75" ht="15.75">
      <c r="A7" s="34" t="s">
        <v>10</v>
      </c>
      <c r="B7" s="35"/>
      <c r="C7" s="26">
        <v>0</v>
      </c>
      <c r="D7" s="25">
        <v>0</v>
      </c>
      <c r="E7" s="26">
        <v>0</v>
      </c>
      <c r="F7" s="25">
        <v>0</v>
      </c>
      <c r="G7" s="26">
        <v>0</v>
      </c>
      <c r="H7" s="25">
        <v>0</v>
      </c>
      <c r="I7" s="26">
        <v>0</v>
      </c>
      <c r="J7" s="25">
        <v>0</v>
      </c>
      <c r="K7" s="26">
        <v>0</v>
      </c>
      <c r="L7" s="25">
        <v>0</v>
      </c>
      <c r="M7" s="146">
        <v>0</v>
      </c>
      <c r="N7" s="25">
        <v>0</v>
      </c>
      <c r="O7" s="149">
        <v>0</v>
      </c>
      <c r="P7" s="25">
        <v>0</v>
      </c>
      <c r="Q7" s="26">
        <v>0</v>
      </c>
      <c r="R7" s="25">
        <v>0</v>
      </c>
      <c r="S7" s="157">
        <v>0</v>
      </c>
      <c r="T7" s="25">
        <v>0</v>
      </c>
      <c r="U7" s="159">
        <v>0</v>
      </c>
      <c r="V7" s="25">
        <v>0</v>
      </c>
      <c r="W7" s="160">
        <v>0</v>
      </c>
      <c r="X7" s="25">
        <v>0</v>
      </c>
      <c r="Y7" s="26">
        <v>0</v>
      </c>
      <c r="Z7" s="28">
        <v>0</v>
      </c>
      <c r="AA7" s="162">
        <v>0</v>
      </c>
      <c r="AB7" s="25">
        <v>0</v>
      </c>
      <c r="AC7" s="169">
        <v>0</v>
      </c>
      <c r="AD7" s="25">
        <v>0</v>
      </c>
      <c r="AE7" s="24">
        <v>0</v>
      </c>
      <c r="AF7" s="25">
        <v>0</v>
      </c>
      <c r="AG7" s="24">
        <v>0</v>
      </c>
      <c r="AH7" s="28">
        <v>0</v>
      </c>
      <c r="AI7" s="26">
        <v>0</v>
      </c>
      <c r="AJ7" s="25">
        <v>0</v>
      </c>
      <c r="AK7" s="171">
        <v>0</v>
      </c>
      <c r="AL7" s="25">
        <v>0</v>
      </c>
      <c r="AM7" s="36">
        <v>0</v>
      </c>
      <c r="AN7" s="28">
        <v>0</v>
      </c>
      <c r="AO7" s="37">
        <v>0</v>
      </c>
      <c r="AP7" s="25">
        <v>0</v>
      </c>
      <c r="AQ7" s="24">
        <v>0</v>
      </c>
      <c r="AR7" s="28">
        <v>0</v>
      </c>
      <c r="AS7" s="24">
        <v>0</v>
      </c>
      <c r="AT7" s="28">
        <v>0</v>
      </c>
      <c r="AU7" s="26">
        <v>0</v>
      </c>
      <c r="AV7" s="25">
        <v>0</v>
      </c>
      <c r="AW7" s="26">
        <v>0</v>
      </c>
      <c r="AX7" s="25">
        <v>0</v>
      </c>
      <c r="AY7" s="26">
        <v>0</v>
      </c>
      <c r="AZ7" s="25">
        <v>0</v>
      </c>
      <c r="BA7" s="174">
        <v>0</v>
      </c>
      <c r="BB7" s="25">
        <v>0</v>
      </c>
      <c r="BC7" s="24">
        <v>0</v>
      </c>
      <c r="BD7" s="28">
        <v>0</v>
      </c>
      <c r="BE7" s="26">
        <v>0</v>
      </c>
      <c r="BF7" s="25">
        <v>0</v>
      </c>
      <c r="BG7" s="24"/>
      <c r="BH7" s="28"/>
      <c r="BI7" s="26"/>
      <c r="BJ7" s="25"/>
      <c r="BK7" s="26"/>
      <c r="BL7" s="28"/>
      <c r="BM7" s="26">
        <v>0</v>
      </c>
      <c r="BN7" s="25">
        <v>0</v>
      </c>
      <c r="BO7" s="26">
        <v>0</v>
      </c>
      <c r="BP7" s="25">
        <v>43.118600000000413</v>
      </c>
      <c r="BQ7" s="179">
        <v>0</v>
      </c>
      <c r="BR7" s="25">
        <v>0</v>
      </c>
      <c r="BS7" s="29">
        <f t="shared" si="0"/>
        <v>0</v>
      </c>
      <c r="BT7" s="30">
        <f t="shared" si="1"/>
        <v>0</v>
      </c>
      <c r="BU7" s="38">
        <f>BT7-BS7</f>
        <v>0</v>
      </c>
      <c r="BV7" s="39"/>
      <c r="BW7" s="40"/>
    </row>
    <row r="8" spans="1:75" ht="15.75">
      <c r="A8" s="34" t="s">
        <v>11</v>
      </c>
      <c r="B8" s="35"/>
      <c r="C8" s="26">
        <v>0</v>
      </c>
      <c r="D8" s="25">
        <v>0</v>
      </c>
      <c r="E8" s="26">
        <v>0</v>
      </c>
      <c r="F8" s="25">
        <v>0</v>
      </c>
      <c r="G8" s="26">
        <v>0</v>
      </c>
      <c r="H8" s="25">
        <v>0</v>
      </c>
      <c r="I8" s="26">
        <v>0</v>
      </c>
      <c r="J8" s="25">
        <v>0</v>
      </c>
      <c r="K8" s="26">
        <v>0</v>
      </c>
      <c r="L8" s="25">
        <v>0</v>
      </c>
      <c r="M8" s="146">
        <v>0</v>
      </c>
      <c r="N8" s="25">
        <v>0</v>
      </c>
      <c r="O8" s="149">
        <v>0</v>
      </c>
      <c r="P8" s="25">
        <v>0</v>
      </c>
      <c r="Q8" s="26">
        <v>0</v>
      </c>
      <c r="R8" s="25">
        <v>0</v>
      </c>
      <c r="S8" s="157">
        <v>0</v>
      </c>
      <c r="T8" s="25">
        <v>0</v>
      </c>
      <c r="U8" s="159">
        <v>0</v>
      </c>
      <c r="V8" s="25">
        <v>0</v>
      </c>
      <c r="W8" s="160">
        <v>0</v>
      </c>
      <c r="X8" s="25">
        <v>0</v>
      </c>
      <c r="Y8" s="26">
        <v>0</v>
      </c>
      <c r="Z8" s="28">
        <v>0</v>
      </c>
      <c r="AA8" s="162">
        <v>0</v>
      </c>
      <c r="AB8" s="25">
        <v>0</v>
      </c>
      <c r="AC8" s="169">
        <v>0</v>
      </c>
      <c r="AD8" s="25">
        <v>0</v>
      </c>
      <c r="AE8" s="24">
        <v>0</v>
      </c>
      <c r="AF8" s="25">
        <v>0</v>
      </c>
      <c r="AG8" s="24">
        <v>0</v>
      </c>
      <c r="AH8" s="28">
        <v>0</v>
      </c>
      <c r="AI8" s="26">
        <v>0</v>
      </c>
      <c r="AJ8" s="25">
        <v>0</v>
      </c>
      <c r="AK8" s="171">
        <v>0</v>
      </c>
      <c r="AL8" s="25">
        <v>0</v>
      </c>
      <c r="AM8" s="36">
        <v>0</v>
      </c>
      <c r="AN8" s="28">
        <v>0</v>
      </c>
      <c r="AO8" s="37">
        <v>0</v>
      </c>
      <c r="AP8" s="25">
        <v>0</v>
      </c>
      <c r="AQ8" s="24">
        <v>0</v>
      </c>
      <c r="AR8" s="28">
        <v>0</v>
      </c>
      <c r="AS8" s="24">
        <v>0</v>
      </c>
      <c r="AT8" s="28">
        <v>0</v>
      </c>
      <c r="AU8" s="26">
        <v>0</v>
      </c>
      <c r="AV8" s="25">
        <v>0</v>
      </c>
      <c r="AW8" s="26">
        <v>0</v>
      </c>
      <c r="AX8" s="25">
        <v>0</v>
      </c>
      <c r="AY8" s="26">
        <v>0</v>
      </c>
      <c r="AZ8" s="25">
        <v>0</v>
      </c>
      <c r="BA8" s="174">
        <v>0</v>
      </c>
      <c r="BB8" s="25">
        <v>0</v>
      </c>
      <c r="BC8" s="24">
        <v>0</v>
      </c>
      <c r="BD8" s="28">
        <v>0</v>
      </c>
      <c r="BE8" s="26">
        <v>0</v>
      </c>
      <c r="BF8" s="25">
        <v>0</v>
      </c>
      <c r="BG8" s="24"/>
      <c r="BH8" s="28"/>
      <c r="BI8" s="26"/>
      <c r="BJ8" s="25"/>
      <c r="BK8" s="26"/>
      <c r="BL8" s="28"/>
      <c r="BM8" s="26">
        <v>0</v>
      </c>
      <c r="BN8" s="25">
        <v>0</v>
      </c>
      <c r="BO8" s="26">
        <v>0</v>
      </c>
      <c r="BP8" s="25">
        <v>21.763999999999999</v>
      </c>
      <c r="BQ8" s="179">
        <v>0</v>
      </c>
      <c r="BR8" s="25">
        <v>0</v>
      </c>
      <c r="BS8" s="29">
        <f t="shared" si="0"/>
        <v>0</v>
      </c>
      <c r="BT8" s="30">
        <f t="shared" si="1"/>
        <v>0</v>
      </c>
      <c r="BU8" s="38">
        <f t="shared" ref="BU8:BU25" si="2">BT8-BS8</f>
        <v>0</v>
      </c>
      <c r="BV8" s="41"/>
      <c r="BW8" s="42"/>
    </row>
    <row r="9" spans="1:75" s="50" customFormat="1" ht="15.75">
      <c r="A9" s="275" t="s">
        <v>12</v>
      </c>
      <c r="B9" s="276"/>
      <c r="C9" s="43">
        <v>59.04</v>
      </c>
      <c r="D9" s="45">
        <v>61.208699999999858</v>
      </c>
      <c r="E9" s="43">
        <v>60.96</v>
      </c>
      <c r="F9" s="45">
        <v>58.373700000000525</v>
      </c>
      <c r="G9" s="48">
        <v>60.96</v>
      </c>
      <c r="H9" s="45">
        <v>59.502099999998656</v>
      </c>
      <c r="I9" s="43">
        <v>60.96</v>
      </c>
      <c r="J9" s="45">
        <v>57.773800000001799</v>
      </c>
      <c r="K9" s="43">
        <v>60.96</v>
      </c>
      <c r="L9" s="45">
        <v>57.455999999999953</v>
      </c>
      <c r="M9" s="43">
        <v>60.96</v>
      </c>
      <c r="N9" s="45">
        <v>54.556949999999723</v>
      </c>
      <c r="O9" s="149">
        <v>60.96</v>
      </c>
      <c r="P9" s="25">
        <v>54.258400000001373</v>
      </c>
      <c r="Q9" s="43">
        <v>60.96</v>
      </c>
      <c r="R9" s="45">
        <v>52.428949999997918</v>
      </c>
      <c r="S9" s="43">
        <v>60.96</v>
      </c>
      <c r="T9" s="45">
        <v>54.358149999999846</v>
      </c>
      <c r="U9" s="47">
        <v>60.96</v>
      </c>
      <c r="V9" s="45">
        <v>50.620500000000362</v>
      </c>
      <c r="W9" s="47">
        <v>60.96</v>
      </c>
      <c r="X9" s="45">
        <v>51.638650000000666</v>
      </c>
      <c r="Y9" s="48">
        <v>59.52</v>
      </c>
      <c r="Z9" s="44">
        <v>49.305899999999369</v>
      </c>
      <c r="AA9" s="43">
        <v>59.52</v>
      </c>
      <c r="AB9" s="45">
        <v>52.90074999999981</v>
      </c>
      <c r="AC9" s="46">
        <v>60.96</v>
      </c>
      <c r="AD9" s="45">
        <v>52.327800000000067</v>
      </c>
      <c r="AE9" s="24">
        <v>60.96</v>
      </c>
      <c r="AF9" s="25">
        <v>51.756600000001214</v>
      </c>
      <c r="AG9" s="49">
        <v>60.96</v>
      </c>
      <c r="AH9" s="44">
        <v>49.845949999999171</v>
      </c>
      <c r="AI9" s="48">
        <v>60.96</v>
      </c>
      <c r="AJ9" s="45">
        <v>50.115449999999143</v>
      </c>
      <c r="AK9" s="49">
        <v>60.98</v>
      </c>
      <c r="AL9" s="45">
        <v>53.815650000001035</v>
      </c>
      <c r="AM9" s="36">
        <v>60.98</v>
      </c>
      <c r="AN9" s="28">
        <v>51.887150000001547</v>
      </c>
      <c r="AO9" s="43">
        <v>60.884</v>
      </c>
      <c r="AP9" s="45">
        <v>62.782649999997254</v>
      </c>
      <c r="AQ9" s="49">
        <v>60.823999999999998</v>
      </c>
      <c r="AR9" s="44">
        <v>51.907450000001496</v>
      </c>
      <c r="AS9" s="43">
        <v>60.970999999999997</v>
      </c>
      <c r="AT9" s="45">
        <v>50.292899999998134</v>
      </c>
      <c r="AU9" s="173">
        <v>60.98</v>
      </c>
      <c r="AV9" s="25">
        <v>48.725950000000317</v>
      </c>
      <c r="AW9" s="48">
        <v>60.963999999999999</v>
      </c>
      <c r="AX9" s="45">
        <v>47.576550000000772</v>
      </c>
      <c r="AY9" s="43">
        <v>60.98</v>
      </c>
      <c r="AZ9" s="45">
        <v>46.123000000000147</v>
      </c>
      <c r="BA9" s="43">
        <v>60.98</v>
      </c>
      <c r="BB9" s="45">
        <v>45.964800000000814</v>
      </c>
      <c r="BC9" s="24">
        <v>60.98</v>
      </c>
      <c r="BD9" s="28">
        <v>45.798549999998272</v>
      </c>
      <c r="BE9" s="43">
        <v>60.98</v>
      </c>
      <c r="BF9" s="45">
        <v>43.751400000001077</v>
      </c>
      <c r="BG9" s="49"/>
      <c r="BH9" s="44"/>
      <c r="BI9" s="43"/>
      <c r="BJ9" s="45"/>
      <c r="BK9" s="43"/>
      <c r="BL9" s="44"/>
      <c r="BM9" s="43">
        <v>61.292000000000002</v>
      </c>
      <c r="BN9" s="45">
        <v>43.421349999999137</v>
      </c>
      <c r="BO9" s="176">
        <v>65.515999999999991</v>
      </c>
      <c r="BP9" s="25">
        <v>43.118600000000413</v>
      </c>
      <c r="BQ9" s="179">
        <v>62.275999999999996</v>
      </c>
      <c r="BR9" s="25">
        <v>44.408349999998698</v>
      </c>
      <c r="BS9" s="29">
        <f t="shared" si="0"/>
        <v>1641.0630000000001</v>
      </c>
      <c r="BT9" s="30">
        <f t="shared" si="1"/>
        <v>1415.4157499999992</v>
      </c>
      <c r="BU9" s="38">
        <f t="shared" si="2"/>
        <v>-225.64725000000089</v>
      </c>
      <c r="BV9" s="41"/>
      <c r="BW9" s="42"/>
    </row>
    <row r="10" spans="1:75" ht="15.75">
      <c r="A10" s="269" t="s">
        <v>13</v>
      </c>
      <c r="B10" s="270"/>
      <c r="C10" s="43">
        <v>20.736000000000001</v>
      </c>
      <c r="D10" s="45">
        <v>22.179000000000002</v>
      </c>
      <c r="E10" s="43">
        <v>20.736000000000001</v>
      </c>
      <c r="F10" s="45">
        <v>22.487000000000002</v>
      </c>
      <c r="G10" s="48">
        <v>20.736000000000001</v>
      </c>
      <c r="H10" s="45">
        <v>22.92</v>
      </c>
      <c r="I10" s="43">
        <v>20.736000000000001</v>
      </c>
      <c r="J10" s="45">
        <v>22.740000000000002</v>
      </c>
      <c r="K10" s="43">
        <v>20.736000000000001</v>
      </c>
      <c r="L10" s="45">
        <v>22.858000000000001</v>
      </c>
      <c r="M10" s="43">
        <v>20.736000000000001</v>
      </c>
      <c r="N10" s="45">
        <v>22.562000000000001</v>
      </c>
      <c r="O10" s="149">
        <v>20.736000000000001</v>
      </c>
      <c r="P10" s="25">
        <v>22.173999999999999</v>
      </c>
      <c r="Q10" s="43">
        <v>20.736000000000001</v>
      </c>
      <c r="R10" s="45">
        <v>22.170999999999999</v>
      </c>
      <c r="S10" s="43">
        <v>20.736000000000001</v>
      </c>
      <c r="T10" s="45">
        <v>22.305</v>
      </c>
      <c r="U10" s="47">
        <v>20.736000000000001</v>
      </c>
      <c r="V10" s="45">
        <v>22.204999999999998</v>
      </c>
      <c r="W10" s="47">
        <v>20.736000000000001</v>
      </c>
      <c r="X10" s="45">
        <v>22.131</v>
      </c>
      <c r="Y10" s="48">
        <v>20.736000000000001</v>
      </c>
      <c r="Z10" s="44">
        <v>21.756999999999998</v>
      </c>
      <c r="AA10" s="43">
        <v>20.736000000000001</v>
      </c>
      <c r="AB10" s="45">
        <v>22.335000000000001</v>
      </c>
      <c r="AC10" s="46">
        <v>20.736000000000001</v>
      </c>
      <c r="AD10" s="45">
        <v>22.088000000000001</v>
      </c>
      <c r="AE10" s="24">
        <v>20.736000000000001</v>
      </c>
      <c r="AF10" s="25">
        <v>22.283999999999999</v>
      </c>
      <c r="AG10" s="49">
        <v>20.736000000000001</v>
      </c>
      <c r="AH10" s="44">
        <v>21.736000000000001</v>
      </c>
      <c r="AI10" s="48">
        <v>20.736000000000001</v>
      </c>
      <c r="AJ10" s="45">
        <v>22.649000000000001</v>
      </c>
      <c r="AK10" s="49">
        <v>20.736000000000001</v>
      </c>
      <c r="AL10" s="45">
        <v>22.074999999999999</v>
      </c>
      <c r="AM10" s="36">
        <v>20.736000000000001</v>
      </c>
      <c r="AN10" s="28">
        <v>23.477</v>
      </c>
      <c r="AO10" s="43">
        <v>20.736000000000001</v>
      </c>
      <c r="AP10" s="45">
        <v>23.478999999999999</v>
      </c>
      <c r="AQ10" s="49">
        <v>20.736000000000001</v>
      </c>
      <c r="AR10" s="44">
        <v>22.823</v>
      </c>
      <c r="AS10" s="43">
        <v>20.736000000000001</v>
      </c>
      <c r="AT10" s="45">
        <v>22.3</v>
      </c>
      <c r="AU10" s="173">
        <v>20.736000000000001</v>
      </c>
      <c r="AV10" s="25">
        <v>22.295000000000002</v>
      </c>
      <c r="AW10" s="48">
        <v>20.736000000000001</v>
      </c>
      <c r="AX10" s="45">
        <v>22.291</v>
      </c>
      <c r="AY10" s="43">
        <v>20.736000000000001</v>
      </c>
      <c r="AZ10" s="45">
        <v>22.271999999999998</v>
      </c>
      <c r="BA10" s="43">
        <v>20.736000000000001</v>
      </c>
      <c r="BB10" s="45">
        <v>22.2</v>
      </c>
      <c r="BC10" s="24">
        <v>20.736000000000001</v>
      </c>
      <c r="BD10" s="28">
        <v>21.939999999999998</v>
      </c>
      <c r="BE10" s="43">
        <v>20.736000000000001</v>
      </c>
      <c r="BF10" s="45">
        <v>22.335999999999999</v>
      </c>
      <c r="BG10" s="49"/>
      <c r="BH10" s="44"/>
      <c r="BI10" s="43"/>
      <c r="BJ10" s="45"/>
      <c r="BK10" s="43"/>
      <c r="BL10" s="44"/>
      <c r="BM10" s="43">
        <v>20.736000000000001</v>
      </c>
      <c r="BN10" s="45">
        <v>21.341000000000001</v>
      </c>
      <c r="BO10" s="176">
        <v>20.736000000000001</v>
      </c>
      <c r="BP10" s="25">
        <v>21.763999999999999</v>
      </c>
      <c r="BQ10" s="179">
        <v>20.736000000000001</v>
      </c>
      <c r="BR10" s="25">
        <v>22.250999999999998</v>
      </c>
      <c r="BS10" s="29">
        <f t="shared" si="0"/>
        <v>559.87199999999984</v>
      </c>
      <c r="BT10" s="30">
        <f t="shared" si="1"/>
        <v>604.9380000000001</v>
      </c>
      <c r="BU10" s="38">
        <f t="shared" si="2"/>
        <v>45.066000000000258</v>
      </c>
      <c r="BV10" s="41"/>
      <c r="BW10" s="42"/>
    </row>
    <row r="11" spans="1:75" ht="15.75">
      <c r="A11" s="271" t="s">
        <v>14</v>
      </c>
      <c r="B11" s="272"/>
      <c r="C11" s="43">
        <v>184.34399999999999</v>
      </c>
      <c r="D11" s="45">
        <v>242.06879999999268</v>
      </c>
      <c r="E11" s="43">
        <v>232.10400000000001</v>
      </c>
      <c r="F11" s="45">
        <v>239.58060000001825</v>
      </c>
      <c r="G11" s="48">
        <v>232.10400000000001</v>
      </c>
      <c r="H11" s="45">
        <v>234.36204999997449</v>
      </c>
      <c r="I11" s="43">
        <v>231.864</v>
      </c>
      <c r="J11" s="45">
        <v>235.52059999999813</v>
      </c>
      <c r="K11" s="43">
        <v>232.10400000000001</v>
      </c>
      <c r="L11" s="45">
        <v>221.48315000002549</v>
      </c>
      <c r="M11" s="43">
        <v>231.864</v>
      </c>
      <c r="N11" s="45">
        <v>220.91039999999583</v>
      </c>
      <c r="O11" s="43">
        <v>231.864</v>
      </c>
      <c r="P11" s="45">
        <v>226.65964999998516</v>
      </c>
      <c r="Q11" s="43">
        <v>207.864</v>
      </c>
      <c r="R11" s="45">
        <v>223.68135000001291</v>
      </c>
      <c r="S11" s="43">
        <v>207.864</v>
      </c>
      <c r="T11" s="45">
        <v>222.21974999998912</v>
      </c>
      <c r="U11" s="47">
        <v>208.10400000000001</v>
      </c>
      <c r="V11" s="45">
        <v>218.88910000001266</v>
      </c>
      <c r="W11" s="47">
        <v>207.864</v>
      </c>
      <c r="X11" s="45">
        <v>217.8421999999797</v>
      </c>
      <c r="Y11" s="48">
        <v>207.864</v>
      </c>
      <c r="Z11" s="44">
        <v>218.71655000000447</v>
      </c>
      <c r="AA11" s="43">
        <v>207.864</v>
      </c>
      <c r="AB11" s="45">
        <v>215.27714999999966</v>
      </c>
      <c r="AC11" s="46">
        <v>207.864</v>
      </c>
      <c r="AD11" s="45">
        <v>213.7111500000052</v>
      </c>
      <c r="AE11" s="24">
        <v>207.864</v>
      </c>
      <c r="AF11" s="25">
        <v>216.975099999973</v>
      </c>
      <c r="AG11" s="49">
        <v>197.78399999999999</v>
      </c>
      <c r="AH11" s="44">
        <v>214.85955000002616</v>
      </c>
      <c r="AI11" s="48">
        <v>198.024</v>
      </c>
      <c r="AJ11" s="45">
        <v>229.04200000000679</v>
      </c>
      <c r="AK11" s="49">
        <v>197.78399999999999</v>
      </c>
      <c r="AL11" s="45">
        <v>225.43004999998425</v>
      </c>
      <c r="AM11" s="36">
        <v>197.78399999999999</v>
      </c>
      <c r="AN11" s="28">
        <v>224.47015000003151</v>
      </c>
      <c r="AO11" s="43">
        <v>189.27300000000002</v>
      </c>
      <c r="AP11" s="45">
        <v>234.83764999998067</v>
      </c>
      <c r="AQ11" s="49">
        <v>181.56</v>
      </c>
      <c r="AR11" s="44">
        <v>233.19770000000631</v>
      </c>
      <c r="AS11" s="43">
        <v>195.32400000000001</v>
      </c>
      <c r="AT11" s="45">
        <v>219.74170000000237</v>
      </c>
      <c r="AU11" s="43">
        <v>197.78399999999999</v>
      </c>
      <c r="AV11" s="45">
        <v>216.5748999999912</v>
      </c>
      <c r="AW11" s="48">
        <v>196.196</v>
      </c>
      <c r="AX11" s="45">
        <v>214.63190000001276</v>
      </c>
      <c r="AY11" s="43">
        <v>198.02799999999999</v>
      </c>
      <c r="AZ11" s="45">
        <v>207.84879999997221</v>
      </c>
      <c r="BA11" s="43">
        <v>198.024</v>
      </c>
      <c r="BB11" s="45">
        <v>208.64195000002354</v>
      </c>
      <c r="BC11" s="24">
        <v>198.024</v>
      </c>
      <c r="BD11" s="28">
        <v>197.59874999998647</v>
      </c>
      <c r="BE11" s="43">
        <v>191.06399999999999</v>
      </c>
      <c r="BF11" s="45">
        <v>195.65140000001003</v>
      </c>
      <c r="BG11" s="49"/>
      <c r="BH11" s="44"/>
      <c r="BI11" s="43"/>
      <c r="BJ11" s="45"/>
      <c r="BK11" s="43"/>
      <c r="BL11" s="44"/>
      <c r="BM11" s="43">
        <v>171.14400000000001</v>
      </c>
      <c r="BN11" s="45">
        <v>195.62529999998137</v>
      </c>
      <c r="BO11" s="43">
        <v>183.624</v>
      </c>
      <c r="BP11" s="45">
        <v>196.69975000001762</v>
      </c>
      <c r="BQ11" s="43">
        <v>183.14400000000001</v>
      </c>
      <c r="BR11" s="45">
        <v>197.69734999999451</v>
      </c>
      <c r="BS11" s="29">
        <f t="shared" si="0"/>
        <v>5568.1890000000012</v>
      </c>
      <c r="BT11" s="30">
        <f t="shared" si="1"/>
        <v>5972.5819000000211</v>
      </c>
      <c r="BU11" s="38">
        <f>BT11-BS11</f>
        <v>404.39290000001984</v>
      </c>
      <c r="BV11" s="41"/>
      <c r="BW11" s="42"/>
    </row>
    <row r="12" spans="1:75" ht="15.75">
      <c r="A12" s="261" t="s">
        <v>15</v>
      </c>
      <c r="B12" s="262"/>
      <c r="C12" s="43">
        <v>230.73599999999999</v>
      </c>
      <c r="D12" s="45">
        <v>212.22399999998245</v>
      </c>
      <c r="E12" s="43">
        <v>208.17599999999999</v>
      </c>
      <c r="F12" s="45">
        <v>212.34499999998155</v>
      </c>
      <c r="G12" s="48">
        <v>208.17599999999999</v>
      </c>
      <c r="H12" s="45">
        <v>206.30599999999635</v>
      </c>
      <c r="I12" s="43">
        <v>160.03200000000001</v>
      </c>
      <c r="J12" s="45">
        <v>165.2570000001254</v>
      </c>
      <c r="K12" s="43">
        <v>160.03200000000001</v>
      </c>
      <c r="L12" s="45">
        <v>227.48099999998641</v>
      </c>
      <c r="M12" s="43">
        <v>208.03200000000001</v>
      </c>
      <c r="N12" s="45">
        <v>187.75699999999185</v>
      </c>
      <c r="O12" s="43">
        <v>195.864</v>
      </c>
      <c r="P12" s="45">
        <v>194.1529999999758</v>
      </c>
      <c r="Q12" s="43">
        <v>176.68799999999999</v>
      </c>
      <c r="R12" s="45">
        <v>131.10799999999077</v>
      </c>
      <c r="S12" s="43">
        <v>188.68799999999999</v>
      </c>
      <c r="T12" s="45">
        <v>193.54099999992289</v>
      </c>
      <c r="U12" s="43">
        <v>176.68799999999999</v>
      </c>
      <c r="V12" s="45">
        <v>199.94899999999978</v>
      </c>
      <c r="W12" s="47">
        <v>164.68799999999999</v>
      </c>
      <c r="X12" s="45">
        <v>152.26610000006133</v>
      </c>
      <c r="Y12" s="48">
        <v>164.68799999999999</v>
      </c>
      <c r="Z12" s="44">
        <v>137.78500000005261</v>
      </c>
      <c r="AA12" s="43">
        <v>193.488</v>
      </c>
      <c r="AB12" s="45">
        <v>189.302999999929</v>
      </c>
      <c r="AC12" s="46">
        <v>224.54400000000001</v>
      </c>
      <c r="AD12" s="45">
        <v>269.11899999993392</v>
      </c>
      <c r="AE12" s="24">
        <v>195.744</v>
      </c>
      <c r="AF12" s="25">
        <v>260.63400000012979</v>
      </c>
      <c r="AG12" s="49">
        <v>196.8</v>
      </c>
      <c r="AH12" s="44">
        <v>287.87099999996514</v>
      </c>
      <c r="AI12" s="48">
        <v>196.8</v>
      </c>
      <c r="AJ12" s="45">
        <v>293.74699999998626</v>
      </c>
      <c r="AK12" s="49">
        <v>201.6</v>
      </c>
      <c r="AL12" s="45">
        <v>265.91700000000128</v>
      </c>
      <c r="AM12" s="36">
        <v>201.6</v>
      </c>
      <c r="AN12" s="28">
        <v>202.75500000005292</v>
      </c>
      <c r="AO12" s="43">
        <v>215.82299999999998</v>
      </c>
      <c r="AP12" s="45">
        <v>301.47999999993363</v>
      </c>
      <c r="AQ12" s="49">
        <v>171.70499999999998</v>
      </c>
      <c r="AR12" s="44">
        <v>169.38300000004841</v>
      </c>
      <c r="AS12" s="43">
        <v>202.65</v>
      </c>
      <c r="AT12" s="45">
        <v>198.03699999990278</v>
      </c>
      <c r="AU12" s="43">
        <v>217.62</v>
      </c>
      <c r="AV12" s="45">
        <v>242.80200000010524</v>
      </c>
      <c r="AW12" s="48">
        <v>223.358</v>
      </c>
      <c r="AX12" s="45">
        <v>287.70299999999543</v>
      </c>
      <c r="AY12" s="43">
        <v>106.53</v>
      </c>
      <c r="AZ12" s="45">
        <v>233.11599999990671</v>
      </c>
      <c r="BA12" s="43">
        <v>118.69499999999999</v>
      </c>
      <c r="BB12" s="45">
        <v>216.25200000006365</v>
      </c>
      <c r="BC12" s="24">
        <v>144</v>
      </c>
      <c r="BD12" s="28">
        <v>196.52500000002408</v>
      </c>
      <c r="BE12" s="43">
        <v>96</v>
      </c>
      <c r="BF12" s="45">
        <v>198.91099999998625</v>
      </c>
      <c r="BG12" s="49"/>
      <c r="BH12" s="44"/>
      <c r="BI12" s="43"/>
      <c r="BJ12" s="45"/>
      <c r="BK12" s="43"/>
      <c r="BL12" s="44"/>
      <c r="BM12" s="43">
        <v>96</v>
      </c>
      <c r="BN12" s="45">
        <v>192.61399999997408</v>
      </c>
      <c r="BO12" s="43">
        <v>199.05600000000001</v>
      </c>
      <c r="BP12" s="45">
        <v>194.08400000005093</v>
      </c>
      <c r="BQ12" s="43">
        <v>203.85599999999999</v>
      </c>
      <c r="BR12" s="45">
        <v>230.34599999990269</v>
      </c>
      <c r="BS12" s="29">
        <f t="shared" si="0"/>
        <v>4984.7569999999996</v>
      </c>
      <c r="BT12" s="30">
        <f>SUM(V12,T12,R12,P12,N12,L12,J12,H12,F12,D12,Z12,AB12,AD12,AF12,AH12,AJ12,AL12,AN12,AP12,AR12,AT12,AV12,AX12,AZ12,BB12,BD12,BF12,BH12,BJ12,BL12)-782.272</f>
        <v>5099.1889999999694</v>
      </c>
      <c r="BU12" s="38">
        <f>BT12-BS12</f>
        <v>114.43199999996978</v>
      </c>
      <c r="BV12" s="41"/>
      <c r="BW12" s="42"/>
    </row>
    <row r="13" spans="1:75" ht="15.75">
      <c r="A13" s="51" t="s">
        <v>16</v>
      </c>
      <c r="B13" s="52"/>
      <c r="C13" s="43">
        <v>4.7759999999999998</v>
      </c>
      <c r="D13" s="45">
        <v>3.0119999999997162</v>
      </c>
      <c r="E13" s="43">
        <v>4.8</v>
      </c>
      <c r="F13" s="45">
        <v>3.0420000000003711</v>
      </c>
      <c r="G13" s="48">
        <v>4.8</v>
      </c>
      <c r="H13" s="45">
        <v>2.9519999999984066</v>
      </c>
      <c r="I13" s="43">
        <v>4.8</v>
      </c>
      <c r="J13" s="45">
        <v>2.9340000000001965</v>
      </c>
      <c r="K13" s="43">
        <v>4.8</v>
      </c>
      <c r="L13" s="45">
        <v>2.8320000000012442</v>
      </c>
      <c r="M13" s="43">
        <v>4.8</v>
      </c>
      <c r="N13" s="45">
        <v>3.1139999999986685</v>
      </c>
      <c r="O13" s="43">
        <v>4.8</v>
      </c>
      <c r="P13" s="45">
        <v>3.0720000000010259</v>
      </c>
      <c r="Q13" s="43">
        <v>4.8</v>
      </c>
      <c r="R13" s="45">
        <v>2.5200000000004366</v>
      </c>
      <c r="S13" s="43">
        <v>4.8</v>
      </c>
      <c r="T13" s="45">
        <v>3.0839999999980137</v>
      </c>
      <c r="U13" s="43">
        <v>4.7759999999999998</v>
      </c>
      <c r="V13" s="45">
        <v>3.024000000002161</v>
      </c>
      <c r="W13" s="47">
        <v>4.8</v>
      </c>
      <c r="X13" s="45">
        <v>2.7479999999977736</v>
      </c>
      <c r="Y13" s="48">
        <v>4.8</v>
      </c>
      <c r="Z13" s="44">
        <v>2.6400000000003274</v>
      </c>
      <c r="AA13" s="43">
        <v>4.8</v>
      </c>
      <c r="AB13" s="45">
        <v>3</v>
      </c>
      <c r="AC13" s="46">
        <v>4.8</v>
      </c>
      <c r="AD13" s="45">
        <v>3.0659999999998035</v>
      </c>
      <c r="AE13" s="49">
        <v>4.8</v>
      </c>
      <c r="AF13" s="45">
        <v>2.9160000000019863</v>
      </c>
      <c r="AG13" s="49">
        <v>12</v>
      </c>
      <c r="AH13" s="44">
        <v>3.1259999999983847</v>
      </c>
      <c r="AI13" s="48">
        <v>12</v>
      </c>
      <c r="AJ13" s="45">
        <v>3.2700000000004366</v>
      </c>
      <c r="AK13" s="49">
        <v>44.64</v>
      </c>
      <c r="AL13" s="45">
        <v>2.7539999999989959</v>
      </c>
      <c r="AM13" s="49">
        <v>44.64</v>
      </c>
      <c r="AN13" s="44">
        <v>2.5320000000001528</v>
      </c>
      <c r="AO13" s="43">
        <v>43.063000000000002</v>
      </c>
      <c r="AP13" s="45">
        <v>3</v>
      </c>
      <c r="AQ13" s="49">
        <v>36.311999999999998</v>
      </c>
      <c r="AR13" s="44">
        <v>2.9700000000020736</v>
      </c>
      <c r="AS13" s="43">
        <v>92.277000000000001</v>
      </c>
      <c r="AT13" s="45">
        <v>2.3999999999978172</v>
      </c>
      <c r="AU13" s="43">
        <v>80.936000000000007</v>
      </c>
      <c r="AV13" s="45">
        <v>2.7420000000020082</v>
      </c>
      <c r="AW13" s="48">
        <v>92.331999999999994</v>
      </c>
      <c r="AX13" s="45">
        <v>2.6339999999991051</v>
      </c>
      <c r="AY13" s="43">
        <v>87.84</v>
      </c>
      <c r="AZ13" s="45">
        <v>2.4300000000012005</v>
      </c>
      <c r="BA13" s="43">
        <v>87.84</v>
      </c>
      <c r="BB13" s="45">
        <v>2.2319999999990614</v>
      </c>
      <c r="BC13" s="49">
        <v>87.84</v>
      </c>
      <c r="BD13" s="44">
        <v>78.319999999992433</v>
      </c>
      <c r="BE13" s="43">
        <v>93.36</v>
      </c>
      <c r="BF13" s="45">
        <v>79.386000000008607</v>
      </c>
      <c r="BG13" s="49"/>
      <c r="BH13" s="44"/>
      <c r="BI13" s="43"/>
      <c r="BJ13" s="45"/>
      <c r="BK13" s="43"/>
      <c r="BL13" s="44"/>
      <c r="BM13" s="43">
        <v>96.48</v>
      </c>
      <c r="BN13" s="45">
        <v>66.756000000001222</v>
      </c>
      <c r="BO13" s="43">
        <v>117.12</v>
      </c>
      <c r="BP13" s="45">
        <v>76.903999999991356</v>
      </c>
      <c r="BQ13" s="43">
        <v>98.16</v>
      </c>
      <c r="BR13" s="45">
        <v>77.560000000007676</v>
      </c>
      <c r="BS13" s="29">
        <f t="shared" si="0"/>
        <v>882.23200000000008</v>
      </c>
      <c r="BT13" s="30">
        <f>SUM(V13,T13,R13,P13,N13,L13,J13,H13,F13,D13,Z13,AB13,AD13,AF13,AH13,AJ13,AL13,AN13,AP13,AR13,AT13,AV13,AX13,AZ13,BB13,BD13,BF13,BH13,BJ13,BL13)+782.272</f>
        <v>1011.2760000000027</v>
      </c>
      <c r="BU13" s="38"/>
      <c r="BV13" s="41"/>
      <c r="BW13" s="42"/>
    </row>
    <row r="14" spans="1:75" ht="15.75">
      <c r="A14" s="261" t="s">
        <v>17</v>
      </c>
      <c r="B14" s="262"/>
      <c r="C14" s="43">
        <v>0.86399999999999999</v>
      </c>
      <c r="D14" s="45">
        <v>0.86399999999999999</v>
      </c>
      <c r="E14" s="43">
        <v>0.86399999999999999</v>
      </c>
      <c r="F14" s="45">
        <v>0.86399999999999999</v>
      </c>
      <c r="G14" s="48">
        <v>0.86399999999999999</v>
      </c>
      <c r="H14" s="45">
        <v>0.86399999999999999</v>
      </c>
      <c r="I14" s="43">
        <v>0.86399999999999999</v>
      </c>
      <c r="J14" s="45">
        <v>0.86399999999999999</v>
      </c>
      <c r="K14" s="43">
        <v>0.86399999999999999</v>
      </c>
      <c r="L14" s="45">
        <v>0.86399999999999999</v>
      </c>
      <c r="M14" s="43">
        <v>0.86399999999999999</v>
      </c>
      <c r="N14" s="45">
        <v>0.86399999999999999</v>
      </c>
      <c r="O14" s="43">
        <v>0.86399999999999999</v>
      </c>
      <c r="P14" s="45">
        <v>0.86399999999999999</v>
      </c>
      <c r="Q14" s="43">
        <v>0.86399999999999999</v>
      </c>
      <c r="R14" s="45">
        <v>0.86399999999999999</v>
      </c>
      <c r="S14" s="43">
        <v>0.86399999999999999</v>
      </c>
      <c r="T14" s="45">
        <v>0.86399999999999999</v>
      </c>
      <c r="U14" s="47">
        <v>0.86399999999999999</v>
      </c>
      <c r="V14" s="45">
        <v>0.86399999999999999</v>
      </c>
      <c r="W14" s="47">
        <v>0.86399999999999999</v>
      </c>
      <c r="X14" s="45">
        <v>0.86399999999999999</v>
      </c>
      <c r="Y14" s="48">
        <v>0.86399999999999999</v>
      </c>
      <c r="Z14" s="44">
        <v>0.86399999999999999</v>
      </c>
      <c r="AA14" s="43">
        <v>0.86399999999999999</v>
      </c>
      <c r="AB14" s="45">
        <v>0.86399999999999999</v>
      </c>
      <c r="AC14" s="46">
        <v>0.86399999999999999</v>
      </c>
      <c r="AD14" s="45">
        <v>0.86399999999999999</v>
      </c>
      <c r="AE14" s="49">
        <v>0.86399999999999999</v>
      </c>
      <c r="AF14" s="45">
        <v>0.86399999999999999</v>
      </c>
      <c r="AG14" s="49">
        <v>0.86399999999999999</v>
      </c>
      <c r="AH14" s="44">
        <v>0.86399999999999999</v>
      </c>
      <c r="AI14" s="48">
        <v>0.86399999999999999</v>
      </c>
      <c r="AJ14" s="45">
        <v>0.86399999999999999</v>
      </c>
      <c r="AK14" s="49">
        <v>0.86399999999999999</v>
      </c>
      <c r="AL14" s="45">
        <v>0.86399999999999999</v>
      </c>
      <c r="AM14" s="49">
        <v>0.86399999999999999</v>
      </c>
      <c r="AN14" s="44">
        <v>0.86399999999999999</v>
      </c>
      <c r="AO14" s="43">
        <v>0.86399999999999999</v>
      </c>
      <c r="AP14" s="45">
        <v>0.86399999999999999</v>
      </c>
      <c r="AQ14" s="49">
        <v>0.86399999999999999</v>
      </c>
      <c r="AR14" s="44">
        <v>0.86399999999999999</v>
      </c>
      <c r="AS14" s="43">
        <v>0.86399999999999999</v>
      </c>
      <c r="AT14" s="45">
        <v>0.86399999999999999</v>
      </c>
      <c r="AU14" s="43">
        <v>0.86399999999999999</v>
      </c>
      <c r="AV14" s="45">
        <v>0.86399999999999999</v>
      </c>
      <c r="AW14" s="48">
        <v>0.86399999999999999</v>
      </c>
      <c r="AX14" s="45">
        <v>0.86399999999999999</v>
      </c>
      <c r="AY14" s="43">
        <v>0.86399999999999999</v>
      </c>
      <c r="AZ14" s="45">
        <v>0.86399999999999999</v>
      </c>
      <c r="BA14" s="43">
        <v>0.86399999999999999</v>
      </c>
      <c r="BB14" s="45">
        <v>0.86399999999999999</v>
      </c>
      <c r="BC14" s="49">
        <v>0.86399999999999999</v>
      </c>
      <c r="BD14" s="44">
        <v>0.86399999999999999</v>
      </c>
      <c r="BE14" s="43">
        <v>0.86399999999999999</v>
      </c>
      <c r="BF14" s="45">
        <v>0.86399999999999999</v>
      </c>
      <c r="BG14" s="49"/>
      <c r="BH14" s="44"/>
      <c r="BI14" s="43"/>
      <c r="BJ14" s="45"/>
      <c r="BK14" s="43"/>
      <c r="BL14" s="44"/>
      <c r="BM14" s="43">
        <v>0.86399999999999999</v>
      </c>
      <c r="BN14" s="45">
        <v>0.86399999999999999</v>
      </c>
      <c r="BO14" s="43">
        <v>0.86399999999999999</v>
      </c>
      <c r="BP14" s="45">
        <v>0.86399999999999999</v>
      </c>
      <c r="BQ14" s="43">
        <v>0.86399999999999999</v>
      </c>
      <c r="BR14" s="45">
        <v>0.86399999999999999</v>
      </c>
      <c r="BS14" s="29">
        <f t="shared" ref="BS14:BS35" si="3">SUM(C14,E14,G14,I14,K14,M14,O14,Q14,S14,U14,Y14,AA14,AC14,AE14,AG14,AI14,AK14,AM14,AO14,AQ14,AS14,AU14,AW14,AY14,BA14,BC14,BE14,BG14,BI14,,BI14,BK14)</f>
        <v>23.328000000000014</v>
      </c>
      <c r="BT14" s="30">
        <f t="shared" ref="BT14:BT34" si="4">SUM(V14,T14,R14,P14,N14,L14,J14,H14,F14,D14,Z14,AB14,AD14,AF14,AH14,AJ14,AL14,AN14,AP14,AR14,AT14,AV14,AX14,AZ14,BB14,BD14,BF14,BH14,BJ14,BL14)</f>
        <v>23.328000000000014</v>
      </c>
      <c r="BU14" s="38">
        <f t="shared" si="2"/>
        <v>0</v>
      </c>
      <c r="BV14" s="41"/>
      <c r="BW14" s="42"/>
    </row>
    <row r="15" spans="1:75" ht="15.75">
      <c r="A15" s="261" t="s">
        <v>18</v>
      </c>
      <c r="B15" s="262"/>
      <c r="C15" s="43">
        <v>228</v>
      </c>
      <c r="D15" s="45">
        <v>179.73400000001493</v>
      </c>
      <c r="E15" s="43">
        <v>204</v>
      </c>
      <c r="F15" s="45">
        <v>175.89799999999013</v>
      </c>
      <c r="G15" s="48">
        <v>204</v>
      </c>
      <c r="H15" s="45">
        <v>154.97199999999793</v>
      </c>
      <c r="I15" s="43">
        <v>172.8</v>
      </c>
      <c r="J15" s="45">
        <v>141.48599999999351</v>
      </c>
      <c r="K15" s="43">
        <v>148.80000000000001</v>
      </c>
      <c r="L15" s="45">
        <v>101.25999999999112</v>
      </c>
      <c r="M15" s="43">
        <v>172.8</v>
      </c>
      <c r="N15" s="45">
        <v>112.23400000002403</v>
      </c>
      <c r="O15" s="43">
        <v>132</v>
      </c>
      <c r="P15" s="45">
        <v>121.59999999997308</v>
      </c>
      <c r="Q15" s="43">
        <v>132</v>
      </c>
      <c r="R15" s="45">
        <v>117.40000000000509</v>
      </c>
      <c r="S15" s="43">
        <v>115.2</v>
      </c>
      <c r="T15" s="45">
        <v>121.31800000001749</v>
      </c>
      <c r="U15" s="47">
        <v>108</v>
      </c>
      <c r="V15" s="45">
        <v>127.57399999999507</v>
      </c>
      <c r="W15" s="47">
        <v>108</v>
      </c>
      <c r="X15" s="45">
        <v>124.23799999999756</v>
      </c>
      <c r="Y15" s="48">
        <v>108</v>
      </c>
      <c r="Z15" s="44">
        <v>95.605999999983396</v>
      </c>
      <c r="AA15" s="43">
        <v>172.8</v>
      </c>
      <c r="AB15" s="45">
        <v>124.29800000003161</v>
      </c>
      <c r="AC15" s="46">
        <v>192</v>
      </c>
      <c r="AD15" s="45">
        <v>163.76399999999012</v>
      </c>
      <c r="AE15" s="49">
        <v>192</v>
      </c>
      <c r="AF15" s="45">
        <v>165.9299999999912</v>
      </c>
      <c r="AG15" s="49">
        <v>132</v>
      </c>
      <c r="AH15" s="44">
        <v>176.83600000000297</v>
      </c>
      <c r="AI15" s="48">
        <v>132</v>
      </c>
      <c r="AJ15" s="45">
        <v>162.24399999999514</v>
      </c>
      <c r="AK15" s="49">
        <v>100.8</v>
      </c>
      <c r="AL15" s="45">
        <v>103.11599999999635</v>
      </c>
      <c r="AM15" s="49">
        <v>72</v>
      </c>
      <c r="AN15" s="44">
        <v>47.616000000007261</v>
      </c>
      <c r="AO15" s="43">
        <v>55.466000000000001</v>
      </c>
      <c r="AP15" s="45">
        <v>33.692000000004555</v>
      </c>
      <c r="AQ15" s="49">
        <v>26.553999999999998</v>
      </c>
      <c r="AR15" s="44">
        <v>28.852000000009866</v>
      </c>
      <c r="AS15" s="43">
        <v>43.292000000000002</v>
      </c>
      <c r="AT15" s="45">
        <v>27.571999999987383</v>
      </c>
      <c r="AU15" s="43">
        <v>56.4</v>
      </c>
      <c r="AV15" s="45">
        <v>28.179999999996653</v>
      </c>
      <c r="AW15" s="48">
        <v>54.595999999999997</v>
      </c>
      <c r="AX15" s="45">
        <v>31.327999999988606</v>
      </c>
      <c r="AY15" s="43">
        <v>27.624000000000002</v>
      </c>
      <c r="AZ15" s="45">
        <v>36.168000000006941</v>
      </c>
      <c r="BA15" s="43">
        <v>27.672000000000001</v>
      </c>
      <c r="BB15" s="45">
        <v>43.580000000007203</v>
      </c>
      <c r="BC15" s="49">
        <v>172.8</v>
      </c>
      <c r="BD15" s="44">
        <v>129.82599999999729</v>
      </c>
      <c r="BE15" s="43">
        <v>177.6</v>
      </c>
      <c r="BF15" s="45">
        <v>180.16599999999926</v>
      </c>
      <c r="BG15" s="49"/>
      <c r="BH15" s="44"/>
      <c r="BI15" s="43"/>
      <c r="BJ15" s="45"/>
      <c r="BK15" s="43"/>
      <c r="BL15" s="44"/>
      <c r="BM15" s="43">
        <v>177.6</v>
      </c>
      <c r="BN15" s="45">
        <v>196.71799999999712</v>
      </c>
      <c r="BO15" s="43">
        <v>177.6</v>
      </c>
      <c r="BP15" s="45">
        <v>190.75000000002547</v>
      </c>
      <c r="BQ15" s="43">
        <v>177.6</v>
      </c>
      <c r="BR15" s="45">
        <v>202.69599999998536</v>
      </c>
      <c r="BS15" s="29">
        <f t="shared" si="3"/>
        <v>3361.2039999999997</v>
      </c>
      <c r="BT15" s="30">
        <f t="shared" si="4"/>
        <v>2932.2499999999982</v>
      </c>
      <c r="BU15" s="53">
        <f t="shared" si="2"/>
        <v>-428.95400000000154</v>
      </c>
      <c r="BV15" s="41"/>
      <c r="BW15" s="54"/>
    </row>
    <row r="16" spans="1:75" ht="15.75">
      <c r="A16" s="261" t="s">
        <v>19</v>
      </c>
      <c r="B16" s="262"/>
      <c r="C16" s="43">
        <v>24.96</v>
      </c>
      <c r="D16" s="45">
        <v>36.976799999997311</v>
      </c>
      <c r="E16" s="43">
        <v>24.864000000000001</v>
      </c>
      <c r="F16" s="45">
        <v>37.728319999997623</v>
      </c>
      <c r="G16" s="48">
        <v>24.864000000000001</v>
      </c>
      <c r="H16" s="45">
        <v>37.116800000001383</v>
      </c>
      <c r="I16" s="43">
        <v>24.84</v>
      </c>
      <c r="J16" s="45">
        <v>37.57264000000054</v>
      </c>
      <c r="K16" s="43">
        <v>24.84</v>
      </c>
      <c r="L16" s="45">
        <v>38.404800000003014</v>
      </c>
      <c r="M16" s="43">
        <v>24.84</v>
      </c>
      <c r="N16" s="45">
        <v>38.345439999993978</v>
      </c>
      <c r="O16" s="43">
        <v>24.815999999999999</v>
      </c>
      <c r="P16" s="45">
        <v>38.214400000000893</v>
      </c>
      <c r="Q16" s="43">
        <v>24.815999999999999</v>
      </c>
      <c r="R16" s="45">
        <v>37.847039999997357</v>
      </c>
      <c r="S16" s="43">
        <v>24.815999999999999</v>
      </c>
      <c r="T16" s="45">
        <v>38.034080000006945</v>
      </c>
      <c r="U16" s="47">
        <v>24.815999999999999</v>
      </c>
      <c r="V16" s="45">
        <v>36.971200000000245</v>
      </c>
      <c r="W16" s="47">
        <v>24.815999999999999</v>
      </c>
      <c r="X16" s="45">
        <v>37.702559999998485</v>
      </c>
      <c r="Y16" s="48">
        <v>24.815999999999999</v>
      </c>
      <c r="Z16" s="44">
        <v>37.647679999999525</v>
      </c>
      <c r="AA16" s="43">
        <v>24.815999999999999</v>
      </c>
      <c r="AB16" s="45">
        <v>37.842560000000518</v>
      </c>
      <c r="AC16" s="46">
        <v>24.768000000000001</v>
      </c>
      <c r="AD16" s="45">
        <v>38.867359999999465</v>
      </c>
      <c r="AE16" s="49">
        <v>24.815999999999999</v>
      </c>
      <c r="AF16" s="45">
        <v>39.932480000002542</v>
      </c>
      <c r="AG16" s="49">
        <v>24.911999999999999</v>
      </c>
      <c r="AH16" s="44">
        <v>38.98943999999581</v>
      </c>
      <c r="AI16" s="48">
        <v>24.936</v>
      </c>
      <c r="AJ16" s="45">
        <v>38.047520000003573</v>
      </c>
      <c r="AK16" s="49">
        <v>24.936</v>
      </c>
      <c r="AL16" s="45">
        <v>36.229759999997917</v>
      </c>
      <c r="AM16" s="49">
        <v>24.936</v>
      </c>
      <c r="AN16" s="44">
        <v>27.959680000001971</v>
      </c>
      <c r="AO16" s="43">
        <v>24.063000000000002</v>
      </c>
      <c r="AP16" s="45">
        <v>40.016479999998268</v>
      </c>
      <c r="AQ16" s="49">
        <v>23.448</v>
      </c>
      <c r="AR16" s="44">
        <v>40.308799999995678</v>
      </c>
      <c r="AS16" s="43">
        <v>11.943</v>
      </c>
      <c r="AT16" s="45">
        <v>36.001280000004336</v>
      </c>
      <c r="AU16" s="43">
        <v>24.936</v>
      </c>
      <c r="AV16" s="45">
        <v>36.055039999992879</v>
      </c>
      <c r="AW16" s="48">
        <v>24.763999999999999</v>
      </c>
      <c r="AX16" s="45">
        <v>34.329120000001858</v>
      </c>
      <c r="AY16" s="43">
        <v>24.936</v>
      </c>
      <c r="AZ16" s="45">
        <v>36.119999999999997</v>
      </c>
      <c r="BA16" s="43">
        <v>24.936</v>
      </c>
      <c r="BB16" s="45">
        <v>35.997920000003653</v>
      </c>
      <c r="BC16" s="49">
        <v>24.936</v>
      </c>
      <c r="BD16" s="44">
        <v>40.626879999997328</v>
      </c>
      <c r="BE16" s="43">
        <v>25.44</v>
      </c>
      <c r="BF16" s="45">
        <v>40.322240000004527</v>
      </c>
      <c r="BG16" s="49"/>
      <c r="BH16" s="44"/>
      <c r="BI16" s="43"/>
      <c r="BJ16" s="45"/>
      <c r="BK16" s="43"/>
      <c r="BL16" s="44"/>
      <c r="BM16" s="43">
        <v>24.48</v>
      </c>
      <c r="BN16" s="45">
        <v>40.415199999999018</v>
      </c>
      <c r="BO16" s="43">
        <v>25.295999999999999</v>
      </c>
      <c r="BP16" s="45">
        <v>41.522880000000583</v>
      </c>
      <c r="BQ16" s="43">
        <v>25.295999999999999</v>
      </c>
      <c r="BR16" s="45">
        <v>40.817280000001482</v>
      </c>
      <c r="BS16" s="29">
        <f t="shared" si="3"/>
        <v>656.81</v>
      </c>
      <c r="BT16" s="30">
        <f t="shared" si="4"/>
        <v>1012.5057599999991</v>
      </c>
      <c r="BU16" s="38">
        <f t="shared" si="2"/>
        <v>355.69575999999915</v>
      </c>
      <c r="BV16" s="41"/>
      <c r="BW16" s="54"/>
    </row>
    <row r="17" spans="1:75" ht="15.75">
      <c r="A17" s="261" t="s">
        <v>20</v>
      </c>
      <c r="B17" s="262"/>
      <c r="C17" s="43">
        <v>48</v>
      </c>
      <c r="D17" s="45">
        <v>39.65</v>
      </c>
      <c r="E17" s="43">
        <v>40.799999999999997</v>
      </c>
      <c r="F17" s="45">
        <v>50.98</v>
      </c>
      <c r="G17" s="48">
        <v>40.799999999999997</v>
      </c>
      <c r="H17" s="45">
        <v>54.86</v>
      </c>
      <c r="I17" s="43">
        <v>38.64</v>
      </c>
      <c r="J17" s="45">
        <v>54.16</v>
      </c>
      <c r="K17" s="43">
        <v>38.64</v>
      </c>
      <c r="L17" s="45">
        <v>49.89</v>
      </c>
      <c r="M17" s="43">
        <v>38.64</v>
      </c>
      <c r="N17" s="45">
        <v>40.83</v>
      </c>
      <c r="O17" s="43">
        <v>38.64</v>
      </c>
      <c r="P17" s="45">
        <v>40.83</v>
      </c>
      <c r="Q17" s="43">
        <v>38.64</v>
      </c>
      <c r="R17" s="45">
        <v>54.87</v>
      </c>
      <c r="S17" s="43">
        <v>38.64</v>
      </c>
      <c r="T17" s="45">
        <v>35.119999999999997</v>
      </c>
      <c r="U17" s="47">
        <v>38.64</v>
      </c>
      <c r="V17" s="45">
        <v>48.02</v>
      </c>
      <c r="W17" s="47">
        <v>38.64</v>
      </c>
      <c r="X17" s="45">
        <v>48.02</v>
      </c>
      <c r="Y17" s="48">
        <v>38.64</v>
      </c>
      <c r="Z17" s="44">
        <v>43.29</v>
      </c>
      <c r="AA17" s="43">
        <v>38.64</v>
      </c>
      <c r="AB17" s="45">
        <v>53.98</v>
      </c>
      <c r="AC17" s="46">
        <v>38.64</v>
      </c>
      <c r="AD17" s="45">
        <v>33.1</v>
      </c>
      <c r="AE17" s="49">
        <v>38.64</v>
      </c>
      <c r="AF17" s="45">
        <v>33.1</v>
      </c>
      <c r="AG17" s="49">
        <v>38.64</v>
      </c>
      <c r="AH17" s="44">
        <v>32.82</v>
      </c>
      <c r="AI17" s="48">
        <v>38.64</v>
      </c>
      <c r="AJ17" s="45">
        <v>30.19</v>
      </c>
      <c r="AK17" s="49">
        <v>38.64</v>
      </c>
      <c r="AL17" s="45">
        <v>36.130000000000003</v>
      </c>
      <c r="AM17" s="49">
        <v>38.64</v>
      </c>
      <c r="AN17" s="44">
        <v>36.130000000000003</v>
      </c>
      <c r="AO17" s="43">
        <v>38.64</v>
      </c>
      <c r="AP17" s="45">
        <v>44.99</v>
      </c>
      <c r="AQ17" s="49">
        <v>38.64</v>
      </c>
      <c r="AR17" s="44">
        <v>42.79</v>
      </c>
      <c r="AS17" s="43">
        <v>38.64</v>
      </c>
      <c r="AT17" s="45">
        <v>60.579000000000001</v>
      </c>
      <c r="AU17" s="43">
        <v>38.64</v>
      </c>
      <c r="AV17" s="45">
        <v>60.579000000000001</v>
      </c>
      <c r="AW17" s="48">
        <v>38.64</v>
      </c>
      <c r="AX17" s="45">
        <v>44.99</v>
      </c>
      <c r="AY17" s="43">
        <v>38.64</v>
      </c>
      <c r="AZ17" s="45">
        <v>32.36</v>
      </c>
      <c r="BA17" s="43">
        <v>38.64</v>
      </c>
      <c r="BB17" s="45">
        <v>31.81</v>
      </c>
      <c r="BC17" s="49">
        <v>38.64</v>
      </c>
      <c r="BD17" s="44">
        <v>31.81</v>
      </c>
      <c r="BE17" s="43">
        <v>38.64</v>
      </c>
      <c r="BF17" s="45">
        <v>43.08</v>
      </c>
      <c r="BG17" s="49"/>
      <c r="BH17" s="44"/>
      <c r="BI17" s="43"/>
      <c r="BJ17" s="45"/>
      <c r="BK17" s="43"/>
      <c r="BL17" s="44"/>
      <c r="BM17" s="43">
        <v>38.64</v>
      </c>
      <c r="BN17" s="45">
        <v>42.33</v>
      </c>
      <c r="BO17" s="43">
        <v>38.64</v>
      </c>
      <c r="BP17" s="45">
        <v>31.81</v>
      </c>
      <c r="BQ17" s="43">
        <v>24.24</v>
      </c>
      <c r="BR17" s="45">
        <v>45.16</v>
      </c>
      <c r="BS17" s="29">
        <f t="shared" si="3"/>
        <v>1056.9599999999998</v>
      </c>
      <c r="BT17" s="30">
        <f t="shared" si="4"/>
        <v>1160.9379999999996</v>
      </c>
      <c r="BU17" s="55">
        <f t="shared" si="2"/>
        <v>103.97799999999984</v>
      </c>
      <c r="BV17" s="41"/>
      <c r="BW17" s="54"/>
    </row>
    <row r="18" spans="1:75" ht="15.75">
      <c r="A18" s="263" t="s">
        <v>21</v>
      </c>
      <c r="B18" s="264"/>
      <c r="C18" s="43">
        <v>4.8</v>
      </c>
      <c r="D18" s="45">
        <v>7</v>
      </c>
      <c r="E18" s="43">
        <v>4.8</v>
      </c>
      <c r="F18" s="45">
        <v>7</v>
      </c>
      <c r="G18" s="48">
        <v>4.8</v>
      </c>
      <c r="H18" s="45">
        <v>7</v>
      </c>
      <c r="I18" s="43">
        <v>4.8</v>
      </c>
      <c r="J18" s="45">
        <v>7</v>
      </c>
      <c r="K18" s="43">
        <v>4.8</v>
      </c>
      <c r="L18" s="45">
        <v>7</v>
      </c>
      <c r="M18" s="43">
        <v>4.8</v>
      </c>
      <c r="N18" s="45">
        <v>7</v>
      </c>
      <c r="O18" s="43">
        <v>4.8</v>
      </c>
      <c r="P18" s="45">
        <v>7</v>
      </c>
      <c r="Q18" s="43">
        <v>4.8</v>
      </c>
      <c r="R18" s="45">
        <v>7</v>
      </c>
      <c r="S18" s="43">
        <v>4.8</v>
      </c>
      <c r="T18" s="45">
        <v>7</v>
      </c>
      <c r="U18" s="47">
        <v>4.8</v>
      </c>
      <c r="V18" s="45">
        <v>7</v>
      </c>
      <c r="W18" s="47">
        <v>4.8</v>
      </c>
      <c r="X18" s="45">
        <v>7</v>
      </c>
      <c r="Y18" s="48">
        <v>4.8</v>
      </c>
      <c r="Z18" s="44">
        <v>7</v>
      </c>
      <c r="AA18" s="43">
        <v>4.8</v>
      </c>
      <c r="AB18" s="45">
        <v>7</v>
      </c>
      <c r="AC18" s="46">
        <v>4.8</v>
      </c>
      <c r="AD18" s="45">
        <v>7</v>
      </c>
      <c r="AE18" s="49">
        <v>4.8</v>
      </c>
      <c r="AF18" s="45">
        <v>7</v>
      </c>
      <c r="AG18" s="49">
        <v>4.8</v>
      </c>
      <c r="AH18" s="44">
        <v>7</v>
      </c>
      <c r="AI18" s="48">
        <v>4.8</v>
      </c>
      <c r="AJ18" s="45">
        <v>7</v>
      </c>
      <c r="AK18" s="49">
        <v>4.8</v>
      </c>
      <c r="AL18" s="45">
        <v>7</v>
      </c>
      <c r="AM18" s="49">
        <v>4.8</v>
      </c>
      <c r="AN18" s="44">
        <v>7</v>
      </c>
      <c r="AO18" s="43">
        <v>4.1970000000000001</v>
      </c>
      <c r="AP18" s="45">
        <v>7</v>
      </c>
      <c r="AQ18" s="49">
        <v>3.7199999999999998</v>
      </c>
      <c r="AR18" s="44">
        <v>7</v>
      </c>
      <c r="AS18" s="43">
        <v>4.6559999999999997</v>
      </c>
      <c r="AT18" s="45">
        <v>7</v>
      </c>
      <c r="AU18" s="43">
        <v>4.8</v>
      </c>
      <c r="AV18" s="45">
        <v>7</v>
      </c>
      <c r="AW18" s="48">
        <v>4.6840000000000002</v>
      </c>
      <c r="AX18" s="45">
        <v>7</v>
      </c>
      <c r="AY18" s="43">
        <v>4.8</v>
      </c>
      <c r="AZ18" s="45">
        <v>7</v>
      </c>
      <c r="BA18" s="43">
        <v>4.8</v>
      </c>
      <c r="BB18" s="45">
        <v>7</v>
      </c>
      <c r="BC18" s="49">
        <v>4.8</v>
      </c>
      <c r="BD18" s="44">
        <v>7</v>
      </c>
      <c r="BE18" s="43">
        <v>4.8</v>
      </c>
      <c r="BF18" s="45">
        <v>7</v>
      </c>
      <c r="BG18" s="49"/>
      <c r="BH18" s="44"/>
      <c r="BI18" s="43"/>
      <c r="BJ18" s="45"/>
      <c r="BK18" s="43"/>
      <c r="BL18" s="44"/>
      <c r="BM18" s="43">
        <v>4.8</v>
      </c>
      <c r="BN18" s="45">
        <v>7</v>
      </c>
      <c r="BO18" s="43">
        <v>4.8</v>
      </c>
      <c r="BP18" s="45">
        <v>7</v>
      </c>
      <c r="BQ18" s="43">
        <v>4.8</v>
      </c>
      <c r="BR18" s="45">
        <v>7</v>
      </c>
      <c r="BS18" s="29">
        <f t="shared" si="3"/>
        <v>127.65699999999997</v>
      </c>
      <c r="BT18" s="30">
        <f t="shared" si="4"/>
        <v>189</v>
      </c>
      <c r="BU18" s="55">
        <f t="shared" si="2"/>
        <v>61.343000000000032</v>
      </c>
      <c r="BV18" s="41"/>
      <c r="BW18" s="54"/>
    </row>
    <row r="19" spans="1:75" ht="15.75">
      <c r="A19" s="253" t="s">
        <v>22</v>
      </c>
      <c r="B19" s="254"/>
      <c r="C19" s="43">
        <v>32.351999999999997</v>
      </c>
      <c r="D19" s="45">
        <v>31.517999999898194</v>
      </c>
      <c r="E19" s="43">
        <v>32.351999999999997</v>
      </c>
      <c r="F19" s="45">
        <v>30.62700000010949</v>
      </c>
      <c r="G19" s="48">
        <v>32.351999999999997</v>
      </c>
      <c r="H19" s="45">
        <v>30.486999999950058</v>
      </c>
      <c r="I19" s="43">
        <v>32.351999999999997</v>
      </c>
      <c r="J19" s="45">
        <v>28.506999999915482</v>
      </c>
      <c r="K19" s="43">
        <v>32.351999999999997</v>
      </c>
      <c r="L19" s="45">
        <v>27.804000000003843</v>
      </c>
      <c r="M19" s="43">
        <v>32.351999999999997</v>
      </c>
      <c r="N19" s="45">
        <v>28.053999999939492</v>
      </c>
      <c r="O19" s="43">
        <v>32.351999999999997</v>
      </c>
      <c r="P19" s="45">
        <v>23.917000000041298</v>
      </c>
      <c r="Q19" s="43">
        <v>29.952000000000002</v>
      </c>
      <c r="R19" s="45">
        <v>22.212000000007684</v>
      </c>
      <c r="S19" s="43">
        <v>29.952000000000002</v>
      </c>
      <c r="T19" s="45">
        <v>27.652000000122932</v>
      </c>
      <c r="U19" s="47">
        <v>29.952000000000002</v>
      </c>
      <c r="V19" s="45">
        <v>25.544000000003841</v>
      </c>
      <c r="W19" s="47">
        <v>27.552</v>
      </c>
      <c r="X19" s="45">
        <v>28.975999999982712</v>
      </c>
      <c r="Y19" s="48">
        <v>27.552</v>
      </c>
      <c r="Z19" s="44">
        <v>21.566999999906841</v>
      </c>
      <c r="AA19" s="43">
        <v>27.552</v>
      </c>
      <c r="AB19" s="45">
        <v>37.935000000120056</v>
      </c>
      <c r="AC19" s="46">
        <v>27.552</v>
      </c>
      <c r="AD19" s="45">
        <v>27.584999999914523</v>
      </c>
      <c r="AE19" s="49">
        <v>27.552</v>
      </c>
      <c r="AF19" s="45">
        <v>24.416999999989436</v>
      </c>
      <c r="AG19" s="49">
        <v>26.4</v>
      </c>
      <c r="AH19" s="44">
        <v>31.053000000006723</v>
      </c>
      <c r="AI19" s="48">
        <v>26.4</v>
      </c>
      <c r="AJ19" s="45">
        <v>28.337999999965426</v>
      </c>
      <c r="AK19" s="49">
        <v>26.4</v>
      </c>
      <c r="AL19" s="45">
        <v>27.763000000126777</v>
      </c>
      <c r="AM19" s="49">
        <v>26.376000000000001</v>
      </c>
      <c r="AN19" s="44">
        <v>27.958999999860737</v>
      </c>
      <c r="AO19" s="43">
        <v>25.643000000000001</v>
      </c>
      <c r="AP19" s="45">
        <v>32.151000000089319</v>
      </c>
      <c r="AQ19" s="49">
        <v>26.4</v>
      </c>
      <c r="AR19" s="44">
        <v>24.121999999985594</v>
      </c>
      <c r="AS19" s="43">
        <v>26.4</v>
      </c>
      <c r="AT19" s="45">
        <v>22.209000000051862</v>
      </c>
      <c r="AU19" s="43">
        <v>26.4</v>
      </c>
      <c r="AV19" s="45">
        <v>23.99099999993469</v>
      </c>
      <c r="AW19" s="48">
        <v>26.4</v>
      </c>
      <c r="AX19" s="45">
        <v>25.981999999960621</v>
      </c>
      <c r="AY19" s="43">
        <v>26.4</v>
      </c>
      <c r="AZ19" s="45">
        <v>17.901000000144062</v>
      </c>
      <c r="BA19" s="43">
        <v>26.4</v>
      </c>
      <c r="BB19" s="45">
        <v>25.542999999995196</v>
      </c>
      <c r="BC19" s="49">
        <v>26.4</v>
      </c>
      <c r="BD19" s="44">
        <v>27.992999999904917</v>
      </c>
      <c r="BE19" s="43">
        <v>26.4</v>
      </c>
      <c r="BF19" s="45">
        <v>29.340999999916441</v>
      </c>
      <c r="BG19" s="49"/>
      <c r="BH19" s="44"/>
      <c r="BI19" s="43"/>
      <c r="BJ19" s="45"/>
      <c r="BK19" s="43"/>
      <c r="BL19" s="44"/>
      <c r="BM19" s="43">
        <v>26.4</v>
      </c>
      <c r="BN19" s="45">
        <v>28.103000000046102</v>
      </c>
      <c r="BO19" s="43">
        <v>26.4</v>
      </c>
      <c r="BP19" s="45">
        <v>31.029000000043219</v>
      </c>
      <c r="BQ19" s="43">
        <v>26.4</v>
      </c>
      <c r="BR19" s="45">
        <v>25.970999999986553</v>
      </c>
      <c r="BS19" s="29">
        <f t="shared" si="3"/>
        <v>768.94699999999989</v>
      </c>
      <c r="BT19" s="30">
        <f t="shared" si="4"/>
        <v>732.17199999986576</v>
      </c>
      <c r="BU19" s="38">
        <f t="shared" si="2"/>
        <v>-36.775000000134128</v>
      </c>
      <c r="BV19" s="41"/>
      <c r="BW19" s="54"/>
    </row>
    <row r="20" spans="1:75" ht="15.75">
      <c r="A20" s="247" t="s">
        <v>23</v>
      </c>
      <c r="B20" s="248"/>
      <c r="C20" s="43">
        <v>21.6</v>
      </c>
      <c r="D20" s="45">
        <v>21.018000000000001</v>
      </c>
      <c r="E20" s="43">
        <v>21.6</v>
      </c>
      <c r="F20" s="45">
        <v>20.588999999999999</v>
      </c>
      <c r="G20" s="48">
        <v>21.6</v>
      </c>
      <c r="H20" s="45">
        <v>21.125</v>
      </c>
      <c r="I20" s="43">
        <v>21.6</v>
      </c>
      <c r="J20" s="45">
        <v>18.221</v>
      </c>
      <c r="K20" s="43">
        <v>21.6</v>
      </c>
      <c r="L20" s="45">
        <v>15.821999999999999</v>
      </c>
      <c r="M20" s="43">
        <v>21.6</v>
      </c>
      <c r="N20" s="45">
        <v>17.024000000000001</v>
      </c>
      <c r="O20" s="43">
        <v>21.6</v>
      </c>
      <c r="P20" s="45">
        <v>18.125</v>
      </c>
      <c r="Q20" s="43">
        <v>21.6</v>
      </c>
      <c r="R20" s="45">
        <v>15.54</v>
      </c>
      <c r="S20" s="43">
        <v>21.6</v>
      </c>
      <c r="T20" s="45">
        <v>15.38</v>
      </c>
      <c r="U20" s="48">
        <v>21.6</v>
      </c>
      <c r="V20" s="45">
        <v>18.082000000000001</v>
      </c>
      <c r="W20" s="47">
        <v>21.6</v>
      </c>
      <c r="X20" s="45">
        <v>18.082000000000001</v>
      </c>
      <c r="Y20" s="48">
        <v>21.6</v>
      </c>
      <c r="Z20" s="44">
        <v>11.565</v>
      </c>
      <c r="AA20" s="43">
        <v>21.6</v>
      </c>
      <c r="AB20" s="45">
        <v>18.021999999999998</v>
      </c>
      <c r="AC20" s="46">
        <v>21.6</v>
      </c>
      <c r="AD20" s="45">
        <v>18.548999999999999</v>
      </c>
      <c r="AE20" s="49">
        <v>21.6</v>
      </c>
      <c r="AF20" s="45">
        <v>16.401</v>
      </c>
      <c r="AG20" s="49">
        <v>21.6</v>
      </c>
      <c r="AH20" s="44">
        <v>14.355</v>
      </c>
      <c r="AI20" s="48">
        <v>21.6</v>
      </c>
      <c r="AJ20" s="45">
        <v>16.277999999999999</v>
      </c>
      <c r="AK20" s="49">
        <v>21.6</v>
      </c>
      <c r="AL20" s="45">
        <v>17.645</v>
      </c>
      <c r="AM20" s="49">
        <v>21.6</v>
      </c>
      <c r="AN20" s="44">
        <v>17.911000000000001</v>
      </c>
      <c r="AO20" s="43">
        <v>21.6</v>
      </c>
      <c r="AP20" s="45">
        <v>14.840999999999999</v>
      </c>
      <c r="AQ20" s="49">
        <v>21.6</v>
      </c>
      <c r="AR20" s="44">
        <v>16.468</v>
      </c>
      <c r="AS20" s="43">
        <v>21.6</v>
      </c>
      <c r="AT20" s="45">
        <v>18.117000000000001</v>
      </c>
      <c r="AU20" s="43">
        <v>21.6</v>
      </c>
      <c r="AV20" s="45">
        <v>18.117000000000001</v>
      </c>
      <c r="AW20" s="48">
        <v>21.6</v>
      </c>
      <c r="AX20" s="45">
        <v>15.664</v>
      </c>
      <c r="AY20" s="43">
        <v>21.6</v>
      </c>
      <c r="AZ20" s="45">
        <v>21.699000000000002</v>
      </c>
      <c r="BA20" s="43">
        <v>21.6</v>
      </c>
      <c r="BB20" s="45">
        <v>12.737</v>
      </c>
      <c r="BC20" s="49">
        <v>21.6</v>
      </c>
      <c r="BD20" s="44">
        <v>12.201000000000001</v>
      </c>
      <c r="BE20" s="43">
        <v>21.6</v>
      </c>
      <c r="BF20" s="45">
        <v>17.981000000000002</v>
      </c>
      <c r="BG20" s="49"/>
      <c r="BH20" s="44"/>
      <c r="BI20" s="43"/>
      <c r="BJ20" s="45"/>
      <c r="BK20" s="43"/>
      <c r="BL20" s="44"/>
      <c r="BM20" s="43">
        <v>21.6</v>
      </c>
      <c r="BN20" s="45">
        <v>16.908999999999999</v>
      </c>
      <c r="BO20" s="43">
        <v>21.6</v>
      </c>
      <c r="BP20" s="45">
        <v>18.331</v>
      </c>
      <c r="BQ20" s="43">
        <v>21.6</v>
      </c>
      <c r="BR20" s="45">
        <v>15.212999999999999</v>
      </c>
      <c r="BS20" s="29">
        <f t="shared" si="3"/>
        <v>583.20000000000027</v>
      </c>
      <c r="BT20" s="30">
        <f t="shared" si="4"/>
        <v>459.47700000000015</v>
      </c>
      <c r="BU20" s="38">
        <f t="shared" si="2"/>
        <v>-123.72300000000013</v>
      </c>
      <c r="BV20" s="41"/>
      <c r="BW20" s="54"/>
    </row>
    <row r="21" spans="1:75" ht="15.75">
      <c r="A21" s="247" t="s">
        <v>24</v>
      </c>
      <c r="B21" s="248"/>
      <c r="C21" s="43">
        <v>7.008</v>
      </c>
      <c r="D21" s="45">
        <v>7</v>
      </c>
      <c r="E21" s="43">
        <v>7.008</v>
      </c>
      <c r="F21" s="45">
        <v>7</v>
      </c>
      <c r="G21" s="48">
        <v>7.008</v>
      </c>
      <c r="H21" s="45">
        <v>7</v>
      </c>
      <c r="I21" s="43">
        <v>7.008</v>
      </c>
      <c r="J21" s="45">
        <v>7</v>
      </c>
      <c r="K21" s="43">
        <v>7.008</v>
      </c>
      <c r="L21" s="45">
        <v>7</v>
      </c>
      <c r="M21" s="43">
        <v>7.008</v>
      </c>
      <c r="N21" s="45">
        <v>7</v>
      </c>
      <c r="O21" s="43">
        <v>7.008</v>
      </c>
      <c r="P21" s="45">
        <v>7</v>
      </c>
      <c r="Q21" s="43">
        <v>7.008</v>
      </c>
      <c r="R21" s="45">
        <v>7</v>
      </c>
      <c r="S21" s="43">
        <v>7.008</v>
      </c>
      <c r="T21" s="45">
        <v>7</v>
      </c>
      <c r="U21" s="48">
        <v>7.008</v>
      </c>
      <c r="V21" s="45">
        <v>7</v>
      </c>
      <c r="W21" s="47">
        <v>7.008</v>
      </c>
      <c r="X21" s="45">
        <v>7</v>
      </c>
      <c r="Y21" s="48">
        <v>7.008</v>
      </c>
      <c r="Z21" s="44">
        <v>7</v>
      </c>
      <c r="AA21" s="43">
        <v>7.008</v>
      </c>
      <c r="AB21" s="45">
        <v>7</v>
      </c>
      <c r="AC21" s="46">
        <v>7.008</v>
      </c>
      <c r="AD21" s="45">
        <v>7</v>
      </c>
      <c r="AE21" s="49">
        <v>7.008</v>
      </c>
      <c r="AF21" s="45">
        <v>7</v>
      </c>
      <c r="AG21" s="49">
        <v>7.008</v>
      </c>
      <c r="AH21" s="44">
        <v>7</v>
      </c>
      <c r="AI21" s="48">
        <v>7.008</v>
      </c>
      <c r="AJ21" s="45">
        <v>7</v>
      </c>
      <c r="AK21" s="49">
        <v>7.008</v>
      </c>
      <c r="AL21" s="45">
        <v>7</v>
      </c>
      <c r="AM21" s="49">
        <v>7.008</v>
      </c>
      <c r="AN21" s="44">
        <v>7</v>
      </c>
      <c r="AO21" s="43">
        <v>7.008</v>
      </c>
      <c r="AP21" s="45">
        <v>7</v>
      </c>
      <c r="AQ21" s="49">
        <v>7.008</v>
      </c>
      <c r="AR21" s="44">
        <v>7</v>
      </c>
      <c r="AS21" s="43">
        <v>7.008</v>
      </c>
      <c r="AT21" s="45">
        <v>7</v>
      </c>
      <c r="AU21" s="43">
        <v>7.008</v>
      </c>
      <c r="AV21" s="45">
        <v>7</v>
      </c>
      <c r="AW21" s="48">
        <v>7.008</v>
      </c>
      <c r="AX21" s="45">
        <v>7</v>
      </c>
      <c r="AY21" s="43">
        <v>7.008</v>
      </c>
      <c r="AZ21" s="45">
        <v>7</v>
      </c>
      <c r="BA21" s="43">
        <v>7.008</v>
      </c>
      <c r="BB21" s="45">
        <v>7</v>
      </c>
      <c r="BC21" s="49">
        <v>7.008</v>
      </c>
      <c r="BD21" s="44">
        <v>7</v>
      </c>
      <c r="BE21" s="43">
        <v>7.008</v>
      </c>
      <c r="BF21" s="45">
        <v>7</v>
      </c>
      <c r="BG21" s="49"/>
      <c r="BH21" s="44"/>
      <c r="BI21" s="43"/>
      <c r="BJ21" s="45"/>
      <c r="BK21" s="43"/>
      <c r="BL21" s="44"/>
      <c r="BM21" s="43">
        <v>7.008</v>
      </c>
      <c r="BN21" s="45">
        <v>7</v>
      </c>
      <c r="BO21" s="43">
        <v>7.008</v>
      </c>
      <c r="BP21" s="45">
        <v>7</v>
      </c>
      <c r="BQ21" s="43">
        <v>7.008</v>
      </c>
      <c r="BR21" s="45">
        <v>7</v>
      </c>
      <c r="BS21" s="29">
        <f t="shared" si="3"/>
        <v>189.21600000000007</v>
      </c>
      <c r="BT21" s="30">
        <f t="shared" si="4"/>
        <v>189</v>
      </c>
      <c r="BU21" s="55">
        <f t="shared" si="2"/>
        <v>-0.21600000000006503</v>
      </c>
      <c r="BV21" s="41"/>
      <c r="BW21" s="54"/>
    </row>
    <row r="22" spans="1:75" ht="15.75">
      <c r="A22" s="56" t="s">
        <v>25</v>
      </c>
      <c r="B22" s="57"/>
      <c r="C22" s="43">
        <v>9.6000000000000002E-2</v>
      </c>
      <c r="D22" s="45">
        <v>9.6000000000000002E-2</v>
      </c>
      <c r="E22" s="43">
        <v>9.6000000000000002E-2</v>
      </c>
      <c r="F22" s="45">
        <v>9.6000000000000002E-2</v>
      </c>
      <c r="G22" s="48">
        <v>9.6000000000000002E-2</v>
      </c>
      <c r="H22" s="45">
        <v>9.6000000000000002E-2</v>
      </c>
      <c r="I22" s="43">
        <v>9.6000000000000002E-2</v>
      </c>
      <c r="J22" s="59">
        <v>9.6000000000000002E-2</v>
      </c>
      <c r="K22" s="43">
        <v>9.6000000000000002E-2</v>
      </c>
      <c r="L22" s="59">
        <v>9.6000000000000002E-2</v>
      </c>
      <c r="M22" s="48">
        <v>9.6000000000000002E-2</v>
      </c>
      <c r="N22" s="59">
        <v>9.6000000000000002E-2</v>
      </c>
      <c r="O22" s="43">
        <v>9.6000000000000002E-2</v>
      </c>
      <c r="P22" s="45">
        <v>9.6000000000000002E-2</v>
      </c>
      <c r="Q22" s="43">
        <v>9.6000000000000002E-2</v>
      </c>
      <c r="R22" s="59">
        <v>9.6000000000000002E-2</v>
      </c>
      <c r="S22" s="43">
        <v>9.6000000000000002E-2</v>
      </c>
      <c r="T22" s="59">
        <v>9.6000000000000002E-2</v>
      </c>
      <c r="U22" s="48">
        <v>9.6000000000000002E-2</v>
      </c>
      <c r="V22" s="59">
        <v>9.6000000000000002E-2</v>
      </c>
      <c r="W22" s="47">
        <v>9.6000000000000002E-2</v>
      </c>
      <c r="X22" s="45">
        <v>9.6000000000000002E-2</v>
      </c>
      <c r="Y22" s="48">
        <v>9.6000000000000002E-2</v>
      </c>
      <c r="Z22" s="58">
        <v>9.6000000000000002E-2</v>
      </c>
      <c r="AA22" s="43">
        <v>9.6000000000000002E-2</v>
      </c>
      <c r="AB22" s="45">
        <v>9.6000000000000002E-2</v>
      </c>
      <c r="AC22" s="46">
        <v>9.6000000000000002E-2</v>
      </c>
      <c r="AD22" s="45">
        <v>9.6000000000000002E-2</v>
      </c>
      <c r="AE22" s="49">
        <v>9.6000000000000002E-2</v>
      </c>
      <c r="AF22" s="45">
        <v>9.6000000000000002E-2</v>
      </c>
      <c r="AG22" s="49">
        <v>9.6000000000000002E-2</v>
      </c>
      <c r="AH22" s="44">
        <v>9.6000000000000002E-2</v>
      </c>
      <c r="AI22" s="48">
        <v>9.6000000000000002E-2</v>
      </c>
      <c r="AJ22" s="45">
        <v>9.6000000000000002E-2</v>
      </c>
      <c r="AK22" s="49">
        <v>9.6000000000000002E-2</v>
      </c>
      <c r="AL22" s="45">
        <v>9.6000000000000002E-2</v>
      </c>
      <c r="AM22" s="49">
        <v>9.6000000000000002E-2</v>
      </c>
      <c r="AN22" s="44">
        <v>9.6000000000000002E-2</v>
      </c>
      <c r="AO22" s="43">
        <v>9.6000000000000002E-2</v>
      </c>
      <c r="AP22" s="45">
        <v>9.6000000000000002E-2</v>
      </c>
      <c r="AQ22" s="49">
        <v>9.6000000000000002E-2</v>
      </c>
      <c r="AR22" s="44">
        <v>9.6000000000000002E-2</v>
      </c>
      <c r="AS22" s="43">
        <v>9.6000000000000002E-2</v>
      </c>
      <c r="AT22" s="45">
        <v>9.6000000000000002E-2</v>
      </c>
      <c r="AU22" s="43">
        <v>9.6000000000000002E-2</v>
      </c>
      <c r="AV22" s="45">
        <v>9.6000000000000002E-2</v>
      </c>
      <c r="AW22" s="48">
        <v>9.6000000000000002E-2</v>
      </c>
      <c r="AX22" s="45">
        <v>9.6000000000000002E-2</v>
      </c>
      <c r="AY22" s="43">
        <v>9.6000000000000002E-2</v>
      </c>
      <c r="AZ22" s="45">
        <v>9.6000000000000002E-2</v>
      </c>
      <c r="BA22" s="43">
        <v>9.6000000000000002E-2</v>
      </c>
      <c r="BB22" s="45">
        <v>9.6000000000000002E-2</v>
      </c>
      <c r="BC22" s="49">
        <v>9.6000000000000002E-2</v>
      </c>
      <c r="BD22" s="44">
        <v>9.6000000000000002E-2</v>
      </c>
      <c r="BE22" s="43">
        <v>9.6000000000000002E-2</v>
      </c>
      <c r="BF22" s="45">
        <v>9.6000000000000002E-2</v>
      </c>
      <c r="BG22" s="49"/>
      <c r="BH22" s="44"/>
      <c r="BI22" s="43"/>
      <c r="BJ22" s="45"/>
      <c r="BK22" s="43"/>
      <c r="BL22" s="44"/>
      <c r="BM22" s="43">
        <v>9.6000000000000002E-2</v>
      </c>
      <c r="BN22" s="45">
        <v>9.6000000000000002E-2</v>
      </c>
      <c r="BO22" s="43">
        <v>9.6000000000000002E-2</v>
      </c>
      <c r="BP22" s="45">
        <v>9.6000000000000002E-2</v>
      </c>
      <c r="BQ22" s="43">
        <v>9.6000000000000002E-2</v>
      </c>
      <c r="BR22" s="45">
        <v>9.6000000000000002E-2</v>
      </c>
      <c r="BS22" s="29">
        <f t="shared" si="3"/>
        <v>2.592000000000001</v>
      </c>
      <c r="BT22" s="30">
        <f t="shared" si="4"/>
        <v>2.592000000000001</v>
      </c>
      <c r="BU22" s="55">
        <f t="shared" si="2"/>
        <v>0</v>
      </c>
      <c r="BV22" s="41"/>
      <c r="BW22" s="54"/>
    </row>
    <row r="23" spans="1:75" ht="15.75">
      <c r="A23" s="56" t="s">
        <v>26</v>
      </c>
      <c r="B23" s="57"/>
      <c r="C23" s="43">
        <v>142.89599999999999</v>
      </c>
      <c r="D23" s="45">
        <v>169.70975999998348</v>
      </c>
      <c r="E23" s="43">
        <v>142.17599999999999</v>
      </c>
      <c r="F23" s="45">
        <v>289.48062000002847</v>
      </c>
      <c r="G23" s="23">
        <v>142.17599999999999</v>
      </c>
      <c r="H23" s="66">
        <v>241.66428000003714</v>
      </c>
      <c r="I23" s="63">
        <v>142.17599999999999</v>
      </c>
      <c r="J23" s="62">
        <v>341.23319999998199</v>
      </c>
      <c r="K23" s="63">
        <v>142.17599999999999</v>
      </c>
      <c r="L23" s="62">
        <v>155.31878999999881</v>
      </c>
      <c r="M23" s="64">
        <v>142.17599999999999</v>
      </c>
      <c r="N23" s="62">
        <v>205.26593999998545</v>
      </c>
      <c r="O23" s="43">
        <v>142.05600000000001</v>
      </c>
      <c r="P23" s="45">
        <v>218.2125000000099</v>
      </c>
      <c r="Q23" s="64">
        <v>142.03200000000001</v>
      </c>
      <c r="R23" s="62">
        <v>179.04875999997918</v>
      </c>
      <c r="S23" s="67">
        <v>142.03200000000001</v>
      </c>
      <c r="T23" s="62">
        <v>268.50186000001463</v>
      </c>
      <c r="U23" s="65">
        <v>142.05600000000001</v>
      </c>
      <c r="V23" s="62">
        <v>271.49694000002904</v>
      </c>
      <c r="W23" s="65">
        <v>142.05600000000001</v>
      </c>
      <c r="X23" s="62">
        <v>325.72319999996699</v>
      </c>
      <c r="Y23" s="64">
        <v>142.03200000000001</v>
      </c>
      <c r="Z23" s="60">
        <v>366.31188000001293</v>
      </c>
      <c r="AA23" s="167">
        <v>142.05600000000001</v>
      </c>
      <c r="AB23" s="61">
        <v>436.58934000004518</v>
      </c>
      <c r="AC23" s="46">
        <v>141.91200000000001</v>
      </c>
      <c r="AD23" s="66">
        <v>340.28807999996292</v>
      </c>
      <c r="AE23" s="49">
        <v>141.91200000000001</v>
      </c>
      <c r="AF23" s="45">
        <v>425.57922000002071</v>
      </c>
      <c r="AG23" s="49">
        <v>142.87200000000001</v>
      </c>
      <c r="AH23" s="44">
        <v>376.72602000005105</v>
      </c>
      <c r="AI23" s="48">
        <v>142.89599999999999</v>
      </c>
      <c r="AJ23" s="45">
        <v>401.58425999993682</v>
      </c>
      <c r="AK23" s="49">
        <v>142.89599999999999</v>
      </c>
      <c r="AL23" s="66">
        <v>280.89270000001545</v>
      </c>
      <c r="AM23" s="49">
        <v>142.89599999999999</v>
      </c>
      <c r="AN23" s="44">
        <v>176.72160000000105</v>
      </c>
      <c r="AO23" s="67">
        <v>330.69200000000006</v>
      </c>
      <c r="AP23" s="66">
        <v>429.8659199999654</v>
      </c>
      <c r="AQ23" s="67">
        <v>321.98400000000004</v>
      </c>
      <c r="AR23" s="66">
        <v>256.22058000008326</v>
      </c>
      <c r="AS23" s="43">
        <v>321.98400000000004</v>
      </c>
      <c r="AT23" s="45">
        <v>239.11469999993042</v>
      </c>
      <c r="AU23" s="43">
        <v>342.72</v>
      </c>
      <c r="AV23" s="45">
        <v>253.22813999996495</v>
      </c>
      <c r="AW23" s="23">
        <v>340.33200000000005</v>
      </c>
      <c r="AX23" s="66">
        <v>444.85980000009948</v>
      </c>
      <c r="AY23" s="67">
        <v>244.8</v>
      </c>
      <c r="AZ23" s="66">
        <v>403.93121999993144</v>
      </c>
      <c r="BA23" s="67">
        <v>244.8</v>
      </c>
      <c r="BB23" s="66">
        <v>420.62526000003731</v>
      </c>
      <c r="BC23" s="49">
        <v>340.8</v>
      </c>
      <c r="BD23" s="44">
        <v>402.61121999994765</v>
      </c>
      <c r="BE23" s="67">
        <v>431.76</v>
      </c>
      <c r="BF23" s="66">
        <v>227.29541999997519</v>
      </c>
      <c r="BG23" s="67"/>
      <c r="BH23" s="66"/>
      <c r="BI23" s="67"/>
      <c r="BJ23" s="66"/>
      <c r="BK23" s="67"/>
      <c r="BL23" s="44"/>
      <c r="BM23" s="43">
        <v>432</v>
      </c>
      <c r="BN23" s="45">
        <v>314.36262000004245</v>
      </c>
      <c r="BO23" s="43">
        <v>432</v>
      </c>
      <c r="BP23" s="45">
        <v>403.01844000003933</v>
      </c>
      <c r="BQ23" s="43">
        <v>432</v>
      </c>
      <c r="BR23" s="45">
        <v>462.18084000001733</v>
      </c>
      <c r="BS23" s="29">
        <f t="shared" si="3"/>
        <v>5481.2960000000012</v>
      </c>
      <c r="BT23" s="30">
        <f t="shared" si="4"/>
        <v>8222.3780100000276</v>
      </c>
      <c r="BU23" s="55">
        <f t="shared" si="2"/>
        <v>2741.0820100000265</v>
      </c>
      <c r="BV23" s="41"/>
      <c r="BW23" s="54"/>
    </row>
    <row r="24" spans="1:75" ht="15.75">
      <c r="A24" s="56" t="s">
        <v>27</v>
      </c>
      <c r="B24" s="57"/>
      <c r="C24" s="43">
        <v>72</v>
      </c>
      <c r="D24" s="45">
        <v>108</v>
      </c>
      <c r="E24" s="43">
        <v>72</v>
      </c>
      <c r="F24" s="45">
        <v>108</v>
      </c>
      <c r="G24" s="23">
        <v>72</v>
      </c>
      <c r="H24" s="66">
        <v>108</v>
      </c>
      <c r="I24" s="63">
        <v>72</v>
      </c>
      <c r="J24" s="62">
        <v>108</v>
      </c>
      <c r="K24" s="63">
        <v>72</v>
      </c>
      <c r="L24" s="62">
        <v>108</v>
      </c>
      <c r="M24" s="64">
        <v>72</v>
      </c>
      <c r="N24" s="62">
        <v>108</v>
      </c>
      <c r="O24" s="43">
        <v>72</v>
      </c>
      <c r="P24" s="59">
        <v>108</v>
      </c>
      <c r="Q24" s="64">
        <v>72</v>
      </c>
      <c r="R24" s="62">
        <v>108</v>
      </c>
      <c r="S24" s="67">
        <v>72</v>
      </c>
      <c r="T24" s="62">
        <v>108</v>
      </c>
      <c r="U24" s="65">
        <v>72</v>
      </c>
      <c r="V24" s="62">
        <v>108</v>
      </c>
      <c r="W24" s="65">
        <v>72</v>
      </c>
      <c r="X24" s="62">
        <v>108</v>
      </c>
      <c r="Y24" s="64">
        <v>72</v>
      </c>
      <c r="Z24" s="60">
        <v>108</v>
      </c>
      <c r="AA24" s="167">
        <v>72</v>
      </c>
      <c r="AB24" s="61">
        <v>108</v>
      </c>
      <c r="AC24" s="46">
        <v>100.56</v>
      </c>
      <c r="AD24" s="66">
        <v>108</v>
      </c>
      <c r="AE24" s="49">
        <v>100.8</v>
      </c>
      <c r="AF24" s="45">
        <v>108</v>
      </c>
      <c r="AG24" s="49">
        <v>110.88</v>
      </c>
      <c r="AH24" s="44">
        <v>108</v>
      </c>
      <c r="AI24" s="48">
        <v>111.84</v>
      </c>
      <c r="AJ24" s="45">
        <v>108</v>
      </c>
      <c r="AK24" s="49">
        <v>110.16</v>
      </c>
      <c r="AL24" s="66">
        <v>108</v>
      </c>
      <c r="AM24" s="49">
        <v>110.64</v>
      </c>
      <c r="AN24" s="44">
        <v>108</v>
      </c>
      <c r="AO24" s="67">
        <v>144.72</v>
      </c>
      <c r="AP24" s="66">
        <v>108</v>
      </c>
      <c r="AQ24" s="67">
        <v>143.76</v>
      </c>
      <c r="AR24" s="66">
        <v>108</v>
      </c>
      <c r="AS24" s="43">
        <v>143.52000000000001</v>
      </c>
      <c r="AT24" s="45">
        <v>108</v>
      </c>
      <c r="AU24" s="43">
        <v>146.88</v>
      </c>
      <c r="AV24" s="45">
        <v>108</v>
      </c>
      <c r="AW24" s="23">
        <v>146.16</v>
      </c>
      <c r="AX24" s="66">
        <v>108</v>
      </c>
      <c r="AY24" s="67">
        <v>148.08000000000001</v>
      </c>
      <c r="AZ24" s="66">
        <v>108</v>
      </c>
      <c r="BA24" s="67">
        <v>148.08000000000001</v>
      </c>
      <c r="BB24" s="66">
        <v>108</v>
      </c>
      <c r="BC24" s="49">
        <v>147.6</v>
      </c>
      <c r="BD24" s="44">
        <v>108</v>
      </c>
      <c r="BE24" s="67">
        <v>171.6</v>
      </c>
      <c r="BF24" s="66">
        <v>108</v>
      </c>
      <c r="BG24" s="67"/>
      <c r="BH24" s="66"/>
      <c r="BI24" s="67"/>
      <c r="BJ24" s="66"/>
      <c r="BK24" s="67"/>
      <c r="BL24" s="44"/>
      <c r="BM24" s="43">
        <v>108</v>
      </c>
      <c r="BN24" s="45">
        <v>108</v>
      </c>
      <c r="BO24" s="43">
        <v>171.6</v>
      </c>
      <c r="BP24" s="45">
        <v>108</v>
      </c>
      <c r="BQ24" s="43">
        <v>171.6</v>
      </c>
      <c r="BR24" s="45">
        <v>108</v>
      </c>
      <c r="BS24" s="29">
        <f t="shared" si="3"/>
        <v>2849.2799999999993</v>
      </c>
      <c r="BT24" s="30">
        <f t="shared" si="4"/>
        <v>2916</v>
      </c>
      <c r="BU24" s="55">
        <f t="shared" si="2"/>
        <v>66.720000000000709</v>
      </c>
      <c r="BV24" s="41"/>
      <c r="BW24" s="54"/>
    </row>
    <row r="25" spans="1:75" ht="15.75">
      <c r="A25" s="265" t="s">
        <v>28</v>
      </c>
      <c r="B25" s="266"/>
      <c r="C25" s="43">
        <v>45.252000000155022</v>
      </c>
      <c r="D25" s="59">
        <v>45.252000000155022</v>
      </c>
      <c r="E25" s="43">
        <v>-3.8920000001471635</v>
      </c>
      <c r="F25" s="59">
        <v>-3.8920000001471635</v>
      </c>
      <c r="G25" s="23">
        <v>39.995999999931882</v>
      </c>
      <c r="H25" s="68">
        <v>39.995999999931882</v>
      </c>
      <c r="I25" s="63">
        <v>-14.56</v>
      </c>
      <c r="J25" s="62">
        <v>-14.555999999967753</v>
      </c>
      <c r="K25" s="63">
        <v>60.159999999678803</v>
      </c>
      <c r="L25" s="62">
        <v>60.159999999678803</v>
      </c>
      <c r="M25" s="64">
        <v>18.844000000169217</v>
      </c>
      <c r="N25" s="62">
        <v>18.844000000169217</v>
      </c>
      <c r="O25" s="64">
        <v>6.4159999998346393</v>
      </c>
      <c r="P25" s="62">
        <v>6.4159999998346393</v>
      </c>
      <c r="Q25" s="153">
        <v>16.97</v>
      </c>
      <c r="R25" s="62">
        <v>16.972000000119806</v>
      </c>
      <c r="S25" s="67">
        <v>-7.0400000001400258</v>
      </c>
      <c r="T25" s="62">
        <v>-7.0400000001400258</v>
      </c>
      <c r="U25" s="65">
        <v>56.120000000519212</v>
      </c>
      <c r="V25" s="62">
        <v>56.120000000519212</v>
      </c>
      <c r="W25" s="65">
        <v>14.247999999666717</v>
      </c>
      <c r="X25" s="62">
        <v>14.247999999666717</v>
      </c>
      <c r="Y25" s="153">
        <v>1.45</v>
      </c>
      <c r="Z25" s="60">
        <v>1.448000000191314</v>
      </c>
      <c r="AA25" s="167">
        <v>30.532000000141124</v>
      </c>
      <c r="AB25" s="61">
        <v>30.532000000141124</v>
      </c>
      <c r="AC25" s="46">
        <v>16.103999999953885</v>
      </c>
      <c r="AD25" s="68">
        <v>16.103999999953885</v>
      </c>
      <c r="AE25" s="49">
        <v>43.727999999879103</v>
      </c>
      <c r="AF25" s="45">
        <v>43.727999999879103</v>
      </c>
      <c r="AG25" s="49">
        <v>34.668000000087886</v>
      </c>
      <c r="AH25" s="58">
        <v>34.668000000087886</v>
      </c>
      <c r="AI25" s="43">
        <v>-6.5119999999205902</v>
      </c>
      <c r="AJ25" s="59">
        <v>-6.5119999999205902</v>
      </c>
      <c r="AK25" s="49">
        <v>46.923999999897205</v>
      </c>
      <c r="AL25" s="68">
        <v>46.923999999897205</v>
      </c>
      <c r="AM25" s="49">
        <v>-19.208000000471657</v>
      </c>
      <c r="AN25" s="44">
        <v>-19.208000000471657</v>
      </c>
      <c r="AO25" s="67">
        <v>66.732000000335574</v>
      </c>
      <c r="AP25" s="68">
        <v>66.732000000335574</v>
      </c>
      <c r="AQ25" s="67">
        <v>16.807999999813546</v>
      </c>
      <c r="AR25" s="68">
        <v>16.807999999813546</v>
      </c>
      <c r="AS25" s="43">
        <v>-10.659999999889806</v>
      </c>
      <c r="AT25" s="59">
        <v>-10.659999999889806</v>
      </c>
      <c r="AU25" s="43">
        <v>48.272000000105436</v>
      </c>
      <c r="AV25" s="45">
        <v>48.272000000105436</v>
      </c>
      <c r="AW25" s="23">
        <v>-6.4879999999720894</v>
      </c>
      <c r="AX25" s="68">
        <v>-6.4879999999720894</v>
      </c>
      <c r="AY25" s="67">
        <v>19.744000000092456</v>
      </c>
      <c r="AZ25" s="68">
        <v>19.744000000092456</v>
      </c>
      <c r="BA25" s="67">
        <v>51.175999999646592</v>
      </c>
      <c r="BB25" s="68">
        <v>51.175999999646592</v>
      </c>
      <c r="BC25" s="49">
        <v>2.0480000000579799</v>
      </c>
      <c r="BD25" s="44">
        <v>2.0480000000579799</v>
      </c>
      <c r="BE25" s="67">
        <v>52.740000000410873</v>
      </c>
      <c r="BF25" s="68">
        <v>52.740000000410873</v>
      </c>
      <c r="BG25" s="67"/>
      <c r="BH25" s="68"/>
      <c r="BI25" s="67"/>
      <c r="BJ25" s="68"/>
      <c r="BK25" s="67"/>
      <c r="BL25" s="58"/>
      <c r="BM25" s="43">
        <v>-40.372000000190383</v>
      </c>
      <c r="BN25" s="59">
        <v>-40.372000000190383</v>
      </c>
      <c r="BO25" s="43">
        <v>49.540000000300097</v>
      </c>
      <c r="BP25" s="45">
        <v>49.540000000300097</v>
      </c>
      <c r="BQ25" s="43">
        <v>2.4279999996469996</v>
      </c>
      <c r="BR25" s="45">
        <v>2.4279999996469996</v>
      </c>
      <c r="BS25" s="69">
        <f t="shared" si="3"/>
        <v>606.32400000016912</v>
      </c>
      <c r="BT25" s="30">
        <f t="shared" si="4"/>
        <v>606.32800000051247</v>
      </c>
      <c r="BU25" s="55">
        <f t="shared" si="2"/>
        <v>4.0000003433533493E-3</v>
      </c>
      <c r="BV25" s="41"/>
      <c r="BW25" s="54"/>
    </row>
    <row r="26" spans="1:75" s="80" customFormat="1" ht="15.75">
      <c r="A26" s="70" t="s">
        <v>29</v>
      </c>
      <c r="B26" s="71"/>
      <c r="C26" s="76">
        <v>38.002799999963798</v>
      </c>
      <c r="D26" s="61">
        <v>25.993800000008175</v>
      </c>
      <c r="E26" s="76">
        <v>40.803799999981564</v>
      </c>
      <c r="F26" s="61">
        <v>26.056799999998091</v>
      </c>
      <c r="G26" s="76">
        <v>37.728999999971762</v>
      </c>
      <c r="H26" s="61">
        <v>24.56999999999314</v>
      </c>
      <c r="I26" s="288">
        <v>34.47</v>
      </c>
      <c r="J26" s="45">
        <v>23.889600000003412</v>
      </c>
      <c r="K26" s="145">
        <v>33.555999999934627</v>
      </c>
      <c r="L26" s="45">
        <v>23.310000000000016</v>
      </c>
      <c r="M26" s="290">
        <v>36.802800000074186</v>
      </c>
      <c r="N26" s="45">
        <v>24.040800000014162</v>
      </c>
      <c r="O26" s="259">
        <v>23.700599999993823</v>
      </c>
      <c r="P26" s="62">
        <v>23.700599999993823</v>
      </c>
      <c r="Q26" s="259">
        <v>33.03</v>
      </c>
      <c r="R26" s="45">
        <v>22.264199999993235</v>
      </c>
      <c r="S26" s="156">
        <v>37.011000000004771</v>
      </c>
      <c r="T26" s="45">
        <v>23.499000000004141</v>
      </c>
      <c r="U26" s="286">
        <v>39.093400000028041</v>
      </c>
      <c r="V26" s="45">
        <v>23.801400000008631</v>
      </c>
      <c r="W26" s="286">
        <v>44.553400000121172</v>
      </c>
      <c r="X26" s="45">
        <v>30.668400000009367</v>
      </c>
      <c r="Y26" s="259">
        <v>28.27</v>
      </c>
      <c r="Z26" s="44">
        <v>13.93559999998104</v>
      </c>
      <c r="AA26" s="164">
        <v>36.148800000057534</v>
      </c>
      <c r="AB26" s="45">
        <v>23.347799999993484</v>
      </c>
      <c r="AC26" s="90">
        <v>58.267600000020089</v>
      </c>
      <c r="AD26" s="61">
        <v>43.608599999989686</v>
      </c>
      <c r="AE26" s="49">
        <v>19.593000000005098</v>
      </c>
      <c r="AF26" s="45">
        <v>19.593000000005098</v>
      </c>
      <c r="AG26" s="72">
        <v>38.631400000001619</v>
      </c>
      <c r="AH26" s="60">
        <v>24.242399999995069</v>
      </c>
      <c r="AI26" s="73">
        <v>39.902599999969354</v>
      </c>
      <c r="AJ26" s="61">
        <v>25.023600000014017</v>
      </c>
      <c r="AK26" s="74">
        <v>54.726800000048442</v>
      </c>
      <c r="AL26" s="61">
        <v>42.877799999998544</v>
      </c>
      <c r="AM26" s="49">
        <v>3.3768000000003666</v>
      </c>
      <c r="AN26" s="44">
        <v>3.3768000000003666</v>
      </c>
      <c r="AO26" s="75">
        <v>36.895200000069075</v>
      </c>
      <c r="AP26" s="61">
        <v>22.957200000012925</v>
      </c>
      <c r="AQ26" s="74">
        <v>33.255599999909748</v>
      </c>
      <c r="AR26" s="60">
        <v>21.495599999990191</v>
      </c>
      <c r="AS26" s="76">
        <v>62.642200000122926</v>
      </c>
      <c r="AT26" s="61">
        <v>50.55119999998729</v>
      </c>
      <c r="AU26" s="43">
        <v>23.095800000019405</v>
      </c>
      <c r="AV26" s="45">
        <v>23.095800000019405</v>
      </c>
      <c r="AW26" s="76">
        <v>37.427200000022637</v>
      </c>
      <c r="AX26" s="61">
        <v>23.335199999993602</v>
      </c>
      <c r="AY26" s="73">
        <v>36.277199999944543</v>
      </c>
      <c r="AZ26" s="61">
        <v>22.579200000008793</v>
      </c>
      <c r="BA26" s="73">
        <v>36.163800000019549</v>
      </c>
      <c r="BB26" s="61">
        <v>22.654799999992591</v>
      </c>
      <c r="BC26" s="49">
        <v>23.398200000009481</v>
      </c>
      <c r="BD26" s="44">
        <v>23.398200000009481</v>
      </c>
      <c r="BE26" s="76">
        <v>38.526199999869824</v>
      </c>
      <c r="BF26" s="61">
        <v>24.280199999977164</v>
      </c>
      <c r="BG26" s="74"/>
      <c r="BH26" s="60"/>
      <c r="BI26" s="73"/>
      <c r="BJ26" s="61"/>
      <c r="BK26" s="73"/>
      <c r="BL26" s="60"/>
      <c r="BM26" s="76">
        <v>40.480599999970813</v>
      </c>
      <c r="BN26" s="61">
        <v>26.220599999997084</v>
      </c>
      <c r="BO26" s="43">
        <v>22.869000000024769</v>
      </c>
      <c r="BP26" s="45">
        <v>22.869000000024769</v>
      </c>
      <c r="BQ26" s="43">
        <v>45.649800000009762</v>
      </c>
      <c r="BR26" s="45">
        <v>30.340799999982735</v>
      </c>
      <c r="BS26" s="29">
        <f t="shared" si="3"/>
        <v>960.797800000042</v>
      </c>
      <c r="BT26" s="30">
        <f t="shared" si="4"/>
        <v>671.47919999998567</v>
      </c>
      <c r="BU26" s="77">
        <f>(BT27+BT26)-BS26</f>
        <v>-8.6000001243746738E-3</v>
      </c>
      <c r="BV26" s="78"/>
      <c r="BW26" s="79"/>
    </row>
    <row r="27" spans="1:75" s="80" customFormat="1" ht="15.75">
      <c r="A27" s="253" t="s">
        <v>30</v>
      </c>
      <c r="B27" s="254"/>
      <c r="C27" s="85"/>
      <c r="D27" s="61">
        <v>12.00899999995562</v>
      </c>
      <c r="E27" s="85"/>
      <c r="F27" s="61">
        <v>14.746999999983473</v>
      </c>
      <c r="G27" s="85"/>
      <c r="H27" s="61">
        <v>13.158999999978619</v>
      </c>
      <c r="I27" s="289"/>
      <c r="J27" s="45">
        <v>10.577000000028193</v>
      </c>
      <c r="K27" s="147"/>
      <c r="L27" s="45">
        <v>10.245999999934611</v>
      </c>
      <c r="M27" s="291"/>
      <c r="N27" s="45">
        <v>12.762000000060027</v>
      </c>
      <c r="O27" s="260"/>
      <c r="P27" s="62">
        <v>0</v>
      </c>
      <c r="Q27" s="260"/>
      <c r="R27" s="45">
        <v>10.765000000013572</v>
      </c>
      <c r="S27" s="157"/>
      <c r="T27" s="45">
        <v>13.512000000000626</v>
      </c>
      <c r="U27" s="287"/>
      <c r="V27" s="45">
        <v>15.292000000019414</v>
      </c>
      <c r="W27" s="287"/>
      <c r="X27" s="45">
        <v>13.885000000111802</v>
      </c>
      <c r="Y27" s="260"/>
      <c r="Z27" s="44">
        <v>14.329999999855886</v>
      </c>
      <c r="AA27" s="147"/>
      <c r="AB27" s="45">
        <v>12.80100000006405</v>
      </c>
      <c r="AC27" s="170"/>
      <c r="AD27" s="61">
        <v>14.659000000030403</v>
      </c>
      <c r="AE27" s="49"/>
      <c r="AF27" s="45">
        <v>0</v>
      </c>
      <c r="AG27" s="81"/>
      <c r="AH27" s="60">
        <v>14.389000000006547</v>
      </c>
      <c r="AI27" s="82"/>
      <c r="AJ27" s="61">
        <v>14.87899999995534</v>
      </c>
      <c r="AK27" s="83"/>
      <c r="AL27" s="61">
        <v>11.849000000049898</v>
      </c>
      <c r="AM27" s="67"/>
      <c r="AN27" s="66">
        <v>0</v>
      </c>
      <c r="AO27" s="84"/>
      <c r="AP27" s="61">
        <v>13.938000000056149</v>
      </c>
      <c r="AQ27" s="83"/>
      <c r="AR27" s="60">
        <v>11.759999999919557</v>
      </c>
      <c r="AS27" s="85"/>
      <c r="AT27" s="61">
        <v>12.091000000135637</v>
      </c>
      <c r="AU27" s="43"/>
      <c r="AV27" s="59">
        <v>0</v>
      </c>
      <c r="AW27" s="85"/>
      <c r="AX27" s="61">
        <v>14.092000000029032</v>
      </c>
      <c r="AY27" s="82"/>
      <c r="AZ27" s="61">
        <v>13.697999999935746</v>
      </c>
      <c r="BA27" s="82"/>
      <c r="BB27" s="61">
        <v>13.509000000026958</v>
      </c>
      <c r="BC27" s="67"/>
      <c r="BD27" s="66">
        <v>0</v>
      </c>
      <c r="BE27" s="85"/>
      <c r="BF27" s="61">
        <v>14.245999999892661</v>
      </c>
      <c r="BG27" s="83"/>
      <c r="BH27" s="60"/>
      <c r="BI27" s="82"/>
      <c r="BJ27" s="61"/>
      <c r="BK27" s="82"/>
      <c r="BL27" s="60"/>
      <c r="BM27" s="85"/>
      <c r="BN27" s="61">
        <v>14.259999999973729</v>
      </c>
      <c r="BO27" s="43"/>
      <c r="BP27" s="59">
        <v>0</v>
      </c>
      <c r="BQ27" s="43"/>
      <c r="BR27" s="59">
        <v>15.309000000027027</v>
      </c>
      <c r="BS27" s="29">
        <f t="shared" si="3"/>
        <v>0</v>
      </c>
      <c r="BT27" s="30">
        <f t="shared" si="4"/>
        <v>289.30999999993202</v>
      </c>
      <c r="BU27" s="86"/>
      <c r="BV27" s="78"/>
      <c r="BW27" s="79"/>
    </row>
    <row r="28" spans="1:75" ht="15.75">
      <c r="A28" s="87" t="s">
        <v>31</v>
      </c>
      <c r="B28" s="88"/>
      <c r="C28" s="48">
        <v>182.4</v>
      </c>
      <c r="D28" s="45">
        <v>226.73700000004828</v>
      </c>
      <c r="E28" s="48">
        <v>141.59620000001843</v>
      </c>
      <c r="F28" s="45">
        <v>226.10699999999633</v>
      </c>
      <c r="G28" s="43">
        <v>144.67100000002824</v>
      </c>
      <c r="H28" s="45">
        <v>222.97799999997005</v>
      </c>
      <c r="I28" s="43">
        <v>146.72999999999999</v>
      </c>
      <c r="J28" s="45">
        <v>224.36400000002322</v>
      </c>
      <c r="K28" s="43">
        <v>147.64400000006538</v>
      </c>
      <c r="L28" s="45">
        <v>222.28499999998166</v>
      </c>
      <c r="M28" s="89">
        <v>144.39719999992582</v>
      </c>
      <c r="N28" s="45">
        <v>224.23799999999756</v>
      </c>
      <c r="O28" s="150">
        <v>157.49940000000618</v>
      </c>
      <c r="P28" s="45">
        <v>223.71300000004339</v>
      </c>
      <c r="Q28" s="150">
        <v>143.37079999999321</v>
      </c>
      <c r="R28" s="45">
        <v>222.39000000000306</v>
      </c>
      <c r="S28" s="43">
        <v>139.38899999999524</v>
      </c>
      <c r="T28" s="45">
        <v>221.52899999998044</v>
      </c>
      <c r="U28" s="89">
        <v>136.10659999997193</v>
      </c>
      <c r="V28" s="45">
        <v>223.31399999996211</v>
      </c>
      <c r="W28" s="91">
        <v>130.64659999987882</v>
      </c>
      <c r="X28" s="45">
        <v>221.67600000001039</v>
      </c>
      <c r="Y28" s="150">
        <v>146.93</v>
      </c>
      <c r="Z28" s="44">
        <v>221.44500000003973</v>
      </c>
      <c r="AA28" s="43">
        <v>139.05119999994247</v>
      </c>
      <c r="AB28" s="45">
        <v>219.13499999995111</v>
      </c>
      <c r="AC28" s="46">
        <v>114.53239999997993</v>
      </c>
      <c r="AD28" s="45">
        <v>223.54500000000917</v>
      </c>
      <c r="AE28" s="67">
        <v>153.20699999999491</v>
      </c>
      <c r="AF28" s="45">
        <v>223.10399999999572</v>
      </c>
      <c r="AG28" s="49">
        <v>136.56859999999836</v>
      </c>
      <c r="AH28" s="44">
        <v>222.41100000000733</v>
      </c>
      <c r="AI28" s="43">
        <v>135.29740000003062</v>
      </c>
      <c r="AJ28" s="45">
        <v>221.69700000001467</v>
      </c>
      <c r="AK28" s="49">
        <v>122.87319999995155</v>
      </c>
      <c r="AL28" s="45">
        <v>220.18500000001222</v>
      </c>
      <c r="AM28" s="67">
        <v>174.22319999999962</v>
      </c>
      <c r="AN28" s="66">
        <v>219.07200000001467</v>
      </c>
      <c r="AO28" s="43">
        <v>140.70479999993091</v>
      </c>
      <c r="AP28" s="45">
        <v>219.95399999996516</v>
      </c>
      <c r="AQ28" s="49">
        <v>144.34440000009025</v>
      </c>
      <c r="AR28" s="44">
        <v>220.73100000004706</v>
      </c>
      <c r="AS28" s="48">
        <v>114.95779999987707</v>
      </c>
      <c r="AT28" s="45">
        <v>220.60499999994499</v>
      </c>
      <c r="AU28" s="76">
        <v>154.50419999998059</v>
      </c>
      <c r="AV28" s="61">
        <v>220.14300000000367</v>
      </c>
      <c r="AW28" s="43">
        <v>140.17279999997737</v>
      </c>
      <c r="AX28" s="45">
        <v>221.67600000001039</v>
      </c>
      <c r="AY28" s="43">
        <v>136.52280000005547</v>
      </c>
      <c r="AZ28" s="45">
        <v>221.12999999997555</v>
      </c>
      <c r="BA28" s="43">
        <v>136.63619999998048</v>
      </c>
      <c r="BB28" s="45">
        <v>220.05900000006295</v>
      </c>
      <c r="BC28" s="67">
        <v>149.40179999999054</v>
      </c>
      <c r="BD28" s="66">
        <v>219.07199999993827</v>
      </c>
      <c r="BE28" s="48">
        <v>134.27380000013019</v>
      </c>
      <c r="BF28" s="45">
        <v>219.24000000004889</v>
      </c>
      <c r="BG28" s="49"/>
      <c r="BH28" s="44"/>
      <c r="BI28" s="43"/>
      <c r="BJ28" s="45"/>
      <c r="BK28" s="43"/>
      <c r="BL28" s="44"/>
      <c r="BM28" s="48">
        <v>132.31940000002919</v>
      </c>
      <c r="BN28" s="45">
        <v>218.25300000000061</v>
      </c>
      <c r="BO28" s="76">
        <v>149.93099999997526</v>
      </c>
      <c r="BP28" s="61">
        <v>218.08499999996639</v>
      </c>
      <c r="BQ28" s="76">
        <v>127.15019999999025</v>
      </c>
      <c r="BR28" s="61">
        <v>218.98799999999756</v>
      </c>
      <c r="BS28" s="29">
        <f t="shared" si="3"/>
        <v>3858.0057999999149</v>
      </c>
      <c r="BT28" s="30">
        <f t="shared" si="4"/>
        <v>5990.8590000000477</v>
      </c>
      <c r="BU28" s="55">
        <f t="shared" ref="BU28:BU34" si="5">BT28-BS28</f>
        <v>2132.8532000001328</v>
      </c>
      <c r="BV28" s="41"/>
      <c r="BW28" s="54"/>
    </row>
    <row r="29" spans="1:75" ht="15.75">
      <c r="A29" s="87" t="s">
        <v>32</v>
      </c>
      <c r="B29" s="88"/>
      <c r="C29" s="94">
        <v>12</v>
      </c>
      <c r="D29" s="45">
        <v>12</v>
      </c>
      <c r="E29" s="94">
        <v>12</v>
      </c>
      <c r="F29" s="45">
        <v>12</v>
      </c>
      <c r="G29" s="94">
        <v>12</v>
      </c>
      <c r="H29" s="45">
        <v>12</v>
      </c>
      <c r="I29" s="43">
        <v>12</v>
      </c>
      <c r="J29" s="45">
        <v>12</v>
      </c>
      <c r="K29" s="43">
        <v>12</v>
      </c>
      <c r="L29" s="45">
        <v>12</v>
      </c>
      <c r="M29" s="43">
        <v>12</v>
      </c>
      <c r="N29" s="45">
        <v>12</v>
      </c>
      <c r="O29" s="151">
        <v>12</v>
      </c>
      <c r="P29" s="45">
        <v>12</v>
      </c>
      <c r="Q29" s="151">
        <v>12</v>
      </c>
      <c r="R29" s="45">
        <v>12</v>
      </c>
      <c r="S29" s="43">
        <v>12</v>
      </c>
      <c r="T29" s="45">
        <v>12</v>
      </c>
      <c r="U29" s="43">
        <v>12</v>
      </c>
      <c r="V29" s="45">
        <v>12</v>
      </c>
      <c r="W29" s="43">
        <v>12</v>
      </c>
      <c r="X29" s="45">
        <v>12</v>
      </c>
      <c r="Y29" s="151">
        <v>12</v>
      </c>
      <c r="Z29" s="44">
        <v>12</v>
      </c>
      <c r="AA29" s="43">
        <v>12</v>
      </c>
      <c r="AB29" s="45">
        <v>12</v>
      </c>
      <c r="AC29" s="43">
        <v>12</v>
      </c>
      <c r="AD29" s="45">
        <v>12</v>
      </c>
      <c r="AE29" s="67">
        <v>12</v>
      </c>
      <c r="AF29" s="59">
        <v>12</v>
      </c>
      <c r="AG29" s="49">
        <v>12</v>
      </c>
      <c r="AH29" s="44">
        <v>12</v>
      </c>
      <c r="AI29" s="43">
        <v>12</v>
      </c>
      <c r="AJ29" s="45">
        <v>12</v>
      </c>
      <c r="AK29" s="43">
        <v>12</v>
      </c>
      <c r="AL29" s="45">
        <v>12</v>
      </c>
      <c r="AM29" s="67">
        <v>12</v>
      </c>
      <c r="AN29" s="68">
        <v>12</v>
      </c>
      <c r="AO29" s="43">
        <v>12</v>
      </c>
      <c r="AP29" s="45">
        <v>12</v>
      </c>
      <c r="AQ29" s="49">
        <v>12</v>
      </c>
      <c r="AR29" s="44">
        <v>12</v>
      </c>
      <c r="AS29" s="49">
        <v>9.6</v>
      </c>
      <c r="AT29" s="44">
        <v>9.6</v>
      </c>
      <c r="AU29" s="85">
        <v>9.6</v>
      </c>
      <c r="AV29" s="61">
        <v>9.6</v>
      </c>
      <c r="AW29" s="94">
        <v>9.6</v>
      </c>
      <c r="AX29" s="45">
        <v>9.6</v>
      </c>
      <c r="AY29" s="43">
        <v>8.4</v>
      </c>
      <c r="AZ29" s="45">
        <v>8.4</v>
      </c>
      <c r="BA29" s="43">
        <v>8.4</v>
      </c>
      <c r="BB29" s="45">
        <v>8.4</v>
      </c>
      <c r="BC29" s="67">
        <v>8.4</v>
      </c>
      <c r="BD29" s="68">
        <v>8.4</v>
      </c>
      <c r="BE29" s="94">
        <v>8.4</v>
      </c>
      <c r="BF29" s="45">
        <v>8.4</v>
      </c>
      <c r="BG29" s="49"/>
      <c r="BH29" s="44"/>
      <c r="BI29" s="43"/>
      <c r="BJ29" s="45"/>
      <c r="BK29" s="43"/>
      <c r="BL29" s="44"/>
      <c r="BM29" s="94">
        <v>8.4</v>
      </c>
      <c r="BN29" s="45">
        <v>8.4</v>
      </c>
      <c r="BO29" s="85">
        <v>8.4</v>
      </c>
      <c r="BP29" s="61">
        <v>8.4</v>
      </c>
      <c r="BQ29" s="85">
        <v>8.4</v>
      </c>
      <c r="BR29" s="61">
        <v>8.4</v>
      </c>
      <c r="BS29" s="29">
        <f t="shared" si="3"/>
        <v>302.39999999999992</v>
      </c>
      <c r="BT29" s="30">
        <f t="shared" si="4"/>
        <v>302.39999999999992</v>
      </c>
      <c r="BU29" s="55">
        <f t="shared" si="5"/>
        <v>0</v>
      </c>
      <c r="BV29" s="41"/>
      <c r="BW29" s="54"/>
    </row>
    <row r="30" spans="1:75" ht="15.75">
      <c r="A30" s="247" t="s">
        <v>33</v>
      </c>
      <c r="B30" s="248"/>
      <c r="C30" s="89">
        <v>9.6</v>
      </c>
      <c r="D30" s="45">
        <v>9.8000000000000007</v>
      </c>
      <c r="E30" s="89">
        <v>9.6</v>
      </c>
      <c r="F30" s="45">
        <v>9.6</v>
      </c>
      <c r="G30" s="89">
        <v>9.6</v>
      </c>
      <c r="H30" s="45">
        <v>9.6</v>
      </c>
      <c r="I30" s="43">
        <v>9.1199999999999992</v>
      </c>
      <c r="J30" s="45">
        <v>9.4</v>
      </c>
      <c r="K30" s="43">
        <v>9.1199999999999992</v>
      </c>
      <c r="L30" s="45">
        <v>9.4</v>
      </c>
      <c r="M30" s="43">
        <v>9.1199999999999992</v>
      </c>
      <c r="N30" s="45">
        <v>9.4</v>
      </c>
      <c r="O30" s="148">
        <v>9.1199999999999992</v>
      </c>
      <c r="P30" s="45">
        <v>9.1999999999999993</v>
      </c>
      <c r="Q30" s="152">
        <v>8.8800000000000008</v>
      </c>
      <c r="R30" s="45">
        <v>9.1999999999999993</v>
      </c>
      <c r="S30" s="43">
        <v>8.8800000000000008</v>
      </c>
      <c r="T30" s="45">
        <v>9</v>
      </c>
      <c r="U30" s="43">
        <v>8.8800000000000008</v>
      </c>
      <c r="V30" s="45">
        <v>9</v>
      </c>
      <c r="W30" s="43">
        <v>8.8800000000000008</v>
      </c>
      <c r="X30" s="45">
        <v>9</v>
      </c>
      <c r="Y30" s="161">
        <v>8.8800000000000008</v>
      </c>
      <c r="Z30" s="44">
        <v>9</v>
      </c>
      <c r="AA30" s="43">
        <v>8.8800000000000008</v>
      </c>
      <c r="AB30" s="45">
        <v>9</v>
      </c>
      <c r="AC30" s="43">
        <v>8.8800000000000008</v>
      </c>
      <c r="AD30" s="45">
        <v>9</v>
      </c>
      <c r="AE30" s="72">
        <v>8.8800000000000008</v>
      </c>
      <c r="AF30" s="61">
        <v>9</v>
      </c>
      <c r="AG30" s="49">
        <v>8.8800000000000008</v>
      </c>
      <c r="AH30" s="44">
        <v>9</v>
      </c>
      <c r="AI30" s="43">
        <v>8.8800000000000008</v>
      </c>
      <c r="AJ30" s="45">
        <v>9</v>
      </c>
      <c r="AK30" s="43">
        <v>8.8800000000000008</v>
      </c>
      <c r="AL30" s="45">
        <v>9</v>
      </c>
      <c r="AM30" s="72">
        <v>8.8800000000000008</v>
      </c>
      <c r="AN30" s="60">
        <v>9</v>
      </c>
      <c r="AO30" s="43">
        <v>8.8800000000000008</v>
      </c>
      <c r="AP30" s="45">
        <v>8</v>
      </c>
      <c r="AQ30" s="49">
        <v>8.8800000000000008</v>
      </c>
      <c r="AR30" s="44">
        <v>8</v>
      </c>
      <c r="AS30" s="49">
        <v>8.8800000000000008</v>
      </c>
      <c r="AT30" s="44">
        <v>8</v>
      </c>
      <c r="AU30" s="48">
        <v>8.8800000000000008</v>
      </c>
      <c r="AV30" s="45">
        <v>8</v>
      </c>
      <c r="AW30" s="89">
        <v>8.8800000000000008</v>
      </c>
      <c r="AX30" s="45">
        <v>8</v>
      </c>
      <c r="AY30" s="43">
        <v>7.2</v>
      </c>
      <c r="AZ30" s="45">
        <v>8</v>
      </c>
      <c r="BA30" s="43">
        <v>7.2</v>
      </c>
      <c r="BB30" s="45">
        <v>8</v>
      </c>
      <c r="BC30" s="72">
        <v>7.2</v>
      </c>
      <c r="BD30" s="60">
        <v>7.8</v>
      </c>
      <c r="BE30" s="89">
        <v>7.2</v>
      </c>
      <c r="BF30" s="45">
        <v>7.6</v>
      </c>
      <c r="BG30" s="49"/>
      <c r="BH30" s="44"/>
      <c r="BI30" s="43"/>
      <c r="BJ30" s="45"/>
      <c r="BK30" s="43"/>
      <c r="BL30" s="44"/>
      <c r="BM30" s="89">
        <v>7.2</v>
      </c>
      <c r="BN30" s="45">
        <v>7.6</v>
      </c>
      <c r="BO30" s="48">
        <v>7.2</v>
      </c>
      <c r="BP30" s="45">
        <v>7.8</v>
      </c>
      <c r="BQ30" s="48">
        <v>7.2</v>
      </c>
      <c r="BR30" s="45">
        <v>9</v>
      </c>
      <c r="BS30" s="29">
        <f t="shared" si="3"/>
        <v>236.15999999999988</v>
      </c>
      <c r="BT30" s="30">
        <f t="shared" si="4"/>
        <v>236.99999999999997</v>
      </c>
      <c r="BU30" s="55">
        <f t="shared" si="5"/>
        <v>0.84000000000008868</v>
      </c>
      <c r="BV30" s="41"/>
      <c r="BW30" s="54"/>
    </row>
    <row r="31" spans="1:75" ht="15.75">
      <c r="A31" s="253" t="s">
        <v>34</v>
      </c>
      <c r="B31" s="254"/>
      <c r="C31" s="92">
        <v>0</v>
      </c>
      <c r="D31" s="45">
        <v>0</v>
      </c>
      <c r="E31" s="92">
        <v>0</v>
      </c>
      <c r="F31" s="45">
        <v>0</v>
      </c>
      <c r="G31" s="92">
        <v>0</v>
      </c>
      <c r="H31" s="45">
        <v>0</v>
      </c>
      <c r="I31" s="43">
        <v>0</v>
      </c>
      <c r="J31" s="45">
        <v>0</v>
      </c>
      <c r="K31" s="43">
        <v>0</v>
      </c>
      <c r="L31" s="45">
        <v>0</v>
      </c>
      <c r="M31" s="43">
        <v>0</v>
      </c>
      <c r="N31" s="45">
        <v>0</v>
      </c>
      <c r="O31" s="148">
        <v>0</v>
      </c>
      <c r="P31" s="45">
        <v>0</v>
      </c>
      <c r="Q31" s="43">
        <v>0</v>
      </c>
      <c r="R31" s="45">
        <v>0</v>
      </c>
      <c r="S31" s="43">
        <v>0</v>
      </c>
      <c r="T31" s="45">
        <v>0</v>
      </c>
      <c r="U31" s="43">
        <v>0</v>
      </c>
      <c r="V31" s="45">
        <v>0</v>
      </c>
      <c r="W31" s="43">
        <v>0</v>
      </c>
      <c r="X31" s="45">
        <v>0</v>
      </c>
      <c r="Y31" s="92">
        <v>0</v>
      </c>
      <c r="Z31" s="44">
        <v>0</v>
      </c>
      <c r="AA31" s="43">
        <v>0</v>
      </c>
      <c r="AB31" s="45">
        <v>0</v>
      </c>
      <c r="AC31" s="43">
        <v>0</v>
      </c>
      <c r="AD31" s="45">
        <v>0</v>
      </c>
      <c r="AE31" s="81">
        <v>0</v>
      </c>
      <c r="AF31" s="61">
        <v>0</v>
      </c>
      <c r="AG31" s="93">
        <v>0</v>
      </c>
      <c r="AH31" s="44">
        <v>0</v>
      </c>
      <c r="AI31" s="43">
        <v>0</v>
      </c>
      <c r="AJ31" s="45">
        <v>0</v>
      </c>
      <c r="AK31" s="43">
        <v>0</v>
      </c>
      <c r="AL31" s="45">
        <v>0</v>
      </c>
      <c r="AM31" s="81">
        <v>0</v>
      </c>
      <c r="AN31" s="60">
        <v>0</v>
      </c>
      <c r="AO31" s="43">
        <v>0</v>
      </c>
      <c r="AP31" s="45">
        <v>0</v>
      </c>
      <c r="AQ31" s="49">
        <v>0</v>
      </c>
      <c r="AR31" s="44">
        <v>0</v>
      </c>
      <c r="AS31" s="49">
        <v>0</v>
      </c>
      <c r="AT31" s="44">
        <v>0</v>
      </c>
      <c r="AU31" s="94">
        <v>0</v>
      </c>
      <c r="AV31" s="45">
        <v>0</v>
      </c>
      <c r="AW31" s="92">
        <v>0</v>
      </c>
      <c r="AX31" s="45">
        <v>0</v>
      </c>
      <c r="AY31" s="43">
        <v>0</v>
      </c>
      <c r="AZ31" s="45">
        <v>0</v>
      </c>
      <c r="BA31" s="43">
        <v>0</v>
      </c>
      <c r="BB31" s="45">
        <v>0</v>
      </c>
      <c r="BC31" s="81">
        <v>0</v>
      </c>
      <c r="BD31" s="60">
        <v>0</v>
      </c>
      <c r="BE31" s="92">
        <v>0</v>
      </c>
      <c r="BF31" s="45">
        <v>0</v>
      </c>
      <c r="BG31" s="49"/>
      <c r="BH31" s="44"/>
      <c r="BI31" s="43"/>
      <c r="BJ31" s="45"/>
      <c r="BK31" s="43"/>
      <c r="BL31" s="44"/>
      <c r="BM31" s="92">
        <v>0</v>
      </c>
      <c r="BN31" s="45">
        <v>0</v>
      </c>
      <c r="BO31" s="94">
        <v>0</v>
      </c>
      <c r="BP31" s="45">
        <v>0</v>
      </c>
      <c r="BQ31" s="94">
        <v>0</v>
      </c>
      <c r="BR31" s="45">
        <v>0</v>
      </c>
      <c r="BS31" s="29">
        <f t="shared" si="3"/>
        <v>0</v>
      </c>
      <c r="BT31" s="30">
        <f t="shared" si="4"/>
        <v>0</v>
      </c>
      <c r="BU31" s="38">
        <f t="shared" si="5"/>
        <v>0</v>
      </c>
      <c r="BV31" s="41"/>
      <c r="BW31" s="54"/>
    </row>
    <row r="32" spans="1:75" ht="16.5" thickBot="1">
      <c r="A32" s="255" t="s">
        <v>35</v>
      </c>
      <c r="B32" s="256"/>
      <c r="C32" s="43">
        <v>0</v>
      </c>
      <c r="D32" s="45">
        <v>0</v>
      </c>
      <c r="E32" s="43">
        <v>0</v>
      </c>
      <c r="F32" s="45">
        <v>0</v>
      </c>
      <c r="G32" s="43">
        <v>0</v>
      </c>
      <c r="H32" s="45">
        <v>0</v>
      </c>
      <c r="I32" s="43">
        <v>0</v>
      </c>
      <c r="J32" s="45">
        <v>0</v>
      </c>
      <c r="K32" s="43">
        <v>0</v>
      </c>
      <c r="L32" s="45">
        <v>0</v>
      </c>
      <c r="M32" s="43">
        <v>0</v>
      </c>
      <c r="N32" s="45">
        <v>0</v>
      </c>
      <c r="O32" s="103">
        <v>0</v>
      </c>
      <c r="P32" s="45">
        <v>0</v>
      </c>
      <c r="Q32" s="43">
        <v>0</v>
      </c>
      <c r="R32" s="45">
        <v>0</v>
      </c>
      <c r="S32" s="43">
        <v>0</v>
      </c>
      <c r="T32" s="45">
        <v>0</v>
      </c>
      <c r="U32" s="43">
        <v>0</v>
      </c>
      <c r="V32" s="45">
        <v>0</v>
      </c>
      <c r="W32" s="43">
        <v>0</v>
      </c>
      <c r="X32" s="45">
        <v>0</v>
      </c>
      <c r="Y32" s="92">
        <v>0</v>
      </c>
      <c r="Z32" s="44">
        <v>0</v>
      </c>
      <c r="AA32" s="43">
        <v>0</v>
      </c>
      <c r="AB32" s="45">
        <v>0</v>
      </c>
      <c r="AC32" s="43">
        <v>0</v>
      </c>
      <c r="AD32" s="45">
        <v>0</v>
      </c>
      <c r="AE32" s="49">
        <v>0</v>
      </c>
      <c r="AF32" s="45">
        <v>0</v>
      </c>
      <c r="AG32" s="93">
        <v>0</v>
      </c>
      <c r="AH32" s="44">
        <v>0</v>
      </c>
      <c r="AI32" s="43">
        <v>0</v>
      </c>
      <c r="AJ32" s="45">
        <v>0</v>
      </c>
      <c r="AK32" s="43">
        <v>0</v>
      </c>
      <c r="AL32" s="45">
        <v>0</v>
      </c>
      <c r="AM32" s="46">
        <v>0</v>
      </c>
      <c r="AN32" s="44">
        <v>0</v>
      </c>
      <c r="AO32" s="43">
        <v>0</v>
      </c>
      <c r="AP32" s="45">
        <v>0</v>
      </c>
      <c r="AQ32" s="49">
        <v>0</v>
      </c>
      <c r="AR32" s="44">
        <v>0</v>
      </c>
      <c r="AS32" s="49">
        <v>0</v>
      </c>
      <c r="AT32" s="44">
        <v>0</v>
      </c>
      <c r="AU32" s="172">
        <v>0</v>
      </c>
      <c r="AV32" s="45">
        <v>0</v>
      </c>
      <c r="AW32" s="43">
        <v>0</v>
      </c>
      <c r="AX32" s="45">
        <v>0</v>
      </c>
      <c r="AY32" s="43">
        <v>0</v>
      </c>
      <c r="AZ32" s="45">
        <v>0</v>
      </c>
      <c r="BA32" s="43">
        <v>0</v>
      </c>
      <c r="BB32" s="45">
        <v>0</v>
      </c>
      <c r="BC32" s="49">
        <v>0</v>
      </c>
      <c r="BD32" s="44">
        <v>0</v>
      </c>
      <c r="BE32" s="43">
        <v>0</v>
      </c>
      <c r="BF32" s="45">
        <v>0</v>
      </c>
      <c r="BG32" s="49"/>
      <c r="BH32" s="44"/>
      <c r="BI32" s="43"/>
      <c r="BJ32" s="45"/>
      <c r="BK32" s="43"/>
      <c r="BL32" s="44"/>
      <c r="BM32" s="43">
        <v>0</v>
      </c>
      <c r="BN32" s="45">
        <v>0</v>
      </c>
      <c r="BO32" s="175">
        <v>0</v>
      </c>
      <c r="BP32" s="45">
        <v>0</v>
      </c>
      <c r="BQ32" s="178">
        <v>0</v>
      </c>
      <c r="BR32" s="45">
        <v>0</v>
      </c>
      <c r="BS32" s="29">
        <f t="shared" si="3"/>
        <v>0</v>
      </c>
      <c r="BT32" s="30">
        <f t="shared" si="4"/>
        <v>0</v>
      </c>
      <c r="BU32" s="95">
        <f t="shared" si="5"/>
        <v>0</v>
      </c>
      <c r="BV32" s="41"/>
      <c r="BW32" s="50"/>
    </row>
    <row r="33" spans="1:76" ht="15.75">
      <c r="A33" s="257" t="s">
        <v>36</v>
      </c>
      <c r="B33" s="258"/>
      <c r="C33" s="96"/>
      <c r="D33" s="45"/>
      <c r="E33" s="96"/>
      <c r="F33" s="45"/>
      <c r="G33" s="96"/>
      <c r="H33" s="45"/>
      <c r="I33" s="97"/>
      <c r="J33" s="45"/>
      <c r="K33" s="97"/>
      <c r="L33" s="45"/>
      <c r="M33" s="97"/>
      <c r="N33" s="45"/>
      <c r="O33" s="97"/>
      <c r="P33" s="45"/>
      <c r="Q33" s="96"/>
      <c r="R33" s="45"/>
      <c r="S33" s="96"/>
      <c r="T33" s="45"/>
      <c r="U33" s="97"/>
      <c r="V33" s="45"/>
      <c r="W33" s="98"/>
      <c r="X33" s="59"/>
      <c r="Y33" s="97"/>
      <c r="Z33" s="44"/>
      <c r="AA33" s="96"/>
      <c r="AB33" s="45"/>
      <c r="AC33" s="165"/>
      <c r="AD33" s="45"/>
      <c r="AE33" s="99"/>
      <c r="AF33" s="45"/>
      <c r="AG33" s="99"/>
      <c r="AH33" s="44"/>
      <c r="AI33" s="96"/>
      <c r="AJ33" s="45"/>
      <c r="AK33" s="99"/>
      <c r="AL33" s="45"/>
      <c r="AM33" s="99"/>
      <c r="AN33" s="44"/>
      <c r="AO33" s="96"/>
      <c r="AP33" s="45"/>
      <c r="AQ33" s="99"/>
      <c r="AR33" s="44"/>
      <c r="AS33" s="96"/>
      <c r="AT33" s="45"/>
      <c r="AU33" s="96"/>
      <c r="AV33" s="45"/>
      <c r="AW33" s="96"/>
      <c r="AX33" s="45"/>
      <c r="AY33" s="96"/>
      <c r="AZ33" s="45"/>
      <c r="BA33" s="96"/>
      <c r="BB33" s="45"/>
      <c r="BC33" s="99"/>
      <c r="BD33" s="44"/>
      <c r="BE33" s="96"/>
      <c r="BF33" s="45"/>
      <c r="BG33" s="99"/>
      <c r="BH33" s="44"/>
      <c r="BI33" s="96"/>
      <c r="BJ33" s="45"/>
      <c r="BK33" s="96"/>
      <c r="BL33" s="44"/>
      <c r="BM33" s="96"/>
      <c r="BN33" s="45"/>
      <c r="BO33" s="96"/>
      <c r="BP33" s="45"/>
      <c r="BQ33" s="96"/>
      <c r="BR33" s="45"/>
      <c r="BS33" s="29">
        <f t="shared" si="3"/>
        <v>0</v>
      </c>
      <c r="BT33" s="30">
        <f t="shared" si="4"/>
        <v>0</v>
      </c>
      <c r="BU33" s="100">
        <f t="shared" si="5"/>
        <v>0</v>
      </c>
      <c r="BV33" s="41"/>
      <c r="BW33" s="50"/>
    </row>
    <row r="34" spans="1:76" ht="32.25" customHeight="1" thickBot="1">
      <c r="A34" s="247" t="s">
        <v>37</v>
      </c>
      <c r="B34" s="248"/>
      <c r="C34" s="113">
        <v>12</v>
      </c>
      <c r="D34" s="104">
        <v>2.08</v>
      </c>
      <c r="E34" s="113">
        <v>12.023999999999999</v>
      </c>
      <c r="F34" s="104">
        <v>3.6000000000001364</v>
      </c>
      <c r="G34" s="113">
        <v>12</v>
      </c>
      <c r="H34" s="104">
        <v>2.88</v>
      </c>
      <c r="I34" s="101">
        <v>12</v>
      </c>
      <c r="J34" s="104">
        <v>2.88</v>
      </c>
      <c r="K34" s="101">
        <v>12</v>
      </c>
      <c r="L34" s="104">
        <v>2.8</v>
      </c>
      <c r="M34" s="103">
        <v>12</v>
      </c>
      <c r="N34" s="104">
        <v>2.8</v>
      </c>
      <c r="O34" s="101">
        <v>12</v>
      </c>
      <c r="P34" s="104">
        <v>2.3199999999999998</v>
      </c>
      <c r="Q34" s="101">
        <v>12</v>
      </c>
      <c r="R34" s="104">
        <v>1.76</v>
      </c>
      <c r="S34" s="105">
        <v>12</v>
      </c>
      <c r="T34" s="106">
        <v>2.2400000000000002</v>
      </c>
      <c r="U34" s="107">
        <v>192</v>
      </c>
      <c r="V34" s="45">
        <v>2.5600000000001728</v>
      </c>
      <c r="W34" s="91">
        <v>94.8</v>
      </c>
      <c r="X34" s="106">
        <v>2.2399999999997817</v>
      </c>
      <c r="Y34" s="107">
        <v>94.56</v>
      </c>
      <c r="Z34" s="110">
        <v>2.16</v>
      </c>
      <c r="AA34" s="168">
        <v>192</v>
      </c>
      <c r="AB34" s="104">
        <v>2.72</v>
      </c>
      <c r="AC34" s="166">
        <v>12</v>
      </c>
      <c r="AD34" s="106">
        <v>2.64</v>
      </c>
      <c r="AE34" s="108">
        <v>93.53</v>
      </c>
      <c r="AF34" s="106">
        <v>2.3199999999999998</v>
      </c>
      <c r="AG34" s="109">
        <v>74.709999999999994</v>
      </c>
      <c r="AH34" s="102">
        <v>49.24</v>
      </c>
      <c r="AI34" s="101">
        <v>76.900000000000006</v>
      </c>
      <c r="AJ34" s="104">
        <v>105.24</v>
      </c>
      <c r="AK34" s="101">
        <v>192</v>
      </c>
      <c r="AL34" s="104">
        <v>129.03999999999928</v>
      </c>
      <c r="AM34" s="90">
        <v>192</v>
      </c>
      <c r="AN34" s="110">
        <v>154.56</v>
      </c>
      <c r="AO34" s="111">
        <v>192</v>
      </c>
      <c r="AP34" s="104">
        <v>144.47999999999999</v>
      </c>
      <c r="AQ34" s="112">
        <v>192</v>
      </c>
      <c r="AR34" s="110">
        <v>141.63999999999999</v>
      </c>
      <c r="AS34" s="113">
        <v>189.678</v>
      </c>
      <c r="AT34" s="104">
        <v>148.08000000000001</v>
      </c>
      <c r="AU34" s="113">
        <v>192</v>
      </c>
      <c r="AV34" s="104">
        <v>158.80000000000001</v>
      </c>
      <c r="AW34" s="113">
        <v>192</v>
      </c>
      <c r="AX34" s="104">
        <v>125.64</v>
      </c>
      <c r="AY34" s="111">
        <v>192</v>
      </c>
      <c r="AZ34" s="104">
        <v>159.91999999999999</v>
      </c>
      <c r="BA34" s="111">
        <v>192</v>
      </c>
      <c r="BB34" s="104">
        <v>153.63999999999999</v>
      </c>
      <c r="BC34" s="112">
        <v>192</v>
      </c>
      <c r="BD34" s="110">
        <v>171.64</v>
      </c>
      <c r="BE34" s="113">
        <v>192</v>
      </c>
      <c r="BF34" s="104">
        <v>161.19999999999999</v>
      </c>
      <c r="BG34" s="112"/>
      <c r="BH34" s="110"/>
      <c r="BI34" s="43"/>
      <c r="BJ34" s="45"/>
      <c r="BK34" s="105"/>
      <c r="BL34" s="110"/>
      <c r="BM34" s="113">
        <v>93.528000000000006</v>
      </c>
      <c r="BN34" s="45">
        <v>153.15999999999894</v>
      </c>
      <c r="BO34" s="113">
        <v>176.88</v>
      </c>
      <c r="BP34" s="104">
        <v>150.24</v>
      </c>
      <c r="BQ34" s="113">
        <v>192</v>
      </c>
      <c r="BR34" s="104">
        <v>157.24</v>
      </c>
      <c r="BS34" s="114">
        <f t="shared" si="3"/>
        <v>2953.402</v>
      </c>
      <c r="BT34" s="115">
        <f t="shared" si="4"/>
        <v>1838.8799999999999</v>
      </c>
      <c r="BU34" s="116">
        <f t="shared" si="5"/>
        <v>-1114.5220000000002</v>
      </c>
      <c r="BV34" s="41"/>
      <c r="BW34" s="50"/>
    </row>
    <row r="35" spans="1:76" s="127" customFormat="1" ht="15" customHeight="1" thickBot="1">
      <c r="A35" s="249" t="s">
        <v>38</v>
      </c>
      <c r="B35" s="250"/>
      <c r="C35" s="120">
        <f t="shared" ref="C35:F35" si="6">SUM(C6:C34)</f>
        <v>1522.6788000001188</v>
      </c>
      <c r="D35" s="121">
        <f t="shared" si="6"/>
        <v>1659.3308600000357</v>
      </c>
      <c r="E35" s="120">
        <f t="shared" si="6"/>
        <v>1323.7879999998524</v>
      </c>
      <c r="F35" s="121">
        <f t="shared" si="6"/>
        <v>1565.7700399999571</v>
      </c>
      <c r="G35" s="120">
        <f t="shared" ref="G35:H35" si="7">SUM(G6:G34)</f>
        <v>1367.4119999999318</v>
      </c>
      <c r="H35" s="121">
        <f t="shared" si="7"/>
        <v>1527.7902299998282</v>
      </c>
      <c r="I35" s="117">
        <f t="shared" ref="I35:BF35" si="8">SUM(I6:I34)</f>
        <v>1229.6479999999999</v>
      </c>
      <c r="J35" s="119">
        <f t="shared" si="8"/>
        <v>1510.0798400001042</v>
      </c>
      <c r="K35" s="117">
        <f t="shared" si="8"/>
        <v>1280.6079999996787</v>
      </c>
      <c r="L35" s="119">
        <f>SUM(L6:L34)</f>
        <v>1396.9007399996049</v>
      </c>
      <c r="M35" s="117">
        <f t="shared" si="8"/>
        <v>1311.0520000001691</v>
      </c>
      <c r="N35" s="119">
        <f t="shared" si="8"/>
        <v>1370.9985300001699</v>
      </c>
      <c r="O35" s="117">
        <f t="shared" si="8"/>
        <v>1245.5119999998346</v>
      </c>
      <c r="P35" s="119">
        <f t="shared" si="8"/>
        <v>1374.7745499998614</v>
      </c>
      <c r="Q35" s="117">
        <f t="shared" si="8"/>
        <v>1205.1867999999936</v>
      </c>
      <c r="R35" s="118">
        <f t="shared" si="8"/>
        <v>1290.218300000121</v>
      </c>
      <c r="S35" s="120">
        <f t="shared" si="8"/>
        <v>1176.3759999998601</v>
      </c>
      <c r="T35" s="121">
        <f t="shared" si="8"/>
        <v>1412.4138399999169</v>
      </c>
      <c r="U35" s="120">
        <f t="shared" si="8"/>
        <v>1399.6160000005193</v>
      </c>
      <c r="V35" s="121">
        <f t="shared" si="8"/>
        <v>1500.5031400005528</v>
      </c>
      <c r="W35" s="120">
        <f t="shared" si="8"/>
        <v>1245.6879999996668</v>
      </c>
      <c r="X35" s="121">
        <f t="shared" si="8"/>
        <v>1468.9851099997834</v>
      </c>
      <c r="Y35" s="120">
        <f t="shared" si="8"/>
        <v>1231.1860000000001</v>
      </c>
      <c r="Z35" s="121">
        <f t="shared" si="8"/>
        <v>1416.3806100000277</v>
      </c>
      <c r="AA35" s="120">
        <f t="shared" si="8"/>
        <v>1451.3320000001413</v>
      </c>
      <c r="AB35" s="121">
        <f t="shared" si="8"/>
        <v>1637.0386000002754</v>
      </c>
      <c r="AC35" s="120">
        <f t="shared" si="8"/>
        <v>1442.3999999999542</v>
      </c>
      <c r="AD35" s="121">
        <f t="shared" si="8"/>
        <v>1640.0919899997893</v>
      </c>
      <c r="AE35" s="122">
        <f t="shared" si="8"/>
        <v>1415.2099999998793</v>
      </c>
      <c r="AF35" s="121">
        <f t="shared" si="8"/>
        <v>1705.6503999999888</v>
      </c>
      <c r="AG35" s="122">
        <f>SUM(AG6:AG34)</f>
        <v>1338.1300000000879</v>
      </c>
      <c r="AH35" s="121">
        <f t="shared" si="8"/>
        <v>1750.1583600001422</v>
      </c>
      <c r="AI35" s="120">
        <f t="shared" si="8"/>
        <v>1300.1480000000797</v>
      </c>
      <c r="AJ35" s="121">
        <f t="shared" si="8"/>
        <v>1792.8228299999571</v>
      </c>
      <c r="AK35" s="120">
        <f t="shared" si="8"/>
        <v>1463.6639999998972</v>
      </c>
      <c r="AL35" s="121">
        <f t="shared" si="8"/>
        <v>1679.3939600000792</v>
      </c>
      <c r="AM35" s="120">
        <f t="shared" si="8"/>
        <v>1369.1639999995284</v>
      </c>
      <c r="AN35" s="121">
        <f t="shared" si="8"/>
        <v>1354.0283799995009</v>
      </c>
      <c r="AO35" s="120">
        <f>AO6+AO7+AO8+AO9+AO10+AO11+AO12+AO13+AO14+AO15+AO16+AO17+AO18+AO19+AO20+AO21+AO22+AO23+AO24+AO25+AO26+AO27+AO28+AO29+AO30+AO31+AO32+AO34</f>
        <v>1660.9800000003358</v>
      </c>
      <c r="AP35" s="121">
        <f t="shared" si="8"/>
        <v>1845.1769000003392</v>
      </c>
      <c r="AQ35" s="120">
        <f t="shared" si="8"/>
        <v>1501.5789999998137</v>
      </c>
      <c r="AR35" s="121">
        <f t="shared" si="8"/>
        <v>1457.2071299999029</v>
      </c>
      <c r="AS35" s="120">
        <f t="shared" ref="AS35:AV35" si="9">SUM(AS6:AS34)</f>
        <v>1589.4030000001103</v>
      </c>
      <c r="AT35" s="121">
        <f t="shared" si="9"/>
        <v>1470.3717800000531</v>
      </c>
      <c r="AU35" s="120">
        <f t="shared" si="9"/>
        <v>1703.7830000001054</v>
      </c>
      <c r="AV35" s="121">
        <f t="shared" si="9"/>
        <v>1556.969830000116</v>
      </c>
      <c r="AW35" s="120">
        <f t="shared" si="8"/>
        <v>1661.9720000000279</v>
      </c>
      <c r="AX35" s="121">
        <f t="shared" si="8"/>
        <v>1703.5745700001196</v>
      </c>
      <c r="AY35" s="120">
        <f t="shared" si="8"/>
        <v>1440.7660000000924</v>
      </c>
      <c r="AZ35" s="121">
        <f t="shared" si="8"/>
        <v>1649.1202199999755</v>
      </c>
      <c r="BA35" s="120">
        <f t="shared" si="8"/>
        <v>1485.0429999996466</v>
      </c>
      <c r="BB35" s="121">
        <f t="shared" si="8"/>
        <v>1678.4927299998594</v>
      </c>
      <c r="BC35" s="120">
        <f t="shared" si="8"/>
        <v>1701.892000000058</v>
      </c>
      <c r="BD35" s="121">
        <f t="shared" si="8"/>
        <v>1753.7395999998535</v>
      </c>
      <c r="BE35" s="120">
        <f t="shared" si="8"/>
        <v>1823.408000000411</v>
      </c>
      <c r="BF35" s="121">
        <f t="shared" si="8"/>
        <v>1701.7876600002312</v>
      </c>
      <c r="BG35" s="120">
        <f>SUM(BG6:BG34)</f>
        <v>0</v>
      </c>
      <c r="BH35" s="121">
        <f t="shared" ref="BH35:BP35" si="10">SUM(BH6:BH34)</f>
        <v>0</v>
      </c>
      <c r="BI35" s="120">
        <f t="shared" si="10"/>
        <v>0</v>
      </c>
      <c r="BJ35" s="121">
        <f t="shared" si="10"/>
        <v>0</v>
      </c>
      <c r="BK35" s="120">
        <f t="shared" si="10"/>
        <v>0</v>
      </c>
      <c r="BL35" s="121">
        <f t="shared" si="10"/>
        <v>0</v>
      </c>
      <c r="BM35" s="120">
        <f t="shared" si="10"/>
        <v>1551.0159999998098</v>
      </c>
      <c r="BN35" s="121">
        <f t="shared" si="10"/>
        <v>1681.9270699998206</v>
      </c>
      <c r="BO35" s="120">
        <f t="shared" si="10"/>
        <v>1919.4960000003002</v>
      </c>
      <c r="BP35" s="121">
        <f t="shared" si="10"/>
        <v>1906.7262700004617</v>
      </c>
      <c r="BQ35" s="120">
        <f t="shared" ref="BQ35:BR35" si="11">SUM(BQ6:BQ34)</f>
        <v>1855.2039999996471</v>
      </c>
      <c r="BR35" s="121">
        <f t="shared" si="11"/>
        <v>1941.8966199995486</v>
      </c>
      <c r="BS35" s="123">
        <f t="shared" si="3"/>
        <v>38641.937600000128</v>
      </c>
      <c r="BT35" s="124">
        <f>SUM(V35,T35,R35,P35,N35,L35,J35,H35,F35,D35,Z35,AB35,AD35,AF35,AH35,AJ35,AL35,AN35,AP35,AR35,AT35,AV35,AX35,AZ35,BB35,BD35,BF35,BH35,BJ35,BL35)</f>
        <v>42400.785620000373</v>
      </c>
      <c r="BU35" s="125">
        <f>BT35-BS35</f>
        <v>3758.848020000245</v>
      </c>
      <c r="BV35" s="126">
        <f>SUM(BV6:BV34)</f>
        <v>0</v>
      </c>
      <c r="BW35" s="1"/>
      <c r="BX35" s="1"/>
    </row>
    <row r="36" spans="1:76" ht="16.5" thickBot="1">
      <c r="A36" s="251" t="s">
        <v>39</v>
      </c>
      <c r="B36" s="252"/>
      <c r="C36" s="235">
        <v>4122.5339999999997</v>
      </c>
      <c r="D36" s="207"/>
      <c r="E36" s="235">
        <v>4061.913760000265</v>
      </c>
      <c r="F36" s="207"/>
      <c r="G36" s="241">
        <v>3933.1667599999732</v>
      </c>
      <c r="H36" s="242"/>
      <c r="I36" s="241">
        <v>3989.261</v>
      </c>
      <c r="J36" s="242"/>
      <c r="K36" s="241">
        <v>3840.7860000000001</v>
      </c>
      <c r="L36" s="242"/>
      <c r="M36" s="241">
        <v>3982.1831999999285</v>
      </c>
      <c r="N36" s="242"/>
      <c r="O36" s="241">
        <v>3966.3917600001309</v>
      </c>
      <c r="P36" s="242"/>
      <c r="Q36" s="241">
        <v>3670.4070000000002</v>
      </c>
      <c r="R36" s="242"/>
      <c r="S36" s="241">
        <v>3814.7359999999999</v>
      </c>
      <c r="T36" s="242"/>
      <c r="U36" s="241">
        <v>3866.9871199997383</v>
      </c>
      <c r="V36" s="242"/>
      <c r="W36" s="243">
        <v>3530.8371600001724</v>
      </c>
      <c r="X36" s="244"/>
      <c r="Y36" s="241">
        <v>3728.3629999999998</v>
      </c>
      <c r="Z36" s="242"/>
      <c r="AA36" s="241">
        <v>4013.2310000000002</v>
      </c>
      <c r="AB36" s="242"/>
      <c r="AC36" s="235">
        <v>4031.3333199998124</v>
      </c>
      <c r="AD36" s="207"/>
      <c r="AE36" s="245">
        <v>4004.3159600001186</v>
      </c>
      <c r="AF36" s="246"/>
      <c r="AG36" s="241">
        <v>4096.1689999999999</v>
      </c>
      <c r="AH36" s="242"/>
      <c r="AI36" s="241">
        <v>4315.4549999999999</v>
      </c>
      <c r="AJ36" s="242"/>
      <c r="AK36" s="241">
        <v>4015.8075200001535</v>
      </c>
      <c r="AL36" s="242"/>
      <c r="AM36" s="241">
        <v>3855.7858000003475</v>
      </c>
      <c r="AN36" s="242"/>
      <c r="AO36" s="241">
        <v>4211.2579999999998</v>
      </c>
      <c r="AP36" s="242"/>
      <c r="AQ36" s="241">
        <v>3844.9960000000001</v>
      </c>
      <c r="AR36" s="242"/>
      <c r="AS36" s="235">
        <v>3659.3936799998451</v>
      </c>
      <c r="AT36" s="207"/>
      <c r="AU36" s="235">
        <v>3762.1874799999441</v>
      </c>
      <c r="AV36" s="207"/>
      <c r="AW36" s="241">
        <v>4051.096</v>
      </c>
      <c r="AX36" s="242"/>
      <c r="AY36" s="235">
        <v>3834.413</v>
      </c>
      <c r="AZ36" s="207"/>
      <c r="BA36" s="235">
        <v>3847.3390000009999</v>
      </c>
      <c r="BB36" s="207"/>
      <c r="BC36" s="235">
        <v>4055.751199999997</v>
      </c>
      <c r="BD36" s="207"/>
      <c r="BE36" s="235">
        <v>3863.038</v>
      </c>
      <c r="BF36" s="207"/>
      <c r="BG36" s="235"/>
      <c r="BH36" s="207"/>
      <c r="BI36" s="235"/>
      <c r="BJ36" s="207"/>
      <c r="BK36" s="235"/>
      <c r="BL36" s="207"/>
      <c r="BM36" s="235">
        <v>3965.645</v>
      </c>
      <c r="BN36" s="207"/>
      <c r="BO36" s="235">
        <v>4070.0194799999122</v>
      </c>
      <c r="BP36" s="207"/>
      <c r="BQ36" s="235">
        <v>4154.0320000000002</v>
      </c>
      <c r="BR36" s="207"/>
      <c r="BS36" s="236">
        <f>SUM(A36:BL36)</f>
        <v>109969.13672000142</v>
      </c>
      <c r="BT36" s="237"/>
      <c r="BU36" s="238"/>
      <c r="BV36" s="16"/>
    </row>
    <row r="37" spans="1:76" ht="15.75" thickBot="1">
      <c r="A37" s="239" t="s">
        <v>40</v>
      </c>
      <c r="B37" s="240"/>
      <c r="C37" s="229">
        <v>1949.1179999999999</v>
      </c>
      <c r="D37" s="230"/>
      <c r="E37" s="229">
        <v>1948.5250000000001</v>
      </c>
      <c r="F37" s="230"/>
      <c r="G37" s="229">
        <v>1944.9179999999999</v>
      </c>
      <c r="H37" s="230"/>
      <c r="I37" s="231">
        <v>1943.316</v>
      </c>
      <c r="J37" s="232"/>
      <c r="K37" s="231">
        <v>1945.2429999999999</v>
      </c>
      <c r="L37" s="232"/>
      <c r="M37" s="231">
        <v>1940.9</v>
      </c>
      <c r="N37" s="232"/>
      <c r="O37" s="231">
        <v>1949.356</v>
      </c>
      <c r="P37" s="232"/>
      <c r="Q37" s="231">
        <v>1947.9449999999999</v>
      </c>
      <c r="R37" s="232"/>
      <c r="S37" s="231">
        <v>1949.4179999999999</v>
      </c>
      <c r="T37" s="232"/>
      <c r="U37" s="229">
        <v>1955.7739999999999</v>
      </c>
      <c r="V37" s="230"/>
      <c r="W37" s="233">
        <v>1951.0229999999999</v>
      </c>
      <c r="X37" s="234"/>
      <c r="Y37" s="229">
        <v>1942.335</v>
      </c>
      <c r="Z37" s="230"/>
      <c r="AA37" s="229">
        <v>1952.6969999999999</v>
      </c>
      <c r="AB37" s="230"/>
      <c r="AC37" s="226">
        <v>1955.856</v>
      </c>
      <c r="AD37" s="217"/>
      <c r="AE37" s="229">
        <v>1958.0650000000001</v>
      </c>
      <c r="AF37" s="230"/>
      <c r="AG37" s="229">
        <v>1943.808</v>
      </c>
      <c r="AH37" s="230"/>
      <c r="AI37" s="229">
        <v>1946.1780000000001</v>
      </c>
      <c r="AJ37" s="230"/>
      <c r="AK37" s="229">
        <v>1824.9570000000001</v>
      </c>
      <c r="AL37" s="230"/>
      <c r="AM37" s="229">
        <v>1824.9729999999997</v>
      </c>
      <c r="AN37" s="230"/>
      <c r="AO37" s="229">
        <v>1886.8489999999999</v>
      </c>
      <c r="AP37" s="230"/>
      <c r="AQ37" s="229">
        <v>1723.76</v>
      </c>
      <c r="AR37" s="230"/>
      <c r="AS37" s="229">
        <v>1823.3710000000001</v>
      </c>
      <c r="AT37" s="230"/>
      <c r="AU37" s="229">
        <v>1823.0830000000001</v>
      </c>
      <c r="AV37" s="230"/>
      <c r="AW37" s="229">
        <v>1811.172</v>
      </c>
      <c r="AX37" s="230"/>
      <c r="AY37" s="229">
        <v>1831.7619999999999</v>
      </c>
      <c r="AZ37" s="230"/>
      <c r="BA37" s="229">
        <v>1830.3820000000001</v>
      </c>
      <c r="BB37" s="230"/>
      <c r="BC37" s="229">
        <v>1830.5229999999999</v>
      </c>
      <c r="BD37" s="230"/>
      <c r="BE37" s="229">
        <v>1831.5820000000001</v>
      </c>
      <c r="BF37" s="230"/>
      <c r="BG37" s="226"/>
      <c r="BH37" s="217"/>
      <c r="BI37" s="226"/>
      <c r="BJ37" s="217"/>
      <c r="BK37" s="226"/>
      <c r="BL37" s="217"/>
      <c r="BM37" s="229">
        <v>1828.1420000000001</v>
      </c>
      <c r="BN37" s="230"/>
      <c r="BO37" s="229">
        <v>1829.297</v>
      </c>
      <c r="BP37" s="230"/>
      <c r="BQ37" s="229">
        <v>1832.33</v>
      </c>
      <c r="BR37" s="230"/>
      <c r="BS37" s="208">
        <f>SUM(A37:BL37)</f>
        <v>53166.889000000003</v>
      </c>
      <c r="BT37" s="209"/>
      <c r="BU37" s="210"/>
      <c r="BV37" s="16"/>
    </row>
    <row r="38" spans="1:76" ht="15.75" thickBot="1">
      <c r="A38" s="222" t="s">
        <v>41</v>
      </c>
      <c r="B38" s="223"/>
      <c r="C38" s="226">
        <v>359.04</v>
      </c>
      <c r="D38" s="217"/>
      <c r="E38" s="226">
        <v>356.4</v>
      </c>
      <c r="F38" s="217"/>
      <c r="G38" s="227">
        <v>359.04</v>
      </c>
      <c r="H38" s="228"/>
      <c r="I38" s="227">
        <v>360.48</v>
      </c>
      <c r="J38" s="228"/>
      <c r="K38" s="227">
        <v>360.24</v>
      </c>
      <c r="L38" s="228"/>
      <c r="M38" s="227">
        <v>360.24</v>
      </c>
      <c r="N38" s="228"/>
      <c r="O38" s="227">
        <v>361.44</v>
      </c>
      <c r="P38" s="228"/>
      <c r="Q38" s="227">
        <v>361.2</v>
      </c>
      <c r="R38" s="228"/>
      <c r="S38" s="227">
        <v>361.44</v>
      </c>
      <c r="T38" s="228"/>
      <c r="U38" s="227">
        <v>468</v>
      </c>
      <c r="V38" s="228"/>
      <c r="W38" s="220">
        <v>467.76</v>
      </c>
      <c r="X38" s="221"/>
      <c r="Y38" s="227">
        <v>468</v>
      </c>
      <c r="Z38" s="228"/>
      <c r="AA38" s="227">
        <v>468</v>
      </c>
      <c r="AB38" s="228"/>
      <c r="AC38" s="226">
        <v>466.56</v>
      </c>
      <c r="AD38" s="217"/>
      <c r="AE38" s="227">
        <v>466.56</v>
      </c>
      <c r="AF38" s="228"/>
      <c r="AG38" s="227">
        <v>469.2</v>
      </c>
      <c r="AH38" s="228"/>
      <c r="AI38" s="227">
        <v>468.96</v>
      </c>
      <c r="AJ38" s="228"/>
      <c r="AK38" s="227">
        <v>470.4</v>
      </c>
      <c r="AL38" s="228"/>
      <c r="AM38" s="227">
        <v>470.40000000000003</v>
      </c>
      <c r="AN38" s="228"/>
      <c r="AO38" s="227">
        <v>459.19200000000001</v>
      </c>
      <c r="AP38" s="228"/>
      <c r="AQ38" s="227">
        <v>411.43200000000002</v>
      </c>
      <c r="AR38" s="228"/>
      <c r="AS38" s="226">
        <v>476.4</v>
      </c>
      <c r="AT38" s="217"/>
      <c r="AU38" s="226">
        <v>476.4</v>
      </c>
      <c r="AV38" s="217"/>
      <c r="AW38" s="227">
        <v>473.94400000000002</v>
      </c>
      <c r="AX38" s="228"/>
      <c r="AY38" s="227">
        <v>476.4</v>
      </c>
      <c r="AZ38" s="228"/>
      <c r="BA38" s="226">
        <v>476.64</v>
      </c>
      <c r="BB38" s="217"/>
      <c r="BC38" s="226">
        <v>476.4</v>
      </c>
      <c r="BD38" s="217"/>
      <c r="BE38" s="226">
        <v>488.16</v>
      </c>
      <c r="BF38" s="217"/>
      <c r="BG38" s="226"/>
      <c r="BH38" s="217"/>
      <c r="BI38" s="226"/>
      <c r="BJ38" s="217"/>
      <c r="BK38" s="226"/>
      <c r="BL38" s="217"/>
      <c r="BM38" s="226">
        <v>478.8</v>
      </c>
      <c r="BN38" s="217"/>
      <c r="BO38" s="226">
        <v>483.59999999999997</v>
      </c>
      <c r="BP38" s="217"/>
      <c r="BQ38" s="226">
        <v>486.24</v>
      </c>
      <c r="BR38" s="217"/>
      <c r="BS38" s="208">
        <f>SUM(A38:BL38)</f>
        <v>12138.327999999998</v>
      </c>
      <c r="BT38" s="209"/>
      <c r="BU38" s="210"/>
      <c r="BV38" s="16"/>
    </row>
    <row r="39" spans="1:76" s="50" customFormat="1" ht="15.75" hidden="1" customHeight="1">
      <c r="A39" s="224" t="s">
        <v>42</v>
      </c>
      <c r="B39" s="225"/>
      <c r="C39" s="130"/>
      <c r="D39" s="131"/>
      <c r="E39" s="130"/>
      <c r="F39" s="131"/>
      <c r="G39" s="130"/>
      <c r="H39" s="131"/>
      <c r="I39" s="128"/>
      <c r="J39" s="129"/>
      <c r="K39" s="130"/>
      <c r="L39" s="131"/>
      <c r="M39" s="128"/>
      <c r="N39" s="129"/>
      <c r="O39" s="128"/>
      <c r="P39" s="131"/>
      <c r="Q39" s="128"/>
      <c r="R39" s="131"/>
      <c r="S39" s="154"/>
      <c r="T39" s="131"/>
      <c r="U39" s="130"/>
      <c r="V39" s="131"/>
      <c r="W39" s="220">
        <f t="shared" ref="W39:W42" si="12">SUM(C39:V39)</f>
        <v>0</v>
      </c>
      <c r="X39" s="221"/>
      <c r="Y39" s="130"/>
      <c r="Z39" s="131"/>
      <c r="AA39" s="130"/>
      <c r="AB39" s="131"/>
      <c r="AC39" s="130"/>
      <c r="AD39" s="131"/>
      <c r="AE39" s="130"/>
      <c r="AF39" s="131"/>
      <c r="AG39" s="130"/>
      <c r="AH39" s="131"/>
      <c r="AI39" s="130"/>
      <c r="AJ39" s="131"/>
      <c r="AK39" s="130"/>
      <c r="AL39" s="131"/>
      <c r="AM39" s="130"/>
      <c r="AN39" s="131"/>
      <c r="AO39" s="130"/>
      <c r="AP39" s="131"/>
      <c r="AQ39" s="130"/>
      <c r="AR39" s="131"/>
      <c r="AS39" s="130"/>
      <c r="AT39" s="131"/>
      <c r="AU39" s="130"/>
      <c r="AV39" s="131"/>
      <c r="AW39" s="130"/>
      <c r="AX39" s="131"/>
      <c r="AY39" s="130"/>
      <c r="AZ39" s="131"/>
      <c r="BA39" s="130"/>
      <c r="BB39" s="131"/>
      <c r="BC39" s="130"/>
      <c r="BD39" s="131"/>
      <c r="BE39" s="130"/>
      <c r="BF39" s="131"/>
      <c r="BG39" s="130"/>
      <c r="BH39" s="131"/>
      <c r="BI39" s="130"/>
      <c r="BJ39" s="131"/>
      <c r="BK39" s="130"/>
      <c r="BL39" s="131"/>
      <c r="BM39" s="130"/>
      <c r="BN39" s="131"/>
      <c r="BO39" s="130"/>
      <c r="BP39" s="131"/>
      <c r="BQ39" s="130"/>
      <c r="BR39" s="131"/>
      <c r="BS39" s="208">
        <f>SUM(A39:BJ39)-W39</f>
        <v>0</v>
      </c>
      <c r="BT39" s="209"/>
      <c r="BU39" s="210"/>
      <c r="BV39" s="32"/>
      <c r="BW39" s="1"/>
      <c r="BX39" s="1"/>
    </row>
    <row r="40" spans="1:76" ht="15.75" hidden="1" customHeight="1">
      <c r="A40" s="132"/>
      <c r="B40" s="133"/>
      <c r="C40" s="134"/>
      <c r="D40" s="135"/>
      <c r="E40" s="134"/>
      <c r="F40" s="135"/>
      <c r="G40" s="134"/>
      <c r="H40" s="135"/>
      <c r="I40" s="134"/>
      <c r="J40" s="135"/>
      <c r="K40" s="134"/>
      <c r="L40" s="135"/>
      <c r="M40" s="134"/>
      <c r="N40" s="135"/>
      <c r="O40" s="134"/>
      <c r="P40" s="135"/>
      <c r="Q40" s="134"/>
      <c r="R40" s="135"/>
      <c r="S40" s="134"/>
      <c r="T40" s="135"/>
      <c r="U40" s="134"/>
      <c r="V40" s="135"/>
      <c r="W40" s="220">
        <f t="shared" si="12"/>
        <v>0</v>
      </c>
      <c r="X40" s="221"/>
      <c r="Y40" s="134"/>
      <c r="Z40" s="135"/>
      <c r="AA40" s="134"/>
      <c r="AB40" s="135"/>
      <c r="AC40" s="134"/>
      <c r="AD40" s="135"/>
      <c r="AE40" s="134"/>
      <c r="AF40" s="135"/>
      <c r="AG40" s="134"/>
      <c r="AH40" s="135"/>
      <c r="AI40" s="134"/>
      <c r="AJ40" s="135"/>
      <c r="AK40" s="134"/>
      <c r="AL40" s="135"/>
      <c r="AM40" s="134"/>
      <c r="AN40" s="135"/>
      <c r="AO40" s="134"/>
      <c r="AP40" s="135"/>
      <c r="AQ40" s="134"/>
      <c r="AR40" s="135"/>
      <c r="AS40" s="134"/>
      <c r="AT40" s="135"/>
      <c r="AU40" s="134"/>
      <c r="AV40" s="135"/>
      <c r="AW40" s="134"/>
      <c r="AX40" s="135"/>
      <c r="AY40" s="134"/>
      <c r="AZ40" s="135"/>
      <c r="BA40" s="134"/>
      <c r="BB40" s="135"/>
      <c r="BC40" s="134"/>
      <c r="BD40" s="135"/>
      <c r="BE40" s="134"/>
      <c r="BF40" s="135"/>
      <c r="BG40" s="134"/>
      <c r="BH40" s="135"/>
      <c r="BI40" s="134"/>
      <c r="BJ40" s="135"/>
      <c r="BK40" s="134"/>
      <c r="BL40" s="135"/>
      <c r="BM40" s="134"/>
      <c r="BN40" s="135"/>
      <c r="BO40" s="134"/>
      <c r="BP40" s="135"/>
      <c r="BQ40" s="134"/>
      <c r="BR40" s="135"/>
      <c r="BS40" s="208">
        <f>SUM(A40:BJ40)-W40</f>
        <v>0</v>
      </c>
      <c r="BT40" s="209"/>
      <c r="BU40" s="210"/>
      <c r="BV40" s="41"/>
    </row>
    <row r="41" spans="1:76" ht="15.75" hidden="1" customHeight="1">
      <c r="A41" s="132"/>
      <c r="B41" s="133"/>
      <c r="C41" s="134"/>
      <c r="D41" s="135"/>
      <c r="E41" s="134"/>
      <c r="F41" s="135"/>
      <c r="G41" s="134"/>
      <c r="H41" s="135"/>
      <c r="I41" s="134"/>
      <c r="J41" s="135"/>
      <c r="K41" s="134"/>
      <c r="L41" s="135"/>
      <c r="M41" s="134"/>
      <c r="N41" s="135"/>
      <c r="O41" s="134"/>
      <c r="P41" s="136"/>
      <c r="Q41" s="134"/>
      <c r="R41" s="135"/>
      <c r="S41" s="134"/>
      <c r="T41" s="135"/>
      <c r="U41" s="134"/>
      <c r="V41" s="135"/>
      <c r="W41" s="220">
        <f t="shared" si="12"/>
        <v>0</v>
      </c>
      <c r="X41" s="221"/>
      <c r="Y41" s="134"/>
      <c r="Z41" s="135"/>
      <c r="AA41" s="134"/>
      <c r="AB41" s="135"/>
      <c r="AC41" s="134"/>
      <c r="AD41" s="135"/>
      <c r="AE41" s="134"/>
      <c r="AF41" s="135"/>
      <c r="AG41" s="134"/>
      <c r="AH41" s="135"/>
      <c r="AI41" s="134"/>
      <c r="AJ41" s="135"/>
      <c r="AK41" s="134"/>
      <c r="AL41" s="135"/>
      <c r="AM41" s="134"/>
      <c r="AN41" s="135"/>
      <c r="AO41" s="134"/>
      <c r="AP41" s="135"/>
      <c r="AQ41" s="134"/>
      <c r="AR41" s="135"/>
      <c r="AS41" s="134"/>
      <c r="AT41" s="135"/>
      <c r="AU41" s="134"/>
      <c r="AV41" s="135"/>
      <c r="AW41" s="134"/>
      <c r="AX41" s="135"/>
      <c r="AY41" s="134"/>
      <c r="AZ41" s="135"/>
      <c r="BA41" s="134"/>
      <c r="BB41" s="135"/>
      <c r="BC41" s="134"/>
      <c r="BD41" s="135"/>
      <c r="BE41" s="134"/>
      <c r="BF41" s="135"/>
      <c r="BG41" s="134"/>
      <c r="BH41" s="135"/>
      <c r="BI41" s="134"/>
      <c r="BJ41" s="135"/>
      <c r="BK41" s="134"/>
      <c r="BL41" s="135"/>
      <c r="BM41" s="134"/>
      <c r="BN41" s="135"/>
      <c r="BO41" s="134"/>
      <c r="BP41" s="135"/>
      <c r="BQ41" s="134"/>
      <c r="BR41" s="135"/>
      <c r="BS41" s="208">
        <f>SUM(A41:BJ41)-W41</f>
        <v>0</v>
      </c>
      <c r="BT41" s="209"/>
      <c r="BU41" s="210"/>
      <c r="BV41" s="41"/>
    </row>
    <row r="42" spans="1:76" ht="15.75" hidden="1" customHeight="1">
      <c r="A42" s="137"/>
      <c r="B42" s="138"/>
      <c r="C42" s="139"/>
      <c r="D42" s="140"/>
      <c r="E42" s="139"/>
      <c r="F42" s="140"/>
      <c r="G42" s="139"/>
      <c r="H42" s="140"/>
      <c r="I42" s="139"/>
      <c r="J42" s="140"/>
      <c r="K42" s="139"/>
      <c r="L42" s="140"/>
      <c r="M42" s="139"/>
      <c r="N42" s="140"/>
      <c r="O42" s="139"/>
      <c r="P42" s="140"/>
      <c r="Q42" s="139"/>
      <c r="R42" s="140"/>
      <c r="S42" s="139"/>
      <c r="T42" s="140"/>
      <c r="U42" s="139"/>
      <c r="V42" s="140"/>
      <c r="W42" s="220">
        <f t="shared" si="12"/>
        <v>0</v>
      </c>
      <c r="X42" s="221"/>
      <c r="Y42" s="139"/>
      <c r="Z42" s="140"/>
      <c r="AA42" s="139"/>
      <c r="AB42" s="140"/>
      <c r="AC42" s="139"/>
      <c r="AD42" s="140"/>
      <c r="AE42" s="139"/>
      <c r="AF42" s="140"/>
      <c r="AG42" s="139"/>
      <c r="AH42" s="140"/>
      <c r="AI42" s="139"/>
      <c r="AJ42" s="140"/>
      <c r="AK42" s="139"/>
      <c r="AL42" s="140"/>
      <c r="AM42" s="139"/>
      <c r="AN42" s="140"/>
      <c r="AO42" s="139"/>
      <c r="AP42" s="140"/>
      <c r="AQ42" s="139"/>
      <c r="AR42" s="140"/>
      <c r="AS42" s="139"/>
      <c r="AT42" s="140"/>
      <c r="AU42" s="139"/>
      <c r="AV42" s="140"/>
      <c r="AW42" s="139"/>
      <c r="AX42" s="140"/>
      <c r="AY42" s="139"/>
      <c r="AZ42" s="140"/>
      <c r="BA42" s="139"/>
      <c r="BB42" s="140"/>
      <c r="BC42" s="139"/>
      <c r="BD42" s="140"/>
      <c r="BE42" s="139"/>
      <c r="BF42" s="140"/>
      <c r="BG42" s="139"/>
      <c r="BH42" s="140"/>
      <c r="BI42" s="139"/>
      <c r="BJ42" s="140"/>
      <c r="BK42" s="139"/>
      <c r="BL42" s="140"/>
      <c r="BM42" s="139"/>
      <c r="BN42" s="140"/>
      <c r="BO42" s="139"/>
      <c r="BP42" s="140"/>
      <c r="BQ42" s="139"/>
      <c r="BR42" s="140"/>
      <c r="BS42" s="208">
        <f>SUM(A42:BJ42)-W42</f>
        <v>0</v>
      </c>
      <c r="BT42" s="209"/>
      <c r="BU42" s="210"/>
      <c r="BV42" s="126"/>
    </row>
    <row r="43" spans="1:76" ht="15.75" thickBot="1">
      <c r="A43" s="222" t="s">
        <v>43</v>
      </c>
      <c r="B43" s="223"/>
      <c r="C43" s="213">
        <f t="shared" ref="C43" si="13">C35+C37+C38</f>
        <v>3830.8368000001187</v>
      </c>
      <c r="D43" s="217"/>
      <c r="E43" s="213">
        <f t="shared" ref="E43" si="14">E35+E37+E38</f>
        <v>3628.7129999998529</v>
      </c>
      <c r="F43" s="217"/>
      <c r="G43" s="213">
        <f t="shared" ref="G43" si="15">G35+G37+G38</f>
        <v>3671.3699999999317</v>
      </c>
      <c r="H43" s="217"/>
      <c r="I43" s="213">
        <f t="shared" ref="I43" si="16">I35+I37+I38</f>
        <v>3533.444</v>
      </c>
      <c r="J43" s="217"/>
      <c r="K43" s="213">
        <f t="shared" ref="K43" si="17">K35+K37+K38</f>
        <v>3586.0909999996784</v>
      </c>
      <c r="L43" s="217"/>
      <c r="M43" s="213">
        <f t="shared" ref="M43" si="18">M35+M37+M38</f>
        <v>3612.1920000001692</v>
      </c>
      <c r="N43" s="217"/>
      <c r="O43" s="213">
        <f t="shared" ref="O43" si="19">O35+O37+O38</f>
        <v>3556.3079999998349</v>
      </c>
      <c r="P43" s="217"/>
      <c r="Q43" s="213">
        <f t="shared" ref="Q43" si="20">Q35+Q37+Q38</f>
        <v>3514.3317999999936</v>
      </c>
      <c r="R43" s="217"/>
      <c r="S43" s="213">
        <f t="shared" ref="S43" si="21">S35+S37+S38</f>
        <v>3487.2339999998599</v>
      </c>
      <c r="T43" s="217"/>
      <c r="U43" s="213">
        <f>U35+U37+U38</f>
        <v>3823.3900000005192</v>
      </c>
      <c r="V43" s="217"/>
      <c r="W43" s="213">
        <f>W35+W37+W38</f>
        <v>3664.4709999996667</v>
      </c>
      <c r="X43" s="217"/>
      <c r="Y43" s="213">
        <f>Y35+Y37+Y38</f>
        <v>3641.5210000000002</v>
      </c>
      <c r="Z43" s="217"/>
      <c r="AA43" s="213">
        <f>AA35+AA37+AA38</f>
        <v>3872.0290000001414</v>
      </c>
      <c r="AB43" s="217"/>
      <c r="AC43" s="213">
        <f t="shared" ref="AC43:AM43" si="22">AC35+AC37+AC38</f>
        <v>3864.8159999999539</v>
      </c>
      <c r="AD43" s="214"/>
      <c r="AE43" s="213">
        <f t="shared" si="22"/>
        <v>3839.8349999998795</v>
      </c>
      <c r="AF43" s="214"/>
      <c r="AG43" s="213">
        <f t="shared" si="22"/>
        <v>3751.1380000000877</v>
      </c>
      <c r="AH43" s="214"/>
      <c r="AI43" s="213">
        <f t="shared" si="22"/>
        <v>3715.2860000000801</v>
      </c>
      <c r="AJ43" s="214"/>
      <c r="AK43" s="213">
        <f t="shared" si="22"/>
        <v>3759.0209999998974</v>
      </c>
      <c r="AL43" s="214"/>
      <c r="AM43" s="213">
        <f t="shared" si="22"/>
        <v>3664.5369999995282</v>
      </c>
      <c r="AN43" s="214"/>
      <c r="AO43" s="213">
        <f>AO35+AO37+AO38</f>
        <v>4007.0210000003358</v>
      </c>
      <c r="AP43" s="217"/>
      <c r="AQ43" s="213">
        <f t="shared" ref="AQ43" si="23">AQ35+AQ37+AQ38</f>
        <v>3636.7709999998133</v>
      </c>
      <c r="AR43" s="217"/>
      <c r="AS43" s="213">
        <f t="shared" ref="AS43" si="24">AS35+AS37+AS38</f>
        <v>3889.1740000001105</v>
      </c>
      <c r="AT43" s="217"/>
      <c r="AU43" s="213">
        <f t="shared" ref="AU43" si="25">AU35+AU37+AU38</f>
        <v>4003.2660000001056</v>
      </c>
      <c r="AV43" s="217"/>
      <c r="AW43" s="213">
        <f t="shared" ref="AW43" si="26">AW35+AW37+AW38</f>
        <v>3947.0880000000279</v>
      </c>
      <c r="AX43" s="217"/>
      <c r="AY43" s="213">
        <f t="shared" ref="AY43" si="27">AY35+AY37+AY38</f>
        <v>3748.9280000000922</v>
      </c>
      <c r="AZ43" s="217"/>
      <c r="BA43" s="213">
        <f t="shared" ref="BA43" si="28">BA35+BA37+BA38</f>
        <v>3792.0649999996463</v>
      </c>
      <c r="BB43" s="217"/>
      <c r="BC43" s="213">
        <f t="shared" ref="BC43" si="29">BC35+BC37+BC38</f>
        <v>4008.8150000000583</v>
      </c>
      <c r="BD43" s="217"/>
      <c r="BE43" s="213">
        <f t="shared" ref="BE43" si="30">BE35+BE37+BE38</f>
        <v>4143.1500000004107</v>
      </c>
      <c r="BF43" s="217"/>
      <c r="BG43" s="213">
        <f>BG35+BG37+BG38</f>
        <v>0</v>
      </c>
      <c r="BH43" s="214"/>
      <c r="BI43" s="213">
        <f t="shared" ref="BI43:BK43" si="31">BI35+BI37+BI38</f>
        <v>0</v>
      </c>
      <c r="BJ43" s="214"/>
      <c r="BK43" s="213">
        <f t="shared" si="31"/>
        <v>0</v>
      </c>
      <c r="BL43" s="214"/>
      <c r="BM43" s="213">
        <f t="shared" ref="BM43:BO43" si="32">BM35+BM37+BM38</f>
        <v>3857.95799999981</v>
      </c>
      <c r="BN43" s="217"/>
      <c r="BO43" s="213">
        <f t="shared" si="32"/>
        <v>4232.3930000003002</v>
      </c>
      <c r="BP43" s="217"/>
      <c r="BQ43" s="213">
        <f t="shared" ref="BQ43" si="33">BQ35+BQ37+BQ38</f>
        <v>4173.7739999996465</v>
      </c>
      <c r="BR43" s="217"/>
      <c r="BS43" s="208">
        <f>SUM(A43:BL43)</f>
        <v>105192.84259999981</v>
      </c>
      <c r="BT43" s="209"/>
      <c r="BU43" s="210"/>
      <c r="BV43" s="16"/>
    </row>
    <row r="44" spans="1:76" ht="15.75" thickBot="1">
      <c r="A44" s="218" t="s">
        <v>44</v>
      </c>
      <c r="B44" s="219"/>
      <c r="C44" s="215">
        <f t="shared" ref="C44" si="34">C36-C43</f>
        <v>291.69719999988092</v>
      </c>
      <c r="D44" s="216"/>
      <c r="E44" s="215">
        <f t="shared" ref="E44" si="35">E36-E43</f>
        <v>433.20076000041217</v>
      </c>
      <c r="F44" s="216"/>
      <c r="G44" s="215">
        <f t="shared" ref="G44" si="36">G36-G43</f>
        <v>261.79676000004156</v>
      </c>
      <c r="H44" s="216"/>
      <c r="I44" s="215">
        <f t="shared" ref="I44" si="37">I36-I43</f>
        <v>455.81700000000001</v>
      </c>
      <c r="J44" s="216"/>
      <c r="K44" s="215">
        <f t="shared" ref="K44" si="38">K36-K43</f>
        <v>254.69500000032167</v>
      </c>
      <c r="L44" s="216"/>
      <c r="M44" s="215">
        <f t="shared" ref="M44" si="39">M36-M43</f>
        <v>369.99119999975937</v>
      </c>
      <c r="N44" s="216"/>
      <c r="O44" s="215">
        <f t="shared" ref="O44" si="40">O36-O43</f>
        <v>410.08376000029602</v>
      </c>
      <c r="P44" s="216"/>
      <c r="Q44" s="215">
        <f t="shared" ref="Q44" si="41">Q36-Q43</f>
        <v>156.07520000000659</v>
      </c>
      <c r="R44" s="216"/>
      <c r="S44" s="215">
        <f>S36-S43</f>
        <v>327.50200000014001</v>
      </c>
      <c r="T44" s="216"/>
      <c r="U44" s="215">
        <f t="shared" ref="U44:W44" si="42">U36-U43</f>
        <v>43.597119999219103</v>
      </c>
      <c r="V44" s="216"/>
      <c r="W44" s="215">
        <f t="shared" si="42"/>
        <v>-133.63383999949428</v>
      </c>
      <c r="X44" s="216"/>
      <c r="Y44" s="215">
        <f>Y36-Y43</f>
        <v>86.841999999999643</v>
      </c>
      <c r="Z44" s="216"/>
      <c r="AA44" s="215">
        <f t="shared" ref="AA44:BI44" si="43">AA36-AA43</f>
        <v>141.2019999998588</v>
      </c>
      <c r="AB44" s="216"/>
      <c r="AC44" s="213">
        <f t="shared" si="43"/>
        <v>166.5173199998585</v>
      </c>
      <c r="AD44" s="214"/>
      <c r="AE44" s="213">
        <f t="shared" ref="AE44:AM44" si="44">AE36-AE43</f>
        <v>164.48096000023907</v>
      </c>
      <c r="AF44" s="214"/>
      <c r="AG44" s="213">
        <f t="shared" si="44"/>
        <v>345.03099999991218</v>
      </c>
      <c r="AH44" s="214"/>
      <c r="AI44" s="213">
        <f t="shared" si="44"/>
        <v>600.16899999991983</v>
      </c>
      <c r="AJ44" s="214"/>
      <c r="AK44" s="213">
        <f t="shared" si="44"/>
        <v>256.78652000025613</v>
      </c>
      <c r="AL44" s="214"/>
      <c r="AM44" s="213">
        <f t="shared" si="44"/>
        <v>191.2488000008193</v>
      </c>
      <c r="AN44" s="214"/>
      <c r="AO44" s="215">
        <f>AO36-AO43</f>
        <v>204.23699999966402</v>
      </c>
      <c r="AP44" s="216"/>
      <c r="AQ44" s="215">
        <f t="shared" si="43"/>
        <v>208.22500000018681</v>
      </c>
      <c r="AR44" s="216"/>
      <c r="AS44" s="215">
        <f t="shared" ref="AS44" si="45">AS36-AS43</f>
        <v>-229.78032000026542</v>
      </c>
      <c r="AT44" s="216"/>
      <c r="AU44" s="215">
        <f t="shared" ref="AU44" si="46">AU36-AU43</f>
        <v>-241.07852000016146</v>
      </c>
      <c r="AV44" s="216"/>
      <c r="AW44" s="215">
        <f t="shared" si="43"/>
        <v>104.00799999997207</v>
      </c>
      <c r="AX44" s="216"/>
      <c r="AY44" s="215">
        <f t="shared" si="43"/>
        <v>85.484999999907814</v>
      </c>
      <c r="AZ44" s="216"/>
      <c r="BA44" s="215">
        <f t="shared" si="43"/>
        <v>55.27400000135367</v>
      </c>
      <c r="BB44" s="216"/>
      <c r="BC44" s="215">
        <f t="shared" si="43"/>
        <v>46.936199999938708</v>
      </c>
      <c r="BD44" s="216"/>
      <c r="BE44" s="215">
        <f t="shared" si="43"/>
        <v>-280.11200000041072</v>
      </c>
      <c r="BF44" s="216"/>
      <c r="BG44" s="213">
        <f t="shared" si="43"/>
        <v>0</v>
      </c>
      <c r="BH44" s="214"/>
      <c r="BI44" s="213">
        <f t="shared" si="43"/>
        <v>0</v>
      </c>
      <c r="BJ44" s="214"/>
      <c r="BK44" s="213">
        <f t="shared" ref="BK44" si="47">BK36-BK43</f>
        <v>0</v>
      </c>
      <c r="BL44" s="214"/>
      <c r="BM44" s="215">
        <f t="shared" ref="BM44:BO44" si="48">BM36-BM43</f>
        <v>107.68700000018998</v>
      </c>
      <c r="BN44" s="216"/>
      <c r="BO44" s="215">
        <f t="shared" si="48"/>
        <v>-162.373520000388</v>
      </c>
      <c r="BP44" s="216"/>
      <c r="BQ44" s="215">
        <f t="shared" ref="BQ44" si="49">BQ36-BQ43</f>
        <v>-19.741999999646396</v>
      </c>
      <c r="BR44" s="216"/>
      <c r="BS44" s="208">
        <f>SUM(A44:BL44)</f>
        <v>4776.2941200016339</v>
      </c>
      <c r="BT44" s="209"/>
      <c r="BU44" s="210"/>
      <c r="BV44" s="141"/>
    </row>
    <row r="45" spans="1:76" ht="33" customHeight="1" thickBot="1">
      <c r="A45" s="211" t="s">
        <v>45</v>
      </c>
      <c r="B45" s="212"/>
      <c r="C45" s="205">
        <f t="shared" ref="C45" si="50">C36-D35-C37-C38</f>
        <v>155.04513999996419</v>
      </c>
      <c r="D45" s="207"/>
      <c r="E45" s="205">
        <f t="shared" ref="E45" si="51">E36-F35-E37-E38</f>
        <v>191.21872000030783</v>
      </c>
      <c r="F45" s="207"/>
      <c r="G45" s="205">
        <f t="shared" ref="G45" si="52">G36-H35-G37-G38</f>
        <v>101.41853000014515</v>
      </c>
      <c r="H45" s="207"/>
      <c r="I45" s="205">
        <f t="shared" ref="I45" si="53">I36-J35-I37-I38</f>
        <v>175.38515999989545</v>
      </c>
      <c r="J45" s="207"/>
      <c r="K45" s="205">
        <f t="shared" ref="K45" si="54">K36-L35-K37-K38</f>
        <v>138.40226000039524</v>
      </c>
      <c r="L45" s="207"/>
      <c r="M45" s="205">
        <f t="shared" ref="M45" si="55">M36-N35-M37-M38</f>
        <v>310.04466999975853</v>
      </c>
      <c r="N45" s="207"/>
      <c r="O45" s="205">
        <f t="shared" ref="O45" si="56">O36-P35-O37-O38</f>
        <v>280.82121000026956</v>
      </c>
      <c r="P45" s="207"/>
      <c r="Q45" s="205">
        <f t="shared" ref="Q45" si="57">Q36-R35-Q37-Q38</f>
        <v>71.043699999879266</v>
      </c>
      <c r="R45" s="207"/>
      <c r="S45" s="205">
        <f t="shared" ref="S45" si="58">S36-T35-S37-S38</f>
        <v>91.464160000083041</v>
      </c>
      <c r="T45" s="207"/>
      <c r="U45" s="205">
        <f>U36-V35-U37-U38</f>
        <v>-57.290020000814366</v>
      </c>
      <c r="V45" s="207"/>
      <c r="W45" s="205">
        <f>W36-X35-W37-W38</f>
        <v>-356.93094999961113</v>
      </c>
      <c r="X45" s="207"/>
      <c r="Y45" s="205">
        <f>Y36-Z35-Y37-Y38</f>
        <v>-98.352610000028108</v>
      </c>
      <c r="Z45" s="207"/>
      <c r="AA45" s="205">
        <f>AA36-AB35-AA37-AA38</f>
        <v>-44.504600000275104</v>
      </c>
      <c r="AB45" s="207"/>
      <c r="AC45" s="205">
        <f t="shared" ref="AC45" si="59">AC36-AD35-AC37-AC38</f>
        <v>-31.17466999997697</v>
      </c>
      <c r="AD45" s="206"/>
      <c r="AE45" s="205">
        <f>AE36-AF35-AE37-AE38</f>
        <v>-125.95943999987054</v>
      </c>
      <c r="AF45" s="207"/>
      <c r="AG45" s="205">
        <f t="shared" ref="AG45" si="60">AG36-AH35-AG37-AG38</f>
        <v>-66.997360000142351</v>
      </c>
      <c r="AH45" s="207"/>
      <c r="AI45" s="205">
        <f t="shared" ref="AI45" si="61">AI36-AJ35-AI37-AI38</f>
        <v>107.49417000004252</v>
      </c>
      <c r="AJ45" s="207"/>
      <c r="AK45" s="205">
        <f t="shared" ref="AK45" si="62">AK36-AL35-AK37-AK38</f>
        <v>41.056560000074455</v>
      </c>
      <c r="AL45" s="207"/>
      <c r="AM45" s="205">
        <f t="shared" ref="AM45" si="63">AM36-AN35-AM37-AM38</f>
        <v>206.38442000084689</v>
      </c>
      <c r="AN45" s="207"/>
      <c r="AO45" s="205">
        <f t="shared" ref="AO45" si="64">AO36-AP35-AO37-AO38</f>
        <v>20.040099999660697</v>
      </c>
      <c r="AP45" s="207"/>
      <c r="AQ45" s="205">
        <f t="shared" ref="AQ45" si="65">AQ36-AR35-AQ37-AQ38</f>
        <v>252.59687000009717</v>
      </c>
      <c r="AR45" s="207"/>
      <c r="AS45" s="205">
        <f t="shared" ref="AS45" si="66">AS36-AT35-AS37-AS38</f>
        <v>-110.74910000020816</v>
      </c>
      <c r="AT45" s="207"/>
      <c r="AU45" s="205">
        <f t="shared" ref="AU45" si="67">AU36-AV35-AU37-AU38</f>
        <v>-94.265350000171907</v>
      </c>
      <c r="AV45" s="207"/>
      <c r="AW45" s="205">
        <f t="shared" ref="AW45" si="68">AW36-AX35-AW37-AW38</f>
        <v>62.405429999880596</v>
      </c>
      <c r="AX45" s="207"/>
      <c r="AY45" s="205">
        <f t="shared" ref="AY45" si="69">AY36-AZ35-AY37-AY38</f>
        <v>-122.8692199999756</v>
      </c>
      <c r="AZ45" s="207"/>
      <c r="BA45" s="205">
        <f t="shared" ref="BA45" si="70">BA36-BB35-BA37-BA38</f>
        <v>-138.17572999885954</v>
      </c>
      <c r="BB45" s="207"/>
      <c r="BC45" s="205">
        <f t="shared" ref="BC45" si="71">BC36-BD35-BC37-BC38</f>
        <v>-4.9113999998563713</v>
      </c>
      <c r="BD45" s="207"/>
      <c r="BE45" s="205">
        <f t="shared" ref="BE45" si="72">BE36-BF35-BE37-BE38</f>
        <v>-158.49166000023155</v>
      </c>
      <c r="BF45" s="207"/>
      <c r="BG45" s="205">
        <f t="shared" ref="BG45" si="73">BG36-BH35-BG37-BG38</f>
        <v>0</v>
      </c>
      <c r="BH45" s="206"/>
      <c r="BI45" s="205">
        <f t="shared" ref="BI45" si="74">BI36-BJ35-BI37-BI38</f>
        <v>0</v>
      </c>
      <c r="BJ45" s="206"/>
      <c r="BK45" s="205">
        <f t="shared" ref="BK45" si="75">BK36-BL35-BK37-BK38</f>
        <v>0</v>
      </c>
      <c r="BL45" s="206"/>
      <c r="BM45" s="205">
        <f t="shared" ref="BM45" si="76">BM36-BN35-BM37-BM38</f>
        <v>-23.224069999820642</v>
      </c>
      <c r="BN45" s="207"/>
      <c r="BO45" s="205">
        <f t="shared" ref="BO45" si="77">BO36-BP35-BO37-BO38</f>
        <v>-149.60379000054951</v>
      </c>
      <c r="BP45" s="207"/>
      <c r="BQ45" s="205">
        <f t="shared" ref="BQ45" si="78">BQ36-BR35-BQ37-BQ38</f>
        <v>-106.4346199995482</v>
      </c>
      <c r="BR45" s="207"/>
      <c r="BS45" s="208">
        <f>SUM(C45:BL45)</f>
        <v>794.14899000127866</v>
      </c>
      <c r="BT45" s="209"/>
      <c r="BU45" s="210"/>
      <c r="BV45" s="141">
        <f>BV36-BV35-BV38-BV37</f>
        <v>0</v>
      </c>
    </row>
    <row r="46" spans="1:76" ht="15" hidden="1" customHeight="1">
      <c r="A46" s="204" t="s">
        <v>46</v>
      </c>
      <c r="B46" s="204"/>
      <c r="K46" s="50">
        <v>227.95499999999083</v>
      </c>
      <c r="M46" s="50">
        <v>213.96899999996822</v>
      </c>
      <c r="O46" s="50">
        <v>54.26</v>
      </c>
      <c r="Q46" s="50">
        <v>19.11</v>
      </c>
      <c r="S46" s="50">
        <v>112.54</v>
      </c>
      <c r="U46" s="50">
        <v>220.08</v>
      </c>
      <c r="Y46" s="50">
        <v>178.75</v>
      </c>
      <c r="AA46" s="50">
        <v>178.29</v>
      </c>
      <c r="AC46" s="50">
        <v>186.5</v>
      </c>
      <c r="AE46" s="50">
        <v>177.11</v>
      </c>
      <c r="AG46" s="50">
        <v>91.66</v>
      </c>
      <c r="AI46" s="50">
        <v>116.03</v>
      </c>
      <c r="AK46" s="50">
        <v>55.78</v>
      </c>
      <c r="AM46" s="50">
        <v>126.27</v>
      </c>
      <c r="AO46" s="142">
        <f>AP28</f>
        <v>219.95399999996516</v>
      </c>
      <c r="BA46" s="142">
        <f>BB28</f>
        <v>220.05900000006295</v>
      </c>
      <c r="BC46" s="142">
        <f>BD28</f>
        <v>219.07199999993827</v>
      </c>
      <c r="BT46" s="143"/>
    </row>
    <row r="49" spans="34:72">
      <c r="AH49" s="142"/>
      <c r="BT49" s="144"/>
    </row>
    <row r="51" spans="34:72">
      <c r="BH51" s="142"/>
    </row>
    <row r="52" spans="34:72">
      <c r="BH52" s="142"/>
    </row>
    <row r="53" spans="34:72">
      <c r="BH53" s="142"/>
    </row>
  </sheetData>
  <mergeCells count="292">
    <mergeCell ref="BQ36:BR36"/>
    <mergeCell ref="BQ37:BR37"/>
    <mergeCell ref="BQ38:BR38"/>
    <mergeCell ref="BQ43:BR43"/>
    <mergeCell ref="BQ44:BR44"/>
    <mergeCell ref="BQ45:BR45"/>
    <mergeCell ref="BI45:BJ45"/>
    <mergeCell ref="BK45:BL45"/>
    <mergeCell ref="BM45:BN45"/>
    <mergeCell ref="BO45:BP45"/>
    <mergeCell ref="BI44:BJ44"/>
    <mergeCell ref="BK44:BL44"/>
    <mergeCell ref="BM44:BN44"/>
    <mergeCell ref="BO44:BP44"/>
    <mergeCell ref="BI43:BJ43"/>
    <mergeCell ref="BK43:BL43"/>
    <mergeCell ref="BM43:BN43"/>
    <mergeCell ref="BM38:BN38"/>
    <mergeCell ref="BO38:BP38"/>
    <mergeCell ref="BS45:BU45"/>
    <mergeCell ref="A46:B46"/>
    <mergeCell ref="AW45:AX45"/>
    <mergeCell ref="AY45:AZ45"/>
    <mergeCell ref="BA45:BB45"/>
    <mergeCell ref="BC45:BD45"/>
    <mergeCell ref="BE45:BF45"/>
    <mergeCell ref="BG45:BH45"/>
    <mergeCell ref="AK45:AL45"/>
    <mergeCell ref="AM45:AN45"/>
    <mergeCell ref="AO45:AP45"/>
    <mergeCell ref="AQ45:AR45"/>
    <mergeCell ref="AS45:AT45"/>
    <mergeCell ref="AU45:AV45"/>
    <mergeCell ref="Y45:Z45"/>
    <mergeCell ref="AA45:AB45"/>
    <mergeCell ref="AC45:AD45"/>
    <mergeCell ref="AE45:AF45"/>
    <mergeCell ref="AG45:AH45"/>
    <mergeCell ref="AI45:AJ45"/>
    <mergeCell ref="M45:N45"/>
    <mergeCell ref="O45:P45"/>
    <mergeCell ref="Q45:R45"/>
    <mergeCell ref="S45:T45"/>
    <mergeCell ref="U45:V45"/>
    <mergeCell ref="W45:X45"/>
    <mergeCell ref="A45:B45"/>
    <mergeCell ref="C45:D45"/>
    <mergeCell ref="E45:F45"/>
    <mergeCell ref="G45:H45"/>
    <mergeCell ref="I45:J45"/>
    <mergeCell ref="K45:L45"/>
    <mergeCell ref="BG44:BH44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BS44:BU44"/>
    <mergeCell ref="AU44:AV44"/>
    <mergeCell ref="AW44:AX44"/>
    <mergeCell ref="AY44:AZ44"/>
    <mergeCell ref="BA44:BB44"/>
    <mergeCell ref="BC44:BD44"/>
    <mergeCell ref="BE44:BF44"/>
    <mergeCell ref="S44:T44"/>
    <mergeCell ref="U44:V44"/>
    <mergeCell ref="AM44:AN44"/>
    <mergeCell ref="AO44:AP44"/>
    <mergeCell ref="AQ44:AR44"/>
    <mergeCell ref="AS44:AT44"/>
    <mergeCell ref="AI44:AJ44"/>
    <mergeCell ref="AK44:AL44"/>
    <mergeCell ref="W44:X44"/>
    <mergeCell ref="Y44:Z44"/>
    <mergeCell ref="AA44:AB44"/>
    <mergeCell ref="AC44:AD44"/>
    <mergeCell ref="AE44:AF44"/>
    <mergeCell ref="AG44:AH44"/>
    <mergeCell ref="Y43:Z43"/>
    <mergeCell ref="AA43:AB43"/>
    <mergeCell ref="AC43:AD43"/>
    <mergeCell ref="AE43:AF43"/>
    <mergeCell ref="AG43:AH43"/>
    <mergeCell ref="AS43:AT43"/>
    <mergeCell ref="AU43:AV43"/>
    <mergeCell ref="AI43:AJ43"/>
    <mergeCell ref="M43:N43"/>
    <mergeCell ref="O43:P43"/>
    <mergeCell ref="Q43:R43"/>
    <mergeCell ref="S43:T43"/>
    <mergeCell ref="U43:V43"/>
    <mergeCell ref="W43:X43"/>
    <mergeCell ref="A43:B43"/>
    <mergeCell ref="C43:D43"/>
    <mergeCell ref="E43:F43"/>
    <mergeCell ref="G43:H43"/>
    <mergeCell ref="I43:J43"/>
    <mergeCell ref="K43:L43"/>
    <mergeCell ref="W40:X40"/>
    <mergeCell ref="BS40:BU40"/>
    <mergeCell ref="W41:X41"/>
    <mergeCell ref="BS41:BU41"/>
    <mergeCell ref="W42:X42"/>
    <mergeCell ref="BS42:BU42"/>
    <mergeCell ref="BO43:BP43"/>
    <mergeCell ref="BS43:BU43"/>
    <mergeCell ref="BE43:BF43"/>
    <mergeCell ref="BG43:BH43"/>
    <mergeCell ref="AW43:AX43"/>
    <mergeCell ref="AY43:AZ43"/>
    <mergeCell ref="BA43:BB43"/>
    <mergeCell ref="BC43:BD43"/>
    <mergeCell ref="AK43:AL43"/>
    <mergeCell ref="AM43:AN43"/>
    <mergeCell ref="AO43:AP43"/>
    <mergeCell ref="AQ43:AR43"/>
    <mergeCell ref="BS38:BU38"/>
    <mergeCell ref="A39:B39"/>
    <mergeCell ref="W39:X39"/>
    <mergeCell ref="BS39:BU39"/>
    <mergeCell ref="BA38:BB38"/>
    <mergeCell ref="BC38:BD38"/>
    <mergeCell ref="BE38:BF38"/>
    <mergeCell ref="BG38:BH38"/>
    <mergeCell ref="BI38:BJ38"/>
    <mergeCell ref="BK38:BL38"/>
    <mergeCell ref="AO38:AP38"/>
    <mergeCell ref="AQ38:AR38"/>
    <mergeCell ref="AS38:AT38"/>
    <mergeCell ref="AU38:AV38"/>
    <mergeCell ref="AW38:AX38"/>
    <mergeCell ref="AY38:AZ38"/>
    <mergeCell ref="AC38:AD38"/>
    <mergeCell ref="AE38:AF38"/>
    <mergeCell ref="AG38:AH38"/>
    <mergeCell ref="AI38:AJ38"/>
    <mergeCell ref="AK38:AL38"/>
    <mergeCell ref="AM38:AN38"/>
    <mergeCell ref="Q38:R38"/>
    <mergeCell ref="S38:T38"/>
    <mergeCell ref="U38:V38"/>
    <mergeCell ref="W38:X38"/>
    <mergeCell ref="Y38:Z38"/>
    <mergeCell ref="AA38:AB38"/>
    <mergeCell ref="BO37:BP37"/>
    <mergeCell ref="BS37:BU37"/>
    <mergeCell ref="A38:B38"/>
    <mergeCell ref="C38:D38"/>
    <mergeCell ref="E38:F38"/>
    <mergeCell ref="G38:H38"/>
    <mergeCell ref="I38:J38"/>
    <mergeCell ref="K38:L38"/>
    <mergeCell ref="M38:N38"/>
    <mergeCell ref="O38:P38"/>
    <mergeCell ref="BC37:BD37"/>
    <mergeCell ref="BE37:BF37"/>
    <mergeCell ref="BG37:BH37"/>
    <mergeCell ref="BI37:BJ37"/>
    <mergeCell ref="BK37:BL37"/>
    <mergeCell ref="BM37:BN37"/>
    <mergeCell ref="AQ37:AR37"/>
    <mergeCell ref="AS37:AT37"/>
    <mergeCell ref="AU37:AV37"/>
    <mergeCell ref="AW37:AX37"/>
    <mergeCell ref="AY37:AZ37"/>
    <mergeCell ref="BA37:BB37"/>
    <mergeCell ref="AE37:AF37"/>
    <mergeCell ref="AG37:AH37"/>
    <mergeCell ref="AI37:AJ37"/>
    <mergeCell ref="AK37:AL37"/>
    <mergeCell ref="AM37:AN37"/>
    <mergeCell ref="AO37:AP37"/>
    <mergeCell ref="S37:T37"/>
    <mergeCell ref="U37:V37"/>
    <mergeCell ref="W37:X37"/>
    <mergeCell ref="Y37:Z37"/>
    <mergeCell ref="AA37:AB37"/>
    <mergeCell ref="AC37:AD37"/>
    <mergeCell ref="BS36:BU36"/>
    <mergeCell ref="A37:B37"/>
    <mergeCell ref="C37:D37"/>
    <mergeCell ref="E37:F37"/>
    <mergeCell ref="G37:H37"/>
    <mergeCell ref="I37:J37"/>
    <mergeCell ref="K37:L37"/>
    <mergeCell ref="M37:N37"/>
    <mergeCell ref="O37:P37"/>
    <mergeCell ref="Q37:R37"/>
    <mergeCell ref="BE36:BF36"/>
    <mergeCell ref="BG36:BH36"/>
    <mergeCell ref="BI36:BJ36"/>
    <mergeCell ref="BK36:BL36"/>
    <mergeCell ref="BM36:BN36"/>
    <mergeCell ref="BO36:BP36"/>
    <mergeCell ref="AS36:AT36"/>
    <mergeCell ref="AU36:AV36"/>
    <mergeCell ref="AW36:AX36"/>
    <mergeCell ref="AY36:AZ36"/>
    <mergeCell ref="BA36:BB36"/>
    <mergeCell ref="BC36:BD36"/>
    <mergeCell ref="AG36:AH36"/>
    <mergeCell ref="AI36:AJ36"/>
    <mergeCell ref="AK36:AL36"/>
    <mergeCell ref="AM36:AN36"/>
    <mergeCell ref="AO36:AP36"/>
    <mergeCell ref="AQ36:AR36"/>
    <mergeCell ref="AA36:AB36"/>
    <mergeCell ref="AC36:AD36"/>
    <mergeCell ref="AE36:AF36"/>
    <mergeCell ref="I36:J36"/>
    <mergeCell ref="K36:L36"/>
    <mergeCell ref="M36:N36"/>
    <mergeCell ref="O36:P36"/>
    <mergeCell ref="Q36:R36"/>
    <mergeCell ref="S36:T36"/>
    <mergeCell ref="Q26:Q27"/>
    <mergeCell ref="U26:U27"/>
    <mergeCell ref="W26:W27"/>
    <mergeCell ref="Y26:Y27"/>
    <mergeCell ref="I26:I27"/>
    <mergeCell ref="M26:M27"/>
    <mergeCell ref="O26:O27"/>
    <mergeCell ref="U36:V36"/>
    <mergeCell ref="W36:X36"/>
    <mergeCell ref="Y36:Z36"/>
    <mergeCell ref="A34:B34"/>
    <mergeCell ref="A35:B35"/>
    <mergeCell ref="A36:B36"/>
    <mergeCell ref="C36:D36"/>
    <mergeCell ref="E36:F36"/>
    <mergeCell ref="G36:H36"/>
    <mergeCell ref="A27:B27"/>
    <mergeCell ref="A30:B30"/>
    <mergeCell ref="A31:B31"/>
    <mergeCell ref="A32:B32"/>
    <mergeCell ref="A33:B33"/>
    <mergeCell ref="A18:B18"/>
    <mergeCell ref="A19:B19"/>
    <mergeCell ref="A20:B20"/>
    <mergeCell ref="A21:B21"/>
    <mergeCell ref="A25:B25"/>
    <mergeCell ref="A11:B11"/>
    <mergeCell ref="A12:B12"/>
    <mergeCell ref="A14:B14"/>
    <mergeCell ref="A15:B15"/>
    <mergeCell ref="A16:B16"/>
    <mergeCell ref="A17:B17"/>
    <mergeCell ref="A6:B6"/>
    <mergeCell ref="A9:B9"/>
    <mergeCell ref="A10:B10"/>
    <mergeCell ref="BA4:BB4"/>
    <mergeCell ref="BC4:BD4"/>
    <mergeCell ref="BE4:BF4"/>
    <mergeCell ref="BG4:BH4"/>
    <mergeCell ref="BI4:BJ4"/>
    <mergeCell ref="BK4:BL4"/>
    <mergeCell ref="AO4:AP4"/>
    <mergeCell ref="AQ4:AR4"/>
    <mergeCell ref="AS4:AT4"/>
    <mergeCell ref="AU4:AV4"/>
    <mergeCell ref="AW4:AX4"/>
    <mergeCell ref="AY4:AZ4"/>
    <mergeCell ref="AC4:AD4"/>
    <mergeCell ref="AE4:AF4"/>
    <mergeCell ref="AG4:AH4"/>
    <mergeCell ref="AI4:AJ4"/>
    <mergeCell ref="AK4:AL4"/>
    <mergeCell ref="AM4:AN4"/>
    <mergeCell ref="Q4:R4"/>
    <mergeCell ref="S4:T4"/>
    <mergeCell ref="U4:V4"/>
    <mergeCell ref="W4:X4"/>
    <mergeCell ref="Y4:Z4"/>
    <mergeCell ref="AA4:AB4"/>
    <mergeCell ref="A1:BV1"/>
    <mergeCell ref="A2:BV2"/>
    <mergeCell ref="A4:B5"/>
    <mergeCell ref="C4:D4"/>
    <mergeCell ref="E4:F4"/>
    <mergeCell ref="G4:H4"/>
    <mergeCell ref="I4:J4"/>
    <mergeCell ref="K4:L4"/>
    <mergeCell ref="M4:N4"/>
    <mergeCell ref="O4:P4"/>
    <mergeCell ref="BM4:BN4"/>
    <mergeCell ref="BO4:BP4"/>
    <mergeCell ref="BS4:BV4"/>
    <mergeCell ref="BQ4:BR4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Апрель</vt:lpstr>
      <vt:lpstr>Март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2023-04-10T00:01:10Z</dcterms:modified>
</cp:coreProperties>
</file>