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8_{72CC44C3-6CEE-4448-B003-2D03534588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вгуст 2023г " sheetId="5" r:id="rId1"/>
    <sheet name="Июль 2023г" sheetId="4" r:id="rId2"/>
    <sheet name="Апрель" sheetId="2" r:id="rId3"/>
    <sheet name="Март" sheetId="1" r:id="rId4"/>
  </sheets>
  <externalReferences>
    <externalReference r:id="rId5"/>
    <externalReference r:id="rId6"/>
    <externalReference r:id="rId7"/>
    <externalReference r:id="rId8"/>
    <externalReference r:id="rId9"/>
  </externalReferences>
  <calcPr calcId="181029"/>
</workbook>
</file>

<file path=xl/calcChain.xml><?xml version="1.0" encoding="utf-8"?>
<calcChain xmlns="http://schemas.openxmlformats.org/spreadsheetml/2006/main">
  <c r="BV30" i="5" l="1"/>
  <c r="BV34" i="5" s="1"/>
  <c r="BV35" i="5" s="1"/>
  <c r="DP7" i="5"/>
  <c r="DH34" i="5"/>
  <c r="DJ34" i="5"/>
  <c r="DH35" i="5"/>
  <c r="DJ35" i="5"/>
  <c r="DB34" i="5"/>
  <c r="DB35" i="5" s="1"/>
  <c r="CV34" i="5"/>
  <c r="CV35" i="5" s="1"/>
  <c r="CX34" i="5"/>
  <c r="CX35" i="5" s="1"/>
  <c r="BX34" i="5"/>
  <c r="BX35" i="5" s="1"/>
  <c r="BZ34" i="5"/>
  <c r="BZ35" i="5" s="1"/>
  <c r="CD34" i="5"/>
  <c r="CD35" i="5" s="1"/>
  <c r="CJ34" i="5"/>
  <c r="CJ35" i="5" s="1"/>
  <c r="CL34" i="5"/>
  <c r="CL35" i="5" s="1"/>
  <c r="BX30" i="5"/>
  <c r="BY30" i="5"/>
  <c r="BZ30" i="5"/>
  <c r="CA30" i="5"/>
  <c r="CB30" i="5"/>
  <c r="CB34" i="5" s="1"/>
  <c r="CB35" i="5" s="1"/>
  <c r="CC30" i="5"/>
  <c r="CD30" i="5"/>
  <c r="CE30" i="5"/>
  <c r="CF30" i="5"/>
  <c r="CF34" i="5" s="1"/>
  <c r="CF35" i="5" s="1"/>
  <c r="CG30" i="5"/>
  <c r="CH30" i="5"/>
  <c r="CH34" i="5" s="1"/>
  <c r="CH35" i="5" s="1"/>
  <c r="CI30" i="5"/>
  <c r="CJ30" i="5"/>
  <c r="CK30" i="5"/>
  <c r="CL30" i="5"/>
  <c r="CM30" i="5"/>
  <c r="CN30" i="5"/>
  <c r="CN34" i="5" s="1"/>
  <c r="CN35" i="5" s="1"/>
  <c r="CO30" i="5"/>
  <c r="CP30" i="5"/>
  <c r="CQ30" i="5"/>
  <c r="CR30" i="5"/>
  <c r="CS30" i="5"/>
  <c r="CT30" i="5"/>
  <c r="CT34" i="5" s="1"/>
  <c r="CU30" i="5"/>
  <c r="CV30" i="5"/>
  <c r="CW30" i="5"/>
  <c r="CX30" i="5"/>
  <c r="CY30" i="5"/>
  <c r="CZ30" i="5"/>
  <c r="CZ34" i="5" s="1"/>
  <c r="CZ35" i="5" s="1"/>
  <c r="DA30" i="5"/>
  <c r="DB30" i="5"/>
  <c r="DC30" i="5"/>
  <c r="DD30" i="5"/>
  <c r="DD34" i="5" s="1"/>
  <c r="DD35" i="5" s="1"/>
  <c r="DE30" i="5"/>
  <c r="DF30" i="5"/>
  <c r="DF34" i="5" s="1"/>
  <c r="DF35" i="5" s="1"/>
  <c r="DG30" i="5"/>
  <c r="DH30" i="5"/>
  <c r="DI30" i="5"/>
  <c r="DJ30" i="5"/>
  <c r="DK30" i="5"/>
  <c r="DL30" i="5"/>
  <c r="DL34" i="5" s="1"/>
  <c r="DL35" i="5" s="1"/>
  <c r="DM30" i="5"/>
  <c r="DN30" i="5"/>
  <c r="DN34" i="5" s="1"/>
  <c r="DN35" i="5" s="1"/>
  <c r="DO30" i="5"/>
  <c r="BW30" i="5"/>
  <c r="BU30" i="5"/>
  <c r="U30" i="5"/>
  <c r="T30" i="5"/>
  <c r="T34" i="5" s="1"/>
  <c r="T35" i="5" s="1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E30" i="5"/>
  <c r="D30" i="5"/>
  <c r="DP29" i="5"/>
  <c r="DQ29" i="5"/>
  <c r="DR29" i="5" l="1"/>
  <c r="BT24" i="5"/>
  <c r="BT9" i="5"/>
  <c r="BT8" i="5"/>
  <c r="BT30" i="5" l="1"/>
  <c r="BT34" i="5" s="1"/>
  <c r="BT35" i="5" s="1"/>
  <c r="N34" i="5"/>
  <c r="N35" i="5" s="1"/>
  <c r="DQ28" i="5"/>
  <c r="DQ24" i="5"/>
  <c r="DQ14" i="5"/>
  <c r="DQ7" i="5"/>
  <c r="DQ22" i="5"/>
  <c r="DQ15" i="5"/>
  <c r="DQ10" i="5"/>
  <c r="DP24" i="5"/>
  <c r="J36" i="5"/>
  <c r="H36" i="5"/>
  <c r="H34" i="5"/>
  <c r="H35" i="5" s="1"/>
  <c r="CS36" i="5"/>
  <c r="CR34" i="5"/>
  <c r="CR35" i="5" s="1"/>
  <c r="CT35" i="5"/>
  <c r="CP34" i="5"/>
  <c r="CP35" i="5" s="1"/>
  <c r="BV36" i="5"/>
  <c r="BT36" i="5"/>
  <c r="T36" i="5"/>
  <c r="R34" i="5"/>
  <c r="R35" i="5" s="1"/>
  <c r="P36" i="5"/>
  <c r="P34" i="5"/>
  <c r="P35" i="5" s="1"/>
  <c r="L36" i="5"/>
  <c r="L34" i="5"/>
  <c r="L35" i="5" s="1"/>
  <c r="J34" i="5"/>
  <c r="J35" i="5" s="1"/>
  <c r="F36" i="5"/>
  <c r="F24" i="5"/>
  <c r="F9" i="5"/>
  <c r="F8" i="5"/>
  <c r="F30" i="5" s="1"/>
  <c r="BD37" i="5"/>
  <c r="BB37" i="5"/>
  <c r="AP37" i="5"/>
  <c r="CU36" i="5"/>
  <c r="BL36" i="5"/>
  <c r="AZ36" i="5"/>
  <c r="AV36" i="5"/>
  <c r="AJ36" i="5"/>
  <c r="AH36" i="5"/>
  <c r="BZ36" i="5"/>
  <c r="BX36" i="5"/>
  <c r="BR36" i="5"/>
  <c r="BP36" i="5"/>
  <c r="BN36" i="5"/>
  <c r="BJ36" i="5"/>
  <c r="BH36" i="5"/>
  <c r="BF36" i="5"/>
  <c r="BD36" i="5"/>
  <c r="BB36" i="5"/>
  <c r="AX36" i="5"/>
  <c r="AT36" i="5"/>
  <c r="AR36" i="5"/>
  <c r="AP36" i="5"/>
  <c r="AN36" i="5"/>
  <c r="AL36" i="5"/>
  <c r="AF36" i="5"/>
  <c r="AD36" i="5"/>
  <c r="AB36" i="5"/>
  <c r="Z36" i="5"/>
  <c r="X36" i="5"/>
  <c r="V36" i="5"/>
  <c r="D36" i="5"/>
  <c r="D34" i="5"/>
  <c r="D35" i="5" s="1"/>
  <c r="DP28" i="5"/>
  <c r="DQ27" i="5"/>
  <c r="DP27" i="5"/>
  <c r="DQ26" i="5"/>
  <c r="DP26" i="5"/>
  <c r="DQ25" i="5"/>
  <c r="DP25" i="5"/>
  <c r="DQ23" i="5"/>
  <c r="DP23" i="5"/>
  <c r="DP22" i="5"/>
  <c r="DQ21" i="5"/>
  <c r="DP21" i="5"/>
  <c r="DQ20" i="5"/>
  <c r="DP20" i="5"/>
  <c r="DQ19" i="5"/>
  <c r="DP19" i="5"/>
  <c r="DP18" i="5"/>
  <c r="DQ17" i="5"/>
  <c r="DP17" i="5"/>
  <c r="DQ16" i="5"/>
  <c r="DP16" i="5"/>
  <c r="DP15" i="5"/>
  <c r="DP14" i="5"/>
  <c r="DQ13" i="5"/>
  <c r="DP13" i="5"/>
  <c r="DQ12" i="5"/>
  <c r="DP12" i="5"/>
  <c r="DQ11" i="5"/>
  <c r="DP11" i="5"/>
  <c r="DP10" i="5"/>
  <c r="DQ9" i="5"/>
  <c r="DP9" i="5"/>
  <c r="DQ8" i="5"/>
  <c r="DP8" i="5"/>
  <c r="DK29" i="4"/>
  <c r="DJ29" i="4"/>
  <c r="DJ33" i="4" s="1"/>
  <c r="DI29" i="4"/>
  <c r="DH29" i="4"/>
  <c r="DH33" i="4" s="1"/>
  <c r="DH34" i="4" s="1"/>
  <c r="DG29" i="4"/>
  <c r="DF29" i="4"/>
  <c r="DF33" i="4" s="1"/>
  <c r="DF34" i="4" s="1"/>
  <c r="DE29" i="4"/>
  <c r="DD29" i="4"/>
  <c r="DP30" i="5" l="1"/>
  <c r="F34" i="5"/>
  <c r="F35" i="5" s="1"/>
  <c r="N36" i="5"/>
  <c r="DR10" i="5"/>
  <c r="DR26" i="5"/>
  <c r="DR22" i="5"/>
  <c r="DR16" i="5"/>
  <c r="DR20" i="5"/>
  <c r="DR15" i="5"/>
  <c r="DR17" i="5"/>
  <c r="DR19" i="5"/>
  <c r="DR21" i="5"/>
  <c r="DR14" i="5"/>
  <c r="DR8" i="5"/>
  <c r="DR11" i="5"/>
  <c r="DR13" i="5"/>
  <c r="DR24" i="5"/>
  <c r="DR27" i="5"/>
  <c r="DR12" i="5"/>
  <c r="DR28" i="5"/>
  <c r="DR9" i="5"/>
  <c r="DR23" i="5"/>
  <c r="DR25" i="5"/>
  <c r="DR7" i="5"/>
  <c r="DJ34" i="4"/>
  <c r="DD33" i="4"/>
  <c r="DD34" i="4" s="1"/>
  <c r="DB33" i="4"/>
  <c r="DB34" i="4" s="1"/>
  <c r="CX33" i="4" l="1"/>
  <c r="CX34" i="4" s="1"/>
  <c r="CZ33" i="4"/>
  <c r="CZ34" i="4" s="1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M28" i="4"/>
  <c r="DM27" i="4"/>
  <c r="DM26" i="4"/>
  <c r="DM25" i="4"/>
  <c r="DM24" i="4"/>
  <c r="DM23" i="4"/>
  <c r="DM22" i="4"/>
  <c r="DM21" i="4"/>
  <c r="DM20" i="4"/>
  <c r="DM19" i="4"/>
  <c r="DM18" i="4"/>
  <c r="DM17" i="4"/>
  <c r="DM16" i="4"/>
  <c r="DM15" i="4"/>
  <c r="DM14" i="4"/>
  <c r="DM13" i="4"/>
  <c r="DM12" i="4"/>
  <c r="DM11" i="4"/>
  <c r="DM10" i="4"/>
  <c r="DM9" i="4"/>
  <c r="DM8" i="4"/>
  <c r="DM7" i="4"/>
  <c r="DN15" i="4" l="1"/>
  <c r="DN12" i="4"/>
  <c r="DN16" i="4"/>
  <c r="DN20" i="4"/>
  <c r="DN24" i="4"/>
  <c r="DN28" i="4"/>
  <c r="DN27" i="4"/>
  <c r="DN23" i="4"/>
  <c r="DN19" i="4"/>
  <c r="DM29" i="4"/>
  <c r="DM35" i="4" s="1"/>
  <c r="DN13" i="4"/>
  <c r="DN17" i="4"/>
  <c r="DN9" i="4"/>
  <c r="DN8" i="4"/>
  <c r="DN7" i="4"/>
  <c r="DN11" i="4"/>
  <c r="DN25" i="4"/>
  <c r="DN21" i="4"/>
  <c r="DL29" i="4"/>
  <c r="DN10" i="4"/>
  <c r="DN14" i="4"/>
  <c r="DN18" i="4"/>
  <c r="DN22" i="4"/>
  <c r="DN26" i="4"/>
  <c r="CV33" i="4"/>
  <c r="CV34" i="4" s="1"/>
  <c r="DN29" i="4" l="1"/>
  <c r="CU35" i="4"/>
  <c r="CT33" i="4"/>
  <c r="CT34" i="4" s="1"/>
  <c r="CR33" i="4"/>
  <c r="CR34" i="4" s="1"/>
  <c r="CM29" i="4" l="1"/>
  <c r="CL29" i="4"/>
  <c r="CL33" i="4" s="1"/>
  <c r="CL34" i="4" s="1"/>
  <c r="CK29" i="4"/>
  <c r="CJ29" i="4"/>
  <c r="CJ33" i="4" s="1"/>
  <c r="CJ34" i="4" s="1"/>
  <c r="CG29" i="4"/>
  <c r="CF29" i="4"/>
  <c r="CF33" i="4" s="1"/>
  <c r="CF34" i="4" s="1"/>
  <c r="CD52" i="4"/>
  <c r="CD51" i="4"/>
  <c r="CD50" i="4"/>
  <c r="CD49" i="4"/>
  <c r="CD48" i="4"/>
  <c r="CD47" i="4"/>
  <c r="CD46" i="4"/>
  <c r="CD45" i="4"/>
  <c r="CD44" i="4"/>
  <c r="CD43" i="4"/>
  <c r="CD42" i="4"/>
  <c r="CD41" i="4"/>
  <c r="CD40" i="4"/>
  <c r="CE29" i="4"/>
  <c r="CD29" i="4"/>
  <c r="CD33" i="4" s="1"/>
  <c r="CD34" i="4" s="1"/>
  <c r="CC29" i="4" l="1"/>
  <c r="CB29" i="4"/>
  <c r="CB33" i="4" s="1"/>
  <c r="CB34" i="4" s="1"/>
  <c r="CI29" i="4"/>
  <c r="CH29" i="4"/>
  <c r="CH33" i="4" s="1"/>
  <c r="CH34" i="4" s="1"/>
  <c r="BX52" i="4"/>
  <c r="BX51" i="4"/>
  <c r="BX50" i="4"/>
  <c r="BX49" i="4"/>
  <c r="BX48" i="4"/>
  <c r="CS35" i="4" l="1"/>
  <c r="BX47" i="4"/>
  <c r="BX46" i="4"/>
  <c r="BX45" i="4"/>
  <c r="BX44" i="4"/>
  <c r="BX43" i="4"/>
  <c r="BX42" i="4"/>
  <c r="BX41" i="4"/>
  <c r="BX40" i="4"/>
  <c r="BY29" i="4"/>
  <c r="BX35" i="4" s="1"/>
  <c r="BX29" i="4"/>
  <c r="BX33" i="4" s="1"/>
  <c r="BX34" i="4" s="1"/>
  <c r="BW29" i="4"/>
  <c r="BV35" i="4" s="1"/>
  <c r="BV29" i="4"/>
  <c r="BV33" i="4" s="1"/>
  <c r="BV34" i="4" s="1"/>
  <c r="BU29" i="4"/>
  <c r="BT35" i="4" s="1"/>
  <c r="BT29" i="4"/>
  <c r="BT33" i="4" s="1"/>
  <c r="BT34" i="4" s="1"/>
  <c r="CA29" i="4"/>
  <c r="BZ35" i="4" s="1"/>
  <c r="BZ29" i="4"/>
  <c r="BZ33" i="4" s="1"/>
  <c r="BZ34" i="4" s="1"/>
  <c r="T29" i="4" l="1"/>
  <c r="T33" i="4" s="1"/>
  <c r="T34" i="4" s="1"/>
  <c r="U29" i="4"/>
  <c r="T35" i="4" s="1"/>
  <c r="S29" i="4"/>
  <c r="R35" i="4" s="1"/>
  <c r="R29" i="4"/>
  <c r="R33" i="4" s="1"/>
  <c r="R34" i="4" s="1"/>
  <c r="Q29" i="4"/>
  <c r="P35" i="4" s="1"/>
  <c r="P29" i="4"/>
  <c r="P33" i="4" s="1"/>
  <c r="P34" i="4" s="1"/>
  <c r="O29" i="4"/>
  <c r="N35" i="4" s="1"/>
  <c r="N29" i="4"/>
  <c r="N33" i="4" s="1"/>
  <c r="N34" i="4" s="1"/>
  <c r="M29" i="4"/>
  <c r="L35" i="4" s="1"/>
  <c r="L29" i="4"/>
  <c r="L33" i="4" s="1"/>
  <c r="L34" i="4" s="1"/>
  <c r="K29" i="4"/>
  <c r="J29" i="4"/>
  <c r="I29" i="4"/>
  <c r="H29" i="4"/>
  <c r="G29" i="4"/>
  <c r="F29" i="4"/>
  <c r="E29" i="4"/>
  <c r="D29" i="4"/>
  <c r="H33" i="4" l="1"/>
  <c r="H34" i="4" l="1"/>
  <c r="F33" i="4"/>
  <c r="F34" i="4" s="1"/>
  <c r="AH29" i="4" l="1"/>
  <c r="AJ29" i="4"/>
  <c r="AK29" i="4"/>
  <c r="AL29" i="4"/>
  <c r="AM29" i="4"/>
  <c r="AL35" i="4" s="1"/>
  <c r="AN29" i="4"/>
  <c r="AO29" i="4"/>
  <c r="AN35" i="4" s="1"/>
  <c r="AP29" i="4"/>
  <c r="AQ29" i="4"/>
  <c r="AP35" i="4" s="1"/>
  <c r="AR29" i="4"/>
  <c r="AS29" i="4"/>
  <c r="AR35" i="4" s="1"/>
  <c r="AT29" i="4"/>
  <c r="AU29" i="4"/>
  <c r="AT35" i="4" s="1"/>
  <c r="AV29" i="4"/>
  <c r="AW29" i="4"/>
  <c r="AV35" i="4" s="1"/>
  <c r="AX29" i="4"/>
  <c r="AY29" i="4"/>
  <c r="AX35" i="4" s="1"/>
  <c r="AH35" i="4"/>
  <c r="AJ35" i="4"/>
  <c r="BP52" i="4"/>
  <c r="BB52" i="4"/>
  <c r="BP51" i="4"/>
  <c r="BB51" i="4"/>
  <c r="BP50" i="4"/>
  <c r="BB50" i="4"/>
  <c r="BP49" i="4"/>
  <c r="BB49" i="4"/>
  <c r="BP48" i="4"/>
  <c r="BB48" i="4"/>
  <c r="BP47" i="4"/>
  <c r="BB47" i="4"/>
  <c r="BP46" i="4"/>
  <c r="BB46" i="4"/>
  <c r="BP45" i="4"/>
  <c r="BB45" i="4"/>
  <c r="BP44" i="4"/>
  <c r="BB44" i="4"/>
  <c r="BP43" i="4"/>
  <c r="BB43" i="4"/>
  <c r="BP42" i="4"/>
  <c r="BB42" i="4"/>
  <c r="BP41" i="4"/>
  <c r="BB41" i="4"/>
  <c r="BP40" i="4"/>
  <c r="BB40" i="4"/>
  <c r="BD36" i="4"/>
  <c r="BB36" i="4"/>
  <c r="AP36" i="4"/>
  <c r="BS29" i="4"/>
  <c r="BR35" i="4" s="1"/>
  <c r="BR29" i="4"/>
  <c r="BR33" i="4" s="1"/>
  <c r="BR34" i="4" s="1"/>
  <c r="BQ29" i="4"/>
  <c r="BP35" i="4" s="1"/>
  <c r="BP29" i="4"/>
  <c r="BO29" i="4"/>
  <c r="BN35" i="4" s="1"/>
  <c r="BM29" i="4"/>
  <c r="BL35" i="4" s="1"/>
  <c r="BL29" i="4"/>
  <c r="BK29" i="4"/>
  <c r="BJ35" i="4" s="1"/>
  <c r="BJ29" i="4"/>
  <c r="BI29" i="4"/>
  <c r="BH35" i="4" s="1"/>
  <c r="BH29" i="4"/>
  <c r="BG29" i="4"/>
  <c r="BF35" i="4" s="1"/>
  <c r="BF29" i="4"/>
  <c r="BE29" i="4"/>
  <c r="BD35" i="4" s="1"/>
  <c r="BD29" i="4"/>
  <c r="BC29" i="4"/>
  <c r="BB35" i="4" s="1"/>
  <c r="BB29" i="4"/>
  <c r="BA29" i="4"/>
  <c r="AZ35" i="4" s="1"/>
  <c r="AZ29" i="4"/>
  <c r="AG29" i="4"/>
  <c r="AF35" i="4" s="1"/>
  <c r="AF29" i="4"/>
  <c r="AE29" i="4"/>
  <c r="AD35" i="4" s="1"/>
  <c r="AD29" i="4"/>
  <c r="AC29" i="4"/>
  <c r="AB35" i="4" s="1"/>
  <c r="AB29" i="4"/>
  <c r="AA29" i="4"/>
  <c r="Z35" i="4" s="1"/>
  <c r="Z29" i="4"/>
  <c r="Y29" i="4"/>
  <c r="X35" i="4" s="1"/>
  <c r="X29" i="4"/>
  <c r="W29" i="4"/>
  <c r="V35" i="4" s="1"/>
  <c r="V29" i="4"/>
  <c r="J35" i="4"/>
  <c r="J33" i="4"/>
  <c r="H35" i="4"/>
  <c r="F35" i="4"/>
  <c r="D35" i="4"/>
  <c r="D33" i="4"/>
  <c r="BO62" i="2"/>
  <c r="BO61" i="2"/>
  <c r="BO60" i="2"/>
  <c r="BO59" i="2"/>
  <c r="BO58" i="2"/>
  <c r="BO57" i="2"/>
  <c r="BO56" i="2"/>
  <c r="BO55" i="2"/>
  <c r="BO54" i="2"/>
  <c r="BO53" i="2"/>
  <c r="BO52" i="2"/>
  <c r="BO51" i="2"/>
  <c r="BO50" i="2"/>
  <c r="BA62" i="2"/>
  <c r="BA61" i="2"/>
  <c r="BA60" i="2"/>
  <c r="BA59" i="2"/>
  <c r="BA58" i="2"/>
  <c r="BA57" i="2"/>
  <c r="BA56" i="2"/>
  <c r="BA55" i="2"/>
  <c r="BA54" i="2"/>
  <c r="BA53" i="2"/>
  <c r="BA52" i="2"/>
  <c r="BA51" i="2"/>
  <c r="BA50" i="2"/>
  <c r="J34" i="4" l="1"/>
  <c r="D34" i="4"/>
  <c r="CH35" i="4"/>
  <c r="E35" i="2"/>
  <c r="BS27" i="2" l="1"/>
  <c r="BT30" i="2"/>
  <c r="BT26" i="2"/>
  <c r="BT19" i="2"/>
  <c r="BT13" i="2"/>
  <c r="BT12" i="2"/>
  <c r="BT9" i="2"/>
  <c r="BR35" i="2"/>
  <c r="BQ45" i="2" s="1"/>
  <c r="BQ35" i="2"/>
  <c r="BQ43" i="2" s="1"/>
  <c r="BQ44" i="2" s="1"/>
  <c r="BN35" i="2"/>
  <c r="BM45" i="2" s="1"/>
  <c r="BM44" i="2"/>
  <c r="BE35" i="2"/>
  <c r="BE43" i="2" s="1"/>
  <c r="BE44" i="2" s="1"/>
  <c r="BC35" i="2"/>
  <c r="BC43" i="2" s="1"/>
  <c r="BC44" i="2" s="1"/>
  <c r="AY35" i="2"/>
  <c r="AY43" i="2" s="1"/>
  <c r="AY44" i="2" s="1"/>
  <c r="AW35" i="2"/>
  <c r="AW43" i="2" s="1"/>
  <c r="AW44" i="2" s="1"/>
  <c r="BT28" i="2"/>
  <c r="AS35" i="2"/>
  <c r="AS43" i="2" s="1"/>
  <c r="AS44" i="2" s="1"/>
  <c r="AQ35" i="2"/>
  <c r="AQ43" i="2" s="1"/>
  <c r="AQ44" i="2" s="1"/>
  <c r="AM35" i="2"/>
  <c r="AM43" i="2" s="1"/>
  <c r="AM44" i="2" s="1"/>
  <c r="AK35" i="2"/>
  <c r="AK43" i="2" s="1"/>
  <c r="AK44" i="2" s="1"/>
  <c r="AE35" i="2"/>
  <c r="AE43" i="2" s="1"/>
  <c r="AE44" i="2" s="1"/>
  <c r="AC35" i="2"/>
  <c r="AC43" i="2" s="1"/>
  <c r="AC44" i="2" s="1"/>
  <c r="AA35" i="2"/>
  <c r="AA43" i="2" s="1"/>
  <c r="AA44" i="2" s="1"/>
  <c r="W35" i="2"/>
  <c r="W43" i="2" s="1"/>
  <c r="W44" i="2" s="1"/>
  <c r="U35" i="2"/>
  <c r="U43" i="2" s="1"/>
  <c r="U44" i="2" s="1"/>
  <c r="O35" i="2"/>
  <c r="O43" i="2" s="1"/>
  <c r="O44" i="2" s="1"/>
  <c r="M35" i="2"/>
  <c r="M43" i="2" s="1"/>
  <c r="M44" i="2" s="1"/>
  <c r="BT27" i="2"/>
  <c r="BT16" i="2"/>
  <c r="BT14" i="2"/>
  <c r="BT10" i="2"/>
  <c r="I35" i="2"/>
  <c r="I43" i="2" s="1"/>
  <c r="I44" i="2" s="1"/>
  <c r="BT22" i="2"/>
  <c r="G35" i="2"/>
  <c r="G43" i="2" s="1"/>
  <c r="G44" i="2" s="1"/>
  <c r="AL35" i="2"/>
  <c r="AK45" i="2" s="1"/>
  <c r="BS25" i="2"/>
  <c r="AI35" i="2"/>
  <c r="AI43" i="2" s="1"/>
  <c r="AI44" i="2" s="1"/>
  <c r="AG35" i="2"/>
  <c r="AG43" i="2" s="1"/>
  <c r="AG44" i="2" s="1"/>
  <c r="BT25" i="2"/>
  <c r="Y35" i="2"/>
  <c r="Y43" i="2" s="1"/>
  <c r="Y44" i="2" s="1"/>
  <c r="T35" i="2"/>
  <c r="S45" i="2" s="1"/>
  <c r="S35" i="2"/>
  <c r="S43" i="2" s="1"/>
  <c r="S44" i="2" s="1"/>
  <c r="Q35" i="2"/>
  <c r="Q43" i="2" s="1"/>
  <c r="Q44" i="2" s="1"/>
  <c r="BT29" i="2"/>
  <c r="K35" i="2"/>
  <c r="K43" i="2" s="1"/>
  <c r="K44" i="2" s="1"/>
  <c r="H35" i="2"/>
  <c r="G45" i="2" s="1"/>
  <c r="BC46" i="2"/>
  <c r="BA46" i="2"/>
  <c r="AO46" i="2"/>
  <c r="W42" i="2"/>
  <c r="BS42" i="2" s="1"/>
  <c r="W41" i="2"/>
  <c r="BS41" i="2" s="1"/>
  <c r="W40" i="2"/>
  <c r="BS40" i="2" s="1"/>
  <c r="W39" i="2"/>
  <c r="BS39" i="2" s="1"/>
  <c r="BS38" i="2"/>
  <c r="BS37" i="2"/>
  <c r="BS36" i="2"/>
  <c r="BV35" i="2"/>
  <c r="BV45" i="2" s="1"/>
  <c r="BP35" i="2"/>
  <c r="BO45" i="2" s="1"/>
  <c r="BO35" i="2"/>
  <c r="BO43" i="2" s="1"/>
  <c r="BO44" i="2" s="1"/>
  <c r="BL35" i="2"/>
  <c r="BK45" i="2" s="1"/>
  <c r="BK35" i="2"/>
  <c r="BK43" i="2" s="1"/>
  <c r="BK44" i="2" s="1"/>
  <c r="BJ35" i="2"/>
  <c r="BI45" i="2" s="1"/>
  <c r="BI35" i="2"/>
  <c r="BI43" i="2" s="1"/>
  <c r="BI44" i="2" s="1"/>
  <c r="BH35" i="2"/>
  <c r="BG45" i="2" s="1"/>
  <c r="BG35" i="2"/>
  <c r="BG43" i="2" s="1"/>
  <c r="BG44" i="2" s="1"/>
  <c r="BF35" i="2"/>
  <c r="BE45" i="2" s="1"/>
  <c r="BD35" i="2"/>
  <c r="BC45" i="2" s="1"/>
  <c r="BB35" i="2"/>
  <c r="BA45" i="2" s="1"/>
  <c r="BA35" i="2"/>
  <c r="BA43" i="2" s="1"/>
  <c r="BA44" i="2" s="1"/>
  <c r="AZ35" i="2"/>
  <c r="AY45" i="2" s="1"/>
  <c r="AX35" i="2"/>
  <c r="AW45" i="2" s="1"/>
  <c r="AV35" i="2"/>
  <c r="AU45" i="2" s="1"/>
  <c r="AU35" i="2"/>
  <c r="AU43" i="2" s="1"/>
  <c r="AU44" i="2" s="1"/>
  <c r="AT35" i="2"/>
  <c r="AS45" i="2" s="1"/>
  <c r="AR35" i="2"/>
  <c r="AQ45" i="2" s="1"/>
  <c r="AP35" i="2"/>
  <c r="AO45" i="2" s="1"/>
  <c r="AO35" i="2"/>
  <c r="AO43" i="2" s="1"/>
  <c r="AO44" i="2" s="1"/>
  <c r="AN35" i="2"/>
  <c r="AM45" i="2" s="1"/>
  <c r="AJ35" i="2"/>
  <c r="AI45" i="2" s="1"/>
  <c r="AH35" i="2"/>
  <c r="AG45" i="2" s="1"/>
  <c r="AF35" i="2"/>
  <c r="AE45" i="2" s="1"/>
  <c r="AD35" i="2"/>
  <c r="AC45" i="2" s="1"/>
  <c r="AB35" i="2"/>
  <c r="AA45" i="2" s="1"/>
  <c r="Z35" i="2"/>
  <c r="Y45" i="2" s="1"/>
  <c r="X35" i="2"/>
  <c r="W45" i="2" s="1"/>
  <c r="V35" i="2"/>
  <c r="U45" i="2" s="1"/>
  <c r="R35" i="2"/>
  <c r="Q45" i="2" s="1"/>
  <c r="P35" i="2"/>
  <c r="O45" i="2" s="1"/>
  <c r="N35" i="2"/>
  <c r="M45" i="2" s="1"/>
  <c r="L35" i="2"/>
  <c r="K45" i="2" s="1"/>
  <c r="J35" i="2"/>
  <c r="I45" i="2" s="1"/>
  <c r="F35" i="2"/>
  <c r="E45" i="2" s="1"/>
  <c r="BT34" i="2"/>
  <c r="BS34" i="2"/>
  <c r="BT33" i="2"/>
  <c r="BS33" i="2"/>
  <c r="BT32" i="2"/>
  <c r="BS32" i="2"/>
  <c r="BT31" i="2"/>
  <c r="BS31" i="2"/>
  <c r="BS30" i="2"/>
  <c r="BS29" i="2"/>
  <c r="BT24" i="2"/>
  <c r="BS24" i="2"/>
  <c r="BT23" i="2"/>
  <c r="BS23" i="2"/>
  <c r="BS22" i="2"/>
  <c r="BT21" i="2"/>
  <c r="BS21" i="2"/>
  <c r="BT20" i="2"/>
  <c r="BS20" i="2"/>
  <c r="BS19" i="2"/>
  <c r="BT18" i="2"/>
  <c r="BS18" i="2"/>
  <c r="BT17" i="2"/>
  <c r="BS17" i="2"/>
  <c r="BS16" i="2"/>
  <c r="BT15" i="2"/>
  <c r="BS15" i="2"/>
  <c r="BS14" i="2"/>
  <c r="BS13" i="2"/>
  <c r="BS12" i="2"/>
  <c r="BT11" i="2"/>
  <c r="BS11" i="2"/>
  <c r="BS10" i="2"/>
  <c r="BT8" i="2"/>
  <c r="BS8" i="2"/>
  <c r="BT7" i="2"/>
  <c r="BS7" i="2"/>
  <c r="BT6" i="2"/>
  <c r="BS6" i="2"/>
  <c r="BQ35" i="1"/>
  <c r="BQ43" i="1" s="1"/>
  <c r="BQ44" i="1" s="1"/>
  <c r="BR35" i="1"/>
  <c r="BQ45" i="1" s="1"/>
  <c r="BO35" i="1"/>
  <c r="BO43" i="1" s="1"/>
  <c r="BO44" i="1" s="1"/>
  <c r="BM35" i="1"/>
  <c r="BM43" i="1" s="1"/>
  <c r="BM44" i="1" s="1"/>
  <c r="BT13" i="1"/>
  <c r="BT12" i="1"/>
  <c r="BS13" i="1"/>
  <c r="BC35" i="1"/>
  <c r="BC43" i="1" s="1"/>
  <c r="BC44" i="1" s="1"/>
  <c r="AY35" i="1"/>
  <c r="AY43" i="1" s="1"/>
  <c r="AY44" i="1" s="1"/>
  <c r="AU35" i="1"/>
  <c r="AU43" i="1" s="1"/>
  <c r="AU44" i="1" s="1"/>
  <c r="AI35" i="1"/>
  <c r="AI43" i="1" s="1"/>
  <c r="AI44" i="1" s="1"/>
  <c r="BT27" i="1"/>
  <c r="BT22" i="1"/>
  <c r="BT16" i="1"/>
  <c r="BT14" i="1"/>
  <c r="BT10" i="1"/>
  <c r="AG35" i="1"/>
  <c r="AG43" i="1" s="1"/>
  <c r="AG44" i="1" s="1"/>
  <c r="AE35" i="1"/>
  <c r="AE43" i="1" s="1"/>
  <c r="AE44" i="1" s="1"/>
  <c r="Y35" i="1"/>
  <c r="Y43" i="1" s="1"/>
  <c r="Y44" i="1" s="1"/>
  <c r="S35" i="1"/>
  <c r="S43" i="1" s="1"/>
  <c r="S44" i="1" s="1"/>
  <c r="Q35" i="1"/>
  <c r="Q43" i="1" s="1"/>
  <c r="Q44" i="1" s="1"/>
  <c r="K35" i="1"/>
  <c r="K43" i="1" s="1"/>
  <c r="K44" i="1" s="1"/>
  <c r="H35" i="1"/>
  <c r="G45" i="1" s="1"/>
  <c r="G35" i="1"/>
  <c r="G43" i="1" s="1"/>
  <c r="G44" i="1" s="1"/>
  <c r="F35" i="1"/>
  <c r="E45" i="1" s="1"/>
  <c r="E35" i="1"/>
  <c r="E43" i="1" s="1"/>
  <c r="E44" i="1" s="1"/>
  <c r="D35" i="1"/>
  <c r="C45" i="1" s="1"/>
  <c r="C35" i="1"/>
  <c r="C43" i="1" s="1"/>
  <c r="C44" i="1" s="1"/>
  <c r="BC46" i="1"/>
  <c r="BA46" i="1"/>
  <c r="AO46" i="1"/>
  <c r="W42" i="1"/>
  <c r="BS42" i="1" s="1"/>
  <c r="W41" i="1"/>
  <c r="BS41" i="1" s="1"/>
  <c r="BS40" i="1"/>
  <c r="W40" i="1"/>
  <c r="W39" i="1"/>
  <c r="BS39" i="1" s="1"/>
  <c r="BS38" i="1"/>
  <c r="BS37" i="1"/>
  <c r="BS36" i="1"/>
  <c r="BV35" i="1"/>
  <c r="BV45" i="1" s="1"/>
  <c r="BP35" i="1"/>
  <c r="BO45" i="1" s="1"/>
  <c r="BN35" i="1"/>
  <c r="BM45" i="1" s="1"/>
  <c r="BL35" i="1"/>
  <c r="BK45" i="1" s="1"/>
  <c r="BK35" i="1"/>
  <c r="BK43" i="1" s="1"/>
  <c r="BK44" i="1" s="1"/>
  <c r="BJ35" i="1"/>
  <c r="BI45" i="1" s="1"/>
  <c r="BI35" i="1"/>
  <c r="BI43" i="1" s="1"/>
  <c r="BI44" i="1" s="1"/>
  <c r="BH35" i="1"/>
  <c r="BG45" i="1" s="1"/>
  <c r="BG35" i="1"/>
  <c r="BG43" i="1" s="1"/>
  <c r="BG44" i="1" s="1"/>
  <c r="BF35" i="1"/>
  <c r="BE45" i="1" s="1"/>
  <c r="BD35" i="1"/>
  <c r="BC45" i="1" s="1"/>
  <c r="BB35" i="1"/>
  <c r="BA45" i="1" s="1"/>
  <c r="BA35" i="1"/>
  <c r="BA43" i="1" s="1"/>
  <c r="BA44" i="1" s="1"/>
  <c r="AZ35" i="1"/>
  <c r="AY45" i="1" s="1"/>
  <c r="AX35" i="1"/>
  <c r="AW45" i="1" s="1"/>
  <c r="AV35" i="1"/>
  <c r="AU45" i="1" s="1"/>
  <c r="AT35" i="1"/>
  <c r="AS45" i="1" s="1"/>
  <c r="AS35" i="1"/>
  <c r="AS43" i="1" s="1"/>
  <c r="AS44" i="1" s="1"/>
  <c r="AR35" i="1"/>
  <c r="AQ45" i="1" s="1"/>
  <c r="AQ35" i="1"/>
  <c r="AQ43" i="1" s="1"/>
  <c r="AQ44" i="1" s="1"/>
  <c r="AP35" i="1"/>
  <c r="AO45" i="1" s="1"/>
  <c r="AO35" i="1"/>
  <c r="AO43" i="1" s="1"/>
  <c r="AO44" i="1" s="1"/>
  <c r="AN35" i="1"/>
  <c r="AM45" i="1" s="1"/>
  <c r="AM35" i="1"/>
  <c r="AM43" i="1" s="1"/>
  <c r="AM44" i="1" s="1"/>
  <c r="AL35" i="1"/>
  <c r="AK45" i="1" s="1"/>
  <c r="AK35" i="1"/>
  <c r="AK43" i="1" s="1"/>
  <c r="AK44" i="1" s="1"/>
  <c r="AJ35" i="1"/>
  <c r="AI45" i="1" s="1"/>
  <c r="AH35" i="1"/>
  <c r="AG45" i="1" s="1"/>
  <c r="AF35" i="1"/>
  <c r="AE45" i="1" s="1"/>
  <c r="AD35" i="1"/>
  <c r="AC45" i="1" s="1"/>
  <c r="AC35" i="1"/>
  <c r="AC43" i="1" s="1"/>
  <c r="AC44" i="1" s="1"/>
  <c r="AB35" i="1"/>
  <c r="AA45" i="1" s="1"/>
  <c r="AA35" i="1"/>
  <c r="AA43" i="1" s="1"/>
  <c r="AA44" i="1" s="1"/>
  <c r="Z35" i="1"/>
  <c r="Y45" i="1" s="1"/>
  <c r="X35" i="1"/>
  <c r="W45" i="1" s="1"/>
  <c r="W35" i="1"/>
  <c r="W43" i="1" s="1"/>
  <c r="W44" i="1" s="1"/>
  <c r="V35" i="1"/>
  <c r="U35" i="1"/>
  <c r="U43" i="1" s="1"/>
  <c r="U44" i="1" s="1"/>
  <c r="T35" i="1"/>
  <c r="S45" i="1" s="1"/>
  <c r="R35" i="1"/>
  <c r="Q45" i="1" s="1"/>
  <c r="P35" i="1"/>
  <c r="O45" i="1" s="1"/>
  <c r="N35" i="1"/>
  <c r="M45" i="1" s="1"/>
  <c r="M35" i="1"/>
  <c r="M43" i="1" s="1"/>
  <c r="M44" i="1" s="1"/>
  <c r="L35" i="1"/>
  <c r="K45" i="1" s="1"/>
  <c r="J35" i="1"/>
  <c r="I45" i="1" s="1"/>
  <c r="BT34" i="1"/>
  <c r="BS34" i="1"/>
  <c r="BT33" i="1"/>
  <c r="BS33" i="1"/>
  <c r="BT32" i="1"/>
  <c r="BS32" i="1"/>
  <c r="BT31" i="1"/>
  <c r="BS31" i="1"/>
  <c r="BT30" i="1"/>
  <c r="BS30" i="1"/>
  <c r="BT29" i="1"/>
  <c r="BS29" i="1"/>
  <c r="BT28" i="1"/>
  <c r="BS27" i="1"/>
  <c r="BT26" i="1"/>
  <c r="BT25" i="1"/>
  <c r="BT24" i="1"/>
  <c r="BS24" i="1"/>
  <c r="BT23" i="1"/>
  <c r="BS23" i="1"/>
  <c r="BS22" i="1"/>
  <c r="BT21" i="1"/>
  <c r="BS21" i="1"/>
  <c r="BT20" i="1"/>
  <c r="BS20" i="1"/>
  <c r="BT19" i="1"/>
  <c r="BS19" i="1"/>
  <c r="BT18" i="1"/>
  <c r="BS18" i="1"/>
  <c r="BT17" i="1"/>
  <c r="BS17" i="1"/>
  <c r="BS16" i="1"/>
  <c r="BT15" i="1"/>
  <c r="BS15" i="1"/>
  <c r="BS14" i="1"/>
  <c r="BS12" i="1"/>
  <c r="BT11" i="1"/>
  <c r="BS11" i="1"/>
  <c r="BS10" i="1"/>
  <c r="BT9" i="1"/>
  <c r="BT8" i="1"/>
  <c r="BS8" i="1"/>
  <c r="BT7" i="1"/>
  <c r="BS7" i="1"/>
  <c r="BT6" i="1"/>
  <c r="BS6" i="1"/>
  <c r="BT35" i="1" l="1"/>
  <c r="D35" i="2"/>
  <c r="C45" i="2" s="1"/>
  <c r="BS45" i="2" s="1"/>
  <c r="BS9" i="2"/>
  <c r="BU9" i="2" s="1"/>
  <c r="E43" i="2"/>
  <c r="E44" i="2" s="1"/>
  <c r="BS26" i="2"/>
  <c r="BU26" i="2" s="1"/>
  <c r="BU24" i="2"/>
  <c r="BU14" i="2"/>
  <c r="BU16" i="2"/>
  <c r="BU18" i="2"/>
  <c r="BU20" i="2"/>
  <c r="BU22" i="2"/>
  <c r="BS28" i="2"/>
  <c r="BU28" i="2" s="1"/>
  <c r="C35" i="2"/>
  <c r="BU6" i="2"/>
  <c r="BU7" i="2"/>
  <c r="BU8" i="2"/>
  <c r="BU10" i="2"/>
  <c r="BU11" i="2"/>
  <c r="BU12" i="2"/>
  <c r="BU15" i="2"/>
  <c r="BU17" i="2"/>
  <c r="BU19" i="2"/>
  <c r="BU21" i="2"/>
  <c r="BU23" i="2"/>
  <c r="BU25" i="2"/>
  <c r="BU29" i="2"/>
  <c r="BU30" i="2"/>
  <c r="BU31" i="2"/>
  <c r="BU32" i="2"/>
  <c r="BU33" i="2"/>
  <c r="BU34" i="2"/>
  <c r="BE35" i="1"/>
  <c r="BE43" i="1" s="1"/>
  <c r="BE44" i="1" s="1"/>
  <c r="AW35" i="1"/>
  <c r="AW43" i="1" s="1"/>
  <c r="AW44" i="1" s="1"/>
  <c r="BS25" i="1"/>
  <c r="BU25" i="1" s="1"/>
  <c r="O35" i="1"/>
  <c r="O43" i="1" s="1"/>
  <c r="O44" i="1" s="1"/>
  <c r="BS9" i="1"/>
  <c r="BU9" i="1" s="1"/>
  <c r="BS26" i="1"/>
  <c r="BU26" i="1" s="1"/>
  <c r="I35" i="1"/>
  <c r="I43" i="1" s="1"/>
  <c r="I44" i="1" s="1"/>
  <c r="BS28" i="1"/>
  <c r="BU28" i="1" s="1"/>
  <c r="BU10" i="1"/>
  <c r="BU11" i="1"/>
  <c r="BU12" i="1"/>
  <c r="BU14" i="1"/>
  <c r="BU15" i="1"/>
  <c r="BU16" i="1"/>
  <c r="BU17" i="1"/>
  <c r="BU18" i="1"/>
  <c r="BU19" i="1"/>
  <c r="BU20" i="1"/>
  <c r="BU21" i="1"/>
  <c r="BU22" i="1"/>
  <c r="BU23" i="1"/>
  <c r="BU24" i="1"/>
  <c r="BU8" i="1"/>
  <c r="BU7" i="1"/>
  <c r="BU6" i="1"/>
  <c r="BU29" i="1"/>
  <c r="BU30" i="1"/>
  <c r="BU31" i="1"/>
  <c r="BU32" i="1"/>
  <c r="BU33" i="1"/>
  <c r="BU34" i="1"/>
  <c r="U45" i="1"/>
  <c r="BS45" i="1" s="1"/>
  <c r="BT35" i="2" l="1"/>
  <c r="BS35" i="2"/>
  <c r="C43" i="2"/>
  <c r="BS44" i="1"/>
  <c r="BS35" i="1"/>
  <c r="BU35" i="1" s="1"/>
  <c r="BS43" i="1"/>
  <c r="BS43" i="2" l="1"/>
  <c r="C44" i="2"/>
  <c r="BS44" i="2" s="1"/>
  <c r="BU35" i="2"/>
  <c r="R36" i="5"/>
  <c r="DQ18" i="5" s="1"/>
  <c r="DQ30" i="5" s="1"/>
  <c r="DR30" i="5" s="1"/>
  <c r="DR18" i="5" l="1"/>
  <c r="CH36" i="5"/>
  <c r="DQ36" i="5" l="1"/>
</calcChain>
</file>

<file path=xl/sharedStrings.xml><?xml version="1.0" encoding="utf-8"?>
<sst xmlns="http://schemas.openxmlformats.org/spreadsheetml/2006/main" count="659" uniqueCount="126">
  <si>
    <t xml:space="preserve">Суточные данные по объему поступления в сеть и контрактным величинам </t>
  </si>
  <si>
    <t>Наименование потребителя /  дата</t>
  </si>
  <si>
    <t>Всего за февраль</t>
  </si>
  <si>
    <t>Контр</t>
  </si>
  <si>
    <t>Факт</t>
  </si>
  <si>
    <t>Контр заявка</t>
  </si>
  <si>
    <t>Факт по суточному рапорту</t>
  </si>
  <si>
    <t>Отклон.</t>
  </si>
  <si>
    <t>Факт на конец месяца</t>
  </si>
  <si>
    <t>ТОО "Alfa Power"</t>
  </si>
  <si>
    <t>ТОО Adver C</t>
  </si>
  <si>
    <t>ИП Mesxet</t>
  </si>
  <si>
    <t>КТЖ Грузовые перевозки, Х.Н. и ТОО "ТемиржолЭнерго"</t>
  </si>
  <si>
    <t xml:space="preserve">Потери ЭЧ-17,20                       </t>
  </si>
  <si>
    <t>Теплосервис (СТЭМ)</t>
  </si>
  <si>
    <t xml:space="preserve">ТОО "АСПМК-519" </t>
  </si>
  <si>
    <t xml:space="preserve"> ТОО "Alatau Power"</t>
  </si>
  <si>
    <t>ТОО "Мангыстау энерго сату"</t>
  </si>
  <si>
    <t>ТОО "Кайнар-АКБ"</t>
  </si>
  <si>
    <t>ГГКП "Жетысу-Водоканал"</t>
  </si>
  <si>
    <t>ТОО "Алем-Павлодар"</t>
  </si>
  <si>
    <t>ТОО "SilkWayEnergy"</t>
  </si>
  <si>
    <t>ТОО "Хоргос - Энерго"</t>
  </si>
  <si>
    <t>АО "УК СЭЗ" Хоргос-Восточные Ворота"</t>
  </si>
  <si>
    <t>ТОО"PrimeEnergyResources"</t>
  </si>
  <si>
    <t>ТОО "Каз Экотранс"</t>
  </si>
  <si>
    <t>ТОО "Enerco Asia"</t>
  </si>
  <si>
    <t>ТОО "AB-Energo"</t>
  </si>
  <si>
    <t>Потери KEGOC</t>
  </si>
  <si>
    <t>ТОО "Т-Транзит", ТГПК</t>
  </si>
  <si>
    <t>Прочие потребители ТЭК</t>
  </si>
  <si>
    <t>ТОО Qazaq DSC, Майнинг- Tau Digital</t>
  </si>
  <si>
    <t>RAPID_POWER</t>
  </si>
  <si>
    <t>Прямые потребители ККГЭС</t>
  </si>
  <si>
    <t>Покупка ТЭК</t>
  </si>
  <si>
    <t>СН станции</t>
  </si>
  <si>
    <t>АСПМК-519 за пределы узла</t>
  </si>
  <si>
    <t>ТОО"Тенгри Энерджи"                (ТОО "Kazsilicon")</t>
  </si>
  <si>
    <t>Всего пр. потребители</t>
  </si>
  <si>
    <t>Поступление в сеть региона</t>
  </si>
  <si>
    <t>ТОО "ЖетысуЭнерготрейд"</t>
  </si>
  <si>
    <t>АО "ТАТЭК"</t>
  </si>
  <si>
    <t>Отклонение</t>
  </si>
  <si>
    <t>Всего контр. Заявка</t>
  </si>
  <si>
    <t>Отклонение ((+) перебор, (-) недобор)</t>
  </si>
  <si>
    <t>отклонение АО "ТАТЭК" + ТОО "ЖетысуЭнерготрейд"</t>
  </si>
  <si>
    <t>ТОО Qazaq DSC</t>
  </si>
  <si>
    <t>по потребителям за март месяц 2023г.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</si>
  <si>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</si>
  <si>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</si>
  <si>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</si>
  <si>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</si>
  <si>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</si>
  <si>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</si>
  <si>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</si>
  <si>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</si>
  <si>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</si>
  <si>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</si>
  <si>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</si>
  <si>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ТАТЭК от Успен.</t>
  </si>
  <si>
    <t>показ</t>
  </si>
  <si>
    <t>расход</t>
  </si>
  <si>
    <t>по потребителям за июнь месяц 2023г.</t>
  </si>
  <si>
    <t>ВИЭ Талдыкорган (РФЦ)</t>
  </si>
  <si>
    <t>28,06,2023</t>
  </si>
  <si>
    <t>31.06.2023</t>
  </si>
  <si>
    <t>"Alfa Power"</t>
  </si>
  <si>
    <t>"НК "КТЖ" груз.пер.ТЖЭ</t>
  </si>
  <si>
    <t>"НК "КТЖ" жүйелік желілер дирекциясы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</si>
  <si>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</si>
  <si>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</si>
  <si>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</si>
  <si>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</si>
  <si>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</si>
  <si>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</si>
  <si>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</si>
  <si>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</si>
  <si>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</si>
  <si>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</si>
  <si>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</si>
  <si>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</si>
  <si>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KEGOC ысыраптары</t>
  </si>
  <si>
    <t>ТОО "Т-Генерация"</t>
  </si>
  <si>
    <t>"Rapid Power"</t>
  </si>
  <si>
    <t>ТОО "Тенгри Энерджи" (ТОО "Каzsilicon")</t>
  </si>
  <si>
    <t>01.07.2023г</t>
  </si>
  <si>
    <t>ТОО "Каратал Транзит"</t>
  </si>
  <si>
    <t>Энергоком. "Kaz Energy" ТОО "Алем-Павлодар"</t>
  </si>
  <si>
    <t>10.07.2023г</t>
  </si>
  <si>
    <t>167,87,208</t>
  </si>
  <si>
    <t>по потребителям за июль месяц 2023г.</t>
  </si>
  <si>
    <t>11.07.2023г</t>
  </si>
  <si>
    <t>12.07.2023 г.</t>
  </si>
  <si>
    <t>13.07.2023 г.</t>
  </si>
  <si>
    <t>14.07.2023 г.</t>
  </si>
  <si>
    <t>15.07.2023 г.</t>
  </si>
  <si>
    <t>16.07.2023 г.</t>
  </si>
  <si>
    <t>17.07.2023 г.</t>
  </si>
  <si>
    <t>18.07.2023 г.</t>
  </si>
  <si>
    <t>19.07.2023 г.</t>
  </si>
  <si>
    <t>20.07.2023г.</t>
  </si>
  <si>
    <t>21.07.2023г.</t>
  </si>
  <si>
    <t>22.07.2023г.</t>
  </si>
  <si>
    <t>24.07,23</t>
  </si>
  <si>
    <t>23.07.2023г.</t>
  </si>
  <si>
    <t>25.07,23</t>
  </si>
  <si>
    <t>26.07,23</t>
  </si>
  <si>
    <t>27.июля</t>
  </si>
  <si>
    <t>27.07,23</t>
  </si>
  <si>
    <t>28.июля</t>
  </si>
  <si>
    <t>29.июля</t>
  </si>
  <si>
    <t>30.июля</t>
  </si>
  <si>
    <t>31.июля</t>
  </si>
  <si>
    <t>по потребителям за август месяц 2023г.</t>
  </si>
  <si>
    <t>03.08.2023г</t>
  </si>
  <si>
    <t>01.08.2023г</t>
  </si>
  <si>
    <t>02.08.2023г</t>
  </si>
  <si>
    <t>04.08.2023 г.</t>
  </si>
  <si>
    <t>05.08.2023г</t>
  </si>
  <si>
    <t>06.08.2023г</t>
  </si>
  <si>
    <t>07.08.2023г</t>
  </si>
  <si>
    <t>08.08.2023г</t>
  </si>
  <si>
    <t>09.08.2023г</t>
  </si>
  <si>
    <t>10.08.2023г</t>
  </si>
  <si>
    <t>"НК "КТЖ" ДМС</t>
  </si>
  <si>
    <t>ТОО "Эй Эф"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</si>
</sst>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b/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44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2" borderId="0" xfId="2" applyNumberFormat="1" applyFont="1" applyFill="1" applyAlignment="1" applyProtection="1">
      <alignment horizontal="center" vertical="center"/>
      <protection locked="0"/>
    </xf>
    <xf numFmtId="164" fontId="3" fillId="2" borderId="0" xfId="2" applyNumberFormat="1" applyFont="1" applyFill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2" fontId="3" fillId="5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2" xfId="2" applyNumberFormat="1" applyFont="1" applyFill="1" applyBorder="1" applyAlignment="1">
      <alignment horizontal="center" vertical="center"/>
    </xf>
    <xf numFmtId="2" fontId="3" fillId="5" borderId="23" xfId="2" applyNumberFormat="1" applyFont="1" applyFill="1" applyBorder="1" applyAlignment="1">
      <alignment horizontal="center" vertical="center"/>
    </xf>
    <xf numFmtId="164" fontId="3" fillId="3" borderId="22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3" fillId="3" borderId="28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165" fontId="8" fillId="0" borderId="19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7" fillId="0" borderId="30" xfId="3" applyFont="1" applyBorder="1"/>
    <xf numFmtId="0" fontId="7" fillId="0" borderId="31" xfId="3" applyFont="1" applyBorder="1"/>
    <xf numFmtId="2" fontId="7" fillId="5" borderId="32" xfId="3" applyNumberFormat="1" applyFont="1" applyFill="1" applyBorder="1" applyAlignment="1">
      <alignment horizontal="center"/>
    </xf>
    <xf numFmtId="2" fontId="7" fillId="5" borderId="33" xfId="3" applyNumberFormat="1" applyFont="1" applyFill="1" applyBorder="1" applyAlignment="1">
      <alignment horizontal="center"/>
    </xf>
    <xf numFmtId="165" fontId="8" fillId="0" borderId="31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5" borderId="35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 vertical="center"/>
    </xf>
    <xf numFmtId="2" fontId="3" fillId="3" borderId="37" xfId="2" applyNumberFormat="1" applyFont="1" applyFill="1" applyBorder="1" applyAlignment="1">
      <alignment horizontal="center" vertical="center"/>
    </xf>
    <xf numFmtId="2" fontId="3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 applyProtection="1">
      <alignment horizontal="center" vertical="center"/>
      <protection locked="0"/>
    </xf>
    <xf numFmtId="2" fontId="3" fillId="5" borderId="38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4" borderId="30" xfId="3" applyFont="1" applyFill="1" applyBorder="1" applyAlignment="1">
      <alignment horizontal="left"/>
    </xf>
    <xf numFmtId="0" fontId="7" fillId="4" borderId="31" xfId="3" applyFont="1" applyFill="1" applyBorder="1" applyAlignment="1">
      <alignment horizontal="left"/>
    </xf>
    <xf numFmtId="165" fontId="9" fillId="0" borderId="31" xfId="0" applyNumberFormat="1" applyFont="1" applyBorder="1" applyAlignment="1">
      <alignment horizontal="center" vertical="center"/>
    </xf>
    <xf numFmtId="0" fontId="10" fillId="4" borderId="30" xfId="2" applyFont="1" applyFill="1" applyBorder="1" applyAlignment="1">
      <alignment horizontal="left" vertical="center"/>
    </xf>
    <xf numFmtId="0" fontId="10" fillId="4" borderId="31" xfId="2" applyFont="1" applyFill="1" applyBorder="1" applyAlignment="1">
      <alignment horizontal="left" vertical="center"/>
    </xf>
    <xf numFmtId="2" fontId="5" fillId="3" borderId="36" xfId="2" applyNumberFormat="1" applyFont="1" applyFill="1" applyBorder="1" applyAlignment="1">
      <alignment horizontal="center" vertical="center"/>
    </xf>
    <xf numFmtId="2" fontId="5" fillId="3" borderId="37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/>
    </xf>
    <xf numFmtId="2" fontId="3" fillId="3" borderId="37" xfId="2" applyNumberFormat="1" applyFont="1" applyFill="1" applyBorder="1" applyAlignment="1">
      <alignment horizontal="center"/>
    </xf>
    <xf numFmtId="2" fontId="3" fillId="3" borderId="24" xfId="2" applyNumberFormat="1" applyFont="1" applyFill="1" applyBorder="1" applyAlignment="1">
      <alignment horizontal="center"/>
    </xf>
    <xf numFmtId="2" fontId="3" fillId="5" borderId="24" xfId="2" applyNumberFormat="1" applyFont="1" applyFill="1" applyBorder="1" applyAlignment="1">
      <alignment horizontal="center"/>
    </xf>
    <xf numFmtId="2" fontId="3" fillId="5" borderId="24" xfId="2" applyNumberFormat="1" applyFont="1" applyFill="1" applyBorder="1" applyAlignment="1" applyProtection="1">
      <alignment horizontal="center"/>
      <protection locked="0"/>
    </xf>
    <xf numFmtId="2" fontId="11" fillId="5" borderId="24" xfId="2" applyNumberFormat="1" applyFont="1" applyFill="1" applyBorder="1" applyAlignment="1" applyProtection="1">
      <alignment horizontal="center"/>
      <protection locked="0"/>
    </xf>
    <xf numFmtId="2" fontId="3" fillId="3" borderId="24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>
      <alignment horizontal="center" vertical="center"/>
    </xf>
    <xf numFmtId="2" fontId="5" fillId="3" borderId="24" xfId="2" applyNumberFormat="1" applyFont="1" applyFill="1" applyBorder="1" applyAlignment="1">
      <alignment horizontal="center" vertical="center"/>
    </xf>
    <xf numFmtId="2" fontId="8" fillId="5" borderId="38" xfId="2" applyNumberFormat="1" applyFont="1" applyFill="1" applyBorder="1" applyAlignment="1">
      <alignment horizontal="center" vertical="center"/>
    </xf>
    <xf numFmtId="0" fontId="10" fillId="4" borderId="30" xfId="2" applyFont="1" applyFill="1" applyBorder="1" applyAlignment="1">
      <alignment horizontal="left"/>
    </xf>
    <xf numFmtId="0" fontId="10" fillId="4" borderId="31" xfId="2" applyFont="1" applyFill="1" applyBorder="1" applyAlignment="1">
      <alignment horizontal="center"/>
    </xf>
    <xf numFmtId="2" fontId="3" fillId="5" borderId="32" xfId="2" applyNumberFormat="1" applyFont="1" applyFill="1" applyBorder="1" applyAlignment="1" applyProtection="1">
      <alignment horizontal="center"/>
      <protection locked="0"/>
    </xf>
    <xf numFmtId="2" fontId="3" fillId="5" borderId="33" xfId="2" applyNumberFormat="1" applyFont="1" applyFill="1" applyBorder="1" applyAlignment="1">
      <alignment horizontal="center"/>
    </xf>
    <xf numFmtId="2" fontId="3" fillId="5" borderId="32" xfId="2" applyNumberFormat="1" applyFont="1" applyFill="1" applyBorder="1" applyAlignment="1">
      <alignment horizontal="center"/>
    </xf>
    <xf numFmtId="2" fontId="3" fillId="5" borderId="33" xfId="2" applyNumberFormat="1" applyFont="1" applyFill="1" applyBorder="1" applyProtection="1">
      <protection locked="0"/>
    </xf>
    <xf numFmtId="2" fontId="3" fillId="5" borderId="33" xfId="2" applyNumberFormat="1" applyFont="1" applyFill="1" applyBorder="1" applyAlignment="1" applyProtection="1">
      <alignment horizontal="center"/>
      <protection locked="0"/>
    </xf>
    <xf numFmtId="165" fontId="8" fillId="0" borderId="39" xfId="0" applyNumberFormat="1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5" borderId="25" xfId="2" applyNumberFormat="1" applyFont="1" applyFill="1" applyBorder="1" applyAlignment="1" applyProtection="1">
      <alignment horizontal="center"/>
      <protection locked="0"/>
    </xf>
    <xf numFmtId="2" fontId="3" fillId="5" borderId="27" xfId="2" applyNumberFormat="1" applyFont="1" applyFill="1" applyBorder="1" applyAlignment="1">
      <alignment horizontal="center"/>
    </xf>
    <xf numFmtId="2" fontId="3" fillId="5" borderId="25" xfId="2" applyNumberFormat="1" applyFont="1" applyFill="1" applyBorder="1" applyAlignment="1">
      <alignment horizontal="center"/>
    </xf>
    <xf numFmtId="2" fontId="3" fillId="5" borderId="27" xfId="2" applyNumberFormat="1" applyFont="1" applyFill="1" applyBorder="1" applyProtection="1">
      <protection locked="0"/>
    </xf>
    <xf numFmtId="2" fontId="3" fillId="5" borderId="27" xfId="2" applyNumberFormat="1" applyFont="1" applyFill="1" applyBorder="1" applyAlignment="1" applyProtection="1">
      <alignment horizontal="center"/>
      <protection locked="0"/>
    </xf>
    <xf numFmtId="165" fontId="8" fillId="0" borderId="31" xfId="0" applyNumberFormat="1" applyFont="1" applyBorder="1" applyAlignment="1">
      <alignment horizontal="center"/>
    </xf>
    <xf numFmtId="0" fontId="10" fillId="4" borderId="31" xfId="2" applyFont="1" applyFill="1" applyBorder="1" applyAlignment="1">
      <alignment horizontal="left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11" fillId="5" borderId="24" xfId="2" applyNumberFormat="1" applyFont="1" applyFill="1" applyBorder="1" applyAlignment="1" applyProtection="1">
      <alignment horizontal="center" vertical="center"/>
      <protection locked="0"/>
    </xf>
    <xf numFmtId="164" fontId="3" fillId="5" borderId="33" xfId="2" applyNumberFormat="1" applyFont="1" applyFill="1" applyBorder="1" applyAlignment="1" applyProtection="1">
      <alignment horizontal="center" vertical="center"/>
      <protection locked="0"/>
    </xf>
    <xf numFmtId="164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40" xfId="2" applyNumberFormat="1" applyFont="1" applyFill="1" applyBorder="1" applyAlignment="1" applyProtection="1">
      <alignment horizontal="center" vertical="center"/>
      <protection locked="0"/>
    </xf>
    <xf numFmtId="165" fontId="8" fillId="0" borderId="42" xfId="0" applyNumberFormat="1" applyFont="1" applyBorder="1" applyAlignment="1">
      <alignment horizontal="center" vertical="center"/>
    </xf>
    <xf numFmtId="2" fontId="11" fillId="5" borderId="35" xfId="2" applyNumberFormat="1" applyFont="1" applyFill="1" applyBorder="1" applyAlignment="1">
      <alignment horizontal="center" vertical="center"/>
    </xf>
    <xf numFmtId="2" fontId="11" fillId="5" borderId="35" xfId="2" applyNumberFormat="1" applyFont="1" applyFill="1" applyBorder="1" applyAlignment="1" applyProtection="1">
      <alignment horizontal="center" vertical="center"/>
      <protection locked="0"/>
    </xf>
    <xf numFmtId="2" fontId="12" fillId="5" borderId="24" xfId="2" applyNumberFormat="1" applyFont="1" applyFill="1" applyBorder="1" applyAlignment="1" applyProtection="1">
      <alignment horizontal="center" vertical="center"/>
      <protection locked="0"/>
    </xf>
    <xf numFmtId="2" fontId="11" fillId="5" borderId="38" xfId="2" applyNumberFormat="1" applyFont="1" applyFill="1" applyBorder="1" applyAlignment="1">
      <alignment horizontal="center" vertical="center"/>
    </xf>
    <xf numFmtId="165" fontId="8" fillId="0" borderId="36" xfId="0" applyNumberFormat="1" applyFont="1" applyBorder="1" applyAlignment="1">
      <alignment horizontal="center" vertical="center"/>
    </xf>
    <xf numFmtId="2" fontId="11" fillId="5" borderId="43" xfId="2" applyNumberFormat="1" applyFont="1" applyFill="1" applyBorder="1" applyAlignment="1">
      <alignment horizontal="center" vertical="center"/>
    </xf>
    <xf numFmtId="2" fontId="3" fillId="3" borderId="44" xfId="2" applyNumberFormat="1" applyFont="1" applyFill="1" applyBorder="1" applyAlignment="1">
      <alignment horizontal="center" vertical="center"/>
    </xf>
    <xf numFmtId="2" fontId="11" fillId="5" borderId="43" xfId="2" applyNumberFormat="1" applyFont="1" applyFill="1" applyBorder="1" applyAlignment="1" applyProtection="1">
      <alignment horizontal="center" vertical="center"/>
      <protection locked="0"/>
    </xf>
    <xf numFmtId="2" fontId="3" fillId="3" borderId="45" xfId="2" applyNumberFormat="1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>
      <alignment horizontal="center" vertical="center"/>
    </xf>
    <xf numFmtId="2" fontId="3" fillId="3" borderId="47" xfId="2" applyNumberFormat="1" applyFont="1" applyFill="1" applyBorder="1" applyAlignment="1">
      <alignment horizontal="center" vertical="center"/>
    </xf>
    <xf numFmtId="164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11" fillId="5" borderId="32" xfId="2" applyNumberFormat="1" applyFont="1" applyFill="1" applyBorder="1" applyAlignment="1">
      <alignment horizontal="center" vertical="center"/>
    </xf>
    <xf numFmtId="2" fontId="11" fillId="5" borderId="46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>
      <alignment horizontal="center" vertical="center"/>
    </xf>
    <xf numFmtId="2" fontId="3" fillId="5" borderId="43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" fillId="5" borderId="43" xfId="2" applyNumberFormat="1" applyFont="1" applyFill="1" applyBorder="1" applyAlignment="1" applyProtection="1">
      <alignment horizontal="center" vertical="center"/>
      <protection locked="0"/>
    </xf>
    <xf numFmtId="2" fontId="8" fillId="5" borderId="41" xfId="2" applyNumberFormat="1" applyFont="1" applyFill="1" applyBorder="1" applyAlignment="1">
      <alignment horizontal="center" vertical="center"/>
    </xf>
    <xf numFmtId="2" fontId="8" fillId="3" borderId="49" xfId="2" applyNumberFormat="1" applyFont="1" applyFill="1" applyBorder="1" applyAlignment="1">
      <alignment horizontal="center" vertical="center"/>
    </xf>
    <xf numFmtId="165" fontId="8" fillId="0" borderId="48" xfId="0" applyNumberFormat="1" applyFont="1" applyBorder="1" applyAlignment="1">
      <alignment horizontal="center" vertical="center"/>
    </xf>
    <xf numFmtId="2" fontId="5" fillId="3" borderId="50" xfId="2" applyNumberFormat="1" applyFont="1" applyFill="1" applyBorder="1" applyAlignment="1">
      <alignment horizontal="center" vertical="center"/>
    </xf>
    <xf numFmtId="2" fontId="5" fillId="3" borderId="9" xfId="2" applyNumberFormat="1" applyFont="1" applyFill="1" applyBorder="1" applyAlignment="1">
      <alignment horizontal="center" vertical="center"/>
    </xf>
    <xf numFmtId="2" fontId="5" fillId="3" borderId="51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2" fontId="5" fillId="3" borderId="13" xfId="2" applyNumberFormat="1" applyFont="1" applyFill="1" applyBorder="1" applyAlignment="1">
      <alignment horizontal="center" vertical="center"/>
    </xf>
    <xf numFmtId="2" fontId="8" fillId="5" borderId="10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5" fillId="0" borderId="0" xfId="0" applyFont="1"/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2" fontId="5" fillId="6" borderId="27" xfId="0" applyNumberFormat="1" applyFont="1" applyFill="1" applyBorder="1" applyAlignment="1">
      <alignment horizontal="center" vertical="center"/>
    </xf>
    <xf numFmtId="2" fontId="5" fillId="6" borderId="26" xfId="0" applyNumberFormat="1" applyFont="1" applyFill="1" applyBorder="1" applyAlignment="1">
      <alignment horizontal="center" vertical="center"/>
    </xf>
    <xf numFmtId="0" fontId="3" fillId="0" borderId="35" xfId="0" applyFont="1" applyBorder="1"/>
    <xf numFmtId="0" fontId="3" fillId="0" borderId="37" xfId="0" applyFont="1" applyBorder="1"/>
    <xf numFmtId="0" fontId="3" fillId="0" borderId="3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2" fontId="3" fillId="0" borderId="37" xfId="0" applyNumberFormat="1" applyFont="1" applyBorder="1" applyAlignment="1">
      <alignment horizontal="center" vertical="center"/>
    </xf>
    <xf numFmtId="0" fontId="3" fillId="0" borderId="33" xfId="0" applyFont="1" applyBorder="1"/>
    <xf numFmtId="0" fontId="3" fillId="0" borderId="47" xfId="0" applyFont="1" applyBorder="1"/>
    <xf numFmtId="0" fontId="3" fillId="0" borderId="33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vertical="center"/>
    </xf>
    <xf numFmtId="2" fontId="13" fillId="5" borderId="35" xfId="2" applyNumberFormat="1" applyFont="1" applyFill="1" applyBorder="1" applyAlignment="1" applyProtection="1">
      <alignment horizontal="center" vertical="center"/>
      <protection locked="0"/>
    </xf>
    <xf numFmtId="2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5" fillId="5" borderId="35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" fontId="3" fillId="5" borderId="33" xfId="2" applyNumberFormat="1" applyFont="1" applyFill="1" applyBorder="1" applyAlignment="1">
      <alignment vertical="center"/>
    </xf>
    <xf numFmtId="2" fontId="11" fillId="5" borderId="38" xfId="2" applyNumberFormat="1" applyFont="1" applyFill="1" applyBorder="1" applyAlignment="1" applyProtection="1">
      <alignment horizontal="center" vertical="center"/>
      <protection locked="0"/>
    </xf>
    <xf numFmtId="2" fontId="11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>
      <alignment horizontal="center"/>
    </xf>
    <xf numFmtId="164" fontId="3" fillId="5" borderId="43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 applyProtection="1">
      <alignment horizontal="center" vertical="center"/>
      <protection locked="0"/>
    </xf>
    <xf numFmtId="2" fontId="3" fillId="5" borderId="33" xfId="2" applyNumberFormat="1" applyFont="1" applyFill="1" applyBorder="1" applyAlignment="1" applyProtection="1">
      <alignment vertical="center"/>
      <protection locked="0"/>
    </xf>
    <xf numFmtId="2" fontId="3" fillId="5" borderId="27" xfId="2" applyNumberFormat="1" applyFont="1" applyFill="1" applyBorder="1" applyAlignment="1" applyProtection="1">
      <alignment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top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14" fillId="5" borderId="35" xfId="2" applyNumberFormat="1" applyFont="1" applyFill="1" applyBorder="1" applyAlignment="1">
      <alignment horizontal="center" vertical="center"/>
    </xf>
    <xf numFmtId="2" fontId="14" fillId="3" borderId="37" xfId="2" applyNumberFormat="1" applyFont="1" applyFill="1" applyBorder="1" applyAlignment="1">
      <alignment horizontal="center" vertical="center"/>
    </xf>
    <xf numFmtId="164" fontId="3" fillId="5" borderId="35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>
      <alignment horizontal="center" vertical="center"/>
    </xf>
    <xf numFmtId="2" fontId="3" fillId="7" borderId="27" xfId="2" applyNumberFormat="1" applyFont="1" applyFill="1" applyBorder="1" applyAlignment="1" applyProtection="1">
      <alignment horizontal="center" vertical="center"/>
      <protection locked="0"/>
    </xf>
    <xf numFmtId="2" fontId="3" fillId="8" borderId="25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164" fontId="12" fillId="0" borderId="24" xfId="0" applyNumberFormat="1" applyFont="1" applyBorder="1"/>
    <xf numFmtId="164" fontId="12" fillId="0" borderId="24" xfId="0" applyNumberFormat="1" applyFont="1" applyBorder="1" applyAlignment="1">
      <alignment horizontal="right"/>
    </xf>
    <xf numFmtId="0" fontId="5" fillId="0" borderId="24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64" fontId="16" fillId="2" borderId="34" xfId="0" applyNumberFormat="1" applyFont="1" applyFill="1" applyBorder="1"/>
    <xf numFmtId="14" fontId="1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8" fillId="2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2" borderId="20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51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9" xfId="2" applyNumberFormat="1" applyFont="1" applyFill="1" applyBorder="1" applyAlignment="1">
      <alignment horizontal="center" vertical="center"/>
    </xf>
    <xf numFmtId="2" fontId="11" fillId="5" borderId="40" xfId="2" applyNumberFormat="1" applyFont="1" applyFill="1" applyBorder="1" applyAlignment="1">
      <alignment horizontal="center" vertical="center"/>
    </xf>
    <xf numFmtId="2" fontId="3" fillId="3" borderId="54" xfId="2" applyNumberFormat="1" applyFont="1" applyFill="1" applyBorder="1" applyAlignment="1">
      <alignment horizontal="center" vertical="center"/>
    </xf>
    <xf numFmtId="164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11" fillId="5" borderId="41" xfId="2" applyNumberFormat="1" applyFont="1" applyFill="1" applyBorder="1" applyAlignment="1" applyProtection="1">
      <alignment horizontal="center" vertical="center"/>
      <protection locked="0"/>
    </xf>
    <xf numFmtId="2" fontId="3" fillId="3" borderId="0" xfId="2" applyNumberFormat="1" applyFont="1" applyFill="1" applyAlignment="1">
      <alignment horizontal="center" vertical="center"/>
    </xf>
    <xf numFmtId="164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5" borderId="41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>
      <alignment horizontal="center" vertical="center"/>
    </xf>
    <xf numFmtId="2" fontId="3" fillId="5" borderId="41" xfId="2" applyNumberFormat="1" applyFont="1" applyFill="1" applyBorder="1" applyAlignment="1">
      <alignment horizontal="center" vertical="center"/>
    </xf>
    <xf numFmtId="2" fontId="3" fillId="5" borderId="40" xfId="2" applyNumberFormat="1" applyFont="1" applyFill="1" applyBorder="1" applyAlignment="1">
      <alignment horizontal="center" vertical="center"/>
    </xf>
    <xf numFmtId="2" fontId="3" fillId="5" borderId="35" xfId="2" applyNumberFormat="1" applyFont="1" applyFill="1" applyBorder="1" applyAlignment="1" applyProtection="1">
      <alignment horizontal="center"/>
      <protection locked="0"/>
    </xf>
    <xf numFmtId="2" fontId="3" fillId="3" borderId="25" xfId="2" applyNumberFormat="1" applyFont="1" applyFill="1" applyBorder="1" applyAlignment="1">
      <alignment horizontal="center" vertical="center"/>
    </xf>
    <xf numFmtId="2" fontId="3" fillId="3" borderId="58" xfId="2" applyNumberFormat="1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 vertical="center"/>
      <protection locked="0"/>
    </xf>
    <xf numFmtId="2" fontId="5" fillId="5" borderId="24" xfId="2" applyNumberFormat="1" applyFont="1" applyFill="1" applyBorder="1" applyAlignment="1">
      <alignment horizontal="center"/>
    </xf>
    <xf numFmtId="2" fontId="5" fillId="3" borderId="24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/>
      <protection locked="0"/>
    </xf>
    <xf numFmtId="2" fontId="5" fillId="5" borderId="24" xfId="2" applyNumberFormat="1" applyFont="1" applyFill="1" applyBorder="1" applyAlignment="1">
      <alignment horizontal="center" vertical="center"/>
    </xf>
    <xf numFmtId="2" fontId="12" fillId="5" borderId="24" xfId="2" applyNumberFormat="1" applyFont="1" applyFill="1" applyBorder="1" applyAlignment="1" applyProtection="1">
      <alignment horizontal="center"/>
      <protection locked="0"/>
    </xf>
    <xf numFmtId="2" fontId="5" fillId="3" borderId="37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 applyProtection="1">
      <alignment horizontal="center" vertical="center"/>
      <protection locked="0"/>
    </xf>
    <xf numFmtId="2" fontId="8" fillId="3" borderId="37" xfId="2" applyNumberFormat="1" applyFont="1" applyFill="1" applyBorder="1" applyAlignment="1">
      <alignment horizontal="center" vertical="center"/>
    </xf>
    <xf numFmtId="165" fontId="8" fillId="0" borderId="34" xfId="0" applyNumberFormat="1" applyFont="1" applyBorder="1" applyAlignment="1">
      <alignment horizontal="center" vertical="center"/>
    </xf>
    <xf numFmtId="164" fontId="3" fillId="3" borderId="21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1" fontId="3" fillId="0" borderId="59" xfId="0" applyNumberFormat="1" applyFont="1" applyBorder="1" applyAlignment="1">
      <alignment horizontal="center" vertical="center"/>
    </xf>
    <xf numFmtId="2" fontId="8" fillId="5" borderId="27" xfId="2" applyNumberFormat="1" applyFont="1" applyFill="1" applyBorder="1" applyAlignment="1">
      <alignment horizontal="center" vertical="center"/>
    </xf>
    <xf numFmtId="165" fontId="8" fillId="0" borderId="60" xfId="0" applyNumberFormat="1" applyFont="1" applyBorder="1" applyAlignment="1">
      <alignment horizontal="center" vertical="center"/>
    </xf>
    <xf numFmtId="165" fontId="8" fillId="0" borderId="58" xfId="0" applyNumberFormat="1" applyFont="1" applyBorder="1" applyAlignment="1">
      <alignment horizontal="center" vertical="center"/>
    </xf>
    <xf numFmtId="165" fontId="9" fillId="0" borderId="58" xfId="0" applyNumberFormat="1" applyFont="1" applyBorder="1" applyAlignment="1">
      <alignment horizontal="center" vertical="center"/>
    </xf>
    <xf numFmtId="165" fontId="8" fillId="5" borderId="58" xfId="0" applyNumberFormat="1" applyFont="1" applyFill="1" applyBorder="1" applyAlignment="1">
      <alignment horizontal="center" vertical="center"/>
    </xf>
    <xf numFmtId="2" fontId="8" fillId="5" borderId="35" xfId="2" applyNumberFormat="1" applyFont="1" applyFill="1" applyBorder="1" applyAlignment="1">
      <alignment horizontal="center" vertical="center"/>
    </xf>
    <xf numFmtId="2" fontId="3" fillId="5" borderId="20" xfId="2" applyNumberFormat="1" applyFont="1" applyFill="1" applyBorder="1" applyAlignment="1" applyProtection="1">
      <alignment horizontal="center" vertical="center"/>
      <protection locked="0"/>
    </xf>
    <xf numFmtId="0" fontId="3" fillId="0" borderId="50" xfId="0" applyFont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2" fontId="3" fillId="9" borderId="38" xfId="2" applyNumberFormat="1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2" fontId="8" fillId="5" borderId="18" xfId="2" applyNumberFormat="1" applyFont="1" applyFill="1" applyBorder="1" applyAlignment="1">
      <alignment horizontal="center" vertical="center"/>
    </xf>
    <xf numFmtId="2" fontId="8" fillId="3" borderId="17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2" fontId="3" fillId="3" borderId="38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64" fontId="3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 vertical="center"/>
    </xf>
    <xf numFmtId="2" fontId="5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/>
    </xf>
    <xf numFmtId="2" fontId="5" fillId="3" borderId="31" xfId="2" applyNumberFormat="1" applyFont="1" applyFill="1" applyBorder="1" applyAlignment="1">
      <alignment horizontal="center"/>
    </xf>
    <xf numFmtId="2" fontId="3" fillId="3" borderId="31" xfId="2" applyNumberFormat="1" applyFont="1" applyFill="1" applyBorder="1" applyAlignment="1">
      <alignment horizontal="center" vertical="center"/>
    </xf>
    <xf numFmtId="2" fontId="5" fillId="3" borderId="2" xfId="2" applyNumberFormat="1" applyFont="1" applyFill="1" applyBorder="1" applyAlignment="1">
      <alignment horizontal="center" vertical="center"/>
    </xf>
    <xf numFmtId="2" fontId="8" fillId="5" borderId="3" xfId="2" applyNumberFormat="1" applyFont="1" applyFill="1" applyBorder="1" applyAlignment="1">
      <alignment horizontal="center" vertical="center"/>
    </xf>
    <xf numFmtId="0" fontId="3" fillId="0" borderId="24" xfId="0" applyFont="1" applyBorder="1"/>
    <xf numFmtId="2" fontId="3" fillId="2" borderId="38" xfId="2" applyNumberFormat="1" applyFont="1" applyFill="1" applyBorder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2" fontId="3" fillId="2" borderId="24" xfId="2" applyNumberFormat="1" applyFont="1" applyFill="1" applyBorder="1" applyAlignment="1" applyProtection="1">
      <alignment horizontal="center" vertical="center"/>
      <protection locked="0"/>
    </xf>
    <xf numFmtId="0" fontId="5" fillId="0" borderId="42" xfId="0" applyFont="1" applyBorder="1" applyAlignment="1">
      <alignment horizontal="center" vertical="center"/>
    </xf>
    <xf numFmtId="2" fontId="3" fillId="2" borderId="36" xfId="2" applyNumberFormat="1" applyFont="1" applyFill="1" applyBorder="1" applyAlignment="1" applyProtection="1">
      <alignment horizontal="center" vertical="center"/>
      <protection locked="0"/>
    </xf>
    <xf numFmtId="0" fontId="3" fillId="0" borderId="42" xfId="0" applyFont="1" applyBorder="1" applyAlignment="1">
      <alignment horizontal="center" vertical="center"/>
    </xf>
    <xf numFmtId="2" fontId="3" fillId="5" borderId="28" xfId="2" applyNumberFormat="1" applyFont="1" applyFill="1" applyBorder="1" applyAlignment="1" applyProtection="1">
      <alignment horizontal="center" vertical="center"/>
      <protection locked="0"/>
    </xf>
    <xf numFmtId="2" fontId="11" fillId="5" borderId="28" xfId="2" applyNumberFormat="1" applyFont="1" applyFill="1" applyBorder="1" applyAlignment="1" applyProtection="1">
      <alignment horizontal="center" vertical="center"/>
      <protection locked="0"/>
    </xf>
    <xf numFmtId="2" fontId="5" fillId="5" borderId="36" xfId="2" applyNumberFormat="1" applyFont="1" applyFill="1" applyBorder="1" applyAlignment="1">
      <alignment horizontal="center" vertical="center"/>
    </xf>
    <xf numFmtId="2" fontId="11" fillId="5" borderId="62" xfId="2" applyNumberFormat="1" applyFont="1" applyFill="1" applyBorder="1" applyAlignment="1" applyProtection="1">
      <alignment horizontal="center" vertical="center"/>
      <protection locked="0"/>
    </xf>
    <xf numFmtId="2" fontId="3" fillId="5" borderId="36" xfId="2" applyNumberFormat="1" applyFont="1" applyFill="1" applyBorder="1" applyAlignment="1" applyProtection="1">
      <alignment horizontal="center" vertical="center"/>
      <protection locked="0"/>
    </xf>
    <xf numFmtId="2" fontId="3" fillId="5" borderId="62" xfId="2" applyNumberFormat="1" applyFont="1" applyFill="1" applyBorder="1" applyAlignment="1" applyProtection="1">
      <alignment horizontal="center" vertical="center"/>
      <protection locked="0"/>
    </xf>
    <xf numFmtId="164" fontId="3" fillId="3" borderId="28" xfId="2" applyNumberFormat="1" applyFont="1" applyFill="1" applyBorder="1" applyAlignment="1">
      <alignment horizontal="center" vertical="center"/>
    </xf>
    <xf numFmtId="2" fontId="3" fillId="3" borderId="63" xfId="2" applyNumberFormat="1" applyFont="1" applyFill="1" applyBorder="1" applyAlignment="1">
      <alignment horizontal="center" vertical="center"/>
    </xf>
    <xf numFmtId="2" fontId="5" fillId="3" borderId="28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/>
    </xf>
    <xf numFmtId="2" fontId="3" fillId="3" borderId="62" xfId="2" applyNumberFormat="1" applyFont="1" applyFill="1" applyBorder="1" applyAlignment="1">
      <alignment horizontal="center" vertical="center"/>
    </xf>
    <xf numFmtId="2" fontId="5" fillId="3" borderId="12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65" xfId="2" applyNumberFormat="1" applyFont="1" applyFill="1" applyBorder="1" applyAlignment="1">
      <alignment horizontal="center" vertical="center"/>
    </xf>
    <xf numFmtId="0" fontId="3" fillId="0" borderId="38" xfId="0" applyFont="1" applyBorder="1"/>
    <xf numFmtId="2" fontId="3" fillId="5" borderId="18" xfId="2" applyNumberFormat="1" applyFont="1" applyFill="1" applyBorder="1" applyAlignment="1" applyProtection="1">
      <alignment horizontal="center" vertical="center"/>
      <protection locked="0"/>
    </xf>
    <xf numFmtId="164" fontId="3" fillId="3" borderId="26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1" fillId="5" borderId="18" xfId="2" applyNumberFormat="1" applyFont="1" applyFill="1" applyBorder="1" applyAlignment="1" applyProtection="1">
      <alignment horizontal="center" vertical="center"/>
      <protection locked="0"/>
    </xf>
    <xf numFmtId="2" fontId="5" fillId="3" borderId="26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 vertical="center"/>
    </xf>
    <xf numFmtId="2" fontId="11" fillId="5" borderId="53" xfId="2" applyNumberFormat="1" applyFont="1" applyFill="1" applyBorder="1" applyAlignment="1" applyProtection="1">
      <alignment horizontal="center" vertical="center"/>
      <protection locked="0"/>
    </xf>
    <xf numFmtId="2" fontId="3" fillId="5" borderId="53" xfId="2" applyNumberFormat="1" applyFont="1" applyFill="1" applyBorder="1" applyAlignment="1" applyProtection="1">
      <alignment horizontal="center" vertical="center"/>
      <protection locked="0"/>
    </xf>
    <xf numFmtId="2" fontId="3" fillId="3" borderId="49" xfId="2" applyNumberFormat="1" applyFont="1" applyFill="1" applyBorder="1" applyAlignment="1">
      <alignment horizontal="center" vertical="center"/>
    </xf>
    <xf numFmtId="164" fontId="3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>
      <alignment horizontal="center" vertical="center"/>
    </xf>
    <xf numFmtId="2" fontId="5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/>
    </xf>
    <xf numFmtId="2" fontId="3" fillId="5" borderId="53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5" fontId="8" fillId="0" borderId="29" xfId="0" applyNumberFormat="1" applyFont="1" applyBorder="1" applyAlignment="1">
      <alignment horizontal="center" vertical="center"/>
    </xf>
    <xf numFmtId="2" fontId="3" fillId="3" borderId="60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 applyProtection="1">
      <alignment horizontal="center" vertical="center"/>
      <protection locked="0"/>
    </xf>
    <xf numFmtId="164" fontId="11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5" xfId="2" applyNumberFormat="1" applyFont="1" applyFill="1" applyBorder="1" applyAlignment="1" applyProtection="1">
      <alignment horizontal="center" vertical="center"/>
      <protection locked="0"/>
    </xf>
    <xf numFmtId="164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5" fillId="3" borderId="17" xfId="2" applyNumberFormat="1" applyFont="1" applyFill="1" applyBorder="1" applyAlignment="1">
      <alignment horizontal="center" vertical="center"/>
    </xf>
    <xf numFmtId="2" fontId="3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40" xfId="2" applyNumberFormat="1" applyFont="1" applyFill="1" applyBorder="1" applyAlignment="1" applyProtection="1">
      <alignment horizontal="center" vertical="center"/>
      <protection locked="0"/>
    </xf>
    <xf numFmtId="2" fontId="3" fillId="2" borderId="43" xfId="2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4" xfId="0" applyFont="1" applyBorder="1" applyAlignment="1">
      <alignment horizontal="center" vertical="center"/>
    </xf>
    <xf numFmtId="16" fontId="5" fillId="0" borderId="65" xfId="0" applyNumberFormat="1" applyFont="1" applyBorder="1" applyAlignment="1">
      <alignment horizontal="center" vertical="center"/>
    </xf>
    <xf numFmtId="0" fontId="7" fillId="2" borderId="55" xfId="3" applyFont="1" applyFill="1" applyBorder="1" applyAlignment="1">
      <alignment horizontal="left" vertical="center"/>
    </xf>
    <xf numFmtId="0" fontId="7" fillId="2" borderId="56" xfId="3" applyFont="1" applyFill="1" applyBorder="1" applyAlignment="1">
      <alignment horizontal="left" vertical="center"/>
    </xf>
    <xf numFmtId="0" fontId="7" fillId="2" borderId="57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/>
    </xf>
    <xf numFmtId="0" fontId="7" fillId="2" borderId="31" xfId="3" applyFont="1" applyFill="1" applyBorder="1" applyAlignment="1">
      <alignment horizontal="left" vertical="center"/>
    </xf>
    <xf numFmtId="0" fontId="7" fillId="2" borderId="58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top" wrapText="1"/>
    </xf>
    <xf numFmtId="0" fontId="7" fillId="2" borderId="31" xfId="3" applyFont="1" applyFill="1" applyBorder="1" applyAlignment="1">
      <alignment horizontal="left" vertical="top" wrapText="1"/>
    </xf>
    <xf numFmtId="0" fontId="7" fillId="2" borderId="58" xfId="3" applyFont="1" applyFill="1" applyBorder="1" applyAlignment="1">
      <alignment horizontal="left" vertical="top" wrapText="1"/>
    </xf>
    <xf numFmtId="0" fontId="10" fillId="2" borderId="30" xfId="2" applyFont="1" applyFill="1" applyBorder="1" applyAlignment="1">
      <alignment horizontal="left" vertical="center"/>
    </xf>
    <xf numFmtId="0" fontId="10" fillId="2" borderId="31" xfId="2" applyFont="1" applyFill="1" applyBorder="1" applyAlignment="1">
      <alignment horizontal="left" vertical="center"/>
    </xf>
    <xf numFmtId="0" fontId="10" fillId="2" borderId="58" xfId="2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 wrapText="1"/>
    </xf>
    <xf numFmtId="0" fontId="7" fillId="2" borderId="31" xfId="3" applyFont="1" applyFill="1" applyBorder="1" applyAlignment="1">
      <alignment horizontal="left" vertical="center" wrapText="1"/>
    </xf>
    <xf numFmtId="0" fontId="7" fillId="2" borderId="58" xfId="3" applyFont="1" applyFill="1" applyBorder="1" applyAlignment="1">
      <alignment horizontal="left" vertical="center" wrapText="1"/>
    </xf>
    <xf numFmtId="0" fontId="7" fillId="2" borderId="30" xfId="2" applyFont="1" applyFill="1" applyBorder="1" applyAlignment="1">
      <alignment horizontal="left" vertical="center"/>
    </xf>
    <xf numFmtId="0" fontId="7" fillId="2" borderId="31" xfId="2" applyFont="1" applyFill="1" applyBorder="1" applyAlignment="1">
      <alignment horizontal="left" vertical="center"/>
    </xf>
    <xf numFmtId="0" fontId="7" fillId="2" borderId="58" xfId="2" applyFont="1" applyFill="1" applyBorder="1" applyAlignment="1">
      <alignment horizontal="left" vertical="center"/>
    </xf>
    <xf numFmtId="0" fontId="10" fillId="2" borderId="30" xfId="2" applyFont="1" applyFill="1" applyBorder="1" applyAlignment="1">
      <alignment horizontal="left" vertical="center" wrapText="1"/>
    </xf>
    <xf numFmtId="0" fontId="10" fillId="2" borderId="31" xfId="2" applyFont="1" applyFill="1" applyBorder="1" applyAlignment="1">
      <alignment horizontal="left" vertical="center" wrapText="1"/>
    </xf>
    <xf numFmtId="0" fontId="10" fillId="2" borderId="58" xfId="2" applyFont="1" applyFill="1" applyBorder="1" applyAlignment="1">
      <alignment horizontal="left" vertical="center" wrapText="1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2" borderId="30" xfId="2" applyFont="1" applyFill="1" applyBorder="1" applyAlignment="1">
      <alignment horizontal="left" vertical="center"/>
    </xf>
    <xf numFmtId="0" fontId="4" fillId="2" borderId="31" xfId="2" applyFont="1" applyFill="1" applyBorder="1" applyAlignment="1">
      <alignment horizontal="left" vertical="center"/>
    </xf>
    <xf numFmtId="0" fontId="4" fillId="2" borderId="58" xfId="2" applyFont="1" applyFill="1" applyBorder="1" applyAlignment="1">
      <alignment horizontal="left" vertical="center"/>
    </xf>
    <xf numFmtId="0" fontId="10" fillId="2" borderId="8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left" vertical="center" wrapText="1"/>
    </xf>
    <xf numFmtId="0" fontId="10" fillId="2" borderId="51" xfId="2" applyFont="1" applyFill="1" applyBorder="1" applyAlignment="1">
      <alignment horizontal="left" vertical="center" wrapText="1"/>
    </xf>
    <xf numFmtId="164" fontId="5" fillId="0" borderId="1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9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4" fontId="3" fillId="2" borderId="5" xfId="2" applyNumberFormat="1" applyFont="1" applyFill="1" applyBorder="1" applyAlignment="1">
      <alignment horizontal="center" vertical="center"/>
    </xf>
    <xf numFmtId="164" fontId="3" fillId="2" borderId="6" xfId="2" applyNumberFormat="1" applyFont="1" applyFill="1" applyBorder="1" applyAlignment="1">
      <alignment horizontal="center" vertical="center"/>
    </xf>
    <xf numFmtId="0" fontId="3" fillId="0" borderId="5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5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14" fontId="5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6" fontId="5" fillId="0" borderId="5" xfId="0" applyNumberFormat="1" applyFont="1" applyBorder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16" fontId="5" fillId="0" borderId="6" xfId="0" applyNumberFormat="1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64" fontId="5" fillId="0" borderId="18" xfId="2" applyNumberFormat="1" applyFont="1" applyBorder="1" applyAlignment="1" applyProtection="1">
      <alignment horizontal="center" vertical="center"/>
      <protection locked="0"/>
    </xf>
    <xf numFmtId="164" fontId="5" fillId="0" borderId="60" xfId="2" applyNumberFormat="1" applyFont="1" applyBorder="1" applyAlignment="1" applyProtection="1">
      <alignment horizontal="center" vertical="center"/>
      <protection locked="0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16" fontId="5" fillId="0" borderId="24" xfId="0" applyNumberFormat="1" applyFont="1" applyBorder="1" applyAlignment="1">
      <alignment horizontal="center" vertical="center"/>
    </xf>
    <xf numFmtId="16" fontId="5" fillId="0" borderId="36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left" vertical="center"/>
    </xf>
    <xf numFmtId="2" fontId="3" fillId="0" borderId="6" xfId="0" applyNumberFormat="1" applyFont="1" applyBorder="1" applyAlignment="1">
      <alignment horizontal="left" vertical="center"/>
    </xf>
    <xf numFmtId="16" fontId="5" fillId="0" borderId="11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2" fontId="3" fillId="2" borderId="36" xfId="2" applyNumberFormat="1" applyFont="1" applyFill="1" applyBorder="1" applyAlignment="1" applyProtection="1">
      <alignment horizontal="center" vertical="center"/>
      <protection locked="0"/>
    </xf>
    <xf numFmtId="2" fontId="3" fillId="2" borderId="38" xfId="2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>
      <alignment horizontal="left"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0" fontId="7" fillId="4" borderId="30" xfId="3" applyFont="1" applyFill="1" applyBorder="1" applyAlignment="1">
      <alignment wrapText="1"/>
    </xf>
    <xf numFmtId="0" fontId="7" fillId="4" borderId="31" xfId="3" applyFont="1" applyFill="1" applyBorder="1" applyAlignment="1">
      <alignment wrapText="1"/>
    </xf>
    <xf numFmtId="0" fontId="7" fillId="4" borderId="35" xfId="3" applyFont="1" applyFill="1" applyBorder="1" applyAlignment="1">
      <alignment horizontal="left"/>
    </xf>
    <xf numFmtId="0" fontId="7" fillId="4" borderId="36" xfId="3" applyFont="1" applyFill="1" applyBorder="1" applyAlignment="1">
      <alignment horizontal="left"/>
    </xf>
    <xf numFmtId="0" fontId="7" fillId="4" borderId="30" xfId="3" applyFont="1" applyFill="1" applyBorder="1" applyAlignment="1">
      <alignment horizontal="left"/>
    </xf>
    <xf numFmtId="0" fontId="7" fillId="4" borderId="31" xfId="3" applyFont="1" applyFill="1" applyBorder="1" applyAlignment="1">
      <alignment horizontal="left"/>
    </xf>
    <xf numFmtId="0" fontId="7" fillId="4" borderId="18" xfId="3" applyFont="1" applyFill="1" applyBorder="1" applyAlignment="1">
      <alignment horizontal="left"/>
    </xf>
    <xf numFmtId="0" fontId="7" fillId="4" borderId="19" xfId="3" applyFont="1" applyFill="1" applyBorder="1" applyAlignment="1">
      <alignment horizontal="left"/>
    </xf>
    <xf numFmtId="0" fontId="10" fillId="4" borderId="30" xfId="2" applyFont="1" applyFill="1" applyBorder="1" applyAlignment="1">
      <alignment horizontal="left"/>
    </xf>
    <xf numFmtId="0" fontId="10" fillId="4" borderId="31" xfId="2" applyFont="1" applyFill="1" applyBorder="1" applyAlignment="1">
      <alignment horizontal="left"/>
    </xf>
    <xf numFmtId="0" fontId="10" fillId="4" borderId="30" xfId="2" applyFont="1" applyFill="1" applyBorder="1" applyAlignment="1">
      <alignment horizontal="left" wrapText="1"/>
    </xf>
    <xf numFmtId="0" fontId="10" fillId="4" borderId="31" xfId="2" applyFont="1" applyFill="1" applyBorder="1" applyAlignment="1">
      <alignment horizontal="left" wrapText="1"/>
    </xf>
    <xf numFmtId="0" fontId="10" fillId="4" borderId="39" xfId="2" applyFont="1" applyFill="1" applyBorder="1" applyAlignment="1">
      <alignment horizontal="left"/>
    </xf>
    <xf numFmtId="0" fontId="10" fillId="4" borderId="42" xfId="2" applyFont="1" applyFill="1" applyBorder="1" applyAlignment="1">
      <alignment horizontal="left"/>
    </xf>
    <xf numFmtId="0" fontId="4" fillId="4" borderId="35" xfId="2" applyFont="1" applyFill="1" applyBorder="1" applyAlignment="1">
      <alignment horizontal="left"/>
    </xf>
    <xf numFmtId="0" fontId="4" fillId="4" borderId="36" xfId="2" applyFont="1" applyFill="1" applyBorder="1" applyAlignment="1">
      <alignment horizontal="left"/>
    </xf>
    <xf numFmtId="0" fontId="7" fillId="4" borderId="35" xfId="3" applyFont="1" applyFill="1" applyBorder="1" applyAlignment="1">
      <alignment horizontal="left" wrapText="1"/>
    </xf>
    <xf numFmtId="0" fontId="7" fillId="4" borderId="36" xfId="3" applyFont="1" applyFill="1" applyBorder="1" applyAlignment="1">
      <alignment horizontal="left" wrapText="1"/>
    </xf>
    <xf numFmtId="0" fontId="4" fillId="4" borderId="30" xfId="2" applyFont="1" applyFill="1" applyBorder="1" applyAlignment="1">
      <alignment horizontal="left"/>
    </xf>
    <xf numFmtId="0" fontId="4" fillId="4" borderId="31" xfId="2" applyFont="1" applyFill="1" applyBorder="1" applyAlignment="1">
      <alignment horizontal="left"/>
    </xf>
    <xf numFmtId="166" fontId="8" fillId="0" borderId="10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 applyProtection="1">
      <alignment horizontal="center" vertical="top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top"/>
      <protection locked="0"/>
    </xf>
    <xf numFmtId="2" fontId="3" fillId="5" borderId="27" xfId="2" applyNumberFormat="1" applyFont="1" applyFill="1" applyBorder="1" applyAlignment="1" applyProtection="1">
      <alignment horizontal="center" vertical="top"/>
      <protection locked="0"/>
    </xf>
  </cellXfs>
  <cellStyles count="4">
    <cellStyle name="Обычный" xfId="0" builtinId="0"/>
    <cellStyle name="Обычный 3" xfId="2" xr:uid="{00000000-0005-0000-0000-000001000000}"/>
    <cellStyle name="Обычный_SUT_POTR" xfId="3" xr:uid="{00000000-0005-0000-0000-000002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57;&#1095;&#1077;&#1090;&#1095;&#1080;&#1082;&#1080;%20&#1079;&#1072;%20&#1080;&#1102;&#1085;&#1100;%20&#1084;-&#1094;%20&#1078;&#1072;&#1187;&#1072;%20&#1090;&#1199;&#1088;&#111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26.06.2023%20&#1075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30.06.2023%20&#1075;.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12.07.2023%20&#1075;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15.07.2023%20&#1075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юль 2023 (3)"/>
      <sheetName val="июнь 2023 (2)"/>
      <sheetName val="РДЦ"/>
    </sheetNames>
    <sheetDataSet>
      <sheetData sheetId="0">
        <row r="214">
          <cell r="AA214">
            <v>39.795000000009168</v>
          </cell>
          <cell r="AG214">
            <v>37.625</v>
          </cell>
        </row>
        <row r="274">
          <cell r="AA274">
            <v>172.89999999997963</v>
          </cell>
          <cell r="AG274">
            <v>166.60000000002037</v>
          </cell>
        </row>
        <row r="276">
          <cell r="AA276">
            <v>14</v>
          </cell>
          <cell r="AG276">
            <v>15.800000000000182</v>
          </cell>
        </row>
        <row r="287">
          <cell r="Z287">
            <v>15547.439</v>
          </cell>
          <cell r="AF287">
            <v>15562.895</v>
          </cell>
        </row>
        <row r="288">
          <cell r="Z288">
            <v>773.63900000000001</v>
          </cell>
          <cell r="AF288">
            <v>773.63900000000001</v>
          </cell>
        </row>
        <row r="293">
          <cell r="Z293">
            <v>16791.592000000001</v>
          </cell>
          <cell r="AF293">
            <v>16799.941999999999</v>
          </cell>
        </row>
        <row r="297">
          <cell r="Z297">
            <v>4.1399999999999997</v>
          </cell>
          <cell r="AF297">
            <v>4.17</v>
          </cell>
        </row>
        <row r="298">
          <cell r="Z298">
            <v>62.51</v>
          </cell>
          <cell r="AF298">
            <v>62.81</v>
          </cell>
        </row>
        <row r="449">
          <cell r="AA449">
            <v>207.10799999993469</v>
          </cell>
          <cell r="AG449">
            <v>204.7320000000509</v>
          </cell>
        </row>
        <row r="455">
          <cell r="AA455">
            <v>1689.3079999999945</v>
          </cell>
          <cell r="AG455">
            <v>1726.9780000000237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Нагрузк. прямых"/>
      <sheetName val="Нагруз. Талдык"/>
      <sheetName val="Справка энерго"/>
      <sheetName val="Лист2"/>
      <sheetName val="Лист1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/>
      <sheetData sheetId="1">
        <row r="4">
          <cell r="D4">
            <v>596.42899999999997</v>
          </cell>
          <cell r="E4">
            <v>52.390999999999998</v>
          </cell>
        </row>
        <row r="8">
          <cell r="D8">
            <v>35.853000000000002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Нагрузк. прямых"/>
      <sheetName val="Нагруз. Талдык"/>
      <sheetName val="Справка энерго"/>
      <sheetName val="Лист2"/>
      <sheetName val="Лист1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>
        <row r="4">
          <cell r="D4">
            <v>598.03499999999997</v>
          </cell>
          <cell r="E4">
            <v>50.93</v>
          </cell>
        </row>
        <row r="8">
          <cell r="D8">
            <v>37.893999999999998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Справка энерго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 refreshError="1">
        <row r="4">
          <cell r="D4">
            <v>566.89300000000003</v>
          </cell>
          <cell r="E4">
            <v>63.999000000000002</v>
          </cell>
        </row>
        <row r="8">
          <cell r="D8">
            <v>36.033999999999999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Справка энерго"/>
      <sheetName val="Нагрузка Талды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 refreshError="1">
        <row r="4">
          <cell r="D4">
            <v>551.61</v>
          </cell>
          <cell r="E4">
            <v>68.108000000000004</v>
          </cell>
        </row>
        <row r="8">
          <cell r="D8">
            <v>36.283999999999999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R53"/>
  <sheetViews>
    <sheetView tabSelected="1" zoomScale="110" zoomScaleNormal="110" workbookViewId="0">
      <pane xSplit="3" ySplit="2" topLeftCell="BT3" activePane="bottomRight" state="frozen"/>
      <selection pane="topRight" activeCell="C1" sqref="C1"/>
      <selection pane="bottomLeft" activeCell="A3" sqref="A3"/>
      <selection pane="bottomRight" activeCell="BV5" sqref="BV5:BW5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48" customWidth="1"/>
    <col min="22" max="22" width="9" style="48" hidden="1" customWidth="1"/>
    <col min="23" max="23" width="10.140625" style="48" hidden="1" customWidth="1"/>
    <col min="24" max="27" width="9" style="48" hidden="1" customWidth="1"/>
    <col min="28" max="28" width="10.7109375" style="48" hidden="1" customWidth="1"/>
    <col min="29" max="29" width="8.140625" style="48" hidden="1" customWidth="1"/>
    <col min="30" max="30" width="9.5703125" style="48" hidden="1" customWidth="1"/>
    <col min="31" max="31" width="9.28515625" style="48" hidden="1" customWidth="1"/>
    <col min="32" max="32" width="11.28515625" style="48" hidden="1" customWidth="1"/>
    <col min="33" max="33" width="11.7109375" style="48" hidden="1" customWidth="1"/>
    <col min="34" max="34" width="11.28515625" style="48" hidden="1" customWidth="1"/>
    <col min="35" max="35" width="12.42578125" style="48" hidden="1" customWidth="1"/>
    <col min="36" max="36" width="11.140625" style="48" hidden="1" customWidth="1"/>
    <col min="37" max="37" width="11.7109375" style="48" hidden="1" customWidth="1"/>
    <col min="38" max="38" width="10" style="48" hidden="1" customWidth="1"/>
    <col min="39" max="39" width="8.140625" style="48" hidden="1" customWidth="1"/>
    <col min="40" max="40" width="11.42578125" style="48" hidden="1" customWidth="1"/>
    <col min="41" max="41" width="8.140625" style="48" hidden="1" customWidth="1"/>
    <col min="42" max="42" width="10.7109375" style="48" hidden="1" customWidth="1"/>
    <col min="43" max="43" width="8.140625" style="48" hidden="1" customWidth="1"/>
    <col min="44" max="44" width="10.28515625" style="48" hidden="1" customWidth="1"/>
    <col min="45" max="45" width="8.7109375" style="48" hidden="1" customWidth="1"/>
    <col min="46" max="46" width="11.28515625" style="48" hidden="1" customWidth="1"/>
    <col min="47" max="49" width="9" style="48" hidden="1" customWidth="1"/>
    <col min="50" max="50" width="10.5703125" style="48" hidden="1" customWidth="1"/>
    <col min="51" max="51" width="8.140625" style="48" hidden="1" customWidth="1"/>
    <col min="52" max="52" width="10.7109375" style="48" hidden="1" customWidth="1"/>
    <col min="53" max="53" width="8.140625" style="48" hidden="1" customWidth="1"/>
    <col min="54" max="54" width="10.140625" style="48" hidden="1" customWidth="1"/>
    <col min="55" max="55" width="8.42578125" style="48" hidden="1" customWidth="1"/>
    <col min="56" max="56" width="9.85546875" style="48" hidden="1" customWidth="1"/>
    <col min="57" max="63" width="9" style="48" hidden="1" customWidth="1"/>
    <col min="64" max="65" width="10.5703125" style="48" hidden="1" customWidth="1"/>
    <col min="66" max="71" width="9" style="48" hidden="1" customWidth="1"/>
    <col min="72" max="119" width="9" style="48" customWidth="1"/>
    <col min="120" max="120" width="13.85546875" style="48" customWidth="1"/>
    <col min="121" max="121" width="13.140625" style="48" customWidth="1"/>
    <col min="122" max="122" width="9" style="1" customWidth="1"/>
    <col min="123" max="16384" width="9.140625" style="1"/>
  </cols>
  <sheetData>
    <row r="2" spans="1:122" ht="18.75" x14ac:dyDescent="0.3">
      <c r="A2" s="325" t="s">
        <v>0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325"/>
      <c r="BL2" s="325"/>
      <c r="BM2" s="325"/>
      <c r="BN2" s="325"/>
      <c r="BO2" s="325"/>
      <c r="BP2" s="325"/>
      <c r="BQ2" s="325"/>
      <c r="BR2" s="325"/>
      <c r="BS2" s="325"/>
      <c r="BT2" s="325"/>
      <c r="BU2" s="325"/>
      <c r="BV2" s="325"/>
      <c r="BW2" s="325"/>
      <c r="BX2" s="325"/>
      <c r="BY2" s="325"/>
      <c r="BZ2" s="325"/>
      <c r="CA2" s="325"/>
      <c r="CB2" s="325"/>
      <c r="CC2" s="325"/>
      <c r="CD2" s="325"/>
      <c r="CE2" s="325"/>
      <c r="CF2" s="325"/>
      <c r="CG2" s="325"/>
      <c r="CH2" s="325"/>
      <c r="CI2" s="325"/>
      <c r="CJ2" s="325"/>
      <c r="CK2" s="325"/>
      <c r="CL2" s="325"/>
      <c r="CM2" s="325"/>
      <c r="CN2" s="325"/>
      <c r="CO2" s="325"/>
      <c r="CP2" s="325"/>
      <c r="CQ2" s="325"/>
      <c r="CR2" s="325"/>
      <c r="CS2" s="325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229"/>
      <c r="DM2" s="229"/>
      <c r="DN2" s="229"/>
      <c r="DO2" s="229"/>
      <c r="DP2" s="1"/>
      <c r="DQ2" s="1"/>
    </row>
    <row r="3" spans="1:122" ht="18.75" x14ac:dyDescent="0.3">
      <c r="A3" s="325" t="s">
        <v>113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  <c r="AI3" s="325"/>
      <c r="AJ3" s="325"/>
      <c r="AK3" s="325"/>
      <c r="AL3" s="325"/>
      <c r="AM3" s="325"/>
      <c r="AN3" s="325"/>
      <c r="AO3" s="325"/>
      <c r="AP3" s="325"/>
      <c r="AQ3" s="325"/>
      <c r="AR3" s="325"/>
      <c r="AS3" s="325"/>
      <c r="AT3" s="325"/>
      <c r="AU3" s="325"/>
      <c r="AV3" s="325"/>
      <c r="AW3" s="325"/>
      <c r="AX3" s="325"/>
      <c r="AY3" s="325"/>
      <c r="AZ3" s="325"/>
      <c r="BA3" s="325"/>
      <c r="BB3" s="325"/>
      <c r="BC3" s="325"/>
      <c r="BD3" s="325"/>
      <c r="BE3" s="325"/>
      <c r="BF3" s="325"/>
      <c r="BG3" s="325"/>
      <c r="BH3" s="325"/>
      <c r="BI3" s="325"/>
      <c r="BJ3" s="325"/>
      <c r="BK3" s="325"/>
      <c r="BL3" s="325"/>
      <c r="BM3" s="325"/>
      <c r="BN3" s="325"/>
      <c r="BO3" s="325"/>
      <c r="BP3" s="325"/>
      <c r="BQ3" s="325"/>
      <c r="BR3" s="325"/>
      <c r="BS3" s="325"/>
      <c r="BT3" s="325"/>
      <c r="BU3" s="325"/>
      <c r="BV3" s="325"/>
      <c r="BW3" s="325"/>
      <c r="BX3" s="325"/>
      <c r="BY3" s="325"/>
      <c r="BZ3" s="325"/>
      <c r="CA3" s="325"/>
      <c r="CB3" s="325"/>
      <c r="CC3" s="325"/>
      <c r="CD3" s="325"/>
      <c r="CE3" s="325"/>
      <c r="CF3" s="325"/>
      <c r="CG3" s="325"/>
      <c r="CH3" s="325"/>
      <c r="CI3" s="325"/>
      <c r="CJ3" s="325"/>
      <c r="CK3" s="325"/>
      <c r="CL3" s="325"/>
      <c r="CM3" s="325"/>
      <c r="CN3" s="325"/>
      <c r="CO3" s="325"/>
      <c r="CP3" s="325"/>
      <c r="CQ3" s="325"/>
      <c r="CR3" s="325"/>
      <c r="CS3" s="325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29"/>
      <c r="DK3" s="229"/>
      <c r="DL3" s="229"/>
      <c r="DM3" s="229"/>
      <c r="DN3" s="229"/>
      <c r="DO3" s="229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26" t="s">
        <v>1</v>
      </c>
      <c r="B5" s="327"/>
      <c r="C5" s="327"/>
      <c r="D5" s="323">
        <v>45139</v>
      </c>
      <c r="E5" s="324"/>
      <c r="F5" s="323">
        <v>45140</v>
      </c>
      <c r="G5" s="324"/>
      <c r="H5" s="323">
        <v>45141</v>
      </c>
      <c r="I5" s="330"/>
      <c r="J5" s="323">
        <v>45142</v>
      </c>
      <c r="K5" s="324"/>
      <c r="L5" s="331">
        <v>45143</v>
      </c>
      <c r="M5" s="324"/>
      <c r="N5" s="323">
        <v>45144</v>
      </c>
      <c r="O5" s="324"/>
      <c r="P5" s="323">
        <v>45145</v>
      </c>
      <c r="Q5" s="324"/>
      <c r="R5" s="323">
        <v>45146</v>
      </c>
      <c r="S5" s="324"/>
      <c r="T5" s="323">
        <v>45147</v>
      </c>
      <c r="U5" s="324"/>
      <c r="V5" s="323">
        <v>45148</v>
      </c>
      <c r="W5" s="324"/>
      <c r="X5" s="323">
        <v>45149</v>
      </c>
      <c r="Y5" s="324"/>
      <c r="Z5" s="323">
        <v>45150</v>
      </c>
      <c r="AA5" s="324"/>
      <c r="AB5" s="323">
        <v>45151</v>
      </c>
      <c r="AC5" s="324"/>
      <c r="AD5" s="323">
        <v>45152</v>
      </c>
      <c r="AE5" s="324"/>
      <c r="AF5" s="323">
        <v>45153</v>
      </c>
      <c r="AG5" s="324"/>
      <c r="AH5" s="323">
        <v>45154</v>
      </c>
      <c r="AI5" s="324"/>
      <c r="AJ5" s="323">
        <v>45155</v>
      </c>
      <c r="AK5" s="324"/>
      <c r="AL5" s="323">
        <v>45156</v>
      </c>
      <c r="AM5" s="324"/>
      <c r="AN5" s="323">
        <v>45157</v>
      </c>
      <c r="AO5" s="324"/>
      <c r="AP5" s="323">
        <v>45158</v>
      </c>
      <c r="AQ5" s="324"/>
      <c r="AR5" s="323">
        <v>45159</v>
      </c>
      <c r="AS5" s="324"/>
      <c r="AT5" s="323">
        <v>45160</v>
      </c>
      <c r="AU5" s="324"/>
      <c r="AV5" s="323">
        <v>45161</v>
      </c>
      <c r="AW5" s="324"/>
      <c r="AX5" s="323">
        <v>45162</v>
      </c>
      <c r="AY5" s="324"/>
      <c r="AZ5" s="323">
        <v>45163</v>
      </c>
      <c r="BA5" s="324"/>
      <c r="BB5" s="323">
        <v>45164</v>
      </c>
      <c r="BC5" s="324"/>
      <c r="BD5" s="323">
        <v>45165</v>
      </c>
      <c r="BE5" s="324"/>
      <c r="BF5" s="323">
        <v>45166</v>
      </c>
      <c r="BG5" s="324"/>
      <c r="BH5" s="323">
        <v>45167</v>
      </c>
      <c r="BI5" s="324"/>
      <c r="BJ5" s="323">
        <v>45168</v>
      </c>
      <c r="BK5" s="324"/>
      <c r="BL5" s="323">
        <v>45169</v>
      </c>
      <c r="BM5" s="324"/>
      <c r="BN5" s="323">
        <v>45170</v>
      </c>
      <c r="BO5" s="324"/>
      <c r="BP5" s="323">
        <v>45171</v>
      </c>
      <c r="BQ5" s="324"/>
      <c r="BR5" s="323">
        <v>45172</v>
      </c>
      <c r="BS5" s="324"/>
      <c r="BT5" s="323">
        <v>45148</v>
      </c>
      <c r="BU5" s="324"/>
      <c r="BV5" s="323">
        <v>45149</v>
      </c>
      <c r="BW5" s="324"/>
      <c r="BX5" s="323">
        <v>45150</v>
      </c>
      <c r="BY5" s="324"/>
      <c r="BZ5" s="323">
        <v>45151</v>
      </c>
      <c r="CA5" s="324"/>
      <c r="CB5" s="323">
        <v>45152</v>
      </c>
      <c r="CC5" s="324"/>
      <c r="CD5" s="323">
        <v>45153</v>
      </c>
      <c r="CE5" s="324"/>
      <c r="CF5" s="323">
        <v>45154</v>
      </c>
      <c r="CG5" s="324"/>
      <c r="CH5" s="323">
        <v>45155</v>
      </c>
      <c r="CI5" s="324"/>
      <c r="CJ5" s="323">
        <v>45156</v>
      </c>
      <c r="CK5" s="324"/>
      <c r="CL5" s="323">
        <v>45157</v>
      </c>
      <c r="CM5" s="324"/>
      <c r="CN5" s="323">
        <v>45158</v>
      </c>
      <c r="CO5" s="324"/>
      <c r="CP5" s="323">
        <v>45159</v>
      </c>
      <c r="CQ5" s="324"/>
      <c r="CR5" s="323">
        <v>45160</v>
      </c>
      <c r="CS5" s="324"/>
      <c r="CT5" s="323">
        <v>45161</v>
      </c>
      <c r="CU5" s="324"/>
      <c r="CV5" s="323">
        <v>45162</v>
      </c>
      <c r="CW5" s="324"/>
      <c r="CX5" s="323">
        <v>45163</v>
      </c>
      <c r="CY5" s="324"/>
      <c r="CZ5" s="323">
        <v>45164</v>
      </c>
      <c r="DA5" s="324"/>
      <c r="DB5" s="323">
        <v>45165</v>
      </c>
      <c r="DC5" s="324"/>
      <c r="DD5" s="323">
        <v>45166</v>
      </c>
      <c r="DE5" s="324"/>
      <c r="DF5" s="323">
        <v>45167</v>
      </c>
      <c r="DG5" s="324"/>
      <c r="DH5" s="323">
        <v>45168</v>
      </c>
      <c r="DI5" s="324"/>
      <c r="DJ5" s="323">
        <v>45169</v>
      </c>
      <c r="DK5" s="324"/>
      <c r="DL5" s="323">
        <v>45168</v>
      </c>
      <c r="DM5" s="324"/>
      <c r="DN5" s="323">
        <v>45169</v>
      </c>
      <c r="DO5" s="324"/>
      <c r="DP5" s="226"/>
      <c r="DQ5" s="226"/>
      <c r="DR5" s="227"/>
    </row>
    <row r="6" spans="1:122" ht="15" customHeight="1" thickBot="1" x14ac:dyDescent="0.3">
      <c r="A6" s="328"/>
      <c r="B6" s="329"/>
      <c r="C6" s="329"/>
      <c r="D6" s="282" t="s">
        <v>3</v>
      </c>
      <c r="E6" s="8" t="s">
        <v>4</v>
      </c>
      <c r="F6" s="282" t="s">
        <v>3</v>
      </c>
      <c r="G6" s="8" t="s">
        <v>4</v>
      </c>
      <c r="H6" s="283" t="s">
        <v>3</v>
      </c>
      <c r="I6" s="7" t="s">
        <v>4</v>
      </c>
      <c r="J6" s="282" t="s">
        <v>3</v>
      </c>
      <c r="K6" s="8" t="s">
        <v>4</v>
      </c>
      <c r="L6" s="283" t="s">
        <v>3</v>
      </c>
      <c r="M6" s="8" t="s">
        <v>4</v>
      </c>
      <c r="N6" s="282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6" t="s">
        <v>3</v>
      </c>
      <c r="W6" s="8" t="s">
        <v>4</v>
      </c>
      <c r="X6" s="10" t="s">
        <v>3</v>
      </c>
      <c r="Y6" s="11" t="s">
        <v>4</v>
      </c>
      <c r="Z6" s="6" t="s">
        <v>3</v>
      </c>
      <c r="AA6" s="7" t="s">
        <v>4</v>
      </c>
      <c r="AB6" s="6" t="s">
        <v>3</v>
      </c>
      <c r="AC6" s="8" t="s">
        <v>4</v>
      </c>
      <c r="AD6" s="9" t="s">
        <v>3</v>
      </c>
      <c r="AE6" s="8" t="s">
        <v>4</v>
      </c>
      <c r="AF6" s="6" t="s">
        <v>3</v>
      </c>
      <c r="AG6" s="8" t="s">
        <v>4</v>
      </c>
      <c r="AH6" s="9" t="s">
        <v>3</v>
      </c>
      <c r="AI6" s="7" t="s">
        <v>4</v>
      </c>
      <c r="AJ6" s="6" t="s">
        <v>3</v>
      </c>
      <c r="AK6" s="8" t="s">
        <v>4</v>
      </c>
      <c r="AL6" s="9" t="s">
        <v>3</v>
      </c>
      <c r="AM6" s="7" t="s">
        <v>4</v>
      </c>
      <c r="AN6" s="6" t="s">
        <v>3</v>
      </c>
      <c r="AO6" s="7" t="s">
        <v>4</v>
      </c>
      <c r="AP6" s="6" t="s">
        <v>3</v>
      </c>
      <c r="AQ6" s="8" t="s">
        <v>4</v>
      </c>
      <c r="AR6" s="9" t="s">
        <v>3</v>
      </c>
      <c r="AS6" s="12" t="s">
        <v>4</v>
      </c>
      <c r="AT6" s="6" t="s">
        <v>3</v>
      </c>
      <c r="AU6" s="8" t="s">
        <v>4</v>
      </c>
      <c r="AV6" s="6" t="s">
        <v>3</v>
      </c>
      <c r="AW6" s="8" t="s">
        <v>4</v>
      </c>
      <c r="AX6" s="9" t="s">
        <v>3</v>
      </c>
      <c r="AY6" s="7" t="s">
        <v>4</v>
      </c>
      <c r="AZ6" s="6" t="s">
        <v>3</v>
      </c>
      <c r="BA6" s="8" t="s">
        <v>4</v>
      </c>
      <c r="BB6" s="6" t="s">
        <v>3</v>
      </c>
      <c r="BC6" s="8" t="s">
        <v>4</v>
      </c>
      <c r="BD6" s="9" t="s">
        <v>3</v>
      </c>
      <c r="BE6" s="7" t="s">
        <v>4</v>
      </c>
      <c r="BF6" s="6" t="s">
        <v>3</v>
      </c>
      <c r="BG6" s="8" t="s">
        <v>4</v>
      </c>
      <c r="BH6" s="9" t="s">
        <v>3</v>
      </c>
      <c r="BI6" s="7" t="s">
        <v>4</v>
      </c>
      <c r="BJ6" s="6" t="s">
        <v>3</v>
      </c>
      <c r="BK6" s="8" t="s">
        <v>4</v>
      </c>
      <c r="BL6" s="6" t="s">
        <v>3</v>
      </c>
      <c r="BM6" s="7" t="s">
        <v>4</v>
      </c>
      <c r="BN6" s="6" t="s">
        <v>3</v>
      </c>
      <c r="BO6" s="8" t="s">
        <v>4</v>
      </c>
      <c r="BP6" s="6" t="s">
        <v>3</v>
      </c>
      <c r="BQ6" s="8" t="s">
        <v>4</v>
      </c>
      <c r="BR6" s="6" t="s">
        <v>3</v>
      </c>
      <c r="BS6" s="8" t="s">
        <v>4</v>
      </c>
      <c r="BT6" s="6" t="s">
        <v>3</v>
      </c>
      <c r="BU6" s="8" t="s">
        <v>4</v>
      </c>
      <c r="BV6" s="6" t="s">
        <v>3</v>
      </c>
      <c r="BW6" s="7" t="s">
        <v>4</v>
      </c>
      <c r="BX6" s="6" t="s">
        <v>3</v>
      </c>
      <c r="BY6" s="8" t="s">
        <v>4</v>
      </c>
      <c r="BZ6" s="6" t="s">
        <v>3</v>
      </c>
      <c r="CA6" s="8" t="s">
        <v>4</v>
      </c>
      <c r="CB6" s="6" t="s">
        <v>3</v>
      </c>
      <c r="CC6" s="8" t="s">
        <v>4</v>
      </c>
      <c r="CD6" s="6" t="s">
        <v>3</v>
      </c>
      <c r="CE6" s="7" t="s">
        <v>4</v>
      </c>
      <c r="CF6" s="6" t="s">
        <v>3</v>
      </c>
      <c r="CG6" s="7" t="s">
        <v>4</v>
      </c>
      <c r="CH6" s="6" t="s">
        <v>3</v>
      </c>
      <c r="CI6" s="7" t="s">
        <v>4</v>
      </c>
      <c r="CJ6" s="6" t="s">
        <v>3</v>
      </c>
      <c r="CK6" s="7" t="s">
        <v>4</v>
      </c>
      <c r="CL6" s="220" t="s">
        <v>3</v>
      </c>
      <c r="CM6" s="221" t="s">
        <v>4</v>
      </c>
      <c r="CN6" s="6" t="s">
        <v>3</v>
      </c>
      <c r="CO6" s="7" t="s">
        <v>4</v>
      </c>
      <c r="CP6" s="6" t="s">
        <v>3</v>
      </c>
      <c r="CQ6" s="7" t="s">
        <v>4</v>
      </c>
      <c r="CR6" s="6" t="s">
        <v>3</v>
      </c>
      <c r="CS6" s="7" t="s">
        <v>4</v>
      </c>
      <c r="CT6" s="6" t="s">
        <v>3</v>
      </c>
      <c r="CU6" s="7" t="s">
        <v>4</v>
      </c>
      <c r="CV6" s="6" t="s">
        <v>3</v>
      </c>
      <c r="CW6" s="7" t="s">
        <v>4</v>
      </c>
      <c r="CX6" s="6" t="s">
        <v>3</v>
      </c>
      <c r="CY6" s="7" t="s">
        <v>4</v>
      </c>
      <c r="CZ6" s="6" t="s">
        <v>3</v>
      </c>
      <c r="DA6" s="7" t="s">
        <v>4</v>
      </c>
      <c r="DB6" s="6" t="s">
        <v>3</v>
      </c>
      <c r="DC6" s="7" t="s">
        <v>4</v>
      </c>
      <c r="DD6" s="6" t="s">
        <v>3</v>
      </c>
      <c r="DE6" s="7" t="s">
        <v>4</v>
      </c>
      <c r="DF6" s="6" t="s">
        <v>3</v>
      </c>
      <c r="DG6" s="8" t="s">
        <v>4</v>
      </c>
      <c r="DH6" s="6" t="s">
        <v>3</v>
      </c>
      <c r="DI6" s="8" t="s">
        <v>4</v>
      </c>
      <c r="DJ6" s="282" t="s">
        <v>3</v>
      </c>
      <c r="DK6" s="8" t="s">
        <v>4</v>
      </c>
      <c r="DL6" s="282" t="s">
        <v>3</v>
      </c>
      <c r="DM6" s="8" t="s">
        <v>4</v>
      </c>
      <c r="DN6" s="282" t="s">
        <v>3</v>
      </c>
      <c r="DO6" s="8" t="s">
        <v>4</v>
      </c>
      <c r="DP6" s="13" t="s">
        <v>5</v>
      </c>
      <c r="DQ6" s="14" t="s">
        <v>6</v>
      </c>
      <c r="DR6" s="223" t="s">
        <v>7</v>
      </c>
    </row>
    <row r="7" spans="1:122" s="48" customFormat="1" ht="15" customHeight="1" x14ac:dyDescent="0.25">
      <c r="A7" s="332" t="s">
        <v>66</v>
      </c>
      <c r="B7" s="333"/>
      <c r="C7" s="334"/>
      <c r="D7" s="26">
        <v>13.26</v>
      </c>
      <c r="E7" s="25">
        <v>10.638999999999669</v>
      </c>
      <c r="F7" s="219">
        <v>12.69</v>
      </c>
      <c r="G7" s="195">
        <v>10.604999999999563</v>
      </c>
      <c r="H7" s="18">
        <v>12.2</v>
      </c>
      <c r="I7" s="19">
        <v>10.525999999999385</v>
      </c>
      <c r="J7" s="18">
        <v>13.23</v>
      </c>
      <c r="K7" s="20">
        <v>10.512000000000626</v>
      </c>
      <c r="L7" s="21">
        <v>12.35</v>
      </c>
      <c r="M7" s="20">
        <v>10.454999999999472</v>
      </c>
      <c r="N7" s="27">
        <v>12.54</v>
      </c>
      <c r="O7" s="20">
        <v>10.442000000001826</v>
      </c>
      <c r="P7" s="46">
        <v>12.39</v>
      </c>
      <c r="Q7" s="20">
        <v>11.483999999999469</v>
      </c>
      <c r="R7" s="18">
        <v>12.52</v>
      </c>
      <c r="S7" s="20">
        <v>11.506999999999152</v>
      </c>
      <c r="T7" s="18">
        <v>11.14</v>
      </c>
      <c r="U7" s="22">
        <v>11.489000000001397</v>
      </c>
      <c r="V7" s="18"/>
      <c r="W7" s="20"/>
      <c r="X7" s="18"/>
      <c r="Y7" s="20"/>
      <c r="Z7" s="18"/>
      <c r="AA7" s="19"/>
      <c r="AB7" s="18"/>
      <c r="AC7" s="20"/>
      <c r="AD7" s="21"/>
      <c r="AE7" s="20"/>
      <c r="AF7" s="24"/>
      <c r="AG7" s="25"/>
      <c r="AH7" s="24"/>
      <c r="AI7" s="19"/>
      <c r="AJ7" s="26"/>
      <c r="AK7" s="25"/>
      <c r="AL7" s="21"/>
      <c r="AM7" s="20"/>
      <c r="AN7" s="21"/>
      <c r="AO7" s="19"/>
      <c r="AP7" s="21"/>
      <c r="AQ7" s="25"/>
      <c r="AR7" s="21"/>
      <c r="AS7" s="19"/>
      <c r="AT7" s="26"/>
      <c r="AU7" s="25"/>
      <c r="AV7" s="26"/>
      <c r="AW7" s="25"/>
      <c r="AX7" s="18"/>
      <c r="AY7" s="20"/>
      <c r="AZ7" s="18"/>
      <c r="BA7" s="20"/>
      <c r="BB7" s="26"/>
      <c r="BC7" s="25"/>
      <c r="BD7" s="21"/>
      <c r="BE7" s="19"/>
      <c r="BF7" s="26"/>
      <c r="BG7" s="25"/>
      <c r="BH7" s="21"/>
      <c r="BI7" s="19"/>
      <c r="BJ7" s="27"/>
      <c r="BK7" s="25"/>
      <c r="BL7" s="26"/>
      <c r="BM7" s="28"/>
      <c r="BN7" s="178"/>
      <c r="BO7" s="25"/>
      <c r="BP7" s="26"/>
      <c r="BQ7" s="25"/>
      <c r="BR7" s="26"/>
      <c r="BS7" s="25"/>
      <c r="BT7" s="219">
        <v>11.94</v>
      </c>
      <c r="BU7" s="22">
        <v>11.515999999997803</v>
      </c>
      <c r="BV7" s="18">
        <v>12.39</v>
      </c>
      <c r="BW7" s="209">
        <v>11.523000000000593</v>
      </c>
      <c r="BX7" s="18"/>
      <c r="BY7" s="22"/>
      <c r="BZ7" s="18"/>
      <c r="CA7" s="22"/>
      <c r="CB7" s="18"/>
      <c r="CC7" s="22"/>
      <c r="CD7" s="18"/>
      <c r="CE7" s="22"/>
      <c r="CF7" s="219"/>
      <c r="CG7" s="22"/>
      <c r="CH7" s="219"/>
      <c r="CI7" s="22"/>
      <c r="CJ7" s="219"/>
      <c r="CK7" s="22"/>
      <c r="CL7" s="219"/>
      <c r="CM7" s="22"/>
      <c r="CN7" s="219"/>
      <c r="CO7" s="22"/>
      <c r="CP7" s="219"/>
      <c r="CQ7" s="22"/>
      <c r="CR7" s="219"/>
      <c r="CS7" s="22"/>
      <c r="CT7" s="219"/>
      <c r="CU7" s="22"/>
      <c r="CV7" s="219"/>
      <c r="CW7" s="233"/>
      <c r="CX7" s="219"/>
      <c r="CY7" s="233"/>
      <c r="CZ7" s="219"/>
      <c r="DA7" s="233"/>
      <c r="DB7" s="219"/>
      <c r="DC7" s="256"/>
      <c r="DD7" s="250"/>
      <c r="DE7" s="256"/>
      <c r="DF7" s="265"/>
      <c r="DG7" s="266"/>
      <c r="DH7" s="275"/>
      <c r="DI7" s="266"/>
      <c r="DJ7" s="275"/>
      <c r="DK7" s="266"/>
      <c r="DL7" s="265"/>
      <c r="DM7" s="266"/>
      <c r="DN7" s="265"/>
      <c r="DO7" s="266"/>
      <c r="DP7" s="29">
        <f>SUM(L7,N7,P7,R7,T7,V7,X7,Z7,AB7,AD7,AH7,AJ7,AL7,AN7,AP7,AR7,AT7,AV7,AX7,AZ7,BB7,BD7,BF7,BH7,BJ7,BL7,BN7,BP7,BR7,,BR7,BT7)</f>
        <v>72.88</v>
      </c>
      <c r="DQ7" s="30">
        <f t="shared" ref="DQ7:DQ9" si="0">SUM(AE7,AC7,AA7,Y7,W7,U7,S7,Q7,O7,M7,AI7,AK7,AM7,AO7,AQ7,AS7,AU7,AW7,AY7,BA7,BC7,BE7,BG7,BI7,BK7,BM7,BO7,BQ7,BS7,BU7)</f>
        <v>66.89299999999912</v>
      </c>
      <c r="DR7" s="214">
        <f>DQ7-DP7</f>
        <v>-5.9870000000008758</v>
      </c>
    </row>
    <row r="8" spans="1:122" ht="15" customHeight="1" x14ac:dyDescent="0.25">
      <c r="A8" s="335" t="s">
        <v>67</v>
      </c>
      <c r="B8" s="336"/>
      <c r="C8" s="337"/>
      <c r="D8" s="42">
        <v>7.12</v>
      </c>
      <c r="E8" s="44">
        <v>37.732449999999389</v>
      </c>
      <c r="F8" s="46">
        <f>6.45+0.26</f>
        <v>6.71</v>
      </c>
      <c r="G8" s="25">
        <v>38.734850000001408</v>
      </c>
      <c r="H8" s="46">
        <v>6.67</v>
      </c>
      <c r="I8" s="43">
        <v>38.442949999998682</v>
      </c>
      <c r="J8" s="42">
        <v>6.57</v>
      </c>
      <c r="K8" s="44">
        <v>39.62139999999998</v>
      </c>
      <c r="L8" s="47">
        <v>6.9399999999999995</v>
      </c>
      <c r="M8" s="44">
        <v>40.333299999998324</v>
      </c>
      <c r="N8" s="46">
        <v>7.31</v>
      </c>
      <c r="O8" s="25">
        <v>37.978850000002197</v>
      </c>
      <c r="P8" s="26">
        <v>7.9799999999999995</v>
      </c>
      <c r="Q8" s="25">
        <v>38.662749999999988</v>
      </c>
      <c r="R8" s="26">
        <v>8.2200000000000006</v>
      </c>
      <c r="S8" s="25">
        <v>33.531399999997582</v>
      </c>
      <c r="T8" s="42">
        <v>7.5</v>
      </c>
      <c r="U8" s="44">
        <v>37.415700000003184</v>
      </c>
      <c r="V8" s="26"/>
      <c r="W8" s="25"/>
      <c r="X8" s="42"/>
      <c r="Y8" s="44"/>
      <c r="Z8" s="26"/>
      <c r="AA8" s="25"/>
      <c r="AB8" s="42"/>
      <c r="AC8" s="44"/>
      <c r="AD8" s="26"/>
      <c r="AE8" s="25"/>
      <c r="AF8" s="24"/>
      <c r="AG8" s="25"/>
      <c r="AH8" s="26"/>
      <c r="AI8" s="25"/>
      <c r="AJ8" s="46"/>
      <c r="AK8" s="44"/>
      <c r="AL8" s="26"/>
      <c r="AM8" s="25"/>
      <c r="AN8" s="35"/>
      <c r="AO8" s="28"/>
      <c r="AP8" s="35"/>
      <c r="AQ8" s="28"/>
      <c r="AR8" s="24"/>
      <c r="AS8" s="28"/>
      <c r="AT8" s="42"/>
      <c r="AU8" s="44"/>
      <c r="AV8" s="24"/>
      <c r="AW8" s="28"/>
      <c r="AX8" s="26"/>
      <c r="AY8" s="25"/>
      <c r="AZ8" s="42"/>
      <c r="BA8" s="44"/>
      <c r="BB8" s="42"/>
      <c r="BC8" s="44"/>
      <c r="BD8" s="24"/>
      <c r="BE8" s="28"/>
      <c r="BF8" s="26"/>
      <c r="BG8" s="25"/>
      <c r="BH8" s="47"/>
      <c r="BI8" s="43"/>
      <c r="BJ8" s="42"/>
      <c r="BK8" s="44"/>
      <c r="BL8" s="42"/>
      <c r="BM8" s="43"/>
      <c r="BN8" s="26"/>
      <c r="BO8" s="25"/>
      <c r="BP8" s="26"/>
      <c r="BQ8" s="25"/>
      <c r="BR8" s="26"/>
      <c r="BS8" s="25"/>
      <c r="BT8" s="46">
        <f>6.74+0.26</f>
        <v>7</v>
      </c>
      <c r="BU8" s="44">
        <v>37.599449999999216</v>
      </c>
      <c r="BV8" s="42">
        <v>6.4399999999999995</v>
      </c>
      <c r="BW8" s="43">
        <v>36.782899999999039</v>
      </c>
      <c r="BX8" s="42"/>
      <c r="BY8" s="44"/>
      <c r="BZ8" s="42"/>
      <c r="CA8" s="44"/>
      <c r="CB8" s="42"/>
      <c r="CC8" s="44"/>
      <c r="CD8" s="42"/>
      <c r="CE8" s="44"/>
      <c r="CF8" s="46"/>
      <c r="CG8" s="44"/>
      <c r="CH8" s="46"/>
      <c r="CI8" s="44"/>
      <c r="CJ8" s="46"/>
      <c r="CK8" s="44"/>
      <c r="CL8" s="46"/>
      <c r="CM8" s="44"/>
      <c r="CN8" s="46"/>
      <c r="CO8" s="44"/>
      <c r="CP8" s="46"/>
      <c r="CQ8" s="44"/>
      <c r="CR8" s="46"/>
      <c r="CS8" s="44"/>
      <c r="CT8" s="46"/>
      <c r="CU8" s="44"/>
      <c r="CV8" s="46"/>
      <c r="CW8" s="234"/>
      <c r="CX8" s="46"/>
      <c r="CY8" s="234"/>
      <c r="CZ8" s="46"/>
      <c r="DA8" s="234"/>
      <c r="DB8" s="46"/>
      <c r="DC8" s="28"/>
      <c r="DD8" s="250"/>
      <c r="DE8" s="28"/>
      <c r="DF8" s="265"/>
      <c r="DG8" s="25"/>
      <c r="DH8" s="276"/>
      <c r="DI8" s="25"/>
      <c r="DJ8" s="276"/>
      <c r="DK8" s="25"/>
      <c r="DL8" s="265"/>
      <c r="DM8" s="25"/>
      <c r="DN8" s="265"/>
      <c r="DO8" s="25"/>
      <c r="DP8" s="29">
        <f t="shared" ref="DP8:DP28" si="1">SUM(L8,N8,P8,R8,T8,V8,X8,Z8,AB8,AD8,AH8,AJ8,AL8,AN8,AP8,AR8,AT8,AV8,AX8,AZ8,BB8,BD8,BF8,BH8,BJ8,BL8,BN8,BP8,BR8,,BR8,BT8)</f>
        <v>44.95</v>
      </c>
      <c r="DQ8" s="30">
        <f t="shared" si="0"/>
        <v>225.52145000000053</v>
      </c>
      <c r="DR8" s="215">
        <f t="shared" ref="DR8:DR9" si="2">DQ8-DP8</f>
        <v>180.57145000000054</v>
      </c>
    </row>
    <row r="9" spans="1:122" ht="15" customHeight="1" x14ac:dyDescent="0.25">
      <c r="A9" s="344" t="s">
        <v>124</v>
      </c>
      <c r="B9" s="345"/>
      <c r="C9" s="346"/>
      <c r="D9" s="42">
        <v>44.99</v>
      </c>
      <c r="E9" s="44">
        <v>20.704999999999998</v>
      </c>
      <c r="F9" s="46">
        <f>14.89+30.17</f>
        <v>45.06</v>
      </c>
      <c r="G9" s="25">
        <v>20.666</v>
      </c>
      <c r="H9" s="46">
        <v>44.99</v>
      </c>
      <c r="I9" s="43">
        <v>20.484000000000002</v>
      </c>
      <c r="J9" s="42">
        <v>44.92</v>
      </c>
      <c r="K9" s="44">
        <v>20.593</v>
      </c>
      <c r="L9" s="47">
        <v>45.06</v>
      </c>
      <c r="M9" s="44">
        <v>20.763999999999999</v>
      </c>
      <c r="N9" s="46">
        <v>45.06</v>
      </c>
      <c r="O9" s="25">
        <v>20.693999999999999</v>
      </c>
      <c r="P9" s="26">
        <v>44.9</v>
      </c>
      <c r="Q9" s="25">
        <v>20.478999999999999</v>
      </c>
      <c r="R9" s="26">
        <v>44.93</v>
      </c>
      <c r="S9" s="25">
        <v>20.436</v>
      </c>
      <c r="T9" s="42">
        <v>44.8</v>
      </c>
      <c r="U9" s="44">
        <v>20.282</v>
      </c>
      <c r="V9" s="26"/>
      <c r="W9" s="25"/>
      <c r="X9" s="42"/>
      <c r="Y9" s="44"/>
      <c r="Z9" s="26"/>
      <c r="AA9" s="25"/>
      <c r="AB9" s="42"/>
      <c r="AC9" s="44"/>
      <c r="AD9" s="26"/>
      <c r="AE9" s="25"/>
      <c r="AF9" s="24"/>
      <c r="AG9" s="25"/>
      <c r="AH9" s="26"/>
      <c r="AI9" s="25"/>
      <c r="AJ9" s="46"/>
      <c r="AK9" s="44"/>
      <c r="AL9" s="26"/>
      <c r="AM9" s="25"/>
      <c r="AN9" s="35"/>
      <c r="AO9" s="28"/>
      <c r="AP9" s="35"/>
      <c r="AQ9" s="28"/>
      <c r="AR9" s="24"/>
      <c r="AS9" s="28"/>
      <c r="AT9" s="42"/>
      <c r="AU9" s="44"/>
      <c r="AV9" s="24"/>
      <c r="AW9" s="28"/>
      <c r="AX9" s="26"/>
      <c r="AY9" s="25"/>
      <c r="AZ9" s="42"/>
      <c r="BA9" s="44"/>
      <c r="BB9" s="42"/>
      <c r="BC9" s="44"/>
      <c r="BD9" s="24"/>
      <c r="BE9" s="28"/>
      <c r="BF9" s="26"/>
      <c r="BG9" s="25"/>
      <c r="BH9" s="47"/>
      <c r="BI9" s="43"/>
      <c r="BJ9" s="42"/>
      <c r="BK9" s="44"/>
      <c r="BL9" s="42"/>
      <c r="BM9" s="43"/>
      <c r="BN9" s="26"/>
      <c r="BO9" s="25"/>
      <c r="BP9" s="26"/>
      <c r="BQ9" s="25"/>
      <c r="BR9" s="26"/>
      <c r="BS9" s="25"/>
      <c r="BT9" s="46">
        <f>14.85+30.08</f>
        <v>44.93</v>
      </c>
      <c r="BU9" s="44">
        <v>20.634</v>
      </c>
      <c r="BV9" s="42">
        <v>31.369999999999997</v>
      </c>
      <c r="BW9" s="43">
        <v>20.323999999999998</v>
      </c>
      <c r="BX9" s="42"/>
      <c r="BY9" s="44"/>
      <c r="BZ9" s="42"/>
      <c r="CA9" s="44"/>
      <c r="CB9" s="42"/>
      <c r="CC9" s="44"/>
      <c r="CD9" s="42"/>
      <c r="CE9" s="44"/>
      <c r="CF9" s="46"/>
      <c r="CG9" s="44"/>
      <c r="CH9" s="46"/>
      <c r="CI9" s="44"/>
      <c r="CJ9" s="46"/>
      <c r="CK9" s="44"/>
      <c r="CL9" s="46"/>
      <c r="CM9" s="44"/>
      <c r="CN9" s="46"/>
      <c r="CO9" s="44"/>
      <c r="CP9" s="46"/>
      <c r="CQ9" s="44"/>
      <c r="CR9" s="46"/>
      <c r="CS9" s="44"/>
      <c r="CT9" s="46"/>
      <c r="CU9" s="44"/>
      <c r="CV9" s="46"/>
      <c r="CW9" s="234"/>
      <c r="CX9" s="46"/>
      <c r="CY9" s="234"/>
      <c r="CZ9" s="46"/>
      <c r="DA9" s="234"/>
      <c r="DB9" s="46"/>
      <c r="DC9" s="28"/>
      <c r="DD9" s="250"/>
      <c r="DE9" s="28"/>
      <c r="DF9" s="265"/>
      <c r="DG9" s="25"/>
      <c r="DH9" s="276"/>
      <c r="DI9" s="25"/>
      <c r="DJ9" s="276"/>
      <c r="DK9" s="25"/>
      <c r="DL9" s="265"/>
      <c r="DM9" s="25"/>
      <c r="DN9" s="265"/>
      <c r="DO9" s="25"/>
      <c r="DP9" s="29">
        <f t="shared" si="1"/>
        <v>269.68</v>
      </c>
      <c r="DQ9" s="30">
        <f t="shared" si="0"/>
        <v>123.289</v>
      </c>
      <c r="DR9" s="215">
        <f t="shared" si="2"/>
        <v>-146.39100000000002</v>
      </c>
    </row>
    <row r="10" spans="1:122" ht="15" customHeight="1" x14ac:dyDescent="0.25">
      <c r="A10" s="335" t="s">
        <v>14</v>
      </c>
      <c r="B10" s="336"/>
      <c r="C10" s="337"/>
      <c r="D10" s="42">
        <v>90.45</v>
      </c>
      <c r="E10" s="44">
        <v>100.68554999998767</v>
      </c>
      <c r="F10" s="46">
        <v>92.88</v>
      </c>
      <c r="G10" s="25">
        <v>99.268050000020708</v>
      </c>
      <c r="H10" s="46">
        <v>92.73</v>
      </c>
      <c r="I10" s="43">
        <v>99.401400000006817</v>
      </c>
      <c r="J10" s="42">
        <v>92.61</v>
      </c>
      <c r="K10" s="44">
        <v>99.914849999983645</v>
      </c>
      <c r="L10" s="47">
        <v>92.88</v>
      </c>
      <c r="M10" s="44">
        <v>97.480949999987644</v>
      </c>
      <c r="N10" s="46">
        <v>92.89</v>
      </c>
      <c r="O10" s="44">
        <v>97.42530000001284</v>
      </c>
      <c r="P10" s="42">
        <v>92.59</v>
      </c>
      <c r="Q10" s="44">
        <v>95.330220000007316</v>
      </c>
      <c r="R10" s="26">
        <v>92.64</v>
      </c>
      <c r="S10" s="25">
        <v>92.032559999992529</v>
      </c>
      <c r="T10" s="42">
        <v>92.39</v>
      </c>
      <c r="U10" s="44">
        <v>95.323080000011316</v>
      </c>
      <c r="V10" s="42"/>
      <c r="W10" s="44"/>
      <c r="X10" s="42"/>
      <c r="Y10" s="44"/>
      <c r="Z10" s="26"/>
      <c r="AA10" s="28"/>
      <c r="AB10" s="42"/>
      <c r="AC10" s="44"/>
      <c r="AD10" s="45"/>
      <c r="AE10" s="44"/>
      <c r="AF10" s="24"/>
      <c r="AG10" s="25"/>
      <c r="AH10" s="24"/>
      <c r="AI10" s="28"/>
      <c r="AJ10" s="46"/>
      <c r="AK10" s="44"/>
      <c r="AL10" s="47"/>
      <c r="AM10" s="44"/>
      <c r="AN10" s="35"/>
      <c r="AO10" s="28"/>
      <c r="AP10" s="42"/>
      <c r="AQ10" s="44"/>
      <c r="AR10" s="47"/>
      <c r="AS10" s="43"/>
      <c r="AT10" s="42"/>
      <c r="AU10" s="44"/>
      <c r="AV10" s="26"/>
      <c r="AW10" s="25"/>
      <c r="AX10" s="26"/>
      <c r="AY10" s="25"/>
      <c r="AZ10" s="42"/>
      <c r="BA10" s="44"/>
      <c r="BB10" s="42"/>
      <c r="BC10" s="44"/>
      <c r="BD10" s="24"/>
      <c r="BE10" s="28"/>
      <c r="BF10" s="26"/>
      <c r="BG10" s="25"/>
      <c r="BH10" s="47"/>
      <c r="BI10" s="43"/>
      <c r="BJ10" s="42"/>
      <c r="BK10" s="44"/>
      <c r="BL10" s="42"/>
      <c r="BM10" s="43"/>
      <c r="BN10" s="42"/>
      <c r="BO10" s="44"/>
      <c r="BP10" s="42"/>
      <c r="BQ10" s="44"/>
      <c r="BR10" s="26"/>
      <c r="BS10" s="25"/>
      <c r="BT10" s="46">
        <v>92.63</v>
      </c>
      <c r="BU10" s="44">
        <v>95.975879999989715</v>
      </c>
      <c r="BV10" s="42">
        <v>92.78</v>
      </c>
      <c r="BW10" s="43">
        <v>98.197439999993435</v>
      </c>
      <c r="BX10" s="42"/>
      <c r="BY10" s="44"/>
      <c r="BZ10" s="42"/>
      <c r="CA10" s="44"/>
      <c r="CB10" s="42"/>
      <c r="CC10" s="44"/>
      <c r="CD10" s="42"/>
      <c r="CE10" s="44"/>
      <c r="CF10" s="46"/>
      <c r="CG10" s="44"/>
      <c r="CH10" s="46"/>
      <c r="CI10" s="44"/>
      <c r="CJ10" s="46"/>
      <c r="CK10" s="44"/>
      <c r="CL10" s="46"/>
      <c r="CM10" s="44"/>
      <c r="CN10" s="46"/>
      <c r="CO10" s="44"/>
      <c r="CP10" s="46"/>
      <c r="CQ10" s="44"/>
      <c r="CR10" s="46"/>
      <c r="CS10" s="44"/>
      <c r="CT10" s="46"/>
      <c r="CU10" s="44"/>
      <c r="CV10" s="46"/>
      <c r="CW10" s="234"/>
      <c r="CX10" s="46"/>
      <c r="CY10" s="234"/>
      <c r="CZ10" s="46"/>
      <c r="DA10" s="234"/>
      <c r="DB10" s="46"/>
      <c r="DC10" s="28"/>
      <c r="DD10" s="250"/>
      <c r="DE10" s="28"/>
      <c r="DF10" s="265"/>
      <c r="DG10" s="25"/>
      <c r="DH10" s="276"/>
      <c r="DI10" s="25"/>
      <c r="DJ10" s="276"/>
      <c r="DK10" s="25"/>
      <c r="DL10" s="265"/>
      <c r="DM10" s="25"/>
      <c r="DN10" s="265"/>
      <c r="DO10" s="25"/>
      <c r="DP10" s="29">
        <f t="shared" si="1"/>
        <v>556.02</v>
      </c>
      <c r="DQ10" s="30">
        <f>SUM(AE10,AC10,AA10,Y10,W10,U10,S10,Q10,O10,M10,AI10,AK10,AM10,AO10,AQ10,AS10,AU10,AW10,AY10,BA10,BC10,BE10,BG10,BI10,BK10,BM10,BO10,BQ10,BS10,BU10)</f>
        <v>573.56799000000137</v>
      </c>
      <c r="DR10" s="215">
        <f>DQ10-DP10</f>
        <v>17.547990000001391</v>
      </c>
    </row>
    <row r="11" spans="1:122" ht="15" customHeight="1" x14ac:dyDescent="0.25">
      <c r="A11" s="335" t="s">
        <v>69</v>
      </c>
      <c r="B11" s="336"/>
      <c r="C11" s="337"/>
      <c r="D11" s="42">
        <v>184.38</v>
      </c>
      <c r="E11" s="44">
        <v>484.42299999990291</v>
      </c>
      <c r="F11" s="46">
        <v>186.48</v>
      </c>
      <c r="G11" s="25">
        <v>212.26300000014476</v>
      </c>
      <c r="H11" s="46">
        <v>186.48</v>
      </c>
      <c r="I11" s="43">
        <v>198.69799999992119</v>
      </c>
      <c r="J11" s="42">
        <v>186.48</v>
      </c>
      <c r="K11" s="44">
        <v>194.92100000007167</v>
      </c>
      <c r="L11" s="47">
        <v>126.88</v>
      </c>
      <c r="M11" s="44">
        <v>116.65800000005447</v>
      </c>
      <c r="N11" s="46">
        <v>137.19999999999999</v>
      </c>
      <c r="O11" s="44">
        <v>147.73499999994237</v>
      </c>
      <c r="P11" s="42">
        <v>173.42</v>
      </c>
      <c r="Q11" s="44">
        <v>113.01799999999457</v>
      </c>
      <c r="R11" s="26">
        <v>154.34</v>
      </c>
      <c r="S11" s="25">
        <v>195.28699999998889</v>
      </c>
      <c r="T11" s="42">
        <v>152.9</v>
      </c>
      <c r="U11" s="44">
        <v>200.72200000005137</v>
      </c>
      <c r="V11" s="42"/>
      <c r="W11" s="44"/>
      <c r="X11" s="42"/>
      <c r="Y11" s="44"/>
      <c r="Z11" s="26"/>
      <c r="AA11" s="28"/>
      <c r="AB11" s="42"/>
      <c r="AC11" s="44"/>
      <c r="AD11" s="45"/>
      <c r="AE11" s="44"/>
      <c r="AF11" s="24"/>
      <c r="AG11" s="25"/>
      <c r="AH11" s="24"/>
      <c r="AI11" s="28"/>
      <c r="AJ11" s="46"/>
      <c r="AK11" s="44"/>
      <c r="AL11" s="47"/>
      <c r="AM11" s="44"/>
      <c r="AN11" s="35"/>
      <c r="AO11" s="28"/>
      <c r="AP11" s="42"/>
      <c r="AQ11" s="44"/>
      <c r="AR11" s="47"/>
      <c r="AS11" s="43"/>
      <c r="AT11" s="42"/>
      <c r="AU11" s="44"/>
      <c r="AV11" s="26"/>
      <c r="AW11" s="25"/>
      <c r="AX11" s="26"/>
      <c r="AY11" s="25"/>
      <c r="AZ11" s="42"/>
      <c r="BA11" s="44"/>
      <c r="BB11" s="42"/>
      <c r="BC11" s="44"/>
      <c r="BD11" s="24"/>
      <c r="BE11" s="28"/>
      <c r="BF11" s="26"/>
      <c r="BG11" s="25"/>
      <c r="BH11" s="47"/>
      <c r="BI11" s="43"/>
      <c r="BJ11" s="42"/>
      <c r="BK11" s="44"/>
      <c r="BL11" s="42"/>
      <c r="BM11" s="43"/>
      <c r="BN11" s="42"/>
      <c r="BO11" s="44"/>
      <c r="BP11" s="42"/>
      <c r="BQ11" s="44"/>
      <c r="BR11" s="26"/>
      <c r="BS11" s="25"/>
      <c r="BT11" s="46">
        <v>175.33</v>
      </c>
      <c r="BU11" s="44">
        <v>229.45399999990423</v>
      </c>
      <c r="BV11" s="42">
        <v>175.33</v>
      </c>
      <c r="BW11" s="43">
        <v>180.07700000003661</v>
      </c>
      <c r="BX11" s="42"/>
      <c r="BY11" s="44"/>
      <c r="BZ11" s="42"/>
      <c r="CA11" s="44"/>
      <c r="CB11" s="42"/>
      <c r="CC11" s="44"/>
      <c r="CD11" s="42"/>
      <c r="CE11" s="44"/>
      <c r="CF11" s="46"/>
      <c r="CG11" s="44"/>
      <c r="CH11" s="46"/>
      <c r="CI11" s="44"/>
      <c r="CJ11" s="46"/>
      <c r="CK11" s="44"/>
      <c r="CL11" s="46"/>
      <c r="CM11" s="44"/>
      <c r="CN11" s="46"/>
      <c r="CO11" s="44"/>
      <c r="CP11" s="46"/>
      <c r="CQ11" s="44"/>
      <c r="CR11" s="46"/>
      <c r="CS11" s="44"/>
      <c r="CT11" s="46"/>
      <c r="CU11" s="44"/>
      <c r="CV11" s="46"/>
      <c r="CW11" s="234"/>
      <c r="CX11" s="46"/>
      <c r="CY11" s="234"/>
      <c r="CZ11" s="46"/>
      <c r="DA11" s="234"/>
      <c r="DB11" s="46"/>
      <c r="DC11" s="28"/>
      <c r="DD11" s="250"/>
      <c r="DE11" s="28"/>
      <c r="DF11" s="265"/>
      <c r="DG11" s="25"/>
      <c r="DH11" s="276"/>
      <c r="DI11" s="25"/>
      <c r="DJ11" s="276"/>
      <c r="DK11" s="25"/>
      <c r="DL11" s="265"/>
      <c r="DM11" s="25"/>
      <c r="DN11" s="265"/>
      <c r="DO11" s="25"/>
      <c r="DP11" s="29">
        <f>SUM(L11,N11,P11,R11,T11,V11,X11,Z11,AB11,AD11,AH11,AJ11,AL11,AN11,AP11,AR11,AT11,AV11,AX11,AZ11,BB11,BD11,BF11,BH11,BJ11,BL11,BN11,BP11,BR11,,BR11,BT11)</f>
        <v>920.07</v>
      </c>
      <c r="DQ11" s="30">
        <f>SUM(AE11,AC11,AA11,Y11,W11,U11,S11,Q11,O11,M11,AI11,AK11,AM11,AO11,AQ11,AS11,AU11,AW11,AY11,BA11,BC11,BE11,BG11,BI11,BK11,BM11,BO11,BQ11,BS11,BU11)</f>
        <v>1002.8739999999359</v>
      </c>
      <c r="DR11" s="215">
        <f>DQ11-DP11</f>
        <v>82.803999999935854</v>
      </c>
    </row>
    <row r="12" spans="1:122" ht="15" customHeight="1" thickBot="1" x14ac:dyDescent="0.3">
      <c r="A12" s="335" t="s">
        <v>70</v>
      </c>
      <c r="B12" s="336"/>
      <c r="C12" s="337"/>
      <c r="D12" s="42">
        <v>83.46</v>
      </c>
      <c r="E12" s="44">
        <v>87.156000000009954</v>
      </c>
      <c r="F12" s="46">
        <v>85.33</v>
      </c>
      <c r="G12" s="44">
        <v>82.967999999986205</v>
      </c>
      <c r="H12" s="46">
        <v>85.32</v>
      </c>
      <c r="I12" s="43">
        <v>85.440000000009604</v>
      </c>
      <c r="J12" s="42">
        <v>85.32</v>
      </c>
      <c r="K12" s="44">
        <v>81.876000000003842</v>
      </c>
      <c r="L12" s="47">
        <v>85.33</v>
      </c>
      <c r="M12" s="44">
        <v>80.003999999993539</v>
      </c>
      <c r="N12" s="46">
        <v>85.33</v>
      </c>
      <c r="O12" s="44">
        <v>2.6040000000175496</v>
      </c>
      <c r="P12" s="42">
        <v>85.31</v>
      </c>
      <c r="Q12" s="44">
        <v>84.47999999998865</v>
      </c>
      <c r="R12" s="42">
        <v>85.32</v>
      </c>
      <c r="S12" s="44">
        <v>76.079999999990832</v>
      </c>
      <c r="T12" s="42">
        <v>85.3</v>
      </c>
      <c r="U12" s="44">
        <v>86.472000000001572</v>
      </c>
      <c r="V12" s="42"/>
      <c r="W12" s="44"/>
      <c r="X12" s="42"/>
      <c r="Y12" s="44"/>
      <c r="Z12" s="46"/>
      <c r="AA12" s="43"/>
      <c r="AB12" s="42"/>
      <c r="AC12" s="44"/>
      <c r="AD12" s="45"/>
      <c r="AE12" s="44"/>
      <c r="AF12" s="47"/>
      <c r="AG12" s="44"/>
      <c r="AH12" s="47"/>
      <c r="AI12" s="43"/>
      <c r="AJ12" s="46"/>
      <c r="AK12" s="44"/>
      <c r="AL12" s="47"/>
      <c r="AM12" s="44"/>
      <c r="AN12" s="47"/>
      <c r="AO12" s="43"/>
      <c r="AP12" s="42"/>
      <c r="AQ12" s="44"/>
      <c r="AR12" s="47"/>
      <c r="AS12" s="43"/>
      <c r="AT12" s="42"/>
      <c r="AU12" s="44"/>
      <c r="AV12" s="42"/>
      <c r="AW12" s="44"/>
      <c r="AX12" s="46"/>
      <c r="AY12" s="44"/>
      <c r="AZ12" s="42"/>
      <c r="BA12" s="44"/>
      <c r="BB12" s="42"/>
      <c r="BC12" s="44"/>
      <c r="BD12" s="24"/>
      <c r="BE12" s="28"/>
      <c r="BF12" s="42"/>
      <c r="BG12" s="44"/>
      <c r="BH12" s="47"/>
      <c r="BI12" s="43"/>
      <c r="BJ12" s="42"/>
      <c r="BK12" s="44"/>
      <c r="BL12" s="42"/>
      <c r="BM12" s="43"/>
      <c r="BN12" s="42"/>
      <c r="BO12" s="44"/>
      <c r="BP12" s="42"/>
      <c r="BQ12" s="44"/>
      <c r="BR12" s="42"/>
      <c r="BS12" s="44"/>
      <c r="BT12" s="46">
        <v>85.32</v>
      </c>
      <c r="BU12" s="44">
        <v>81.756000000012136</v>
      </c>
      <c r="BV12" s="42">
        <v>2.78</v>
      </c>
      <c r="BW12" s="43">
        <v>2.78</v>
      </c>
      <c r="BX12" s="42"/>
      <c r="BY12" s="44"/>
      <c r="BZ12" s="42"/>
      <c r="CA12" s="44"/>
      <c r="CB12" s="42"/>
      <c r="CC12" s="44"/>
      <c r="CD12" s="42"/>
      <c r="CE12" s="44"/>
      <c r="CF12" s="46"/>
      <c r="CG12" s="44"/>
      <c r="CH12" s="46"/>
      <c r="CI12" s="44"/>
      <c r="CJ12" s="46"/>
      <c r="CK12" s="44"/>
      <c r="CL12" s="46"/>
      <c r="CM12" s="44"/>
      <c r="CN12" s="46"/>
      <c r="CO12" s="44"/>
      <c r="CP12" s="46"/>
      <c r="CQ12" s="44"/>
      <c r="CR12" s="46"/>
      <c r="CS12" s="44"/>
      <c r="CT12" s="46"/>
      <c r="CU12" s="44"/>
      <c r="CV12" s="46"/>
      <c r="CW12" s="234"/>
      <c r="CX12" s="46"/>
      <c r="CY12" s="234"/>
      <c r="CZ12" s="46"/>
      <c r="DA12" s="234"/>
      <c r="DB12" s="46"/>
      <c r="DC12" s="28"/>
      <c r="DD12" s="250"/>
      <c r="DE12" s="28"/>
      <c r="DF12" s="265"/>
      <c r="DG12" s="25"/>
      <c r="DH12" s="276"/>
      <c r="DI12" s="25"/>
      <c r="DJ12" s="276"/>
      <c r="DK12" s="25"/>
      <c r="DL12" s="265"/>
      <c r="DM12" s="25"/>
      <c r="DN12" s="265"/>
      <c r="DO12" s="25"/>
      <c r="DP12" s="29">
        <f t="shared" si="1"/>
        <v>511.90999999999997</v>
      </c>
      <c r="DQ12" s="110">
        <f>SUM(AE12,AC12,AA12,Y12,W12,U12,S12,Q12,O12,M12,AI12,AK12,AM12,AO12,AQ12,AS12,AU12,AW12,AY12,BA12,BC12,BE12,BG12,BI12,BK12,BM12,BO12,BQ12,BS12,BU12)</f>
        <v>411.39600000000428</v>
      </c>
      <c r="DR12" s="215">
        <f>DQ12-DP12</f>
        <v>-100.51399999999569</v>
      </c>
    </row>
    <row r="13" spans="1:122" ht="15" customHeight="1" thickBot="1" x14ac:dyDescent="0.3">
      <c r="A13" s="335" t="s">
        <v>71</v>
      </c>
      <c r="B13" s="336"/>
      <c r="C13" s="337"/>
      <c r="D13" s="42">
        <v>1.1599999999999999</v>
      </c>
      <c r="E13" s="44">
        <v>1.1599999999999999</v>
      </c>
      <c r="F13" s="46">
        <v>1.1599999999999999</v>
      </c>
      <c r="G13" s="44">
        <v>1.1599999999999999</v>
      </c>
      <c r="H13" s="46">
        <v>1.1599999999999999</v>
      </c>
      <c r="I13" s="43">
        <v>1.1599999999999999</v>
      </c>
      <c r="J13" s="42">
        <v>1.1599999999999999</v>
      </c>
      <c r="K13" s="44">
        <v>1.1599999999999999</v>
      </c>
      <c r="L13" s="47">
        <v>1.1599999999999999</v>
      </c>
      <c r="M13" s="44">
        <v>1.1599999999999999</v>
      </c>
      <c r="N13" s="46">
        <v>1.1599999999999999</v>
      </c>
      <c r="O13" s="44">
        <v>1.1599999999999999</v>
      </c>
      <c r="P13" s="42">
        <v>1.1599999999999999</v>
      </c>
      <c r="Q13" s="44">
        <v>1.1599999999999999</v>
      </c>
      <c r="R13" s="42">
        <v>1.1599999999999999</v>
      </c>
      <c r="S13" s="44">
        <v>1.1599999999999999</v>
      </c>
      <c r="T13" s="42">
        <v>1.1599999999999999</v>
      </c>
      <c r="U13" s="44">
        <v>1.1599999999999999</v>
      </c>
      <c r="V13" s="42"/>
      <c r="W13" s="44"/>
      <c r="X13" s="42"/>
      <c r="Y13" s="44"/>
      <c r="Z13" s="46"/>
      <c r="AA13" s="43"/>
      <c r="AB13" s="42"/>
      <c r="AC13" s="44"/>
      <c r="AD13" s="45"/>
      <c r="AE13" s="44"/>
      <c r="AF13" s="47"/>
      <c r="AG13" s="44"/>
      <c r="AH13" s="47"/>
      <c r="AI13" s="43"/>
      <c r="AJ13" s="46"/>
      <c r="AK13" s="44"/>
      <c r="AL13" s="47"/>
      <c r="AM13" s="44"/>
      <c r="AN13" s="47"/>
      <c r="AO13" s="43"/>
      <c r="AP13" s="42"/>
      <c r="AQ13" s="44"/>
      <c r="AR13" s="47"/>
      <c r="AS13" s="43"/>
      <c r="AT13" s="42"/>
      <c r="AU13" s="44"/>
      <c r="AV13" s="42"/>
      <c r="AW13" s="44"/>
      <c r="AX13" s="46"/>
      <c r="AY13" s="44"/>
      <c r="AZ13" s="42"/>
      <c r="BA13" s="44"/>
      <c r="BB13" s="42"/>
      <c r="BC13" s="44"/>
      <c r="BD13" s="24"/>
      <c r="BE13" s="28"/>
      <c r="BF13" s="42"/>
      <c r="BG13" s="44"/>
      <c r="BH13" s="47"/>
      <c r="BI13" s="43"/>
      <c r="BJ13" s="42"/>
      <c r="BK13" s="44"/>
      <c r="BL13" s="42"/>
      <c r="BM13" s="43"/>
      <c r="BN13" s="42"/>
      <c r="BO13" s="44"/>
      <c r="BP13" s="42"/>
      <c r="BQ13" s="44"/>
      <c r="BR13" s="42"/>
      <c r="BS13" s="44"/>
      <c r="BT13" s="46">
        <v>1.1599999999999999</v>
      </c>
      <c r="BU13" s="44">
        <v>1.1599999999999999</v>
      </c>
      <c r="BV13" s="42">
        <v>1.1599999999999999</v>
      </c>
      <c r="BW13" s="43">
        <v>1.1599999999999999</v>
      </c>
      <c r="BX13" s="42"/>
      <c r="BY13" s="44"/>
      <c r="BZ13" s="42"/>
      <c r="CA13" s="44"/>
      <c r="CB13" s="42"/>
      <c r="CC13" s="44"/>
      <c r="CD13" s="42"/>
      <c r="CE13" s="44"/>
      <c r="CF13" s="46"/>
      <c r="CG13" s="44"/>
      <c r="CH13" s="46"/>
      <c r="CI13" s="44"/>
      <c r="CJ13" s="46"/>
      <c r="CK13" s="44"/>
      <c r="CL13" s="46"/>
      <c r="CM13" s="44"/>
      <c r="CN13" s="46"/>
      <c r="CO13" s="44"/>
      <c r="CP13" s="46"/>
      <c r="CQ13" s="44"/>
      <c r="CR13" s="46"/>
      <c r="CS13" s="44"/>
      <c r="CT13" s="46"/>
      <c r="CU13" s="44"/>
      <c r="CV13" s="46"/>
      <c r="CW13" s="234"/>
      <c r="CX13" s="46"/>
      <c r="CY13" s="234"/>
      <c r="CZ13" s="46"/>
      <c r="DA13" s="234"/>
      <c r="DB13" s="46"/>
      <c r="DC13" s="28"/>
      <c r="DD13" s="250"/>
      <c r="DE13" s="28"/>
      <c r="DF13" s="265"/>
      <c r="DG13" s="25"/>
      <c r="DH13" s="276"/>
      <c r="DI13" s="25"/>
      <c r="DJ13" s="276"/>
      <c r="DK13" s="25"/>
      <c r="DL13" s="265"/>
      <c r="DM13" s="25"/>
      <c r="DN13" s="265"/>
      <c r="DO13" s="25"/>
      <c r="DP13" s="262">
        <f t="shared" si="1"/>
        <v>6.96</v>
      </c>
      <c r="DQ13" s="225">
        <f t="shared" ref="DQ13:DQ28" si="3">SUM(AE13,AC13,AA13,Y13,W13,U13,S13,Q13,O13,M13,AI13,AK13,AM13,AO13,AQ13,AS13,AU13,AW13,AY13,BA13,BC13,BE13,BG13,BI13,BK13,BM13,BO13,BQ13,BS13,BU13)</f>
        <v>6.96</v>
      </c>
      <c r="DR13" s="215">
        <f t="shared" ref="DR13:DR28" si="4">DQ13-DP13</f>
        <v>0</v>
      </c>
    </row>
    <row r="14" spans="1:122" ht="15" customHeight="1" x14ac:dyDescent="0.25">
      <c r="A14" s="335" t="s">
        <v>72</v>
      </c>
      <c r="B14" s="336"/>
      <c r="C14" s="337"/>
      <c r="D14" s="42">
        <v>186.94</v>
      </c>
      <c r="E14" s="44">
        <v>171.72399999998015</v>
      </c>
      <c r="F14" s="46">
        <v>187.2</v>
      </c>
      <c r="G14" s="44">
        <v>198.24600000002283</v>
      </c>
      <c r="H14" s="46">
        <v>186.89</v>
      </c>
      <c r="I14" s="43">
        <v>195.89599999999518</v>
      </c>
      <c r="J14" s="42">
        <v>186.62</v>
      </c>
      <c r="K14" s="44">
        <v>206.80600000000777</v>
      </c>
      <c r="L14" s="47">
        <v>187.2</v>
      </c>
      <c r="M14" s="44">
        <v>202.95399999998335</v>
      </c>
      <c r="N14" s="46">
        <v>187.2</v>
      </c>
      <c r="O14" s="44">
        <v>180.23200000001634</v>
      </c>
      <c r="P14" s="42">
        <v>186.61</v>
      </c>
      <c r="Q14" s="44">
        <v>193.39599999998245</v>
      </c>
      <c r="R14" s="42">
        <v>186.72</v>
      </c>
      <c r="S14" s="44">
        <v>172.55000000001928</v>
      </c>
      <c r="T14" s="42">
        <v>186.15</v>
      </c>
      <c r="U14" s="44">
        <v>201.9119999999748</v>
      </c>
      <c r="V14" s="42"/>
      <c r="W14" s="44"/>
      <c r="X14" s="42"/>
      <c r="Y14" s="44"/>
      <c r="Z14" s="46"/>
      <c r="AA14" s="43"/>
      <c r="AB14" s="42"/>
      <c r="AC14" s="44"/>
      <c r="AD14" s="45"/>
      <c r="AE14" s="44"/>
      <c r="AF14" s="47"/>
      <c r="AG14" s="44"/>
      <c r="AH14" s="47"/>
      <c r="AI14" s="43"/>
      <c r="AJ14" s="46"/>
      <c r="AK14" s="44"/>
      <c r="AL14" s="47"/>
      <c r="AM14" s="44"/>
      <c r="AN14" s="47"/>
      <c r="AO14" s="43"/>
      <c r="AP14" s="42"/>
      <c r="AQ14" s="44"/>
      <c r="AR14" s="47"/>
      <c r="AS14" s="43"/>
      <c r="AT14" s="42"/>
      <c r="AU14" s="44"/>
      <c r="AV14" s="42"/>
      <c r="AW14" s="44"/>
      <c r="AX14" s="46"/>
      <c r="AY14" s="44"/>
      <c r="AZ14" s="42"/>
      <c r="BA14" s="44"/>
      <c r="BB14" s="42"/>
      <c r="BC14" s="44"/>
      <c r="BD14" s="47"/>
      <c r="BE14" s="43"/>
      <c r="BF14" s="42"/>
      <c r="BG14" s="44"/>
      <c r="BH14" s="47"/>
      <c r="BI14" s="43"/>
      <c r="BJ14" s="42"/>
      <c r="BK14" s="44"/>
      <c r="BL14" s="42"/>
      <c r="BM14" s="43"/>
      <c r="BN14" s="42"/>
      <c r="BO14" s="44"/>
      <c r="BP14" s="42"/>
      <c r="BQ14" s="44"/>
      <c r="BR14" s="42"/>
      <c r="BS14" s="44"/>
      <c r="BT14" s="46">
        <v>186.65</v>
      </c>
      <c r="BU14" s="44">
        <v>164.51599999999598</v>
      </c>
      <c r="BV14" s="42">
        <v>186.99</v>
      </c>
      <c r="BW14" s="43">
        <v>207.22600000001512</v>
      </c>
      <c r="BX14" s="42"/>
      <c r="BY14" s="44"/>
      <c r="BZ14" s="42"/>
      <c r="CA14" s="44"/>
      <c r="CB14" s="42"/>
      <c r="CC14" s="44"/>
      <c r="CD14" s="42"/>
      <c r="CE14" s="44"/>
      <c r="CF14" s="46"/>
      <c r="CG14" s="44"/>
      <c r="CH14" s="46"/>
      <c r="CI14" s="44"/>
      <c r="CJ14" s="46"/>
      <c r="CK14" s="44"/>
      <c r="CL14" s="46"/>
      <c r="CM14" s="44"/>
      <c r="CN14" s="46"/>
      <c r="CO14" s="44"/>
      <c r="CP14" s="46"/>
      <c r="CQ14" s="44"/>
      <c r="CR14" s="46"/>
      <c r="CS14" s="44"/>
      <c r="CT14" s="46"/>
      <c r="CU14" s="44"/>
      <c r="CV14" s="46"/>
      <c r="CW14" s="234"/>
      <c r="CX14" s="46"/>
      <c r="CY14" s="234"/>
      <c r="CZ14" s="46"/>
      <c r="DA14" s="234"/>
      <c r="DB14" s="46"/>
      <c r="DC14" s="28"/>
      <c r="DD14" s="250"/>
      <c r="DE14" s="28"/>
      <c r="DF14" s="265"/>
      <c r="DG14" s="25"/>
      <c r="DH14" s="276"/>
      <c r="DI14" s="25"/>
      <c r="DJ14" s="276"/>
      <c r="DK14" s="25"/>
      <c r="DL14" s="265"/>
      <c r="DM14" s="25"/>
      <c r="DN14" s="265"/>
      <c r="DO14" s="25"/>
      <c r="DP14" s="29">
        <f t="shared" si="1"/>
        <v>1120.53</v>
      </c>
      <c r="DQ14" s="30">
        <f t="shared" si="3"/>
        <v>1115.5599999999722</v>
      </c>
      <c r="DR14" s="216">
        <f t="shared" si="4"/>
        <v>-4.9700000000277669</v>
      </c>
    </row>
    <row r="15" spans="1:122" ht="15" customHeight="1" x14ac:dyDescent="0.25">
      <c r="A15" s="335" t="s">
        <v>73</v>
      </c>
      <c r="B15" s="336"/>
      <c r="C15" s="337"/>
      <c r="D15" s="42">
        <v>35.950000000000003</v>
      </c>
      <c r="E15" s="44">
        <v>47.924720000001436</v>
      </c>
      <c r="F15" s="46">
        <v>38.4</v>
      </c>
      <c r="G15" s="44">
        <v>46.398320000002826</v>
      </c>
      <c r="H15" s="46">
        <v>38.340000000000003</v>
      </c>
      <c r="I15" s="43">
        <v>44.081160000001219</v>
      </c>
      <c r="J15" s="42">
        <v>38.29</v>
      </c>
      <c r="K15" s="44">
        <v>42.366079999996948</v>
      </c>
      <c r="L15" s="47">
        <v>38.4</v>
      </c>
      <c r="M15" s="44">
        <v>43.197119999998506</v>
      </c>
      <c r="N15" s="46">
        <v>38.4</v>
      </c>
      <c r="O15" s="44">
        <v>43.238459999998248</v>
      </c>
      <c r="P15" s="42">
        <v>38.28</v>
      </c>
      <c r="Q15" s="44">
        <v>42.154080000001962</v>
      </c>
      <c r="R15" s="42">
        <v>38.299999999999997</v>
      </c>
      <c r="S15" s="44">
        <v>41.179939999996314</v>
      </c>
      <c r="T15" s="42">
        <v>38.200000000000003</v>
      </c>
      <c r="U15" s="44">
        <v>44.227440000005956</v>
      </c>
      <c r="V15" s="42"/>
      <c r="W15" s="44"/>
      <c r="X15" s="42"/>
      <c r="Y15" s="44"/>
      <c r="Z15" s="46"/>
      <c r="AA15" s="43"/>
      <c r="AB15" s="42"/>
      <c r="AC15" s="44"/>
      <c r="AD15" s="45"/>
      <c r="AE15" s="44"/>
      <c r="AF15" s="47"/>
      <c r="AG15" s="44"/>
      <c r="AH15" s="47"/>
      <c r="AI15" s="43"/>
      <c r="AJ15" s="46"/>
      <c r="AK15" s="44"/>
      <c r="AL15" s="47"/>
      <c r="AM15" s="44"/>
      <c r="AN15" s="47"/>
      <c r="AO15" s="43"/>
      <c r="AP15" s="42"/>
      <c r="AQ15" s="44"/>
      <c r="AR15" s="47"/>
      <c r="AS15" s="43"/>
      <c r="AT15" s="42"/>
      <c r="AU15" s="44"/>
      <c r="AV15" s="42"/>
      <c r="AW15" s="44"/>
      <c r="AX15" s="46"/>
      <c r="AY15" s="44"/>
      <c r="AZ15" s="42"/>
      <c r="BA15" s="44"/>
      <c r="BB15" s="42"/>
      <c r="BC15" s="44"/>
      <c r="BD15" s="47"/>
      <c r="BE15" s="43"/>
      <c r="BF15" s="42"/>
      <c r="BG15" s="44"/>
      <c r="BH15" s="47"/>
      <c r="BI15" s="43"/>
      <c r="BJ15" s="42"/>
      <c r="BK15" s="44"/>
      <c r="BL15" s="42"/>
      <c r="BM15" s="43"/>
      <c r="BN15" s="42"/>
      <c r="BO15" s="44"/>
      <c r="BP15" s="42"/>
      <c r="BQ15" s="44"/>
      <c r="BR15" s="42"/>
      <c r="BS15" s="44"/>
      <c r="BT15" s="46">
        <v>38.29</v>
      </c>
      <c r="BU15" s="44">
        <v>43.275559999995203</v>
      </c>
      <c r="BV15" s="42">
        <v>38.36</v>
      </c>
      <c r="BW15" s="43">
        <v>41.702520000002515</v>
      </c>
      <c r="BX15" s="42"/>
      <c r="BY15" s="44"/>
      <c r="BZ15" s="42"/>
      <c r="CA15" s="44"/>
      <c r="CB15" s="42"/>
      <c r="CC15" s="44"/>
      <c r="CD15" s="42"/>
      <c r="CE15" s="44"/>
      <c r="CF15" s="46"/>
      <c r="CG15" s="44"/>
      <c r="CH15" s="46"/>
      <c r="CI15" s="44"/>
      <c r="CJ15" s="46"/>
      <c r="CK15" s="44"/>
      <c r="CL15" s="46"/>
      <c r="CM15" s="44"/>
      <c r="CN15" s="46"/>
      <c r="CO15" s="44"/>
      <c r="CP15" s="46"/>
      <c r="CQ15" s="44"/>
      <c r="CR15" s="46"/>
      <c r="CS15" s="44"/>
      <c r="CT15" s="46"/>
      <c r="CU15" s="44"/>
      <c r="CV15" s="46"/>
      <c r="CW15" s="234"/>
      <c r="CX15" s="46"/>
      <c r="CY15" s="234"/>
      <c r="CZ15" s="46"/>
      <c r="DA15" s="234"/>
      <c r="DB15" s="46"/>
      <c r="DC15" s="28"/>
      <c r="DD15" s="250"/>
      <c r="DE15" s="28"/>
      <c r="DF15" s="265"/>
      <c r="DG15" s="25"/>
      <c r="DH15" s="276"/>
      <c r="DI15" s="25"/>
      <c r="DJ15" s="276"/>
      <c r="DK15" s="25"/>
      <c r="DL15" s="265"/>
      <c r="DM15" s="25"/>
      <c r="DN15" s="265"/>
      <c r="DO15" s="25"/>
      <c r="DP15" s="29">
        <f t="shared" si="1"/>
        <v>229.86999999999998</v>
      </c>
      <c r="DQ15" s="30">
        <f t="shared" si="3"/>
        <v>257.27259999999615</v>
      </c>
      <c r="DR15" s="215">
        <f t="shared" si="4"/>
        <v>27.40259999999617</v>
      </c>
    </row>
    <row r="16" spans="1:122" ht="15" customHeight="1" x14ac:dyDescent="0.25">
      <c r="A16" s="335" t="s">
        <v>87</v>
      </c>
      <c r="B16" s="336"/>
      <c r="C16" s="337"/>
      <c r="D16" s="42">
        <v>40.94</v>
      </c>
      <c r="E16" s="44">
        <v>23.52</v>
      </c>
      <c r="F16" s="46">
        <v>40.99</v>
      </c>
      <c r="G16" s="44">
        <v>54.17</v>
      </c>
      <c r="H16" s="46">
        <v>0</v>
      </c>
      <c r="I16" s="43">
        <v>33.520000000000003</v>
      </c>
      <c r="J16" s="42">
        <v>40.869999999999997</v>
      </c>
      <c r="K16" s="44">
        <v>24.43</v>
      </c>
      <c r="L16" s="47">
        <v>36.07</v>
      </c>
      <c r="M16" s="44">
        <v>25.07</v>
      </c>
      <c r="N16" s="46">
        <v>34.630000000000003</v>
      </c>
      <c r="O16" s="44">
        <v>19.13</v>
      </c>
      <c r="P16" s="42">
        <v>34.520000000000003</v>
      </c>
      <c r="Q16" s="44">
        <v>28.42</v>
      </c>
      <c r="R16" s="42">
        <v>34.54</v>
      </c>
      <c r="S16" s="44">
        <v>22.1</v>
      </c>
      <c r="T16" s="42">
        <v>34.450000000000003</v>
      </c>
      <c r="U16" s="44">
        <v>36.67</v>
      </c>
      <c r="V16" s="42"/>
      <c r="W16" s="44"/>
      <c r="X16" s="42"/>
      <c r="Y16" s="44"/>
      <c r="Z16" s="46"/>
      <c r="AA16" s="43"/>
      <c r="AB16" s="42"/>
      <c r="AC16" s="44"/>
      <c r="AD16" s="45"/>
      <c r="AE16" s="44"/>
      <c r="AF16" s="47"/>
      <c r="AG16" s="44"/>
      <c r="AH16" s="47"/>
      <c r="AI16" s="43"/>
      <c r="AJ16" s="46"/>
      <c r="AK16" s="44"/>
      <c r="AL16" s="47"/>
      <c r="AM16" s="44"/>
      <c r="AN16" s="47"/>
      <c r="AO16" s="43"/>
      <c r="AP16" s="42"/>
      <c r="AQ16" s="44"/>
      <c r="AR16" s="47"/>
      <c r="AS16" s="43"/>
      <c r="AT16" s="42"/>
      <c r="AU16" s="44"/>
      <c r="AV16" s="42"/>
      <c r="AW16" s="44"/>
      <c r="AX16" s="46"/>
      <c r="AY16" s="44"/>
      <c r="AZ16" s="42"/>
      <c r="BA16" s="44"/>
      <c r="BB16" s="42"/>
      <c r="BC16" s="44"/>
      <c r="BD16" s="47"/>
      <c r="BE16" s="43"/>
      <c r="BF16" s="42"/>
      <c r="BG16" s="44"/>
      <c r="BH16" s="47"/>
      <c r="BI16" s="43"/>
      <c r="BJ16" s="42"/>
      <c r="BK16" s="44"/>
      <c r="BL16" s="42"/>
      <c r="BM16" s="43"/>
      <c r="BN16" s="42"/>
      <c r="BO16" s="44"/>
      <c r="BP16" s="42"/>
      <c r="BQ16" s="44"/>
      <c r="BR16" s="42"/>
      <c r="BS16" s="44"/>
      <c r="BT16" s="46">
        <v>34.54</v>
      </c>
      <c r="BU16" s="44">
        <v>26.74</v>
      </c>
      <c r="BV16" s="42">
        <v>34.6</v>
      </c>
      <c r="BW16" s="43">
        <v>22.04</v>
      </c>
      <c r="BX16" s="42"/>
      <c r="BY16" s="44"/>
      <c r="BZ16" s="42"/>
      <c r="CA16" s="44"/>
      <c r="CB16" s="42"/>
      <c r="CC16" s="44"/>
      <c r="CD16" s="42"/>
      <c r="CE16" s="44"/>
      <c r="CF16" s="46"/>
      <c r="CG16" s="44"/>
      <c r="CH16" s="46"/>
      <c r="CI16" s="44"/>
      <c r="CJ16" s="46"/>
      <c r="CK16" s="44"/>
      <c r="CL16" s="46"/>
      <c r="CM16" s="44"/>
      <c r="CN16" s="46"/>
      <c r="CO16" s="44"/>
      <c r="CP16" s="46"/>
      <c r="CQ16" s="44"/>
      <c r="CR16" s="46"/>
      <c r="CS16" s="44"/>
      <c r="CT16" s="46"/>
      <c r="CU16" s="44"/>
      <c r="CV16" s="46"/>
      <c r="CW16" s="234"/>
      <c r="CX16" s="46"/>
      <c r="CY16" s="234"/>
      <c r="CZ16" s="46"/>
      <c r="DA16" s="234"/>
      <c r="DB16" s="46"/>
      <c r="DC16" s="28"/>
      <c r="DD16" s="250"/>
      <c r="DE16" s="28"/>
      <c r="DF16" s="265"/>
      <c r="DG16" s="25"/>
      <c r="DH16" s="276"/>
      <c r="DI16" s="25"/>
      <c r="DJ16" s="276"/>
      <c r="DK16" s="25"/>
      <c r="DL16" s="265"/>
      <c r="DM16" s="25"/>
      <c r="DN16" s="265"/>
      <c r="DO16" s="25"/>
      <c r="DP16" s="29">
        <f t="shared" si="1"/>
        <v>208.74999999999997</v>
      </c>
      <c r="DQ16" s="30">
        <f t="shared" si="3"/>
        <v>158.13</v>
      </c>
      <c r="DR16" s="215">
        <f t="shared" si="4"/>
        <v>-50.619999999999976</v>
      </c>
    </row>
    <row r="17" spans="1:122" ht="15" customHeight="1" x14ac:dyDescent="0.25">
      <c r="A17" s="338" t="s">
        <v>74</v>
      </c>
      <c r="B17" s="339"/>
      <c r="C17" s="340"/>
      <c r="D17" s="42">
        <v>5.0599999999999996</v>
      </c>
      <c r="E17" s="44">
        <v>5</v>
      </c>
      <c r="F17" s="46">
        <v>5.0599999999999996</v>
      </c>
      <c r="G17" s="44">
        <v>5</v>
      </c>
      <c r="H17" s="46">
        <v>5.0599999999999996</v>
      </c>
      <c r="I17" s="43">
        <v>5</v>
      </c>
      <c r="J17" s="42">
        <v>5.05</v>
      </c>
      <c r="K17" s="44">
        <v>5</v>
      </c>
      <c r="L17" s="47">
        <v>5.0599999999999996</v>
      </c>
      <c r="M17" s="44">
        <v>5</v>
      </c>
      <c r="N17" s="46">
        <v>5.0599999999999996</v>
      </c>
      <c r="O17" s="44">
        <v>5</v>
      </c>
      <c r="P17" s="42">
        <v>5.05</v>
      </c>
      <c r="Q17" s="44">
        <v>6.5</v>
      </c>
      <c r="R17" s="42">
        <v>5.05</v>
      </c>
      <c r="S17" s="44">
        <v>6.5</v>
      </c>
      <c r="T17" s="42">
        <v>5.04</v>
      </c>
      <c r="U17" s="44">
        <v>6.5</v>
      </c>
      <c r="V17" s="42"/>
      <c r="W17" s="44"/>
      <c r="X17" s="42"/>
      <c r="Y17" s="44"/>
      <c r="Z17" s="46"/>
      <c r="AA17" s="43"/>
      <c r="AB17" s="42"/>
      <c r="AC17" s="44"/>
      <c r="AD17" s="45"/>
      <c r="AE17" s="44"/>
      <c r="AF17" s="47"/>
      <c r="AG17" s="44"/>
      <c r="AH17" s="47"/>
      <c r="AI17" s="43"/>
      <c r="AJ17" s="46"/>
      <c r="AK17" s="44"/>
      <c r="AL17" s="47"/>
      <c r="AM17" s="44"/>
      <c r="AN17" s="47"/>
      <c r="AO17" s="43"/>
      <c r="AP17" s="42"/>
      <c r="AQ17" s="44"/>
      <c r="AR17" s="47"/>
      <c r="AS17" s="43"/>
      <c r="AT17" s="42"/>
      <c r="AU17" s="44"/>
      <c r="AV17" s="42"/>
      <c r="AW17" s="44"/>
      <c r="AX17" s="46"/>
      <c r="AY17" s="44"/>
      <c r="AZ17" s="42"/>
      <c r="BA17" s="44"/>
      <c r="BB17" s="42"/>
      <c r="BC17" s="44"/>
      <c r="BD17" s="47"/>
      <c r="BE17" s="43"/>
      <c r="BF17" s="42"/>
      <c r="BG17" s="44"/>
      <c r="BH17" s="47"/>
      <c r="BI17" s="43"/>
      <c r="BJ17" s="42"/>
      <c r="BK17" s="44"/>
      <c r="BL17" s="42"/>
      <c r="BM17" s="43"/>
      <c r="BN17" s="42"/>
      <c r="BO17" s="44"/>
      <c r="BP17" s="42"/>
      <c r="BQ17" s="44"/>
      <c r="BR17" s="42"/>
      <c r="BS17" s="44"/>
      <c r="BT17" s="46">
        <v>5.05</v>
      </c>
      <c r="BU17" s="44">
        <v>6.5</v>
      </c>
      <c r="BV17" s="42">
        <v>5.0599999999999996</v>
      </c>
      <c r="BW17" s="43">
        <v>6.5</v>
      </c>
      <c r="BX17" s="42"/>
      <c r="BY17" s="44"/>
      <c r="BZ17" s="42"/>
      <c r="CA17" s="44"/>
      <c r="CB17" s="42"/>
      <c r="CC17" s="44"/>
      <c r="CD17" s="42"/>
      <c r="CE17" s="44"/>
      <c r="CF17" s="46"/>
      <c r="CG17" s="44"/>
      <c r="CH17" s="46"/>
      <c r="CI17" s="44"/>
      <c r="CJ17" s="46"/>
      <c r="CK17" s="44"/>
      <c r="CL17" s="46"/>
      <c r="CM17" s="44"/>
      <c r="CN17" s="46"/>
      <c r="CO17" s="44"/>
      <c r="CP17" s="46"/>
      <c r="CQ17" s="44"/>
      <c r="CR17" s="46"/>
      <c r="CS17" s="44"/>
      <c r="CT17" s="46"/>
      <c r="CU17" s="44"/>
      <c r="CV17" s="46"/>
      <c r="CW17" s="234"/>
      <c r="CX17" s="46"/>
      <c r="CY17" s="234"/>
      <c r="CZ17" s="46"/>
      <c r="DA17" s="234"/>
      <c r="DB17" s="46"/>
      <c r="DC17" s="28"/>
      <c r="DD17" s="250"/>
      <c r="DE17" s="28"/>
      <c r="DF17" s="265"/>
      <c r="DG17" s="25"/>
      <c r="DH17" s="276"/>
      <c r="DI17" s="25"/>
      <c r="DJ17" s="276"/>
      <c r="DK17" s="25"/>
      <c r="DL17" s="265"/>
      <c r="DM17" s="25"/>
      <c r="DN17" s="265"/>
      <c r="DO17" s="25"/>
      <c r="DP17" s="29">
        <f t="shared" si="1"/>
        <v>30.31</v>
      </c>
      <c r="DQ17" s="30">
        <f t="shared" si="3"/>
        <v>36</v>
      </c>
      <c r="DR17" s="215">
        <f t="shared" si="4"/>
        <v>5.6900000000000013</v>
      </c>
    </row>
    <row r="18" spans="1:122" ht="15" customHeight="1" x14ac:dyDescent="0.25">
      <c r="A18" s="341" t="s">
        <v>75</v>
      </c>
      <c r="B18" s="342"/>
      <c r="C18" s="343"/>
      <c r="D18" s="42">
        <v>43.14</v>
      </c>
      <c r="E18" s="44">
        <v>46.422000000062425</v>
      </c>
      <c r="F18" s="46">
        <v>38.200000000000003</v>
      </c>
      <c r="G18" s="44">
        <v>45.37699999985017</v>
      </c>
      <c r="H18" s="46">
        <v>38.630000000000003</v>
      </c>
      <c r="I18" s="43">
        <v>46.768000000117169</v>
      </c>
      <c r="J18" s="42">
        <v>43.27</v>
      </c>
      <c r="K18" s="44">
        <v>53.116999999877066</v>
      </c>
      <c r="L18" s="47">
        <v>43.4</v>
      </c>
      <c r="M18" s="44">
        <v>43.363000000095084</v>
      </c>
      <c r="N18" s="46">
        <v>40.299999999999997</v>
      </c>
      <c r="O18" s="44">
        <v>42.205999999943337</v>
      </c>
      <c r="P18" s="42">
        <v>41.25</v>
      </c>
      <c r="Q18" s="44">
        <v>45.408000000031691</v>
      </c>
      <c r="R18" s="42">
        <v>0</v>
      </c>
      <c r="S18" s="44">
        <v>40.732999999985594</v>
      </c>
      <c r="T18" s="42">
        <v>41.46</v>
      </c>
      <c r="U18" s="44">
        <v>41.558999999988472</v>
      </c>
      <c r="V18" s="42"/>
      <c r="W18" s="44"/>
      <c r="X18" s="42"/>
      <c r="Y18" s="44"/>
      <c r="Z18" s="46"/>
      <c r="AA18" s="43"/>
      <c r="AB18" s="42"/>
      <c r="AC18" s="44"/>
      <c r="AD18" s="45"/>
      <c r="AE18" s="44"/>
      <c r="AF18" s="47"/>
      <c r="AG18" s="44"/>
      <c r="AH18" s="47"/>
      <c r="AI18" s="43"/>
      <c r="AJ18" s="46"/>
      <c r="AK18" s="44"/>
      <c r="AL18" s="47"/>
      <c r="AM18" s="44"/>
      <c r="AN18" s="47"/>
      <c r="AO18" s="43"/>
      <c r="AP18" s="42"/>
      <c r="AQ18" s="44"/>
      <c r="AR18" s="47"/>
      <c r="AS18" s="43"/>
      <c r="AT18" s="42"/>
      <c r="AU18" s="44"/>
      <c r="AV18" s="42"/>
      <c r="AW18" s="44"/>
      <c r="AX18" s="46"/>
      <c r="AY18" s="44"/>
      <c r="AZ18" s="42"/>
      <c r="BA18" s="44"/>
      <c r="BB18" s="42"/>
      <c r="BC18" s="44"/>
      <c r="BD18" s="47"/>
      <c r="BE18" s="43"/>
      <c r="BF18" s="42"/>
      <c r="BG18" s="44"/>
      <c r="BH18" s="47"/>
      <c r="BI18" s="43"/>
      <c r="BJ18" s="42"/>
      <c r="BK18" s="44"/>
      <c r="BL18" s="42"/>
      <c r="BM18" s="43"/>
      <c r="BN18" s="42"/>
      <c r="BO18" s="44"/>
      <c r="BP18" s="42"/>
      <c r="BQ18" s="44"/>
      <c r="BR18" s="42"/>
      <c r="BS18" s="44"/>
      <c r="BT18" s="46">
        <v>42.37</v>
      </c>
      <c r="BU18" s="44">
        <v>45.393000000003838</v>
      </c>
      <c r="BV18" s="42">
        <v>43.15</v>
      </c>
      <c r="BW18" s="43">
        <v>33.529000000093163</v>
      </c>
      <c r="BX18" s="42"/>
      <c r="BY18" s="44"/>
      <c r="BZ18" s="42"/>
      <c r="CA18" s="44"/>
      <c r="CB18" s="42"/>
      <c r="CC18" s="44"/>
      <c r="CD18" s="42"/>
      <c r="CE18" s="44"/>
      <c r="CF18" s="46"/>
      <c r="CG18" s="44"/>
      <c r="CH18" s="46"/>
      <c r="CI18" s="44"/>
      <c r="CJ18" s="46"/>
      <c r="CK18" s="44"/>
      <c r="CL18" s="46"/>
      <c r="CM18" s="44"/>
      <c r="CN18" s="46"/>
      <c r="CO18" s="44"/>
      <c r="CP18" s="46"/>
      <c r="CQ18" s="44"/>
      <c r="CR18" s="46"/>
      <c r="CS18" s="44"/>
      <c r="CT18" s="46"/>
      <c r="CU18" s="44"/>
      <c r="CV18" s="46"/>
      <c r="CW18" s="242"/>
      <c r="CX18" s="46"/>
      <c r="CY18" s="242"/>
      <c r="CZ18" s="46"/>
      <c r="DA18" s="228"/>
      <c r="DB18" s="46"/>
      <c r="DC18" s="62"/>
      <c r="DD18" s="254"/>
      <c r="DE18" s="43"/>
      <c r="DF18" s="267"/>
      <c r="DG18" s="44"/>
      <c r="DH18" s="277"/>
      <c r="DI18" s="44"/>
      <c r="DJ18" s="277"/>
      <c r="DK18" s="44"/>
      <c r="DL18" s="267"/>
      <c r="DM18" s="44"/>
      <c r="DN18" s="267"/>
      <c r="DO18" s="44"/>
      <c r="DP18" s="29">
        <f t="shared" si="1"/>
        <v>208.78</v>
      </c>
      <c r="DQ18" s="30">
        <f t="shared" si="3"/>
        <v>258.66200000004801</v>
      </c>
      <c r="DR18" s="215">
        <f t="shared" si="4"/>
        <v>49.882000000048009</v>
      </c>
    </row>
    <row r="19" spans="1:122" ht="15" customHeight="1" x14ac:dyDescent="0.25">
      <c r="A19" s="341" t="s">
        <v>76</v>
      </c>
      <c r="B19" s="342"/>
      <c r="C19" s="343"/>
      <c r="D19" s="42">
        <v>26.37</v>
      </c>
      <c r="E19" s="44">
        <v>16.937999999999999</v>
      </c>
      <c r="F19" s="46">
        <v>26.4</v>
      </c>
      <c r="G19" s="44">
        <v>18.709</v>
      </c>
      <c r="H19" s="46">
        <v>26.36</v>
      </c>
      <c r="I19" s="43">
        <v>17.45</v>
      </c>
      <c r="J19" s="42">
        <v>26.32</v>
      </c>
      <c r="K19" s="44">
        <v>11.101000000000001</v>
      </c>
      <c r="L19" s="47">
        <v>26.4</v>
      </c>
      <c r="M19" s="44">
        <v>15.443</v>
      </c>
      <c r="N19" s="46">
        <v>26.4</v>
      </c>
      <c r="O19" s="44">
        <v>13.497999999999999</v>
      </c>
      <c r="P19" s="42">
        <v>26.32</v>
      </c>
      <c r="Q19" s="44">
        <v>15.444000000000001</v>
      </c>
      <c r="R19" s="42">
        <v>26.33</v>
      </c>
      <c r="S19" s="44">
        <v>16.356999999999999</v>
      </c>
      <c r="T19" s="42">
        <v>26.26</v>
      </c>
      <c r="U19" s="44">
        <v>25.562999999999999</v>
      </c>
      <c r="V19" s="42"/>
      <c r="W19" s="44"/>
      <c r="X19" s="42"/>
      <c r="Y19" s="44"/>
      <c r="Z19" s="46"/>
      <c r="AA19" s="43"/>
      <c r="AB19" s="42"/>
      <c r="AC19" s="44"/>
      <c r="AD19" s="45"/>
      <c r="AE19" s="44"/>
      <c r="AF19" s="47"/>
      <c r="AG19" s="44"/>
      <c r="AH19" s="47"/>
      <c r="AI19" s="43"/>
      <c r="AJ19" s="46"/>
      <c r="AK19" s="44"/>
      <c r="AL19" s="47"/>
      <c r="AM19" s="44"/>
      <c r="AN19" s="47"/>
      <c r="AO19" s="43"/>
      <c r="AP19" s="42"/>
      <c r="AQ19" s="44"/>
      <c r="AR19" s="47"/>
      <c r="AS19" s="43"/>
      <c r="AT19" s="42"/>
      <c r="AU19" s="44"/>
      <c r="AV19" s="42"/>
      <c r="AW19" s="44"/>
      <c r="AX19" s="46"/>
      <c r="AY19" s="44"/>
      <c r="AZ19" s="42"/>
      <c r="BA19" s="44"/>
      <c r="BB19" s="42"/>
      <c r="BC19" s="44"/>
      <c r="BD19" s="47"/>
      <c r="BE19" s="43"/>
      <c r="BF19" s="42"/>
      <c r="BG19" s="44"/>
      <c r="BH19" s="47"/>
      <c r="BI19" s="43"/>
      <c r="BJ19" s="42"/>
      <c r="BK19" s="44"/>
      <c r="BL19" s="42"/>
      <c r="BM19" s="43"/>
      <c r="BN19" s="42"/>
      <c r="BO19" s="44"/>
      <c r="BP19" s="42"/>
      <c r="BQ19" s="44"/>
      <c r="BR19" s="42"/>
      <c r="BS19" s="44"/>
      <c r="BT19" s="46">
        <v>26.33</v>
      </c>
      <c r="BU19" s="44">
        <v>14.733000000000001</v>
      </c>
      <c r="BV19" s="42">
        <v>26.37</v>
      </c>
      <c r="BW19" s="43">
        <v>24.088999999999999</v>
      </c>
      <c r="BX19" s="42"/>
      <c r="BY19" s="44"/>
      <c r="BZ19" s="42"/>
      <c r="CA19" s="44"/>
      <c r="CB19" s="42"/>
      <c r="CC19" s="44"/>
      <c r="CD19" s="42"/>
      <c r="CE19" s="44"/>
      <c r="CF19" s="46"/>
      <c r="CG19" s="44"/>
      <c r="CH19" s="46"/>
      <c r="CI19" s="44"/>
      <c r="CJ19" s="46"/>
      <c r="CK19" s="44"/>
      <c r="CL19" s="46"/>
      <c r="CM19" s="44"/>
      <c r="CN19" s="46"/>
      <c r="CO19" s="222"/>
      <c r="CP19" s="46"/>
      <c r="CQ19" s="222"/>
      <c r="CR19" s="46"/>
      <c r="CS19" s="228"/>
      <c r="CT19" s="46"/>
      <c r="CU19" s="228"/>
      <c r="CV19" s="46"/>
      <c r="CW19" s="195"/>
      <c r="CX19" s="46"/>
      <c r="CY19" s="195"/>
      <c r="CZ19" s="46"/>
      <c r="DA19" s="195"/>
      <c r="DB19" s="46"/>
      <c r="DC19" s="257"/>
      <c r="DD19" s="250"/>
      <c r="DE19" s="28"/>
      <c r="DF19" s="265"/>
      <c r="DG19" s="25"/>
      <c r="DH19" s="276"/>
      <c r="DI19" s="25"/>
      <c r="DJ19" s="276"/>
      <c r="DK19" s="25"/>
      <c r="DL19" s="265"/>
      <c r="DM19" s="25"/>
      <c r="DN19" s="265"/>
      <c r="DO19" s="25"/>
      <c r="DP19" s="29">
        <f t="shared" si="1"/>
        <v>158.04000000000002</v>
      </c>
      <c r="DQ19" s="30">
        <f t="shared" si="3"/>
        <v>101.03800000000001</v>
      </c>
      <c r="DR19" s="215">
        <f t="shared" si="4"/>
        <v>-57.00200000000001</v>
      </c>
    </row>
    <row r="20" spans="1:122" ht="15" customHeight="1" x14ac:dyDescent="0.25">
      <c r="A20" s="341" t="s">
        <v>77</v>
      </c>
      <c r="B20" s="342"/>
      <c r="C20" s="343"/>
      <c r="D20" s="42">
        <v>7.94</v>
      </c>
      <c r="E20" s="44">
        <v>7</v>
      </c>
      <c r="F20" s="46">
        <v>8.07</v>
      </c>
      <c r="G20" s="44">
        <v>7</v>
      </c>
      <c r="H20" s="46">
        <v>8.1</v>
      </c>
      <c r="I20" s="43">
        <v>7</v>
      </c>
      <c r="J20" s="42">
        <v>8.4499999999999993</v>
      </c>
      <c r="K20" s="44">
        <v>7</v>
      </c>
      <c r="L20" s="47">
        <v>8.0500000000000007</v>
      </c>
      <c r="M20" s="44">
        <v>7</v>
      </c>
      <c r="N20" s="46">
        <v>7.93</v>
      </c>
      <c r="O20" s="44">
        <v>7</v>
      </c>
      <c r="P20" s="42">
        <v>8.09</v>
      </c>
      <c r="Q20" s="44">
        <v>8.5</v>
      </c>
      <c r="R20" s="42">
        <v>7.99</v>
      </c>
      <c r="S20" s="44">
        <v>8.5</v>
      </c>
      <c r="T20" s="42">
        <v>7.56</v>
      </c>
      <c r="U20" s="44">
        <v>8.5</v>
      </c>
      <c r="V20" s="42"/>
      <c r="W20" s="44"/>
      <c r="X20" s="42"/>
      <c r="Y20" s="44"/>
      <c r="Z20" s="46"/>
      <c r="AA20" s="43"/>
      <c r="AB20" s="42"/>
      <c r="AC20" s="44"/>
      <c r="AD20" s="45"/>
      <c r="AE20" s="44"/>
      <c r="AF20" s="47"/>
      <c r="AG20" s="44"/>
      <c r="AH20" s="47"/>
      <c r="AI20" s="43"/>
      <c r="AJ20" s="46"/>
      <c r="AK20" s="44"/>
      <c r="AL20" s="47"/>
      <c r="AM20" s="44"/>
      <c r="AN20" s="47"/>
      <c r="AO20" s="43"/>
      <c r="AP20" s="42"/>
      <c r="AQ20" s="44"/>
      <c r="AR20" s="47"/>
      <c r="AS20" s="43"/>
      <c r="AT20" s="42"/>
      <c r="AU20" s="44"/>
      <c r="AV20" s="42"/>
      <c r="AW20" s="44"/>
      <c r="AX20" s="46"/>
      <c r="AY20" s="44"/>
      <c r="AZ20" s="42"/>
      <c r="BA20" s="44"/>
      <c r="BB20" s="42"/>
      <c r="BC20" s="44"/>
      <c r="BD20" s="47"/>
      <c r="BE20" s="43"/>
      <c r="BF20" s="42"/>
      <c r="BG20" s="44"/>
      <c r="BH20" s="47"/>
      <c r="BI20" s="43"/>
      <c r="BJ20" s="42"/>
      <c r="BK20" s="44"/>
      <c r="BL20" s="42"/>
      <c r="BM20" s="43"/>
      <c r="BN20" s="42"/>
      <c r="BO20" s="44"/>
      <c r="BP20" s="42"/>
      <c r="BQ20" s="44"/>
      <c r="BR20" s="42"/>
      <c r="BS20" s="44"/>
      <c r="BT20" s="46">
        <v>8.41</v>
      </c>
      <c r="BU20" s="44">
        <v>8.5</v>
      </c>
      <c r="BV20" s="42">
        <v>8.5500000000000007</v>
      </c>
      <c r="BW20" s="43">
        <v>8.5</v>
      </c>
      <c r="BX20" s="42"/>
      <c r="BY20" s="44"/>
      <c r="BZ20" s="42"/>
      <c r="CA20" s="44"/>
      <c r="CB20" s="42"/>
      <c r="CC20" s="44"/>
      <c r="CD20" s="42"/>
      <c r="CE20" s="44"/>
      <c r="CF20" s="46"/>
      <c r="CG20" s="44"/>
      <c r="CH20" s="46"/>
      <c r="CI20" s="44"/>
      <c r="CJ20" s="46"/>
      <c r="CK20" s="44"/>
      <c r="CL20" s="46"/>
      <c r="CM20" s="44"/>
      <c r="CN20" s="46"/>
      <c r="CO20" s="44"/>
      <c r="CP20" s="46"/>
      <c r="CQ20" s="44"/>
      <c r="CR20" s="46"/>
      <c r="CS20" s="44"/>
      <c r="CT20" s="46"/>
      <c r="CU20" s="44"/>
      <c r="CV20" s="46"/>
      <c r="CW20" s="234"/>
      <c r="CX20" s="46"/>
      <c r="CY20" s="234"/>
      <c r="CZ20" s="46"/>
      <c r="DA20" s="234"/>
      <c r="DB20" s="46"/>
      <c r="DC20" s="28"/>
      <c r="DD20" s="250"/>
      <c r="DE20" s="28"/>
      <c r="DF20" s="265"/>
      <c r="DG20" s="25"/>
      <c r="DH20" s="276"/>
      <c r="DI20" s="25"/>
      <c r="DJ20" s="276"/>
      <c r="DK20" s="25"/>
      <c r="DL20" s="265"/>
      <c r="DM20" s="25"/>
      <c r="DN20" s="265"/>
      <c r="DO20" s="25"/>
      <c r="DP20" s="29">
        <f t="shared" si="1"/>
        <v>48.03</v>
      </c>
      <c r="DQ20" s="30">
        <f t="shared" si="3"/>
        <v>48</v>
      </c>
      <c r="DR20" s="215">
        <f t="shared" si="4"/>
        <v>-3.0000000000001137E-2</v>
      </c>
    </row>
    <row r="21" spans="1:122" ht="15" customHeight="1" x14ac:dyDescent="0.25">
      <c r="A21" s="341" t="s">
        <v>78</v>
      </c>
      <c r="B21" s="342"/>
      <c r="C21" s="343"/>
      <c r="D21" s="42">
        <v>7.0000000000000007E-2</v>
      </c>
      <c r="E21" s="44">
        <v>7.0000000000000007E-2</v>
      </c>
      <c r="F21" s="92">
        <v>7.0000000000000007E-2</v>
      </c>
      <c r="G21" s="44">
        <v>7.0000000000000007E-2</v>
      </c>
      <c r="H21" s="46">
        <v>7.0000000000000007E-2</v>
      </c>
      <c r="I21" s="43">
        <v>7.0000000000000007E-2</v>
      </c>
      <c r="J21" s="42">
        <v>7.0000000000000007E-2</v>
      </c>
      <c r="K21" s="55">
        <v>7.0000000000000007E-2</v>
      </c>
      <c r="L21" s="47">
        <v>7.0000000000000007E-2</v>
      </c>
      <c r="M21" s="44">
        <v>7.0000000000000007E-2</v>
      </c>
      <c r="N21" s="159">
        <v>0.08</v>
      </c>
      <c r="O21" s="44">
        <v>0.08</v>
      </c>
      <c r="P21" s="42">
        <v>7.0000000000000007E-2</v>
      </c>
      <c r="Q21" s="44">
        <v>7.0000000000000007E-2</v>
      </c>
      <c r="R21" s="42">
        <v>7.0000000000000007E-2</v>
      </c>
      <c r="S21" s="44">
        <v>7.0000000000000007E-2</v>
      </c>
      <c r="T21" s="42">
        <v>0.08</v>
      </c>
      <c r="U21" s="55">
        <v>0.08</v>
      </c>
      <c r="V21" s="46"/>
      <c r="W21" s="44"/>
      <c r="X21" s="42"/>
      <c r="Y21" s="44"/>
      <c r="Z21" s="46"/>
      <c r="AA21" s="43"/>
      <c r="AB21" s="42"/>
      <c r="AC21" s="44"/>
      <c r="AD21" s="45"/>
      <c r="AE21" s="44"/>
      <c r="AF21" s="47"/>
      <c r="AG21" s="44"/>
      <c r="AH21" s="47"/>
      <c r="AI21" s="43"/>
      <c r="AJ21" s="46"/>
      <c r="AK21" s="44"/>
      <c r="AL21" s="47"/>
      <c r="AM21" s="44"/>
      <c r="AN21" s="47"/>
      <c r="AO21" s="43"/>
      <c r="AP21" s="42"/>
      <c r="AQ21" s="44"/>
      <c r="AR21" s="47"/>
      <c r="AS21" s="43"/>
      <c r="AT21" s="42"/>
      <c r="AU21" s="44"/>
      <c r="AV21" s="42"/>
      <c r="AW21" s="44"/>
      <c r="AX21" s="46"/>
      <c r="AY21" s="44"/>
      <c r="AZ21" s="42"/>
      <c r="BA21" s="44"/>
      <c r="BB21" s="42"/>
      <c r="BC21" s="44"/>
      <c r="BD21" s="47"/>
      <c r="BE21" s="43"/>
      <c r="BF21" s="42"/>
      <c r="BG21" s="44"/>
      <c r="BH21" s="47"/>
      <c r="BI21" s="43"/>
      <c r="BJ21" s="42"/>
      <c r="BK21" s="44"/>
      <c r="BL21" s="42"/>
      <c r="BM21" s="43"/>
      <c r="BN21" s="42"/>
      <c r="BO21" s="44"/>
      <c r="BP21" s="42"/>
      <c r="BQ21" s="44"/>
      <c r="BR21" s="42"/>
      <c r="BS21" s="44"/>
      <c r="BT21" s="92">
        <v>0.08</v>
      </c>
      <c r="BU21" s="55">
        <v>0.08</v>
      </c>
      <c r="BV21" s="42">
        <v>0.08</v>
      </c>
      <c r="BW21" s="54">
        <v>0.08</v>
      </c>
      <c r="BX21" s="42"/>
      <c r="BY21" s="55"/>
      <c r="BZ21" s="42"/>
      <c r="CA21" s="55"/>
      <c r="CB21" s="42"/>
      <c r="CC21" s="55"/>
      <c r="CD21" s="42"/>
      <c r="CE21" s="55"/>
      <c r="CF21" s="92"/>
      <c r="CG21" s="55"/>
      <c r="CH21" s="92"/>
      <c r="CI21" s="55"/>
      <c r="CJ21" s="92"/>
      <c r="CK21" s="55"/>
      <c r="CL21" s="92"/>
      <c r="CM21" s="55"/>
      <c r="CN21" s="92"/>
      <c r="CO21" s="55"/>
      <c r="CP21" s="92"/>
      <c r="CQ21" s="55"/>
      <c r="CR21" s="92"/>
      <c r="CS21" s="55"/>
      <c r="CT21" s="92"/>
      <c r="CU21" s="55"/>
      <c r="CV21" s="92"/>
      <c r="CW21" s="235"/>
      <c r="CX21" s="92"/>
      <c r="CY21" s="235"/>
      <c r="CZ21" s="92"/>
      <c r="DA21" s="235"/>
      <c r="DB21" s="92"/>
      <c r="DC21" s="258"/>
      <c r="DD21" s="251"/>
      <c r="DE21" s="258"/>
      <c r="DF21" s="268"/>
      <c r="DG21" s="269"/>
      <c r="DH21" s="278"/>
      <c r="DI21" s="269"/>
      <c r="DJ21" s="278"/>
      <c r="DK21" s="269"/>
      <c r="DL21" s="268"/>
      <c r="DM21" s="269"/>
      <c r="DN21" s="268"/>
      <c r="DO21" s="269"/>
      <c r="DP21" s="29">
        <f t="shared" si="1"/>
        <v>0.45000000000000007</v>
      </c>
      <c r="DQ21" s="30">
        <f t="shared" si="3"/>
        <v>0.45000000000000007</v>
      </c>
      <c r="DR21" s="215">
        <f t="shared" si="4"/>
        <v>0</v>
      </c>
    </row>
    <row r="22" spans="1:122" ht="15" customHeight="1" x14ac:dyDescent="0.25">
      <c r="A22" s="341" t="s">
        <v>79</v>
      </c>
      <c r="B22" s="342"/>
      <c r="C22" s="343"/>
      <c r="D22" s="42">
        <v>349.2</v>
      </c>
      <c r="E22" s="44">
        <v>267.31913999993009</v>
      </c>
      <c r="F22" s="92">
        <v>368</v>
      </c>
      <c r="G22" s="44">
        <v>233.44596000002559</v>
      </c>
      <c r="H22" s="23">
        <v>386.64</v>
      </c>
      <c r="I22" s="43">
        <v>256.54200000000077</v>
      </c>
      <c r="J22" s="149">
        <v>343.6</v>
      </c>
      <c r="K22" s="57">
        <v>260.02812000002638</v>
      </c>
      <c r="L22" s="47">
        <v>342</v>
      </c>
      <c r="M22" s="62">
        <v>285.10877999993261</v>
      </c>
      <c r="N22" s="46">
        <v>289</v>
      </c>
      <c r="O22" s="44">
        <v>372.2565000000568</v>
      </c>
      <c r="P22" s="42">
        <v>321.41000000000003</v>
      </c>
      <c r="Q22" s="44">
        <v>407.81795999991772</v>
      </c>
      <c r="R22" s="42">
        <v>410.1</v>
      </c>
      <c r="S22" s="44">
        <v>398.55486000000667</v>
      </c>
      <c r="T22" s="63">
        <v>385.34</v>
      </c>
      <c r="U22" s="58">
        <v>395.6191800001082</v>
      </c>
      <c r="V22" s="46"/>
      <c r="W22" s="44"/>
      <c r="X22" s="61"/>
      <c r="Y22" s="58"/>
      <c r="Z22" s="46"/>
      <c r="AA22" s="43"/>
      <c r="AB22" s="149"/>
      <c r="AC22" s="57"/>
      <c r="AD22" s="45"/>
      <c r="AE22" s="44"/>
      <c r="AF22" s="47"/>
      <c r="AG22" s="44"/>
      <c r="AH22" s="47"/>
      <c r="AI22" s="43"/>
      <c r="AJ22" s="46"/>
      <c r="AK22" s="44"/>
      <c r="AL22" s="47"/>
      <c r="AM22" s="44"/>
      <c r="AN22" s="47"/>
      <c r="AO22" s="43"/>
      <c r="AP22" s="42"/>
      <c r="AQ22" s="44"/>
      <c r="AR22" s="47"/>
      <c r="AS22" s="43"/>
      <c r="AT22" s="42"/>
      <c r="AU22" s="44"/>
      <c r="AV22" s="42"/>
      <c r="AW22" s="44"/>
      <c r="AX22" s="46"/>
      <c r="AY22" s="44"/>
      <c r="AZ22" s="63"/>
      <c r="BA22" s="62"/>
      <c r="BB22" s="63"/>
      <c r="BC22" s="62"/>
      <c r="BD22" s="47"/>
      <c r="BE22" s="43"/>
      <c r="BF22" s="42"/>
      <c r="BG22" s="44"/>
      <c r="BH22" s="63"/>
      <c r="BI22" s="62"/>
      <c r="BJ22" s="63"/>
      <c r="BK22" s="62"/>
      <c r="BL22" s="63"/>
      <c r="BM22" s="43"/>
      <c r="BN22" s="42"/>
      <c r="BO22" s="44"/>
      <c r="BP22" s="42"/>
      <c r="BQ22" s="44"/>
      <c r="BR22" s="42"/>
      <c r="BS22" s="44"/>
      <c r="BT22" s="92">
        <v>391.23</v>
      </c>
      <c r="BU22" s="58">
        <v>381.79085999994868</v>
      </c>
      <c r="BV22" s="63">
        <v>415.12</v>
      </c>
      <c r="BW22" s="56">
        <v>352.45254000005599</v>
      </c>
      <c r="BX22" s="42"/>
      <c r="BY22" s="57"/>
      <c r="BZ22" s="42"/>
      <c r="CA22" s="57"/>
      <c r="CB22" s="42"/>
      <c r="CC22" s="57"/>
      <c r="CD22" s="42"/>
      <c r="CE22" s="57"/>
      <c r="CF22" s="92"/>
      <c r="CG22" s="57"/>
      <c r="CH22" s="92"/>
      <c r="CI22" s="57"/>
      <c r="CJ22" s="92"/>
      <c r="CK22" s="57"/>
      <c r="CL22" s="92"/>
      <c r="CM22" s="57"/>
      <c r="CN22" s="92"/>
      <c r="CO22" s="57"/>
      <c r="CP22" s="92"/>
      <c r="CQ22" s="57"/>
      <c r="CR22" s="92"/>
      <c r="CS22" s="57"/>
      <c r="CT22" s="92"/>
      <c r="CU22" s="57"/>
      <c r="CV22" s="92"/>
      <c r="CW22" s="236"/>
      <c r="CX22" s="92"/>
      <c r="CY22" s="236"/>
      <c r="CZ22" s="92"/>
      <c r="DA22" s="236"/>
      <c r="DB22" s="92"/>
      <c r="DC22" s="259"/>
      <c r="DD22" s="251"/>
      <c r="DE22" s="259"/>
      <c r="DF22" s="268"/>
      <c r="DG22" s="270"/>
      <c r="DH22" s="279"/>
      <c r="DI22" s="270"/>
      <c r="DJ22" s="279"/>
      <c r="DK22" s="270"/>
      <c r="DL22" s="268"/>
      <c r="DM22" s="270"/>
      <c r="DN22" s="268"/>
      <c r="DO22" s="270"/>
      <c r="DP22" s="29">
        <f t="shared" si="1"/>
        <v>2139.08</v>
      </c>
      <c r="DQ22" s="30">
        <f t="shared" si="3"/>
        <v>2241.1481399999707</v>
      </c>
      <c r="DR22" s="217">
        <f t="shared" si="4"/>
        <v>102.06813999997075</v>
      </c>
    </row>
    <row r="23" spans="1:122" s="122" customFormat="1" ht="15" customHeight="1" x14ac:dyDescent="0.25">
      <c r="A23" s="341" t="s">
        <v>80</v>
      </c>
      <c r="B23" s="342"/>
      <c r="C23" s="343"/>
      <c r="D23" s="42">
        <v>44.26</v>
      </c>
      <c r="E23" s="44">
        <v>50</v>
      </c>
      <c r="F23" s="46">
        <v>44.33</v>
      </c>
      <c r="G23" s="44">
        <v>50</v>
      </c>
      <c r="H23" s="23">
        <v>44.25</v>
      </c>
      <c r="I23" s="43">
        <v>50</v>
      </c>
      <c r="J23" s="149">
        <v>44.18</v>
      </c>
      <c r="K23" s="57">
        <v>50</v>
      </c>
      <c r="L23" s="47">
        <v>44.33</v>
      </c>
      <c r="M23" s="62">
        <v>50</v>
      </c>
      <c r="N23" s="46">
        <v>43.13</v>
      </c>
      <c r="O23" s="55">
        <v>50</v>
      </c>
      <c r="P23" s="42">
        <v>43.97</v>
      </c>
      <c r="Q23" s="55">
        <v>50</v>
      </c>
      <c r="R23" s="42">
        <v>43</v>
      </c>
      <c r="S23" s="44">
        <v>50</v>
      </c>
      <c r="T23" s="63">
        <v>42.86</v>
      </c>
      <c r="U23" s="58">
        <v>50</v>
      </c>
      <c r="V23" s="46"/>
      <c r="W23" s="55"/>
      <c r="X23" s="61"/>
      <c r="Y23" s="58"/>
      <c r="Z23" s="46"/>
      <c r="AA23" s="43"/>
      <c r="AB23" s="149"/>
      <c r="AC23" s="57"/>
      <c r="AD23" s="45"/>
      <c r="AE23" s="44"/>
      <c r="AF23" s="47"/>
      <c r="AG23" s="44"/>
      <c r="AH23" s="47"/>
      <c r="AI23" s="43"/>
      <c r="AJ23" s="46"/>
      <c r="AK23" s="44"/>
      <c r="AL23" s="47"/>
      <c r="AM23" s="44"/>
      <c r="AN23" s="47"/>
      <c r="AO23" s="43"/>
      <c r="AP23" s="42"/>
      <c r="AQ23" s="44"/>
      <c r="AR23" s="47"/>
      <c r="AS23" s="43"/>
      <c r="AT23" s="42"/>
      <c r="AU23" s="44"/>
      <c r="AV23" s="42"/>
      <c r="AW23" s="44"/>
      <c r="AX23" s="46"/>
      <c r="AY23" s="44"/>
      <c r="AZ23" s="63"/>
      <c r="BA23" s="62"/>
      <c r="BB23" s="63"/>
      <c r="BC23" s="62"/>
      <c r="BD23" s="47"/>
      <c r="BE23" s="43"/>
      <c r="BF23" s="160"/>
      <c r="BG23" s="44"/>
      <c r="BH23" s="63"/>
      <c r="BI23" s="62"/>
      <c r="BJ23" s="63"/>
      <c r="BK23" s="62"/>
      <c r="BL23" s="63"/>
      <c r="BM23" s="43"/>
      <c r="BN23" s="42"/>
      <c r="BO23" s="44"/>
      <c r="BP23" s="42"/>
      <c r="BQ23" s="44"/>
      <c r="BR23" s="42"/>
      <c r="BS23" s="44"/>
      <c r="BT23" s="46">
        <v>42.99</v>
      </c>
      <c r="BU23" s="58">
        <v>50</v>
      </c>
      <c r="BV23" s="63">
        <v>43.08</v>
      </c>
      <c r="BW23" s="56">
        <v>50</v>
      </c>
      <c r="BX23" s="42"/>
      <c r="BY23" s="57"/>
      <c r="BZ23" s="42"/>
      <c r="CA23" s="57"/>
      <c r="CB23" s="42"/>
      <c r="CC23" s="57"/>
      <c r="CD23" s="42"/>
      <c r="CE23" s="57"/>
      <c r="CF23" s="46"/>
      <c r="CG23" s="57"/>
      <c r="CH23" s="46"/>
      <c r="CI23" s="57"/>
      <c r="CJ23" s="46"/>
      <c r="CK23" s="57"/>
      <c r="CL23" s="46"/>
      <c r="CM23" s="57"/>
      <c r="CN23" s="46"/>
      <c r="CO23" s="57"/>
      <c r="CP23" s="46"/>
      <c r="CQ23" s="57"/>
      <c r="CR23" s="46"/>
      <c r="CS23" s="57"/>
      <c r="CT23" s="46"/>
      <c r="CU23" s="57"/>
      <c r="CV23" s="46"/>
      <c r="CW23" s="236"/>
      <c r="CX23" s="46"/>
      <c r="CY23" s="236"/>
      <c r="CZ23" s="46"/>
      <c r="DA23" s="236"/>
      <c r="DB23" s="46"/>
      <c r="DC23" s="259"/>
      <c r="DD23" s="250"/>
      <c r="DE23" s="259"/>
      <c r="DF23" s="265"/>
      <c r="DG23" s="270"/>
      <c r="DH23" s="279"/>
      <c r="DI23" s="270"/>
      <c r="DJ23" s="279"/>
      <c r="DK23" s="270"/>
      <c r="DL23" s="265"/>
      <c r="DM23" s="270"/>
      <c r="DN23" s="265"/>
      <c r="DO23" s="270"/>
      <c r="DP23" s="29">
        <f t="shared" si="1"/>
        <v>260.28000000000003</v>
      </c>
      <c r="DQ23" s="30">
        <f t="shared" si="3"/>
        <v>300</v>
      </c>
      <c r="DR23" s="215">
        <f t="shared" si="4"/>
        <v>39.71999999999997</v>
      </c>
    </row>
    <row r="24" spans="1:122" ht="15" customHeight="1" x14ac:dyDescent="0.25">
      <c r="A24" s="358" t="s">
        <v>81</v>
      </c>
      <c r="B24" s="359"/>
      <c r="C24" s="360"/>
      <c r="D24" s="197">
        <v>16.792000000365078</v>
      </c>
      <c r="E24" s="55">
        <v>16.792000000365078</v>
      </c>
      <c r="F24" s="144">
        <f>H24</f>
        <v>15.376000000223485</v>
      </c>
      <c r="G24" s="55">
        <v>-0.31600000019943764</v>
      </c>
      <c r="H24" s="198">
        <v>15.376000000223485</v>
      </c>
      <c r="I24" s="54">
        <v>15.376000000223485</v>
      </c>
      <c r="J24" s="284">
        <v>8.42</v>
      </c>
      <c r="K24" s="205">
        <v>8.4159999997950763</v>
      </c>
      <c r="L24" s="201">
        <v>13.10799999989672</v>
      </c>
      <c r="M24" s="64">
        <v>13.10799999989672</v>
      </c>
      <c r="N24" s="144">
        <v>0</v>
      </c>
      <c r="O24" s="200">
        <v>-1.8560000000784385</v>
      </c>
      <c r="P24" s="202">
        <v>16.012000000189801</v>
      </c>
      <c r="Q24" s="200">
        <v>16.012000000189801</v>
      </c>
      <c r="R24" s="197">
        <v>10.73599999998055</v>
      </c>
      <c r="S24" s="55">
        <v>10.73599999998055</v>
      </c>
      <c r="T24" s="203">
        <v>12.260000000086166</v>
      </c>
      <c r="U24" s="200">
        <v>12.260000000086166</v>
      </c>
      <c r="V24" s="204"/>
      <c r="W24" s="200"/>
      <c r="X24" s="204"/>
      <c r="Y24" s="200"/>
      <c r="Z24" s="144"/>
      <c r="AA24" s="54"/>
      <c r="AB24" s="144"/>
      <c r="AC24" s="205"/>
      <c r="AD24" s="206"/>
      <c r="AE24" s="64"/>
      <c r="AF24" s="201"/>
      <c r="AG24" s="55"/>
      <c r="AH24" s="201"/>
      <c r="AI24" s="54"/>
      <c r="AJ24" s="197"/>
      <c r="AK24" s="55"/>
      <c r="AL24" s="201"/>
      <c r="AM24" s="64"/>
      <c r="AN24" s="201"/>
      <c r="AO24" s="54"/>
      <c r="AP24" s="203"/>
      <c r="AQ24" s="64"/>
      <c r="AR24" s="203"/>
      <c r="AS24" s="64"/>
      <c r="AT24" s="197"/>
      <c r="AU24" s="55"/>
      <c r="AV24" s="197"/>
      <c r="AW24" s="55"/>
      <c r="AX24" s="144"/>
      <c r="AY24" s="55"/>
      <c r="AZ24" s="203"/>
      <c r="BA24" s="64"/>
      <c r="BB24" s="203"/>
      <c r="BC24" s="64"/>
      <c r="BD24" s="201"/>
      <c r="BE24" s="54"/>
      <c r="BF24" s="197"/>
      <c r="BG24" s="55"/>
      <c r="BH24" s="203"/>
      <c r="BI24" s="64"/>
      <c r="BJ24" s="203"/>
      <c r="BK24" s="64"/>
      <c r="BL24" s="203"/>
      <c r="BM24" s="54"/>
      <c r="BN24" s="197"/>
      <c r="BO24" s="55"/>
      <c r="BP24" s="197"/>
      <c r="BQ24" s="55"/>
      <c r="BR24" s="197"/>
      <c r="BS24" s="55"/>
      <c r="BT24" s="144">
        <f>BV24</f>
        <v>-4.8719999997010746</v>
      </c>
      <c r="BU24" s="200">
        <v>-5.5400000000504406</v>
      </c>
      <c r="BV24" s="203">
        <v>-4.8719999997010746</v>
      </c>
      <c r="BW24" s="210">
        <v>-4.8719999997010746</v>
      </c>
      <c r="BX24" s="197"/>
      <c r="BY24" s="205"/>
      <c r="BZ24" s="197"/>
      <c r="CA24" s="205"/>
      <c r="CB24" s="197"/>
      <c r="CC24" s="205"/>
      <c r="CD24" s="197"/>
      <c r="CE24" s="205"/>
      <c r="CF24" s="197"/>
      <c r="CG24" s="205"/>
      <c r="CH24" s="197"/>
      <c r="CI24" s="205"/>
      <c r="CJ24" s="197"/>
      <c r="CK24" s="205"/>
      <c r="CL24" s="197"/>
      <c r="CM24" s="205"/>
      <c r="CN24" s="197"/>
      <c r="CO24" s="205"/>
      <c r="CP24" s="197"/>
      <c r="CQ24" s="205"/>
      <c r="CR24" s="197"/>
      <c r="CS24" s="205"/>
      <c r="CT24" s="197"/>
      <c r="CU24" s="205"/>
      <c r="CV24" s="197"/>
      <c r="CW24" s="237"/>
      <c r="CX24" s="197"/>
      <c r="CY24" s="237"/>
      <c r="CZ24" s="197"/>
      <c r="DA24" s="237"/>
      <c r="DB24" s="197"/>
      <c r="DC24" s="210"/>
      <c r="DD24" s="252"/>
      <c r="DE24" s="210"/>
      <c r="DF24" s="271"/>
      <c r="DG24" s="205"/>
      <c r="DH24" s="280"/>
      <c r="DI24" s="205"/>
      <c r="DJ24" s="280"/>
      <c r="DK24" s="205"/>
      <c r="DL24" s="271"/>
      <c r="DM24" s="205"/>
      <c r="DN24" s="271"/>
      <c r="DO24" s="205"/>
      <c r="DP24" s="65">
        <f t="shared" si="1"/>
        <v>47.244000000452161</v>
      </c>
      <c r="DQ24" s="30">
        <f t="shared" si="3"/>
        <v>44.720000000024356</v>
      </c>
      <c r="DR24" s="215">
        <f t="shared" si="4"/>
        <v>-2.5240000004278045</v>
      </c>
    </row>
    <row r="25" spans="1:122" ht="15" customHeight="1" x14ac:dyDescent="0.25">
      <c r="A25" s="341" t="s">
        <v>82</v>
      </c>
      <c r="B25" s="342"/>
      <c r="C25" s="343"/>
      <c r="D25" s="194">
        <v>16.97</v>
      </c>
      <c r="E25" s="57">
        <v>50.17</v>
      </c>
      <c r="F25" s="92">
        <v>27</v>
      </c>
      <c r="G25" s="44">
        <v>50.631000000022453</v>
      </c>
      <c r="H25" s="84">
        <v>26.96</v>
      </c>
      <c r="I25" s="43">
        <v>15.426</v>
      </c>
      <c r="J25" s="42">
        <v>23.39</v>
      </c>
      <c r="K25" s="44">
        <v>54.466399999925954</v>
      </c>
      <c r="L25" s="92">
        <v>23.88</v>
      </c>
      <c r="M25" s="44">
        <v>38.1</v>
      </c>
      <c r="N25" s="156">
        <v>23.89</v>
      </c>
      <c r="O25" s="44">
        <v>45.272400000018052</v>
      </c>
      <c r="P25" s="156">
        <v>24.87</v>
      </c>
      <c r="Q25" s="44">
        <v>32.56</v>
      </c>
      <c r="R25" s="144">
        <v>28.47</v>
      </c>
      <c r="S25" s="58">
        <v>32.463600000050597</v>
      </c>
      <c r="T25" s="42">
        <v>27.76</v>
      </c>
      <c r="U25" s="44">
        <v>22.7</v>
      </c>
      <c r="V25" s="155"/>
      <c r="W25" s="44"/>
      <c r="X25" s="155"/>
      <c r="Y25" s="44"/>
      <c r="Z25" s="144"/>
      <c r="AA25" s="56"/>
      <c r="AB25" s="143"/>
      <c r="AC25" s="44"/>
      <c r="AD25" s="143"/>
      <c r="AE25" s="57"/>
      <c r="AF25" s="143"/>
      <c r="AG25" s="57"/>
      <c r="AH25" s="47"/>
      <c r="AI25" s="54"/>
      <c r="AJ25" s="63"/>
      <c r="AK25" s="55"/>
      <c r="AL25" s="79"/>
      <c r="AM25" s="57"/>
      <c r="AN25" s="63"/>
      <c r="AO25" s="64"/>
      <c r="AP25" s="80"/>
      <c r="AQ25" s="57"/>
      <c r="AR25" s="79"/>
      <c r="AS25" s="56"/>
      <c r="AT25" s="47"/>
      <c r="AU25" s="43"/>
      <c r="AV25" s="42"/>
      <c r="AW25" s="55"/>
      <c r="AX25" s="23"/>
      <c r="AY25" s="64"/>
      <c r="AZ25" s="42"/>
      <c r="BA25" s="44"/>
      <c r="BB25" s="42"/>
      <c r="BC25" s="44"/>
      <c r="BD25" s="42"/>
      <c r="BE25" s="62"/>
      <c r="BF25" s="63"/>
      <c r="BG25" s="64"/>
      <c r="BH25" s="47"/>
      <c r="BI25" s="43"/>
      <c r="BJ25" s="42"/>
      <c r="BK25" s="44"/>
      <c r="BL25" s="42"/>
      <c r="BM25" s="43"/>
      <c r="BN25" s="81"/>
      <c r="BO25" s="57"/>
      <c r="BP25" s="81"/>
      <c r="BQ25" s="57"/>
      <c r="BR25" s="42"/>
      <c r="BS25" s="55"/>
      <c r="BT25" s="92">
        <v>27.86</v>
      </c>
      <c r="BU25" s="44">
        <v>35.801839999943361</v>
      </c>
      <c r="BV25" s="295">
        <v>26.1</v>
      </c>
      <c r="BW25" s="43">
        <v>28.050819999994136</v>
      </c>
      <c r="BX25" s="92"/>
      <c r="BY25" s="44"/>
      <c r="BZ25" s="92"/>
      <c r="CA25" s="44"/>
      <c r="CB25" s="92"/>
      <c r="CC25" s="44"/>
      <c r="CD25" s="92"/>
      <c r="CE25" s="44"/>
      <c r="CF25" s="92"/>
      <c r="CG25" s="44"/>
      <c r="CH25" s="92"/>
      <c r="CI25" s="44"/>
      <c r="CJ25" s="92"/>
      <c r="CK25" s="44"/>
      <c r="CL25" s="92"/>
      <c r="CM25" s="44"/>
      <c r="CN25" s="92"/>
      <c r="CO25" s="44"/>
      <c r="CP25" s="92"/>
      <c r="CQ25" s="44"/>
      <c r="CR25" s="92"/>
      <c r="CS25" s="44"/>
      <c r="CT25" s="92"/>
      <c r="CU25" s="44"/>
      <c r="CV25" s="92"/>
      <c r="CW25" s="234"/>
      <c r="CX25" s="92"/>
      <c r="CY25" s="234"/>
      <c r="CZ25" s="92"/>
      <c r="DA25" s="234"/>
      <c r="DB25" s="92"/>
      <c r="DC25" s="28"/>
      <c r="DD25" s="251"/>
      <c r="DE25" s="28"/>
      <c r="DF25" s="268"/>
      <c r="DG25" s="25"/>
      <c r="DH25" s="276"/>
      <c r="DI25" s="25"/>
      <c r="DJ25" s="276"/>
      <c r="DK25" s="25"/>
      <c r="DL25" s="268"/>
      <c r="DM25" s="25"/>
      <c r="DN25" s="268"/>
      <c r="DO25" s="25"/>
      <c r="DP25" s="29">
        <f t="shared" si="1"/>
        <v>156.73000000000002</v>
      </c>
      <c r="DQ25" s="30">
        <f t="shared" si="3"/>
        <v>206.897840000012</v>
      </c>
      <c r="DR25" s="215">
        <f t="shared" si="4"/>
        <v>50.167840000011978</v>
      </c>
    </row>
    <row r="26" spans="1:122" ht="15" customHeight="1" thickBot="1" x14ac:dyDescent="0.3">
      <c r="A26" s="347" t="s">
        <v>83</v>
      </c>
      <c r="B26" s="348"/>
      <c r="C26" s="349"/>
      <c r="D26" s="46">
        <v>10.3</v>
      </c>
      <c r="E26" s="44">
        <v>10.3</v>
      </c>
      <c r="F26" s="143">
        <v>9.84</v>
      </c>
      <c r="G26" s="44">
        <v>9.84</v>
      </c>
      <c r="H26" s="46">
        <v>9.5</v>
      </c>
      <c r="I26" s="43">
        <v>9.5</v>
      </c>
      <c r="J26" s="91">
        <v>13.34</v>
      </c>
      <c r="K26" s="44">
        <v>13.34</v>
      </c>
      <c r="L26" s="143">
        <v>12.46</v>
      </c>
      <c r="M26" s="44">
        <v>12.46</v>
      </c>
      <c r="N26" s="92">
        <v>12.65</v>
      </c>
      <c r="O26" s="44">
        <v>12.65</v>
      </c>
      <c r="P26" s="91">
        <v>12.52</v>
      </c>
      <c r="Q26" s="44">
        <v>12.52</v>
      </c>
      <c r="R26" s="91">
        <v>12.62</v>
      </c>
      <c r="S26" s="44">
        <v>12.62</v>
      </c>
      <c r="T26" s="91">
        <v>0</v>
      </c>
      <c r="U26" s="44">
        <v>0</v>
      </c>
      <c r="V26" s="102"/>
      <c r="W26" s="44"/>
      <c r="X26" s="86"/>
      <c r="Y26" s="101"/>
      <c r="Z26" s="102"/>
      <c r="AA26" s="105"/>
      <c r="AB26" s="150"/>
      <c r="AC26" s="99"/>
      <c r="AD26" s="148"/>
      <c r="AE26" s="101"/>
      <c r="AF26" s="148"/>
      <c r="AG26" s="101"/>
      <c r="AH26" s="148"/>
      <c r="AI26" s="97"/>
      <c r="AJ26" s="96"/>
      <c r="AK26" s="99"/>
      <c r="AL26" s="96"/>
      <c r="AM26" s="99"/>
      <c r="AN26" s="85"/>
      <c r="AO26" s="105"/>
      <c r="AP26" s="106"/>
      <c r="AQ26" s="99"/>
      <c r="AR26" s="107"/>
      <c r="AS26" s="105"/>
      <c r="AT26" s="108"/>
      <c r="AU26" s="99"/>
      <c r="AV26" s="108"/>
      <c r="AW26" s="99"/>
      <c r="AX26" s="108"/>
      <c r="AY26" s="99"/>
      <c r="AZ26" s="106"/>
      <c r="BA26" s="99"/>
      <c r="BB26" s="106"/>
      <c r="BC26" s="99"/>
      <c r="BD26" s="107"/>
      <c r="BE26" s="105"/>
      <c r="BF26" s="108"/>
      <c r="BG26" s="99"/>
      <c r="BH26" s="107"/>
      <c r="BI26" s="105"/>
      <c r="BJ26" s="42"/>
      <c r="BK26" s="44"/>
      <c r="BL26" s="100"/>
      <c r="BM26" s="105"/>
      <c r="BN26" s="42"/>
      <c r="BO26" s="44"/>
      <c r="BP26" s="108"/>
      <c r="BQ26" s="99"/>
      <c r="BR26" s="108"/>
      <c r="BS26" s="99"/>
      <c r="BT26" s="143">
        <v>12.07</v>
      </c>
      <c r="BU26" s="44">
        <v>12.07</v>
      </c>
      <c r="BV26" s="296">
        <v>12.51</v>
      </c>
      <c r="BW26" s="43">
        <v>12.51</v>
      </c>
      <c r="BX26" s="91"/>
      <c r="BY26" s="44"/>
      <c r="BZ26" s="91"/>
      <c r="CA26" s="44"/>
      <c r="CB26" s="91"/>
      <c r="CC26" s="44"/>
      <c r="CD26" s="91"/>
      <c r="CE26" s="44"/>
      <c r="CF26" s="143"/>
      <c r="CG26" s="44"/>
      <c r="CH26" s="143"/>
      <c r="CI26" s="44"/>
      <c r="CJ26" s="143"/>
      <c r="CK26" s="44"/>
      <c r="CL26" s="143"/>
      <c r="CM26" s="44"/>
      <c r="CN26" s="143"/>
      <c r="CO26" s="44"/>
      <c r="CP26" s="143"/>
      <c r="CQ26" s="44"/>
      <c r="CR26" s="143"/>
      <c r="CS26" s="44"/>
      <c r="CT26" s="143"/>
      <c r="CU26" s="44"/>
      <c r="CV26" s="143"/>
      <c r="CW26" s="238"/>
      <c r="CX26" s="143"/>
      <c r="CY26" s="238"/>
      <c r="CZ26" s="143"/>
      <c r="DA26" s="238"/>
      <c r="DB26" s="143"/>
      <c r="DC26" s="43"/>
      <c r="DD26" s="253"/>
      <c r="DE26" s="43"/>
      <c r="DF26" s="272"/>
      <c r="DG26" s="44"/>
      <c r="DH26" s="281"/>
      <c r="DI26" s="274"/>
      <c r="DJ26" s="281"/>
      <c r="DK26" s="274"/>
      <c r="DL26" s="272"/>
      <c r="DM26" s="44"/>
      <c r="DN26" s="272"/>
      <c r="DO26" s="44"/>
      <c r="DP26" s="65">
        <f t="shared" si="1"/>
        <v>62.319999999999993</v>
      </c>
      <c r="DQ26" s="207">
        <f t="shared" si="3"/>
        <v>62.32</v>
      </c>
      <c r="DR26" s="208">
        <f t="shared" si="4"/>
        <v>0</v>
      </c>
    </row>
    <row r="27" spans="1:122" ht="15" customHeight="1" thickBot="1" x14ac:dyDescent="0.3">
      <c r="A27" s="350" t="s">
        <v>84</v>
      </c>
      <c r="B27" s="351"/>
      <c r="C27" s="352"/>
      <c r="D27" s="46">
        <v>2</v>
      </c>
      <c r="E27" s="196">
        <v>0.32</v>
      </c>
      <c r="F27" s="46">
        <v>2.0099999999999998</v>
      </c>
      <c r="G27" s="196">
        <v>0.3999999999996362</v>
      </c>
      <c r="H27" s="46">
        <v>0.67</v>
      </c>
      <c r="I27" s="238">
        <v>0.40000000000009095</v>
      </c>
      <c r="J27" s="91">
        <v>0.67</v>
      </c>
      <c r="K27" s="196">
        <v>0.40000000000009095</v>
      </c>
      <c r="L27" s="46">
        <v>0.67</v>
      </c>
      <c r="M27" s="196">
        <v>0.24</v>
      </c>
      <c r="N27" s="92">
        <v>0.67</v>
      </c>
      <c r="O27" s="196">
        <v>0.23999999999978172</v>
      </c>
      <c r="P27" s="91">
        <v>0.67</v>
      </c>
      <c r="Q27" s="196">
        <v>0.4</v>
      </c>
      <c r="R27" s="91">
        <v>0.67</v>
      </c>
      <c r="S27" s="196">
        <v>0.31999999999970896</v>
      </c>
      <c r="T27" s="91">
        <v>0.67</v>
      </c>
      <c r="U27" s="44">
        <v>0.40000000000009095</v>
      </c>
      <c r="V27" s="186"/>
      <c r="W27" s="185"/>
      <c r="X27" s="187"/>
      <c r="Y27" s="185"/>
      <c r="Z27" s="186"/>
      <c r="AA27" s="188"/>
      <c r="AB27" s="189"/>
      <c r="AC27" s="180"/>
      <c r="AD27" s="187"/>
      <c r="AE27" s="185"/>
      <c r="AF27" s="187"/>
      <c r="AG27" s="185"/>
      <c r="AH27" s="187"/>
      <c r="AI27" s="183"/>
      <c r="AJ27" s="181"/>
      <c r="AK27" s="180"/>
      <c r="AL27" s="181"/>
      <c r="AM27" s="180"/>
      <c r="AN27" s="190"/>
      <c r="AO27" s="188"/>
      <c r="AP27" s="191"/>
      <c r="AQ27" s="180"/>
      <c r="AR27" s="192"/>
      <c r="AS27" s="188"/>
      <c r="AT27" s="179"/>
      <c r="AU27" s="180"/>
      <c r="AV27" s="179"/>
      <c r="AW27" s="180"/>
      <c r="AX27" s="179"/>
      <c r="AY27" s="180"/>
      <c r="AZ27" s="191"/>
      <c r="BA27" s="180"/>
      <c r="BB27" s="191"/>
      <c r="BC27" s="180"/>
      <c r="BD27" s="192"/>
      <c r="BE27" s="188"/>
      <c r="BF27" s="179"/>
      <c r="BG27" s="180"/>
      <c r="BH27" s="192"/>
      <c r="BI27" s="188"/>
      <c r="BJ27" s="193"/>
      <c r="BK27" s="185"/>
      <c r="BL27" s="184"/>
      <c r="BM27" s="188"/>
      <c r="BN27" s="42"/>
      <c r="BO27" s="185"/>
      <c r="BP27" s="179"/>
      <c r="BQ27" s="180"/>
      <c r="BR27" s="179"/>
      <c r="BS27" s="180"/>
      <c r="BT27" s="46">
        <v>0.67</v>
      </c>
      <c r="BU27" s="44">
        <v>0.32000000000016371</v>
      </c>
      <c r="BV27" s="294">
        <v>0.67</v>
      </c>
      <c r="BW27" s="43">
        <v>0.48000000000001819</v>
      </c>
      <c r="BX27" s="91"/>
      <c r="BY27" s="44"/>
      <c r="BZ27" s="91"/>
      <c r="CA27" s="44"/>
      <c r="CB27" s="91"/>
      <c r="CC27" s="44"/>
      <c r="CD27" s="91"/>
      <c r="CE27" s="44"/>
      <c r="CF27" s="46"/>
      <c r="CG27" s="44"/>
      <c r="CH27" s="46"/>
      <c r="CI27" s="44"/>
      <c r="CJ27" s="46"/>
      <c r="CK27" s="44"/>
      <c r="CL27" s="46"/>
      <c r="CM27" s="44"/>
      <c r="CN27" s="46"/>
      <c r="CO27" s="44"/>
      <c r="CP27" s="46"/>
      <c r="CQ27" s="44"/>
      <c r="CR27" s="46"/>
      <c r="CS27" s="44"/>
      <c r="CT27" s="46"/>
      <c r="CU27" s="44"/>
      <c r="CV27" s="46"/>
      <c r="CW27" s="238"/>
      <c r="CX27" s="46"/>
      <c r="CY27" s="238"/>
      <c r="CZ27" s="46"/>
      <c r="DA27" s="238"/>
      <c r="DB27" s="46"/>
      <c r="DC27" s="43"/>
      <c r="DD27" s="254"/>
      <c r="DE27" s="43"/>
      <c r="DF27" s="267"/>
      <c r="DG27" s="44"/>
      <c r="DH27" s="277"/>
      <c r="DI27" s="44"/>
      <c r="DJ27" s="277"/>
      <c r="DK27" s="44"/>
      <c r="DL27" s="267"/>
      <c r="DM27" s="44"/>
      <c r="DN27" s="267"/>
      <c r="DO27" s="44"/>
      <c r="DP27" s="65">
        <f t="shared" si="1"/>
        <v>4.0200000000000005</v>
      </c>
      <c r="DQ27" s="207">
        <f t="shared" si="3"/>
        <v>1.9199999999997452</v>
      </c>
      <c r="DR27" s="208">
        <f t="shared" si="4"/>
        <v>-2.1000000000002554</v>
      </c>
    </row>
    <row r="28" spans="1:122" s="122" customFormat="1" ht="15" customHeight="1" x14ac:dyDescent="0.2">
      <c r="A28" s="350" t="s">
        <v>86</v>
      </c>
      <c r="B28" s="351"/>
      <c r="C28" s="352"/>
      <c r="D28" s="27">
        <v>34.44</v>
      </c>
      <c r="E28" s="287">
        <v>36.5</v>
      </c>
      <c r="F28" s="27">
        <v>36.64</v>
      </c>
      <c r="G28" s="287">
        <v>34</v>
      </c>
      <c r="H28" s="27">
        <v>36.54</v>
      </c>
      <c r="I28" s="234">
        <v>33</v>
      </c>
      <c r="J28" s="288">
        <v>34.04</v>
      </c>
      <c r="K28" s="287">
        <v>33</v>
      </c>
      <c r="L28" s="27">
        <v>33.840000000000003</v>
      </c>
      <c r="M28" s="287">
        <v>32</v>
      </c>
      <c r="N28" s="289">
        <v>32.840000000000003</v>
      </c>
      <c r="O28" s="287">
        <v>33</v>
      </c>
      <c r="P28" s="289">
        <v>32.840000000000003</v>
      </c>
      <c r="Q28" s="287">
        <v>31</v>
      </c>
      <c r="R28" s="288">
        <v>32.840000000000003</v>
      </c>
      <c r="S28" s="234">
        <v>27</v>
      </c>
      <c r="T28" s="288">
        <v>29.84</v>
      </c>
      <c r="U28" s="287">
        <v>26</v>
      </c>
      <c r="V28" s="290"/>
      <c r="W28" s="287"/>
      <c r="X28" s="291"/>
      <c r="Y28" s="287"/>
      <c r="Z28" s="290"/>
      <c r="AA28" s="234"/>
      <c r="AB28" s="292"/>
      <c r="AC28" s="287"/>
      <c r="AD28" s="291"/>
      <c r="AE28" s="287"/>
      <c r="AF28" s="291"/>
      <c r="AG28" s="287"/>
      <c r="AH28" s="291"/>
      <c r="AI28" s="234"/>
      <c r="AJ28" s="288"/>
      <c r="AK28" s="287"/>
      <c r="AL28" s="288"/>
      <c r="AM28" s="287"/>
      <c r="AN28" s="151"/>
      <c r="AO28" s="234"/>
      <c r="AP28" s="26"/>
      <c r="AQ28" s="287"/>
      <c r="AR28" s="24"/>
      <c r="AS28" s="234"/>
      <c r="AT28" s="27"/>
      <c r="AU28" s="287"/>
      <c r="AV28" s="27"/>
      <c r="AW28" s="287"/>
      <c r="AX28" s="27"/>
      <c r="AY28" s="287"/>
      <c r="AZ28" s="26"/>
      <c r="BA28" s="287"/>
      <c r="BB28" s="26"/>
      <c r="BC28" s="287"/>
      <c r="BD28" s="24"/>
      <c r="BE28" s="234"/>
      <c r="BF28" s="27"/>
      <c r="BG28" s="287"/>
      <c r="BH28" s="24"/>
      <c r="BI28" s="234"/>
      <c r="BJ28" s="26"/>
      <c r="BK28" s="287"/>
      <c r="BL28" s="288"/>
      <c r="BM28" s="234"/>
      <c r="BN28" s="42"/>
      <c r="BO28" s="287"/>
      <c r="BP28" s="27"/>
      <c r="BQ28" s="287"/>
      <c r="BR28" s="27"/>
      <c r="BS28" s="287"/>
      <c r="BT28" s="27">
        <v>26.84</v>
      </c>
      <c r="BU28" s="287">
        <v>26</v>
      </c>
      <c r="BV28" s="294">
        <v>24.44</v>
      </c>
      <c r="BW28" s="234">
        <v>26</v>
      </c>
      <c r="BX28" s="288"/>
      <c r="BY28" s="287"/>
      <c r="BZ28" s="288"/>
      <c r="CA28" s="287"/>
      <c r="CB28" s="288"/>
      <c r="CC28" s="287"/>
      <c r="CD28" s="288"/>
      <c r="CE28" s="287"/>
      <c r="CF28" s="27"/>
      <c r="CG28" s="287"/>
      <c r="CH28" s="27"/>
      <c r="CI28" s="287"/>
      <c r="CJ28" s="27"/>
      <c r="CK28" s="287"/>
      <c r="CL28" s="27"/>
      <c r="CM28" s="287"/>
      <c r="CN28" s="27"/>
      <c r="CO28" s="287"/>
      <c r="CP28" s="27"/>
      <c r="CQ28" s="287"/>
      <c r="CR28" s="27"/>
      <c r="CS28" s="287"/>
      <c r="CT28" s="27"/>
      <c r="CU28" s="287"/>
      <c r="CV28" s="27"/>
      <c r="CW28" s="234"/>
      <c r="CX28" s="27"/>
      <c r="CY28" s="234"/>
      <c r="CZ28" s="27"/>
      <c r="DA28" s="234"/>
      <c r="DB28" s="27"/>
      <c r="DC28" s="28"/>
      <c r="DD28" s="250"/>
      <c r="DE28" s="28"/>
      <c r="DF28" s="265"/>
      <c r="DG28" s="25"/>
      <c r="DH28" s="276"/>
      <c r="DI28" s="25"/>
      <c r="DJ28" s="276"/>
      <c r="DK28" s="25"/>
      <c r="DL28" s="265"/>
      <c r="DM28" s="25"/>
      <c r="DN28" s="265"/>
      <c r="DO28" s="25"/>
      <c r="DP28" s="65">
        <f t="shared" si="1"/>
        <v>189.04000000000002</v>
      </c>
      <c r="DQ28" s="207">
        <f t="shared" si="3"/>
        <v>175</v>
      </c>
      <c r="DR28" s="208">
        <f t="shared" si="4"/>
        <v>-14.04000000000002</v>
      </c>
    </row>
    <row r="29" spans="1:122" s="122" customFormat="1" ht="15" customHeight="1" thickBot="1" x14ac:dyDescent="0.25">
      <c r="A29" s="361" t="s">
        <v>125</v>
      </c>
      <c r="B29" s="362"/>
      <c r="C29" s="363"/>
      <c r="D29" s="179"/>
      <c r="E29" s="180"/>
      <c r="F29" s="179"/>
      <c r="G29" s="180"/>
      <c r="H29" s="179"/>
      <c r="I29" s="183"/>
      <c r="J29" s="181"/>
      <c r="K29" s="180"/>
      <c r="L29" s="179"/>
      <c r="M29" s="180"/>
      <c r="N29" s="182"/>
      <c r="O29" s="180"/>
      <c r="P29" s="182"/>
      <c r="Q29" s="180"/>
      <c r="R29" s="181"/>
      <c r="S29" s="183"/>
      <c r="T29" s="184"/>
      <c r="U29" s="185"/>
      <c r="V29" s="186"/>
      <c r="W29" s="185"/>
      <c r="X29" s="187"/>
      <c r="Y29" s="185"/>
      <c r="Z29" s="186"/>
      <c r="AA29" s="188"/>
      <c r="AB29" s="189"/>
      <c r="AC29" s="180"/>
      <c r="AD29" s="187"/>
      <c r="AE29" s="185"/>
      <c r="AF29" s="187"/>
      <c r="AG29" s="185"/>
      <c r="AH29" s="187"/>
      <c r="AI29" s="183"/>
      <c r="AJ29" s="181"/>
      <c r="AK29" s="180"/>
      <c r="AL29" s="181"/>
      <c r="AM29" s="180"/>
      <c r="AN29" s="190"/>
      <c r="AO29" s="188"/>
      <c r="AP29" s="191"/>
      <c r="AQ29" s="180"/>
      <c r="AR29" s="192"/>
      <c r="AS29" s="188"/>
      <c r="AT29" s="179"/>
      <c r="AU29" s="180"/>
      <c r="AV29" s="179"/>
      <c r="AW29" s="180"/>
      <c r="AX29" s="179"/>
      <c r="AY29" s="180"/>
      <c r="AZ29" s="191"/>
      <c r="BA29" s="180"/>
      <c r="BB29" s="191"/>
      <c r="BC29" s="180"/>
      <c r="BD29" s="192"/>
      <c r="BE29" s="188"/>
      <c r="BF29" s="179"/>
      <c r="BG29" s="180"/>
      <c r="BH29" s="192"/>
      <c r="BI29" s="188"/>
      <c r="BJ29" s="193"/>
      <c r="BK29" s="185"/>
      <c r="BL29" s="184"/>
      <c r="BM29" s="188"/>
      <c r="BN29" s="26"/>
      <c r="BO29" s="185"/>
      <c r="BP29" s="179"/>
      <c r="BQ29" s="180"/>
      <c r="BR29" s="179"/>
      <c r="BS29" s="180"/>
      <c r="BT29" s="179"/>
      <c r="BU29" s="185"/>
      <c r="BV29" s="297">
        <v>82.55</v>
      </c>
      <c r="BW29" s="188">
        <v>81.995999999984633</v>
      </c>
      <c r="BX29" s="181"/>
      <c r="BY29" s="180"/>
      <c r="BZ29" s="181"/>
      <c r="CA29" s="180"/>
      <c r="CB29" s="181"/>
      <c r="CC29" s="180"/>
      <c r="CD29" s="181"/>
      <c r="CE29" s="180"/>
      <c r="CF29" s="179"/>
      <c r="CG29" s="180"/>
      <c r="CH29" s="179"/>
      <c r="CI29" s="180"/>
      <c r="CJ29" s="179"/>
      <c r="CK29" s="180"/>
      <c r="CL29" s="179"/>
      <c r="CM29" s="180"/>
      <c r="CN29" s="179"/>
      <c r="CO29" s="180"/>
      <c r="CP29" s="179"/>
      <c r="CQ29" s="180"/>
      <c r="CR29" s="179"/>
      <c r="CS29" s="180"/>
      <c r="CT29" s="179"/>
      <c r="CU29" s="180"/>
      <c r="CV29" s="179"/>
      <c r="CW29" s="188"/>
      <c r="CX29" s="179"/>
      <c r="CY29" s="188"/>
      <c r="CZ29" s="179"/>
      <c r="DA29" s="188"/>
      <c r="DB29" s="179"/>
      <c r="DC29" s="260"/>
      <c r="DD29" s="255"/>
      <c r="DE29" s="260"/>
      <c r="DF29" s="273"/>
      <c r="DG29" s="274"/>
      <c r="DH29" s="281"/>
      <c r="DI29" s="274"/>
      <c r="DJ29" s="281"/>
      <c r="DK29" s="274"/>
      <c r="DL29" s="273"/>
      <c r="DM29" s="274"/>
      <c r="DN29" s="273"/>
      <c r="DO29" s="274"/>
      <c r="DP29" s="29">
        <f t="shared" ref="DP29" si="5">SUM(L29,N29,P29,R29,T29,V29,X29,Z29,AB29,AD29,AH29,AJ29,AL29,AN29,AP29,AR29,AT29,AV29,AX29,AZ29,BB29,BD29,BF29,BH29,BJ29,BL29,BN29,BP29,BR29,,BR29,BT29)</f>
        <v>0</v>
      </c>
      <c r="DQ29" s="30">
        <f t="shared" ref="DQ29" si="6">SUM(AE29,AC29,AA29,Y29,W29,U29,S29,Q29,O29,M29,AI29,AK29,AM29,AO29,AQ29,AS29,AU29,AW29,AY29,BA29,BC29,BE29,BG29,BI29,BK29,BM29,BO29,BQ29,BS29,BU29)</f>
        <v>0</v>
      </c>
      <c r="DR29" s="286">
        <f t="shared" ref="DR29" si="7">DQ29-DP29</f>
        <v>0</v>
      </c>
    </row>
    <row r="30" spans="1:122" ht="14.25" customHeight="1" thickBot="1" x14ac:dyDescent="0.3">
      <c r="A30" s="353" t="s">
        <v>38</v>
      </c>
      <c r="B30" s="354"/>
      <c r="C30" s="354"/>
      <c r="D30" s="115">
        <f t="shared" ref="D30:U30" si="8">SUM(D7:D29)</f>
        <v>1245.1920000003652</v>
      </c>
      <c r="E30" s="115">
        <f t="shared" si="8"/>
        <v>1492.5008600002386</v>
      </c>
      <c r="F30" s="115">
        <f t="shared" si="8"/>
        <v>1277.8960000002235</v>
      </c>
      <c r="G30" s="115">
        <f t="shared" si="8"/>
        <v>1218.6361799998767</v>
      </c>
      <c r="H30" s="115">
        <f t="shared" si="8"/>
        <v>1252.9360000002237</v>
      </c>
      <c r="I30" s="115">
        <f t="shared" si="8"/>
        <v>1184.1815100002736</v>
      </c>
      <c r="J30" s="115">
        <f t="shared" si="8"/>
        <v>1246.8700000000001</v>
      </c>
      <c r="K30" s="115">
        <f t="shared" si="8"/>
        <v>1218.138849999689</v>
      </c>
      <c r="L30" s="115">
        <f t="shared" si="8"/>
        <v>1185.5379999998968</v>
      </c>
      <c r="M30" s="115">
        <f t="shared" si="8"/>
        <v>1139.9691499999399</v>
      </c>
      <c r="N30" s="115">
        <f t="shared" si="8"/>
        <v>1123.67</v>
      </c>
      <c r="O30" s="115">
        <f t="shared" si="8"/>
        <v>1139.9865099999311</v>
      </c>
      <c r="P30" s="115">
        <f t="shared" si="8"/>
        <v>1210.2320000001898</v>
      </c>
      <c r="Q30" s="115">
        <f t="shared" si="8"/>
        <v>1254.8160100001137</v>
      </c>
      <c r="R30" s="115">
        <f t="shared" si="8"/>
        <v>1236.5659999999805</v>
      </c>
      <c r="S30" s="115">
        <f t="shared" si="8"/>
        <v>1269.7183600000078</v>
      </c>
      <c r="T30" s="115">
        <f t="shared" si="8"/>
        <v>1233.1200000000861</v>
      </c>
      <c r="U30" s="115">
        <f t="shared" si="8"/>
        <v>1324.8544000002325</v>
      </c>
      <c r="V30" s="115">
        <v>1216.79</v>
      </c>
      <c r="W30" s="116">
        <v>2513.4879999999998</v>
      </c>
      <c r="X30" s="115">
        <v>1216.79</v>
      </c>
      <c r="Y30" s="116">
        <v>2513.4879999999998</v>
      </c>
      <c r="Z30" s="115">
        <v>1216.79</v>
      </c>
      <c r="AA30" s="116">
        <v>2513.4879999999998</v>
      </c>
      <c r="AB30" s="115">
        <v>1216.79</v>
      </c>
      <c r="AC30" s="116">
        <v>2513.4879999999998</v>
      </c>
      <c r="AD30" s="115">
        <v>1216.79</v>
      </c>
      <c r="AE30" s="116">
        <v>2513.4879999999998</v>
      </c>
      <c r="AF30" s="115">
        <v>1216.79</v>
      </c>
      <c r="AG30" s="116">
        <v>2513.4879999999998</v>
      </c>
      <c r="AH30" s="115">
        <v>1216.79</v>
      </c>
      <c r="AI30" s="116">
        <v>2513.4879999999998</v>
      </c>
      <c r="AJ30" s="115">
        <v>1216.79</v>
      </c>
      <c r="AK30" s="116">
        <v>2513.4879999999998</v>
      </c>
      <c r="AL30" s="115">
        <v>1216.79</v>
      </c>
      <c r="AM30" s="116">
        <v>2513.4879999999998</v>
      </c>
      <c r="AN30" s="115">
        <v>1216.79</v>
      </c>
      <c r="AO30" s="116">
        <v>2513.4879999999998</v>
      </c>
      <c r="AP30" s="115">
        <v>1216.79</v>
      </c>
      <c r="AQ30" s="116">
        <v>2513.4879999999998</v>
      </c>
      <c r="AR30" s="115">
        <v>1216.79</v>
      </c>
      <c r="AS30" s="116">
        <v>2513.4879999999998</v>
      </c>
      <c r="AT30" s="115">
        <v>1216.79</v>
      </c>
      <c r="AU30" s="116">
        <v>2513.4879999999998</v>
      </c>
      <c r="AV30" s="115">
        <v>1216.79</v>
      </c>
      <c r="AW30" s="116">
        <v>2513.4879999999998</v>
      </c>
      <c r="AX30" s="115">
        <v>1216.79</v>
      </c>
      <c r="AY30" s="116">
        <v>2513.4879999999998</v>
      </c>
      <c r="AZ30" s="115">
        <v>1216.79</v>
      </c>
      <c r="BA30" s="116">
        <v>2513.4879999999998</v>
      </c>
      <c r="BB30" s="115">
        <v>1216.79</v>
      </c>
      <c r="BC30" s="116">
        <v>2513.4879999999998</v>
      </c>
      <c r="BD30" s="115">
        <v>1216.79</v>
      </c>
      <c r="BE30" s="116">
        <v>2513.4879999999998</v>
      </c>
      <c r="BF30" s="115">
        <v>1216.79</v>
      </c>
      <c r="BG30" s="116">
        <v>2513.4879999999998</v>
      </c>
      <c r="BH30" s="115">
        <v>1216.79</v>
      </c>
      <c r="BI30" s="116">
        <v>2513.4879999999998</v>
      </c>
      <c r="BJ30" s="115">
        <v>1216.79</v>
      </c>
      <c r="BK30" s="116">
        <v>2513.4879999999998</v>
      </c>
      <c r="BL30" s="115">
        <v>1216.79</v>
      </c>
      <c r="BM30" s="116">
        <v>2513.4879999999998</v>
      </c>
      <c r="BN30" s="115">
        <v>1216.79</v>
      </c>
      <c r="BO30" s="116">
        <v>2513.4879999999998</v>
      </c>
      <c r="BP30" s="115">
        <v>1216.79</v>
      </c>
      <c r="BQ30" s="116">
        <v>2513.4879999999998</v>
      </c>
      <c r="BR30" s="115">
        <v>1216.79</v>
      </c>
      <c r="BS30" s="116">
        <v>2513.4879999999998</v>
      </c>
      <c r="BT30" s="115">
        <f>SUM(BT7:BT29)</f>
        <v>1256.8180000002988</v>
      </c>
      <c r="BU30" s="115">
        <f>SUM(BU7:BU29)</f>
        <v>1288.2755899997401</v>
      </c>
      <c r="BV30" s="115">
        <f>SUM(BV7:BV29)</f>
        <v>1265.0080000002988</v>
      </c>
      <c r="BW30" s="115">
        <f>SUM(BW7:BW29)</f>
        <v>1241.1282200004744</v>
      </c>
      <c r="BX30" s="115">
        <f t="shared" ref="BX30:DO30" si="9">SUM(BX7:BX29)</f>
        <v>0</v>
      </c>
      <c r="BY30" s="115">
        <f t="shared" si="9"/>
        <v>0</v>
      </c>
      <c r="BZ30" s="115">
        <f t="shared" si="9"/>
        <v>0</v>
      </c>
      <c r="CA30" s="115">
        <f t="shared" si="9"/>
        <v>0</v>
      </c>
      <c r="CB30" s="115">
        <f t="shared" si="9"/>
        <v>0</v>
      </c>
      <c r="CC30" s="115">
        <f t="shared" si="9"/>
        <v>0</v>
      </c>
      <c r="CD30" s="115">
        <f t="shared" si="9"/>
        <v>0</v>
      </c>
      <c r="CE30" s="115">
        <f t="shared" si="9"/>
        <v>0</v>
      </c>
      <c r="CF30" s="115">
        <f t="shared" si="9"/>
        <v>0</v>
      </c>
      <c r="CG30" s="115">
        <f t="shared" si="9"/>
        <v>0</v>
      </c>
      <c r="CH30" s="115">
        <f t="shared" si="9"/>
        <v>0</v>
      </c>
      <c r="CI30" s="115">
        <f t="shared" si="9"/>
        <v>0</v>
      </c>
      <c r="CJ30" s="115">
        <f t="shared" si="9"/>
        <v>0</v>
      </c>
      <c r="CK30" s="115">
        <f t="shared" si="9"/>
        <v>0</v>
      </c>
      <c r="CL30" s="115">
        <f t="shared" si="9"/>
        <v>0</v>
      </c>
      <c r="CM30" s="115">
        <f t="shared" si="9"/>
        <v>0</v>
      </c>
      <c r="CN30" s="115">
        <f t="shared" si="9"/>
        <v>0</v>
      </c>
      <c r="CO30" s="115">
        <f t="shared" si="9"/>
        <v>0</v>
      </c>
      <c r="CP30" s="115">
        <f t="shared" si="9"/>
        <v>0</v>
      </c>
      <c r="CQ30" s="115">
        <f t="shared" si="9"/>
        <v>0</v>
      </c>
      <c r="CR30" s="115">
        <f t="shared" si="9"/>
        <v>0</v>
      </c>
      <c r="CS30" s="115">
        <f t="shared" si="9"/>
        <v>0</v>
      </c>
      <c r="CT30" s="115">
        <f t="shared" si="9"/>
        <v>0</v>
      </c>
      <c r="CU30" s="115">
        <f t="shared" si="9"/>
        <v>0</v>
      </c>
      <c r="CV30" s="115">
        <f t="shared" si="9"/>
        <v>0</v>
      </c>
      <c r="CW30" s="115">
        <f t="shared" si="9"/>
        <v>0</v>
      </c>
      <c r="CX30" s="115">
        <f t="shared" si="9"/>
        <v>0</v>
      </c>
      <c r="CY30" s="115">
        <f t="shared" si="9"/>
        <v>0</v>
      </c>
      <c r="CZ30" s="115">
        <f t="shared" si="9"/>
        <v>0</v>
      </c>
      <c r="DA30" s="115">
        <f t="shared" si="9"/>
        <v>0</v>
      </c>
      <c r="DB30" s="115">
        <f t="shared" si="9"/>
        <v>0</v>
      </c>
      <c r="DC30" s="115">
        <f t="shared" si="9"/>
        <v>0</v>
      </c>
      <c r="DD30" s="115">
        <f t="shared" si="9"/>
        <v>0</v>
      </c>
      <c r="DE30" s="115">
        <f t="shared" si="9"/>
        <v>0</v>
      </c>
      <c r="DF30" s="115">
        <f t="shared" si="9"/>
        <v>0</v>
      </c>
      <c r="DG30" s="115">
        <f t="shared" si="9"/>
        <v>0</v>
      </c>
      <c r="DH30" s="115">
        <f t="shared" si="9"/>
        <v>0</v>
      </c>
      <c r="DI30" s="115">
        <f t="shared" si="9"/>
        <v>0</v>
      </c>
      <c r="DJ30" s="115">
        <f t="shared" si="9"/>
        <v>0</v>
      </c>
      <c r="DK30" s="115">
        <f t="shared" si="9"/>
        <v>0</v>
      </c>
      <c r="DL30" s="115">
        <f t="shared" si="9"/>
        <v>0</v>
      </c>
      <c r="DM30" s="115">
        <f t="shared" si="9"/>
        <v>0</v>
      </c>
      <c r="DN30" s="115">
        <f t="shared" si="9"/>
        <v>0</v>
      </c>
      <c r="DO30" s="293">
        <f t="shared" si="9"/>
        <v>0</v>
      </c>
      <c r="DP30" s="263">
        <f>SUM(DP7:DP29)</f>
        <v>7245.9440000004515</v>
      </c>
      <c r="DQ30" s="119">
        <f>SUM(DQ7:DQ29)</f>
        <v>7417.6200199999657</v>
      </c>
      <c r="DR30" s="120">
        <f>DQ30-DP30</f>
        <v>171.67601999951421</v>
      </c>
    </row>
    <row r="31" spans="1:122" ht="14.25" customHeight="1" thickBot="1" x14ac:dyDescent="0.3">
      <c r="A31" s="355" t="s">
        <v>39</v>
      </c>
      <c r="B31" s="356"/>
      <c r="C31" s="357"/>
      <c r="D31" s="317">
        <v>4033.1011999996367</v>
      </c>
      <c r="E31" s="314"/>
      <c r="F31" s="317">
        <v>3665.4093200000825</v>
      </c>
      <c r="G31" s="314"/>
      <c r="H31" s="298">
        <v>3749.4255599999656</v>
      </c>
      <c r="I31" s="320"/>
      <c r="J31" s="364">
        <v>3777.6003200001655</v>
      </c>
      <c r="K31" s="365">
        <v>3777.6003200001655</v>
      </c>
      <c r="L31" s="298">
        <v>3649.6449999999554</v>
      </c>
      <c r="M31" s="320"/>
      <c r="N31" s="298">
        <v>3630.6870399999884</v>
      </c>
      <c r="O31" s="320"/>
      <c r="P31" s="298">
        <v>3646.3496799999166</v>
      </c>
      <c r="Q31" s="320"/>
      <c r="R31" s="298">
        <v>3621.6179999999999</v>
      </c>
      <c r="S31" s="320"/>
      <c r="T31" s="298">
        <v>3729.306</v>
      </c>
      <c r="U31" s="320"/>
      <c r="V31" s="298"/>
      <c r="W31" s="320"/>
      <c r="X31" s="366"/>
      <c r="Y31" s="367"/>
      <c r="Z31" s="298"/>
      <c r="AA31" s="320"/>
      <c r="AB31" s="298"/>
      <c r="AC31" s="320"/>
      <c r="AD31" s="317"/>
      <c r="AE31" s="314"/>
      <c r="AF31" s="364"/>
      <c r="AG31" s="365"/>
      <c r="AH31" s="298"/>
      <c r="AI31" s="320"/>
      <c r="AJ31" s="298"/>
      <c r="AK31" s="320"/>
      <c r="AL31" s="298"/>
      <c r="AM31" s="320"/>
      <c r="AN31" s="298"/>
      <c r="AO31" s="320"/>
      <c r="AP31" s="298"/>
      <c r="AQ31" s="320"/>
      <c r="AR31" s="298"/>
      <c r="AS31" s="320"/>
      <c r="AT31" s="317"/>
      <c r="AU31" s="314"/>
      <c r="AV31" s="317"/>
      <c r="AW31" s="314"/>
      <c r="AX31" s="298"/>
      <c r="AY31" s="320"/>
      <c r="AZ31" s="317"/>
      <c r="BA31" s="314"/>
      <c r="BB31" s="317"/>
      <c r="BC31" s="314"/>
      <c r="BD31" s="317"/>
      <c r="BE31" s="314"/>
      <c r="BF31" s="317"/>
      <c r="BG31" s="314"/>
      <c r="BH31" s="317"/>
      <c r="BI31" s="314"/>
      <c r="BJ31" s="317"/>
      <c r="BK31" s="314"/>
      <c r="BL31" s="317"/>
      <c r="BM31" s="314"/>
      <c r="BN31" s="317"/>
      <c r="BO31" s="314"/>
      <c r="BP31" s="317"/>
      <c r="BQ31" s="314"/>
      <c r="BR31" s="317"/>
      <c r="BS31" s="314"/>
      <c r="BT31" s="298">
        <v>3727.049</v>
      </c>
      <c r="BU31" s="320"/>
      <c r="BV31" s="298">
        <v>3611.9029999999998</v>
      </c>
      <c r="BW31" s="320"/>
      <c r="BX31" s="298"/>
      <c r="BY31" s="320"/>
      <c r="BZ31" s="298"/>
      <c r="CA31" s="320"/>
      <c r="CB31" s="298"/>
      <c r="CC31" s="320"/>
      <c r="CD31" s="317"/>
      <c r="CE31" s="314"/>
      <c r="CF31" s="317"/>
      <c r="CG31" s="314"/>
      <c r="CH31" s="317"/>
      <c r="CI31" s="314"/>
      <c r="CJ31" s="317"/>
      <c r="CK31" s="314"/>
      <c r="CL31" s="317"/>
      <c r="CM31" s="314"/>
      <c r="CN31" s="317"/>
      <c r="CO31" s="314"/>
      <c r="CP31" s="317"/>
      <c r="CQ31" s="314"/>
      <c r="CR31" s="298"/>
      <c r="CS31" s="320"/>
      <c r="CT31" s="298"/>
      <c r="CU31" s="299"/>
      <c r="CV31" s="298"/>
      <c r="CW31" s="299"/>
      <c r="CX31" s="298"/>
      <c r="CY31" s="299"/>
      <c r="CZ31" s="298"/>
      <c r="DA31" s="299"/>
      <c r="DB31" s="298"/>
      <c r="DC31" s="299"/>
      <c r="DD31" s="298"/>
      <c r="DE31" s="299"/>
      <c r="DF31" s="298"/>
      <c r="DG31" s="299"/>
      <c r="DH31" s="298"/>
      <c r="DI31" s="299"/>
      <c r="DJ31" s="298"/>
      <c r="DK31" s="299"/>
      <c r="DL31" s="298"/>
      <c r="DM31" s="299"/>
      <c r="DN31" s="298"/>
      <c r="DO31" s="320"/>
      <c r="DP31" s="264"/>
      <c r="DQ31" s="1"/>
    </row>
    <row r="32" spans="1:122" ht="14.25" customHeight="1" thickBot="1" x14ac:dyDescent="0.3">
      <c r="A32" s="368" t="s">
        <v>40</v>
      </c>
      <c r="B32" s="369"/>
      <c r="C32" s="370"/>
      <c r="D32" s="318">
        <v>2108.6</v>
      </c>
      <c r="E32" s="319"/>
      <c r="F32" s="318">
        <v>2160</v>
      </c>
      <c r="G32" s="319"/>
      <c r="H32" s="318">
        <v>2012.23</v>
      </c>
      <c r="I32" s="319"/>
      <c r="J32" s="302">
        <v>2032.81</v>
      </c>
      <c r="K32" s="310"/>
      <c r="L32" s="302">
        <v>1992</v>
      </c>
      <c r="M32" s="310"/>
      <c r="N32" s="302">
        <v>1992</v>
      </c>
      <c r="O32" s="310"/>
      <c r="P32" s="302">
        <v>1984.11</v>
      </c>
      <c r="Q32" s="310"/>
      <c r="R32" s="302">
        <v>1992</v>
      </c>
      <c r="S32" s="310"/>
      <c r="T32" s="302">
        <v>2168.6</v>
      </c>
      <c r="U32" s="310"/>
      <c r="V32" s="318"/>
      <c r="W32" s="319"/>
      <c r="X32" s="371"/>
      <c r="Y32" s="372"/>
      <c r="Z32" s="318"/>
      <c r="AA32" s="319"/>
      <c r="AB32" s="318"/>
      <c r="AC32" s="319"/>
      <c r="AD32" s="321"/>
      <c r="AE32" s="322"/>
      <c r="AF32" s="318"/>
      <c r="AG32" s="319"/>
      <c r="AH32" s="318"/>
      <c r="AI32" s="319"/>
      <c r="AJ32" s="318"/>
      <c r="AK32" s="319"/>
      <c r="AL32" s="318"/>
      <c r="AM32" s="319"/>
      <c r="AN32" s="318"/>
      <c r="AO32" s="319"/>
      <c r="AP32" s="318"/>
      <c r="AQ32" s="319"/>
      <c r="AR32" s="318"/>
      <c r="AS32" s="319"/>
      <c r="AT32" s="318"/>
      <c r="AU32" s="319"/>
      <c r="AV32" s="318"/>
      <c r="AW32" s="319"/>
      <c r="AX32" s="318"/>
      <c r="AY32" s="319"/>
      <c r="AZ32" s="318"/>
      <c r="BA32" s="319"/>
      <c r="BB32" s="318"/>
      <c r="BC32" s="319"/>
      <c r="BD32" s="318"/>
      <c r="BE32" s="319"/>
      <c r="BF32" s="318"/>
      <c r="BG32" s="319"/>
      <c r="BH32" s="321"/>
      <c r="BI32" s="322"/>
      <c r="BJ32" s="321"/>
      <c r="BK32" s="322"/>
      <c r="BL32" s="321"/>
      <c r="BM32" s="322"/>
      <c r="BN32" s="318"/>
      <c r="BO32" s="319"/>
      <c r="BP32" s="318"/>
      <c r="BQ32" s="319"/>
      <c r="BR32" s="318"/>
      <c r="BS32" s="319"/>
      <c r="BT32" s="302">
        <v>2009.32</v>
      </c>
      <c r="BU32" s="310"/>
      <c r="BV32" s="302">
        <v>2178.41</v>
      </c>
      <c r="BW32" s="310"/>
      <c r="BX32" s="302"/>
      <c r="BY32" s="310"/>
      <c r="BZ32" s="302"/>
      <c r="CA32" s="310"/>
      <c r="CB32" s="302"/>
      <c r="CC32" s="310"/>
      <c r="CD32" s="321"/>
      <c r="CE32" s="322"/>
      <c r="CF32" s="321"/>
      <c r="CG32" s="322"/>
      <c r="CH32" s="321"/>
      <c r="CI32" s="322"/>
      <c r="CJ32" s="321"/>
      <c r="CK32" s="322"/>
      <c r="CL32" s="321"/>
      <c r="CM32" s="322"/>
      <c r="CN32" s="321"/>
      <c r="CO32" s="322"/>
      <c r="CP32" s="321"/>
      <c r="CQ32" s="322"/>
      <c r="CR32" s="302"/>
      <c r="CS32" s="310"/>
      <c r="CT32" s="302"/>
      <c r="CU32" s="303"/>
      <c r="CV32" s="302"/>
      <c r="CW32" s="303"/>
      <c r="CX32" s="302"/>
      <c r="CY32" s="303"/>
      <c r="CZ32" s="302"/>
      <c r="DA32" s="303"/>
      <c r="DB32" s="302"/>
      <c r="DC32" s="303"/>
      <c r="DD32" s="302"/>
      <c r="DE32" s="303"/>
      <c r="DF32" s="302"/>
      <c r="DG32" s="303"/>
      <c r="DH32" s="302"/>
      <c r="DI32" s="303"/>
      <c r="DJ32" s="302"/>
      <c r="DK32" s="303"/>
      <c r="DL32" s="302"/>
      <c r="DM32" s="303"/>
      <c r="DN32" s="302"/>
      <c r="DO32" s="310"/>
      <c r="DP32" s="264"/>
      <c r="DQ32" s="1"/>
    </row>
    <row r="33" spans="1:121" ht="14.25" customHeight="1" thickBot="1" x14ac:dyDescent="0.3">
      <c r="A33" s="373" t="s">
        <v>41</v>
      </c>
      <c r="B33" s="374"/>
      <c r="C33" s="375"/>
      <c r="D33" s="321">
        <v>322.76</v>
      </c>
      <c r="E33" s="322"/>
      <c r="F33" s="321">
        <v>326.5</v>
      </c>
      <c r="G33" s="322"/>
      <c r="H33" s="300">
        <v>336.43</v>
      </c>
      <c r="I33" s="311"/>
      <c r="J33" s="300">
        <v>324.26</v>
      </c>
      <c r="K33" s="311"/>
      <c r="L33" s="300">
        <v>310.23</v>
      </c>
      <c r="M33" s="311"/>
      <c r="N33" s="321">
        <v>12.54</v>
      </c>
      <c r="O33" s="322"/>
      <c r="P33" s="321">
        <v>319.66699999999997</v>
      </c>
      <c r="Q33" s="322"/>
      <c r="R33" s="376">
        <v>310.23</v>
      </c>
      <c r="S33" s="377"/>
      <c r="T33" s="321">
        <v>319.47000000000003</v>
      </c>
      <c r="U33" s="322"/>
      <c r="V33" s="6"/>
      <c r="W33" s="285"/>
      <c r="X33" s="6"/>
      <c r="Y33" s="285"/>
      <c r="Z33" s="6"/>
      <c r="AA33" s="285"/>
      <c r="AB33" s="6"/>
      <c r="AC33" s="285"/>
      <c r="AD33" s="6"/>
      <c r="AE33" s="285"/>
      <c r="AF33" s="6"/>
      <c r="AG33" s="285"/>
      <c r="AH33" s="6"/>
      <c r="AI33" s="285"/>
      <c r="AJ33" s="6"/>
      <c r="AK33" s="285"/>
      <c r="AL33" s="6"/>
      <c r="AM33" s="285"/>
      <c r="AN33" s="6"/>
      <c r="AO33" s="285"/>
      <c r="AP33" s="6"/>
      <c r="AQ33" s="285"/>
      <c r="AR33" s="6"/>
      <c r="AS33" s="285"/>
      <c r="AT33" s="6"/>
      <c r="AU33" s="285"/>
      <c r="AV33" s="6"/>
      <c r="AW33" s="285"/>
      <c r="AX33" s="6"/>
      <c r="AY33" s="285"/>
      <c r="AZ33" s="6"/>
      <c r="BA33" s="285"/>
      <c r="BB33" s="6"/>
      <c r="BC33" s="285"/>
      <c r="BD33" s="6"/>
      <c r="BE33" s="285"/>
      <c r="BF33" s="6"/>
      <c r="BG33" s="285"/>
      <c r="BH33" s="6"/>
      <c r="BI33" s="285"/>
      <c r="BJ33" s="6"/>
      <c r="BK33" s="285"/>
      <c r="BL33" s="6"/>
      <c r="BM33" s="285"/>
      <c r="BN33" s="6"/>
      <c r="BO33" s="285"/>
      <c r="BP33" s="6"/>
      <c r="BQ33" s="285"/>
      <c r="BR33" s="6"/>
      <c r="BS33" s="285"/>
      <c r="BT33" s="321">
        <v>332.89</v>
      </c>
      <c r="BU33" s="322"/>
      <c r="BV33" s="321">
        <v>340.7</v>
      </c>
      <c r="BW33" s="322"/>
      <c r="BX33" s="321"/>
      <c r="BY33" s="322"/>
      <c r="BZ33" s="300"/>
      <c r="CA33" s="311"/>
      <c r="CB33" s="300"/>
      <c r="CC33" s="311"/>
      <c r="CD33" s="321"/>
      <c r="CE33" s="322"/>
      <c r="CF33" s="321"/>
      <c r="CG33" s="322"/>
      <c r="CH33" s="321"/>
      <c r="CI33" s="322"/>
      <c r="CJ33" s="321"/>
      <c r="CK33" s="322"/>
      <c r="CL33" s="321"/>
      <c r="CM33" s="322"/>
      <c r="CN33" s="321"/>
      <c r="CO33" s="322"/>
      <c r="CP33" s="321"/>
      <c r="CQ33" s="322"/>
      <c r="CR33" s="300"/>
      <c r="CS33" s="311"/>
      <c r="CT33" s="300"/>
      <c r="CU33" s="301"/>
      <c r="CV33" s="300"/>
      <c r="CW33" s="301"/>
      <c r="CX33" s="300"/>
      <c r="CY33" s="301"/>
      <c r="CZ33" s="300"/>
      <c r="DA33" s="301"/>
      <c r="DB33" s="300"/>
      <c r="DC33" s="301"/>
      <c r="DD33" s="300"/>
      <c r="DE33" s="301"/>
      <c r="DF33" s="300"/>
      <c r="DG33" s="301"/>
      <c r="DH33" s="300"/>
      <c r="DI33" s="301"/>
      <c r="DJ33" s="300"/>
      <c r="DK33" s="301"/>
      <c r="DL33" s="300"/>
      <c r="DM33" s="301"/>
      <c r="DN33" s="300"/>
      <c r="DO33" s="311"/>
      <c r="DP33" s="264"/>
      <c r="DQ33" s="1"/>
    </row>
    <row r="34" spans="1:121" ht="14.25" customHeight="1" thickBot="1" x14ac:dyDescent="0.3">
      <c r="A34" s="373" t="s">
        <v>43</v>
      </c>
      <c r="B34" s="374"/>
      <c r="C34" s="375"/>
      <c r="D34" s="304">
        <f t="shared" ref="D34" si="10">D30+D32+D33</f>
        <v>3676.5520000003653</v>
      </c>
      <c r="E34" s="305"/>
      <c r="F34" s="304">
        <f>F30+F32+F33</f>
        <v>3764.3960000002235</v>
      </c>
      <c r="G34" s="305"/>
      <c r="H34" s="304">
        <f t="shared" ref="H34:L34" si="11">H30+H32+H33</f>
        <v>3601.5960000002237</v>
      </c>
      <c r="I34" s="305"/>
      <c r="J34" s="304">
        <f t="shared" si="11"/>
        <v>3603.9400000000005</v>
      </c>
      <c r="K34" s="305"/>
      <c r="L34" s="304">
        <f t="shared" si="11"/>
        <v>3487.7679999998968</v>
      </c>
      <c r="M34" s="305"/>
      <c r="N34" s="304">
        <f t="shared" ref="N34:P34" si="12">N30+N32+N33</f>
        <v>3128.21</v>
      </c>
      <c r="O34" s="305"/>
      <c r="P34" s="304">
        <f t="shared" si="12"/>
        <v>3514.0090000001896</v>
      </c>
      <c r="Q34" s="305"/>
      <c r="R34" s="304">
        <f t="shared" ref="R34:T34" si="13">R30+R32+R33</f>
        <v>3538.7959999999807</v>
      </c>
      <c r="S34" s="305"/>
      <c r="T34" s="304">
        <f t="shared" si="13"/>
        <v>3721.190000000086</v>
      </c>
      <c r="U34" s="305"/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304">
        <f t="shared" ref="BT34:BV34" si="14">BT30+BT32+BT33</f>
        <v>3599.0280000002986</v>
      </c>
      <c r="BU34" s="305"/>
      <c r="BV34" s="304">
        <f t="shared" si="14"/>
        <v>3784.1180000002987</v>
      </c>
      <c r="BW34" s="305"/>
      <c r="BX34" s="304">
        <f t="shared" ref="BX34" si="15">BX30+BX32+BX33</f>
        <v>0</v>
      </c>
      <c r="BY34" s="305"/>
      <c r="BZ34" s="304">
        <f t="shared" ref="BZ34" si="16">BZ30+BZ32+BZ33</f>
        <v>0</v>
      </c>
      <c r="CA34" s="305"/>
      <c r="CB34" s="304">
        <f t="shared" ref="CB34" si="17">CB30+CB32+CB33</f>
        <v>0</v>
      </c>
      <c r="CC34" s="305"/>
      <c r="CD34" s="304">
        <f t="shared" ref="CD34:CR34" si="18">CD30+CD32+CD33</f>
        <v>0</v>
      </c>
      <c r="CE34" s="305"/>
      <c r="CF34" s="304">
        <f t="shared" si="18"/>
        <v>0</v>
      </c>
      <c r="CG34" s="305"/>
      <c r="CH34" s="304">
        <f t="shared" si="18"/>
        <v>0</v>
      </c>
      <c r="CI34" s="305"/>
      <c r="CJ34" s="304">
        <f t="shared" si="18"/>
        <v>0</v>
      </c>
      <c r="CK34" s="305"/>
      <c r="CL34" s="304">
        <f t="shared" si="18"/>
        <v>0</v>
      </c>
      <c r="CM34" s="305"/>
      <c r="CN34" s="304">
        <f t="shared" si="18"/>
        <v>0</v>
      </c>
      <c r="CO34" s="305"/>
      <c r="CP34" s="304">
        <f t="shared" si="18"/>
        <v>0</v>
      </c>
      <c r="CQ34" s="305"/>
      <c r="CR34" s="304">
        <f t="shared" si="18"/>
        <v>0</v>
      </c>
      <c r="CS34" s="305"/>
      <c r="CT34" s="304">
        <f>CT30+CT32+CT33</f>
        <v>0</v>
      </c>
      <c r="CU34" s="308"/>
      <c r="CV34" s="304">
        <f t="shared" ref="CV34" si="19">CV30+CV32+CV33</f>
        <v>0</v>
      </c>
      <c r="CW34" s="308"/>
      <c r="CX34" s="304">
        <f t="shared" ref="CX34" si="20">CX30+CX32+CX33</f>
        <v>0</v>
      </c>
      <c r="CY34" s="308"/>
      <c r="CZ34" s="304">
        <f t="shared" ref="CZ34" si="21">CZ30+CZ32+CZ33</f>
        <v>0</v>
      </c>
      <c r="DA34" s="308"/>
      <c r="DB34" s="304">
        <f>DB30+DB32+DB33</f>
        <v>0</v>
      </c>
      <c r="DC34" s="308"/>
      <c r="DD34" s="304">
        <f t="shared" ref="DD34" si="22">DD30+DD32+DD33</f>
        <v>0</v>
      </c>
      <c r="DE34" s="308"/>
      <c r="DF34" s="304">
        <f>DF30+DF32+DF33</f>
        <v>0</v>
      </c>
      <c r="DG34" s="308"/>
      <c r="DH34" s="304">
        <f t="shared" ref="DH34" si="23">DH30+DH32+DH33</f>
        <v>0</v>
      </c>
      <c r="DI34" s="308"/>
      <c r="DJ34" s="304">
        <f t="shared" ref="DJ34" si="24">DJ30+DJ32+DJ33</f>
        <v>0</v>
      </c>
      <c r="DK34" s="308"/>
      <c r="DL34" s="304">
        <f t="shared" ref="DL34" si="25">DL30+DL32+DL33</f>
        <v>0</v>
      </c>
      <c r="DM34" s="308"/>
      <c r="DN34" s="304">
        <f t="shared" ref="DN34" si="26">DN30+DN32+DN33</f>
        <v>0</v>
      </c>
      <c r="DO34" s="305"/>
      <c r="DP34" s="264"/>
      <c r="DQ34" s="1"/>
    </row>
    <row r="35" spans="1:121" ht="14.25" customHeight="1" thickBot="1" x14ac:dyDescent="0.3">
      <c r="A35" s="378" t="s">
        <v>44</v>
      </c>
      <c r="B35" s="379"/>
      <c r="C35" s="380"/>
      <c r="D35" s="306">
        <f>D31-D34</f>
        <v>356.54919999927142</v>
      </c>
      <c r="E35" s="307"/>
      <c r="F35" s="306">
        <f>F31-F34</f>
        <v>-98.98668000014095</v>
      </c>
      <c r="G35" s="307"/>
      <c r="H35" s="306">
        <f t="shared" ref="H35" si="27">H31-H34</f>
        <v>147.82955999974183</v>
      </c>
      <c r="I35" s="307"/>
      <c r="J35" s="306">
        <f t="shared" ref="J35" si="28">J31-J34</f>
        <v>173.66032000016503</v>
      </c>
      <c r="K35" s="307"/>
      <c r="L35" s="306">
        <f t="shared" ref="L35:N35" si="29">L31-L34</f>
        <v>161.87700000005862</v>
      </c>
      <c r="M35" s="307"/>
      <c r="N35" s="306">
        <f t="shared" si="29"/>
        <v>502.47703999998839</v>
      </c>
      <c r="O35" s="307"/>
      <c r="P35" s="306">
        <f t="shared" ref="P35:T35" si="30">P31-P34</f>
        <v>132.34067999972694</v>
      </c>
      <c r="Q35" s="307"/>
      <c r="R35" s="306">
        <f t="shared" si="30"/>
        <v>82.822000000019216</v>
      </c>
      <c r="S35" s="307"/>
      <c r="T35" s="306">
        <f t="shared" si="30"/>
        <v>8.1159999999140382</v>
      </c>
      <c r="U35" s="307"/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306">
        <f t="shared" ref="BT35:BV35" si="31">BT31-BT34</f>
        <v>128.02099999970142</v>
      </c>
      <c r="BU35" s="307"/>
      <c r="BV35" s="306">
        <f t="shared" si="31"/>
        <v>-172.21500000029891</v>
      </c>
      <c r="BW35" s="307"/>
      <c r="BX35" s="306">
        <f t="shared" ref="BX35" si="32">BX31-BX34</f>
        <v>0</v>
      </c>
      <c r="BY35" s="307"/>
      <c r="BZ35" s="306">
        <f t="shared" ref="BZ35" si="33">BZ31-BZ34</f>
        <v>0</v>
      </c>
      <c r="CA35" s="307"/>
      <c r="CB35" s="306">
        <f>CB31-CB34</f>
        <v>0</v>
      </c>
      <c r="CC35" s="307"/>
      <c r="CD35" s="304">
        <f t="shared" ref="CD35" si="34">CD31-CD34</f>
        <v>0</v>
      </c>
      <c r="CE35" s="305"/>
      <c r="CF35" s="304">
        <f t="shared" ref="CF35" si="35">CF31-CF34</f>
        <v>0</v>
      </c>
      <c r="CG35" s="305"/>
      <c r="CH35" s="304">
        <f t="shared" ref="CH35" si="36">CH31-CH34</f>
        <v>0</v>
      </c>
      <c r="CI35" s="305"/>
      <c r="CJ35" s="304">
        <f t="shared" ref="CJ35" si="37">CJ31-CJ34</f>
        <v>0</v>
      </c>
      <c r="CK35" s="305"/>
      <c r="CL35" s="304">
        <f t="shared" ref="CL35" si="38">CL31-CL34</f>
        <v>0</v>
      </c>
      <c r="CM35" s="305"/>
      <c r="CN35" s="304">
        <f t="shared" ref="CN35" si="39">CN31-CN34</f>
        <v>0</v>
      </c>
      <c r="CO35" s="305"/>
      <c r="CP35" s="306">
        <f t="shared" ref="CP35" si="40">CP31-CP34</f>
        <v>0</v>
      </c>
      <c r="CQ35" s="307"/>
      <c r="CR35" s="306">
        <f t="shared" ref="CR35" si="41">CR31-CR34</f>
        <v>0</v>
      </c>
      <c r="CS35" s="307"/>
      <c r="CT35" s="306">
        <f t="shared" ref="CT35:CZ35" si="42">CT31-CT34</f>
        <v>0</v>
      </c>
      <c r="CU35" s="309"/>
      <c r="CV35" s="306">
        <f t="shared" si="42"/>
        <v>0</v>
      </c>
      <c r="CW35" s="309"/>
      <c r="CX35" s="306">
        <f t="shared" si="42"/>
        <v>0</v>
      </c>
      <c r="CY35" s="309"/>
      <c r="CZ35" s="306">
        <f t="shared" si="42"/>
        <v>0</v>
      </c>
      <c r="DA35" s="309"/>
      <c r="DB35" s="306">
        <f t="shared" ref="DB35" si="43">DB31-DB34</f>
        <v>0</v>
      </c>
      <c r="DC35" s="309"/>
      <c r="DD35" s="306">
        <f t="shared" ref="DD35" si="44">DD31-DD34</f>
        <v>0</v>
      </c>
      <c r="DE35" s="309"/>
      <c r="DF35" s="306">
        <f t="shared" ref="DF35" si="45">DF31-DF34</f>
        <v>0</v>
      </c>
      <c r="DG35" s="309"/>
      <c r="DH35" s="306">
        <f t="shared" ref="DH35" si="46">DH31-DH34</f>
        <v>0</v>
      </c>
      <c r="DI35" s="309"/>
      <c r="DJ35" s="306">
        <f t="shared" ref="DJ35" si="47">DJ31-DJ34</f>
        <v>0</v>
      </c>
      <c r="DK35" s="309"/>
      <c r="DL35" s="306">
        <f t="shared" ref="DL35" si="48">DL31-DL34</f>
        <v>0</v>
      </c>
      <c r="DM35" s="309"/>
      <c r="DN35" s="306">
        <f t="shared" ref="DN35" si="49">DN31-DN34</f>
        <v>0</v>
      </c>
      <c r="DO35" s="307"/>
      <c r="DP35" s="264"/>
      <c r="DQ35" s="1"/>
    </row>
    <row r="36" spans="1:121" ht="15" hidden="1" customHeight="1" x14ac:dyDescent="0.25">
      <c r="A36" s="385" t="s">
        <v>45</v>
      </c>
      <c r="B36" s="386"/>
      <c r="C36" s="387"/>
      <c r="D36" s="313">
        <f t="shared" ref="D36" si="50">D31-E30-D32-D33</f>
        <v>109.24033999939797</v>
      </c>
      <c r="E36" s="314"/>
      <c r="F36" s="313">
        <f t="shared" ref="F36" si="51">F31-G30-F32-F33</f>
        <v>-39.726859999794215</v>
      </c>
      <c r="G36" s="314"/>
      <c r="H36" s="313">
        <f t="shared" ref="H36" si="52">H31-I30-H32-H33</f>
        <v>216.5840499996919</v>
      </c>
      <c r="I36" s="314"/>
      <c r="J36" s="313">
        <f t="shared" ref="J36" si="53">J31-K30-J32-J33</f>
        <v>202.39147000047683</v>
      </c>
      <c r="K36" s="314"/>
      <c r="L36" s="313">
        <f t="shared" ref="L36" si="54">L31-M30-L32-L33</f>
        <v>207.44585000001553</v>
      </c>
      <c r="M36" s="314"/>
      <c r="N36" s="313">
        <f t="shared" ref="N36" si="55">N31-O30-N32-N33</f>
        <v>486.16053000005735</v>
      </c>
      <c r="O36" s="314"/>
      <c r="P36" s="313">
        <f t="shared" ref="P36" si="56">P31-Q30-P32-P33</f>
        <v>87.756669999803023</v>
      </c>
      <c r="Q36" s="314"/>
      <c r="R36" s="313">
        <f t="shared" ref="R36" si="57">R31-S30-R32-R33</f>
        <v>49.669639999992341</v>
      </c>
      <c r="S36" s="314"/>
      <c r="T36" s="313">
        <f t="shared" ref="T36" si="58">T31-U30-T32-T33</f>
        <v>-83.618400000232441</v>
      </c>
      <c r="U36" s="314"/>
      <c r="V36" s="313">
        <f>V31-W30-V32-V33</f>
        <v>-2513.4879999999998</v>
      </c>
      <c r="W36" s="314"/>
      <c r="X36" s="313">
        <f>X31-Y30-X32-X33</f>
        <v>-2513.4879999999998</v>
      </c>
      <c r="Y36" s="314"/>
      <c r="Z36" s="313">
        <f>Z31-AA30-Z32-Z33</f>
        <v>-2513.4879999999998</v>
      </c>
      <c r="AA36" s="314"/>
      <c r="AB36" s="313">
        <f>AB31-AC30-AB32-AB33</f>
        <v>-2513.4879999999998</v>
      </c>
      <c r="AC36" s="314"/>
      <c r="AD36" s="313">
        <f t="shared" ref="AD36" si="59">AD31-AE30-AD32-AD33</f>
        <v>-2513.4879999999998</v>
      </c>
      <c r="AE36" s="315"/>
      <c r="AF36" s="313">
        <f>AF31-AG30-AF32-AF33</f>
        <v>-2513.4879999999998</v>
      </c>
      <c r="AG36" s="314"/>
      <c r="AH36" s="313">
        <f t="shared" ref="AH36" si="60">AH31-AI30-AH32-AH33</f>
        <v>-2513.4879999999998</v>
      </c>
      <c r="AI36" s="314"/>
      <c r="AJ36" s="313">
        <f t="shared" ref="AJ36" si="61">AJ31-AK30-AJ32-AJ33</f>
        <v>-2513.4879999999998</v>
      </c>
      <c r="AK36" s="314"/>
      <c r="AL36" s="313">
        <f t="shared" ref="AL36" si="62">AL31-AM30-AL32-AL33</f>
        <v>-2513.4879999999998</v>
      </c>
      <c r="AM36" s="314"/>
      <c r="AN36" s="313">
        <f t="shared" ref="AN36" si="63">AN31-AO30-AN32-AN33</f>
        <v>-2513.4879999999998</v>
      </c>
      <c r="AO36" s="314"/>
      <c r="AP36" s="313">
        <f t="shared" ref="AP36" si="64">AP31-AQ30-AP32-AP33</f>
        <v>-2513.4879999999998</v>
      </c>
      <c r="AQ36" s="314"/>
      <c r="AR36" s="313">
        <f t="shared" ref="AR36" si="65">AR31-AS30-AR32-AR33</f>
        <v>-2513.4879999999998</v>
      </c>
      <c r="AS36" s="314"/>
      <c r="AT36" s="313">
        <f t="shared" ref="AT36" si="66">AT31-AU30-AT32-AT33</f>
        <v>-2513.4879999999998</v>
      </c>
      <c r="AU36" s="314"/>
      <c r="AV36" s="313">
        <f t="shared" ref="AV36" si="67">AV31-AW30-AV32-AV33</f>
        <v>-2513.4879999999998</v>
      </c>
      <c r="AW36" s="314"/>
      <c r="AX36" s="313">
        <f t="shared" ref="AX36" si="68">AX31-AY30-AX32-AX33</f>
        <v>-2513.4879999999998</v>
      </c>
      <c r="AY36" s="314"/>
      <c r="AZ36" s="313">
        <f t="shared" ref="AZ36" si="69">AZ31-BA30-AZ32-AZ33</f>
        <v>-2513.4879999999998</v>
      </c>
      <c r="BA36" s="314"/>
      <c r="BB36" s="313">
        <f t="shared" ref="BB36" si="70">BB31-BC30-BB32-BB33</f>
        <v>-2513.4879999999998</v>
      </c>
      <c r="BC36" s="314"/>
      <c r="BD36" s="313">
        <f t="shared" ref="BD36" si="71">BD31-BE30-BD32-BD33</f>
        <v>-2513.4879999999998</v>
      </c>
      <c r="BE36" s="314"/>
      <c r="BF36" s="313">
        <f t="shared" ref="BF36" si="72">BF31-BG30-BF32-BF33</f>
        <v>-2513.4879999999998</v>
      </c>
      <c r="BG36" s="314"/>
      <c r="BH36" s="313">
        <f t="shared" ref="BH36" si="73">BH31-BI30-BH32-BH33</f>
        <v>-2513.4879999999998</v>
      </c>
      <c r="BI36" s="315"/>
      <c r="BJ36" s="313">
        <f t="shared" ref="BJ36" si="74">BJ31-BK30-BJ32-BJ33</f>
        <v>-2513.4879999999998</v>
      </c>
      <c r="BK36" s="315"/>
      <c r="BL36" s="313">
        <f t="shared" ref="BL36" si="75">BL31-BM30-BL32-BL33</f>
        <v>-2513.4879999999998</v>
      </c>
      <c r="BM36" s="315"/>
      <c r="BN36" s="313">
        <f t="shared" ref="BN36" si="76">BN31-BO30-BN32-BN33</f>
        <v>-2513.4879999999998</v>
      </c>
      <c r="BO36" s="314"/>
      <c r="BP36" s="313">
        <f t="shared" ref="BP36" si="77">BP31-BQ30-BP32-BP33</f>
        <v>-2513.4879999999998</v>
      </c>
      <c r="BQ36" s="314"/>
      <c r="BR36" s="313">
        <f t="shared" ref="BR36" si="78">BR31-BS30-BR32-BR33</f>
        <v>-2513.4879999999998</v>
      </c>
      <c r="BS36" s="314"/>
      <c r="BT36" s="313">
        <f t="shared" ref="BT36" si="79">BT31-BU30-BT32-BT33</f>
        <v>96.563410000259978</v>
      </c>
      <c r="BU36" s="314"/>
      <c r="BV36" s="313">
        <f t="shared" ref="BV36" si="80">BV31-BW30-BV32-BV33</f>
        <v>-148.33522000047441</v>
      </c>
      <c r="BW36" s="314"/>
      <c r="BX36" s="313">
        <f t="shared" ref="BX36" si="81">BX31-BY30-BX32-BX33</f>
        <v>0</v>
      </c>
      <c r="BY36" s="314"/>
      <c r="BZ36" s="313">
        <f t="shared" ref="BZ36" si="82">BZ31-CA30-BZ32-BZ33</f>
        <v>0</v>
      </c>
      <c r="CA36" s="314"/>
      <c r="CB36" s="211"/>
      <c r="CC36" s="211"/>
      <c r="CD36" s="211"/>
      <c r="CE36" s="211"/>
      <c r="CF36" s="211"/>
      <c r="CG36" s="211"/>
      <c r="CH36" s="381">
        <f>SUM(D36:BM36)</f>
        <v>-54060.832710000577</v>
      </c>
      <c r="CI36" s="382"/>
      <c r="CJ36" s="383"/>
      <c r="CK36" s="383"/>
      <c r="CL36" s="383"/>
      <c r="CM36" s="383"/>
      <c r="CN36" s="383"/>
      <c r="CO36" s="383"/>
      <c r="CP36" s="383"/>
      <c r="CQ36" s="383"/>
      <c r="CR36" s="384"/>
      <c r="CS36" s="212">
        <f>CR31-CS30-CR33-CR32</f>
        <v>0</v>
      </c>
      <c r="CT36" s="230"/>
      <c r="CU36" s="212">
        <f>CT31-CU30-CT33-CT32</f>
        <v>0</v>
      </c>
      <c r="CV36" s="230"/>
      <c r="CW36" s="230"/>
      <c r="CX36" s="230"/>
      <c r="CY36" s="230"/>
      <c r="CZ36" s="230"/>
      <c r="DA36" s="230"/>
      <c r="DB36" s="230"/>
      <c r="DC36" s="230"/>
      <c r="DD36" s="230"/>
      <c r="DE36" s="230"/>
      <c r="DF36" s="230"/>
      <c r="DG36" s="230"/>
      <c r="DH36" s="230"/>
      <c r="DI36" s="230"/>
      <c r="DJ36" s="230"/>
      <c r="DK36" s="230"/>
      <c r="DL36" s="230"/>
      <c r="DM36" s="230"/>
      <c r="DN36" s="230"/>
      <c r="DO36" s="230"/>
      <c r="DP36" s="1"/>
      <c r="DQ36" s="212">
        <f>DP31-DQ30-DP33-DP32</f>
        <v>-7417.6200199999657</v>
      </c>
    </row>
    <row r="37" spans="1:121" ht="15" customHeight="1" x14ac:dyDescent="0.25">
      <c r="A37" s="389" t="s">
        <v>46</v>
      </c>
      <c r="B37" s="389"/>
      <c r="C37" s="389"/>
      <c r="V37" s="48">
        <v>220.08</v>
      </c>
      <c r="Z37" s="48">
        <v>178.75</v>
      </c>
      <c r="AB37" s="48">
        <v>178.29</v>
      </c>
      <c r="AD37" s="48">
        <v>186.5</v>
      </c>
      <c r="AF37" s="48">
        <v>177.11</v>
      </c>
      <c r="AH37" s="48">
        <v>91.66</v>
      </c>
      <c r="AJ37" s="48">
        <v>116.03</v>
      </c>
      <c r="AL37" s="48">
        <v>55.78</v>
      </c>
      <c r="AN37" s="48">
        <v>126.27</v>
      </c>
      <c r="AP37" s="137" t="e">
        <f>#REF!</f>
        <v>#REF!</v>
      </c>
      <c r="BB37" s="137" t="e">
        <f>#REF!</f>
        <v>#REF!</v>
      </c>
      <c r="BD37" s="137" t="e">
        <f>#REF!</f>
        <v>#REF!</v>
      </c>
      <c r="DQ37" s="138"/>
    </row>
    <row r="38" spans="1:121" ht="15" customHeight="1" x14ac:dyDescent="0.25">
      <c r="A38" s="76"/>
      <c r="B38" s="76"/>
      <c r="C38" s="76"/>
      <c r="AP38" s="137"/>
      <c r="BB38" s="137"/>
      <c r="BD38" s="137"/>
      <c r="DQ38" s="138"/>
    </row>
    <row r="39" spans="1:121" ht="20.25" customHeight="1" x14ac:dyDescent="0.25">
      <c r="A39" s="76"/>
      <c r="B39" s="76"/>
      <c r="C39" s="76"/>
      <c r="AF39" s="170">
        <v>45094</v>
      </c>
      <c r="AG39" s="170">
        <v>45095</v>
      </c>
      <c r="AH39" s="170"/>
      <c r="AI39" s="170"/>
      <c r="AJ39" s="170"/>
      <c r="AK39" s="170"/>
      <c r="AL39" s="170">
        <v>45095</v>
      </c>
      <c r="AN39" s="170">
        <v>45096</v>
      </c>
      <c r="AP39" s="170">
        <v>45097</v>
      </c>
      <c r="AR39" s="170">
        <v>45098</v>
      </c>
      <c r="AT39" s="170">
        <v>45099</v>
      </c>
      <c r="AX39" s="176"/>
      <c r="AZ39" s="176">
        <v>45102</v>
      </c>
      <c r="BB39" s="176">
        <v>45103</v>
      </c>
      <c r="BD39" s="176" t="s">
        <v>64</v>
      </c>
      <c r="BP39" s="390">
        <v>45107</v>
      </c>
      <c r="BQ39" s="390"/>
      <c r="DQ39" s="138"/>
    </row>
    <row r="40" spans="1:121" x14ac:dyDescent="0.25">
      <c r="D40" s="316" t="s">
        <v>115</v>
      </c>
      <c r="E40" s="316"/>
      <c r="F40" s="316" t="s">
        <v>116</v>
      </c>
      <c r="G40" s="316"/>
      <c r="H40" s="316" t="s">
        <v>114</v>
      </c>
      <c r="I40" s="316"/>
      <c r="J40" s="316" t="s">
        <v>117</v>
      </c>
      <c r="K40" s="316"/>
      <c r="L40" s="316" t="s">
        <v>118</v>
      </c>
      <c r="M40" s="316"/>
      <c r="N40" s="316" t="s">
        <v>119</v>
      </c>
      <c r="O40" s="316"/>
      <c r="P40" s="316" t="s">
        <v>120</v>
      </c>
      <c r="Q40" s="316"/>
      <c r="R40" s="316" t="s">
        <v>121</v>
      </c>
      <c r="S40" s="316"/>
      <c r="T40" s="316" t="s">
        <v>122</v>
      </c>
      <c r="U40" s="316"/>
      <c r="AH40" s="170"/>
      <c r="AI40" s="169"/>
      <c r="AJ40" s="170"/>
      <c r="AL40" s="170"/>
      <c r="AN40" s="169"/>
      <c r="AP40" s="170"/>
      <c r="AR40" s="170"/>
      <c r="AX40" s="177"/>
      <c r="BB40" s="177"/>
      <c r="BT40" s="316" t="s">
        <v>123</v>
      </c>
      <c r="BU40" s="316"/>
      <c r="BV40" s="316"/>
      <c r="BW40" s="316"/>
      <c r="BX40" s="316"/>
      <c r="BY40" s="316"/>
      <c r="BZ40" s="316"/>
      <c r="CA40" s="316"/>
      <c r="CB40" s="316"/>
      <c r="CC40" s="316"/>
      <c r="CD40" s="316"/>
      <c r="CE40" s="316"/>
      <c r="CF40" s="316"/>
      <c r="CG40" s="316"/>
      <c r="CH40" s="316"/>
      <c r="CI40" s="316"/>
      <c r="CJ40" s="316"/>
      <c r="CK40" s="316"/>
      <c r="CL40" s="316"/>
      <c r="CM40" s="316"/>
      <c r="CN40" s="388"/>
      <c r="CO40" s="388"/>
      <c r="CP40" s="388"/>
      <c r="CQ40" s="388"/>
      <c r="CR40" s="388"/>
      <c r="CS40" s="388"/>
      <c r="CT40" s="388"/>
      <c r="CU40" s="388"/>
      <c r="CV40" s="231"/>
      <c r="CW40" s="231"/>
      <c r="CX40" s="231"/>
      <c r="CY40" s="231"/>
      <c r="CZ40" s="231"/>
      <c r="DA40" s="231"/>
      <c r="DB40" s="231"/>
      <c r="DC40" s="231"/>
      <c r="DD40" s="231"/>
      <c r="DE40" s="231"/>
      <c r="DF40" s="388"/>
      <c r="DG40" s="388"/>
      <c r="DH40" s="231"/>
      <c r="DI40" s="231"/>
      <c r="DJ40" s="231"/>
      <c r="DK40" s="231"/>
      <c r="DL40" s="388"/>
      <c r="DM40" s="388"/>
      <c r="DN40" s="388"/>
      <c r="DO40" s="388"/>
    </row>
    <row r="41" spans="1:121" x14ac:dyDescent="0.25">
      <c r="C41" s="163" t="s">
        <v>48</v>
      </c>
      <c r="D41" s="312">
        <v>15642.611999999999</v>
      </c>
      <c r="E41" s="312"/>
      <c r="F41" s="312">
        <v>15647.148999999999</v>
      </c>
      <c r="G41" s="312"/>
      <c r="H41" s="312">
        <v>15651.105</v>
      </c>
      <c r="I41" s="312"/>
      <c r="J41" s="312">
        <v>15654.773999999999</v>
      </c>
      <c r="K41" s="312"/>
      <c r="L41" s="312">
        <v>15658.712</v>
      </c>
      <c r="M41" s="312"/>
      <c r="N41" s="312">
        <v>15662.493</v>
      </c>
      <c r="O41" s="312"/>
      <c r="P41" s="312">
        <v>15666.384</v>
      </c>
      <c r="Q41" s="312"/>
      <c r="R41" s="312">
        <v>15670.371999999999</v>
      </c>
      <c r="S41" s="312"/>
      <c r="T41" s="312">
        <v>15674.883</v>
      </c>
      <c r="U41" s="312"/>
      <c r="AB41" s="164"/>
      <c r="AC41" s="17"/>
      <c r="AD41" s="17"/>
      <c r="AE41" s="17"/>
      <c r="AF41" s="17"/>
      <c r="AG41" s="17"/>
      <c r="AH41" s="17"/>
      <c r="AI41" s="168"/>
      <c r="AJ41" s="167"/>
      <c r="AK41" s="167"/>
      <c r="AL41" s="171"/>
      <c r="AM41" s="17"/>
      <c r="AN41" s="172"/>
      <c r="AO41" s="17"/>
      <c r="AP41" s="137"/>
      <c r="AQ41" s="17"/>
      <c r="AR41" s="137"/>
      <c r="AS41" s="17"/>
      <c r="AT41" s="175"/>
      <c r="AU41" s="17"/>
      <c r="AV41" s="17"/>
      <c r="AW41" s="17"/>
      <c r="AX41" s="177"/>
      <c r="AY41" s="17"/>
      <c r="AZ41" s="17"/>
      <c r="BA41" s="17"/>
      <c r="BB41" s="177"/>
      <c r="BC41" s="17"/>
      <c r="BD41" s="175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391"/>
      <c r="BQ41" s="391"/>
      <c r="BR41" s="17"/>
      <c r="BS41" s="17"/>
      <c r="BT41" s="312">
        <v>15679.178</v>
      </c>
      <c r="BU41" s="312"/>
      <c r="BV41" s="312">
        <v>15683.91</v>
      </c>
      <c r="BW41" s="312"/>
      <c r="BX41" s="312"/>
      <c r="BY41" s="312"/>
      <c r="BZ41" s="312"/>
      <c r="CA41" s="312"/>
      <c r="CB41" s="392"/>
      <c r="CC41" s="392"/>
      <c r="CD41" s="312"/>
      <c r="CE41" s="312"/>
      <c r="CF41" s="312"/>
      <c r="CG41" s="312"/>
      <c r="CH41" s="312"/>
      <c r="CI41" s="312"/>
      <c r="CJ41" s="312"/>
      <c r="CK41" s="312"/>
      <c r="CL41" s="312"/>
      <c r="CM41" s="312"/>
      <c r="CN41" s="312"/>
      <c r="CO41" s="312"/>
      <c r="CP41" s="312"/>
      <c r="CQ41" s="312"/>
      <c r="CR41" s="393"/>
      <c r="CS41" s="393"/>
      <c r="CT41" s="393"/>
      <c r="CU41" s="393"/>
      <c r="CV41" s="232"/>
      <c r="CW41" s="232"/>
      <c r="CX41" s="232"/>
      <c r="CY41" s="232"/>
      <c r="CZ41" s="232"/>
      <c r="DA41" s="232"/>
      <c r="DB41" s="232"/>
      <c r="DC41" s="232"/>
      <c r="DD41" s="232"/>
      <c r="DE41" s="232"/>
      <c r="DF41" s="393"/>
      <c r="DG41" s="393"/>
      <c r="DH41" s="232"/>
      <c r="DI41" s="232"/>
      <c r="DJ41" s="232"/>
      <c r="DK41" s="232"/>
      <c r="DL41" s="393"/>
      <c r="DM41" s="393"/>
      <c r="DN41" s="393"/>
      <c r="DO41" s="393"/>
    </row>
    <row r="42" spans="1:121" x14ac:dyDescent="0.25">
      <c r="C42" s="163" t="s">
        <v>49</v>
      </c>
      <c r="D42" s="312">
        <v>773.63900000000001</v>
      </c>
      <c r="E42" s="312"/>
      <c r="F42" s="312">
        <v>773.63900000000001</v>
      </c>
      <c r="G42" s="312"/>
      <c r="H42" s="312">
        <v>773.63900000000001</v>
      </c>
      <c r="I42" s="312"/>
      <c r="J42" s="312">
        <v>773.63900000000001</v>
      </c>
      <c r="K42" s="312"/>
      <c r="L42" s="312">
        <v>773.63900000000001</v>
      </c>
      <c r="M42" s="312"/>
      <c r="N42" s="312">
        <v>773.63900000000001</v>
      </c>
      <c r="O42" s="312"/>
      <c r="P42" s="312">
        <v>773.63900000000001</v>
      </c>
      <c r="Q42" s="312"/>
      <c r="R42" s="312">
        <v>773.63900000000001</v>
      </c>
      <c r="S42" s="312"/>
      <c r="T42" s="312">
        <v>773.63900000000001</v>
      </c>
      <c r="U42" s="312"/>
      <c r="AB42" s="164"/>
      <c r="AC42" s="17"/>
      <c r="AD42" s="17"/>
      <c r="AE42" s="17"/>
      <c r="AF42" s="17"/>
      <c r="AG42" s="17"/>
      <c r="AH42" s="17"/>
      <c r="AI42" s="168"/>
      <c r="AJ42" s="167"/>
      <c r="AK42" s="167"/>
      <c r="AL42" s="41"/>
      <c r="AM42" s="17"/>
      <c r="AN42" s="172"/>
      <c r="AO42" s="17"/>
      <c r="AP42" s="137"/>
      <c r="AQ42" s="17"/>
      <c r="AR42" s="137"/>
      <c r="AS42" s="17"/>
      <c r="AT42" s="175"/>
      <c r="AU42" s="17"/>
      <c r="AV42" s="17"/>
      <c r="AW42" s="17"/>
      <c r="AX42" s="177"/>
      <c r="AY42" s="17"/>
      <c r="AZ42" s="17"/>
      <c r="BA42" s="17"/>
      <c r="BB42" s="177"/>
      <c r="BC42" s="17"/>
      <c r="BD42" s="175"/>
      <c r="BE42" s="17"/>
      <c r="BF42" s="175"/>
      <c r="BG42" s="17"/>
      <c r="BH42" s="17"/>
      <c r="BI42" s="17"/>
      <c r="BJ42" s="17"/>
      <c r="BK42" s="17"/>
      <c r="BL42" s="17"/>
      <c r="BM42" s="17"/>
      <c r="BN42" s="17"/>
      <c r="BO42" s="17"/>
      <c r="BP42" s="391"/>
      <c r="BQ42" s="391"/>
      <c r="BR42" s="17"/>
      <c r="BS42" s="17"/>
      <c r="BT42" s="312">
        <v>773.63900000000001</v>
      </c>
      <c r="BU42" s="312"/>
      <c r="BV42" s="312">
        <v>773.64</v>
      </c>
      <c r="BW42" s="312"/>
      <c r="BX42" s="312"/>
      <c r="BY42" s="312"/>
      <c r="BZ42" s="312"/>
      <c r="CA42" s="312"/>
      <c r="CB42" s="392"/>
      <c r="CC42" s="392"/>
      <c r="CD42" s="312"/>
      <c r="CE42" s="312"/>
      <c r="CF42" s="312"/>
      <c r="CG42" s="312"/>
      <c r="CH42" s="312"/>
      <c r="CI42" s="312"/>
      <c r="CJ42" s="312"/>
      <c r="CK42" s="312"/>
      <c r="CL42" s="312"/>
      <c r="CM42" s="312"/>
      <c r="CN42" s="312"/>
      <c r="CO42" s="312"/>
      <c r="CP42" s="312"/>
      <c r="CQ42" s="312"/>
      <c r="CR42" s="393"/>
      <c r="CS42" s="393"/>
      <c r="CT42" s="393"/>
      <c r="CU42" s="393"/>
      <c r="CV42" s="232"/>
      <c r="CW42" s="232"/>
      <c r="CX42" s="232"/>
      <c r="CY42" s="232"/>
      <c r="CZ42" s="232"/>
      <c r="DA42" s="232"/>
      <c r="DB42" s="232"/>
      <c r="DC42" s="232"/>
      <c r="DD42" s="232"/>
      <c r="DE42" s="232"/>
      <c r="DF42" s="393"/>
      <c r="DG42" s="393"/>
      <c r="DH42" s="232"/>
      <c r="DI42" s="232"/>
      <c r="DJ42" s="232"/>
      <c r="DK42" s="232"/>
      <c r="DL42" s="393"/>
      <c r="DM42" s="393"/>
      <c r="DN42" s="393"/>
      <c r="DO42" s="393"/>
    </row>
    <row r="43" spans="1:121" x14ac:dyDescent="0.25">
      <c r="C43" s="163" t="s">
        <v>50</v>
      </c>
      <c r="D43" s="312">
        <v>14.679999999999836</v>
      </c>
      <c r="E43" s="312"/>
      <c r="F43" s="312">
        <v>14.960000000000036</v>
      </c>
      <c r="G43" s="312"/>
      <c r="H43" s="312">
        <v>15.480000000000018</v>
      </c>
      <c r="I43" s="312"/>
      <c r="J43" s="312">
        <v>15.239999999999782</v>
      </c>
      <c r="K43" s="312"/>
      <c r="L43" s="312">
        <v>15.680000000000291</v>
      </c>
      <c r="M43" s="312"/>
      <c r="N43" s="312">
        <v>15.319999999999709</v>
      </c>
      <c r="O43" s="312"/>
      <c r="P43" s="312">
        <v>14.880000000000109</v>
      </c>
      <c r="Q43" s="312"/>
      <c r="R43" s="312">
        <v>15.160000000000309</v>
      </c>
      <c r="S43" s="312"/>
      <c r="T43" s="312">
        <v>15.199999999999818</v>
      </c>
      <c r="U43" s="312"/>
      <c r="AB43" s="165"/>
      <c r="AC43" s="17"/>
      <c r="AD43" s="17"/>
      <c r="AE43" s="17"/>
      <c r="AF43" s="17"/>
      <c r="AG43" s="17"/>
      <c r="AH43" s="17"/>
      <c r="AI43" s="167"/>
      <c r="AJ43" s="167"/>
      <c r="AK43" s="167"/>
      <c r="AL43" s="41"/>
      <c r="AM43" s="17"/>
      <c r="AN43" s="173"/>
      <c r="AO43" s="17"/>
      <c r="AP43" s="137"/>
      <c r="AQ43" s="17"/>
      <c r="AR43" s="137"/>
      <c r="AS43" s="17"/>
      <c r="AT43" s="17"/>
      <c r="AU43" s="17"/>
      <c r="AV43" s="17"/>
      <c r="AW43" s="17"/>
      <c r="AX43" s="177"/>
      <c r="AY43" s="17"/>
      <c r="AZ43" s="17"/>
      <c r="BA43" s="17"/>
      <c r="BB43" s="17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391"/>
      <c r="BQ43" s="391"/>
      <c r="BR43" s="17"/>
      <c r="BS43" s="17"/>
      <c r="BT43" s="312">
        <v>15.159999999999854</v>
      </c>
      <c r="BU43" s="312"/>
      <c r="BV43" s="312">
        <v>12.160000000000309</v>
      </c>
      <c r="BW43" s="312"/>
      <c r="BX43" s="312"/>
      <c r="BY43" s="312"/>
      <c r="BZ43" s="312"/>
      <c r="CA43" s="312"/>
      <c r="CB43" s="312"/>
      <c r="CC43" s="312"/>
      <c r="CD43" s="312"/>
      <c r="CE43" s="312"/>
      <c r="CF43" s="312"/>
      <c r="CG43" s="312"/>
      <c r="CH43" s="312"/>
      <c r="CI43" s="312"/>
      <c r="CJ43" s="312"/>
      <c r="CK43" s="312"/>
      <c r="CL43" s="312"/>
      <c r="CM43" s="312"/>
      <c r="CN43" s="312"/>
      <c r="CO43" s="312"/>
      <c r="CP43" s="312"/>
      <c r="CQ43" s="312"/>
      <c r="CR43" s="393"/>
      <c r="CS43" s="393"/>
      <c r="CT43" s="393"/>
      <c r="CU43" s="393"/>
      <c r="CV43" s="232"/>
      <c r="CW43" s="232"/>
      <c r="CX43" s="232"/>
      <c r="CY43" s="232"/>
      <c r="CZ43" s="232"/>
      <c r="DA43" s="232"/>
      <c r="DB43" s="232"/>
      <c r="DC43" s="232"/>
      <c r="DD43" s="232"/>
      <c r="DE43" s="232"/>
      <c r="DF43" s="393"/>
      <c r="DG43" s="393"/>
      <c r="DH43" s="232"/>
      <c r="DI43" s="232"/>
      <c r="DJ43" s="232"/>
      <c r="DK43" s="232"/>
      <c r="DL43" s="393"/>
      <c r="DM43" s="393"/>
      <c r="DN43" s="393"/>
      <c r="DO43" s="393"/>
    </row>
    <row r="44" spans="1:121" x14ac:dyDescent="0.25">
      <c r="C44" s="163" t="s">
        <v>51</v>
      </c>
      <c r="D44" s="312">
        <v>147</v>
      </c>
      <c r="E44" s="312"/>
      <c r="F44" s="312">
        <v>152.04000000000815</v>
      </c>
      <c r="G44" s="312"/>
      <c r="H44" s="312">
        <v>161.8399999999674</v>
      </c>
      <c r="I44" s="312"/>
      <c r="J44" s="312">
        <v>161.42000000003463</v>
      </c>
      <c r="K44" s="312"/>
      <c r="L44" s="312">
        <v>169.67999999998574</v>
      </c>
      <c r="M44" s="312"/>
      <c r="N44" s="312">
        <v>159.45999999999185</v>
      </c>
      <c r="O44" s="312"/>
      <c r="P44" s="312">
        <v>162.40000000003056</v>
      </c>
      <c r="Q44" s="312"/>
      <c r="R44" s="312">
        <v>163.79999999995925</v>
      </c>
      <c r="S44" s="312"/>
      <c r="T44" s="312">
        <v>164.21999999999389</v>
      </c>
      <c r="U44" s="312"/>
      <c r="AB44" s="166"/>
      <c r="AC44" s="17"/>
      <c r="AD44" s="17"/>
      <c r="AE44" s="17"/>
      <c r="AF44" s="17"/>
      <c r="AG44" s="17"/>
      <c r="AH44" s="17"/>
      <c r="AI44" s="167"/>
      <c r="AJ44" s="167"/>
      <c r="AK44" s="167"/>
      <c r="AL44" s="41"/>
      <c r="AM44" s="17"/>
      <c r="AN44" s="173"/>
      <c r="AO44" s="17"/>
      <c r="AP44" s="137"/>
      <c r="AQ44" s="17"/>
      <c r="AR44" s="137"/>
      <c r="AS44" s="17"/>
      <c r="AT44" s="17"/>
      <c r="AU44" s="17"/>
      <c r="AV44" s="17"/>
      <c r="AW44" s="17"/>
      <c r="AX44" s="177"/>
      <c r="AY44" s="17"/>
      <c r="AZ44" s="17"/>
      <c r="BA44" s="17"/>
      <c r="BB44" s="17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391"/>
      <c r="BQ44" s="391"/>
      <c r="BR44" s="17"/>
      <c r="BS44" s="17"/>
      <c r="BT44" s="312">
        <v>155.96000000004278</v>
      </c>
      <c r="BU44" s="312"/>
      <c r="BV44" s="312">
        <v>154.13999999997759</v>
      </c>
      <c r="BW44" s="312"/>
      <c r="BX44" s="312"/>
      <c r="BY44" s="312"/>
      <c r="BZ44" s="312"/>
      <c r="CA44" s="312"/>
      <c r="CB44" s="312"/>
      <c r="CC44" s="312"/>
      <c r="CD44" s="312"/>
      <c r="CE44" s="312"/>
      <c r="CF44" s="312"/>
      <c r="CG44" s="312"/>
      <c r="CH44" s="312"/>
      <c r="CI44" s="312"/>
      <c r="CJ44" s="312"/>
      <c r="CK44" s="312"/>
      <c r="CL44" s="312"/>
      <c r="CM44" s="312"/>
      <c r="CN44" s="312"/>
      <c r="CO44" s="312"/>
      <c r="CP44" s="312"/>
      <c r="CQ44" s="312"/>
      <c r="CR44" s="393"/>
      <c r="CS44" s="393"/>
      <c r="CT44" s="393"/>
      <c r="CU44" s="393"/>
      <c r="CV44" s="232"/>
      <c r="CW44" s="232"/>
      <c r="CX44" s="232"/>
      <c r="CY44" s="232"/>
      <c r="CZ44" s="232"/>
      <c r="DA44" s="232"/>
      <c r="DB44" s="232"/>
      <c r="DC44" s="232"/>
      <c r="DD44" s="232"/>
      <c r="DE44" s="232"/>
      <c r="DF44" s="393"/>
      <c r="DG44" s="393"/>
      <c r="DH44" s="232"/>
      <c r="DI44" s="232"/>
      <c r="DJ44" s="232"/>
      <c r="DK44" s="232"/>
      <c r="DL44" s="393"/>
      <c r="DM44" s="393"/>
      <c r="DN44" s="393"/>
      <c r="DO44" s="393"/>
    </row>
    <row r="45" spans="1:121" x14ac:dyDescent="0.25">
      <c r="C45" s="163" t="s">
        <v>52</v>
      </c>
      <c r="D45" s="312">
        <v>37.169999999996435</v>
      </c>
      <c r="E45" s="312"/>
      <c r="F45" s="312">
        <v>37.065000000000509</v>
      </c>
      <c r="G45" s="312"/>
      <c r="H45" s="312">
        <v>37.275000000005093</v>
      </c>
      <c r="I45" s="312"/>
      <c r="J45" s="312">
        <v>37.205000000003565</v>
      </c>
      <c r="K45" s="312"/>
      <c r="L45" s="312">
        <v>37.134999999989304</v>
      </c>
      <c r="M45" s="312"/>
      <c r="N45" s="312">
        <v>37.625</v>
      </c>
      <c r="O45" s="312"/>
      <c r="P45" s="312">
        <v>38.570000000001528</v>
      </c>
      <c r="Q45" s="312"/>
      <c r="R45" s="312">
        <v>38.150000000005093</v>
      </c>
      <c r="S45" s="312"/>
      <c r="T45" s="312">
        <v>37.484999999996944</v>
      </c>
      <c r="U45" s="312"/>
      <c r="AB45" s="166"/>
      <c r="AC45" s="17"/>
      <c r="AD45" s="17"/>
      <c r="AE45" s="17"/>
      <c r="AF45" s="17"/>
      <c r="AG45" s="17"/>
      <c r="AH45" s="17"/>
      <c r="AI45" s="167"/>
      <c r="AJ45" s="167"/>
      <c r="AK45" s="167"/>
      <c r="AL45" s="41"/>
      <c r="AM45" s="17"/>
      <c r="AN45" s="173"/>
      <c r="AO45" s="17"/>
      <c r="AP45" s="137"/>
      <c r="AQ45" s="17"/>
      <c r="AR45" s="137"/>
      <c r="AS45" s="17"/>
      <c r="AT45" s="17"/>
      <c r="AU45" s="17"/>
      <c r="AV45" s="17"/>
      <c r="AW45" s="17"/>
      <c r="AX45" s="177"/>
      <c r="AY45" s="17"/>
      <c r="AZ45" s="17"/>
      <c r="BA45" s="17"/>
      <c r="BB45" s="17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391"/>
      <c r="BQ45" s="391"/>
      <c r="BR45" s="17"/>
      <c r="BS45" s="17"/>
      <c r="BT45" s="312">
        <v>37.729999999995925</v>
      </c>
      <c r="BU45" s="312"/>
      <c r="BV45" s="312">
        <v>40.320000000001528</v>
      </c>
      <c r="BW45" s="312"/>
      <c r="BX45" s="312"/>
      <c r="BY45" s="312"/>
      <c r="BZ45" s="312"/>
      <c r="CA45" s="312"/>
      <c r="CB45" s="312"/>
      <c r="CC45" s="312"/>
      <c r="CD45" s="312"/>
      <c r="CE45" s="312"/>
      <c r="CF45" s="312"/>
      <c r="CG45" s="312"/>
      <c r="CH45" s="312"/>
      <c r="CI45" s="312"/>
      <c r="CJ45" s="312"/>
      <c r="CK45" s="312"/>
      <c r="CL45" s="312"/>
      <c r="CM45" s="312"/>
      <c r="CN45" s="312"/>
      <c r="CO45" s="312"/>
      <c r="CP45" s="312"/>
      <c r="CQ45" s="312"/>
      <c r="CR45" s="393"/>
      <c r="CS45" s="393"/>
      <c r="CT45" s="393"/>
      <c r="CU45" s="393"/>
      <c r="CV45" s="232"/>
      <c r="CW45" s="232"/>
      <c r="CX45" s="232"/>
      <c r="CY45" s="232"/>
      <c r="CZ45" s="232"/>
      <c r="DA45" s="232"/>
      <c r="DB45" s="232"/>
      <c r="DC45" s="232"/>
      <c r="DD45" s="232"/>
      <c r="DE45" s="232"/>
      <c r="DF45" s="393"/>
      <c r="DG45" s="393"/>
      <c r="DH45" s="232"/>
      <c r="DI45" s="232"/>
      <c r="DJ45" s="232"/>
      <c r="DK45" s="232"/>
      <c r="DL45" s="393"/>
      <c r="DM45" s="393"/>
      <c r="DN45" s="393"/>
      <c r="DO45" s="393"/>
    </row>
    <row r="46" spans="1:121" x14ac:dyDescent="0.25">
      <c r="C46" s="163" t="s">
        <v>53</v>
      </c>
      <c r="D46" s="312">
        <v>16869.003000000001</v>
      </c>
      <c r="E46" s="312"/>
      <c r="F46" s="312">
        <v>16872.983</v>
      </c>
      <c r="G46" s="312"/>
      <c r="H46" s="312">
        <v>16877.101999999999</v>
      </c>
      <c r="I46" s="312"/>
      <c r="J46" s="312">
        <v>16881.205000000002</v>
      </c>
      <c r="K46" s="312"/>
      <c r="L46" s="312">
        <v>16885.257000000001</v>
      </c>
      <c r="M46" s="312"/>
      <c r="N46" s="312">
        <v>16889.207999999999</v>
      </c>
      <c r="O46" s="312"/>
      <c r="P46" s="312">
        <v>16893.096000000001</v>
      </c>
      <c r="Q46" s="312"/>
      <c r="R46" s="312">
        <v>16897.019</v>
      </c>
      <c r="S46" s="312"/>
      <c r="T46" s="312">
        <v>16901.223999999998</v>
      </c>
      <c r="U46" s="312"/>
      <c r="AB46" s="166"/>
      <c r="AC46" s="17"/>
      <c r="AD46" s="17"/>
      <c r="AE46" s="17"/>
      <c r="AF46" s="17"/>
      <c r="AG46" s="17"/>
      <c r="AH46" s="17"/>
      <c r="AI46" s="168"/>
      <c r="AJ46" s="167"/>
      <c r="AK46" s="167"/>
      <c r="AL46" s="171"/>
      <c r="AM46" s="17"/>
      <c r="AN46" s="172"/>
      <c r="AO46" s="17"/>
      <c r="AP46" s="137"/>
      <c r="AQ46" s="17"/>
      <c r="AR46" s="137"/>
      <c r="AS46" s="17"/>
      <c r="AT46" s="175"/>
      <c r="AU46" s="17"/>
      <c r="AV46" s="17"/>
      <c r="AW46" s="17"/>
      <c r="AX46" s="177"/>
      <c r="AY46" s="17"/>
      <c r="AZ46" s="17"/>
      <c r="BA46" s="17"/>
      <c r="BB46" s="177"/>
      <c r="BC46" s="17"/>
      <c r="BD46" s="175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391"/>
      <c r="BQ46" s="391"/>
      <c r="BR46" s="17"/>
      <c r="BS46" s="17"/>
      <c r="BT46" s="312">
        <v>16905.329000000002</v>
      </c>
      <c r="BU46" s="312"/>
      <c r="BV46" s="312">
        <v>16909.415000000001</v>
      </c>
      <c r="BW46" s="312"/>
      <c r="BX46" s="312"/>
      <c r="BY46" s="312"/>
      <c r="BZ46" s="312"/>
      <c r="CA46" s="312"/>
      <c r="CB46" s="312"/>
      <c r="CC46" s="312"/>
      <c r="CD46" s="312"/>
      <c r="CE46" s="312"/>
      <c r="CF46" s="312"/>
      <c r="CG46" s="312"/>
      <c r="CH46" s="312"/>
      <c r="CI46" s="312"/>
      <c r="CJ46" s="312"/>
      <c r="CK46" s="312"/>
      <c r="CL46" s="312"/>
      <c r="CM46" s="312"/>
      <c r="CN46" s="312"/>
      <c r="CO46" s="312"/>
      <c r="CP46" s="312"/>
      <c r="CQ46" s="312"/>
      <c r="CR46" s="393"/>
      <c r="CS46" s="393"/>
      <c r="CT46" s="393"/>
      <c r="CU46" s="393"/>
      <c r="CV46" s="232"/>
      <c r="CW46" s="232"/>
      <c r="CX46" s="232"/>
      <c r="CY46" s="232"/>
      <c r="CZ46" s="232"/>
      <c r="DA46" s="232"/>
      <c r="DB46" s="232"/>
      <c r="DC46" s="232"/>
      <c r="DD46" s="232"/>
      <c r="DE46" s="232"/>
      <c r="DF46" s="393"/>
      <c r="DG46" s="393"/>
      <c r="DH46" s="232"/>
      <c r="DI46" s="232"/>
      <c r="DJ46" s="232"/>
      <c r="DK46" s="232"/>
      <c r="DL46" s="393"/>
      <c r="DM46" s="393"/>
      <c r="DN46" s="393"/>
      <c r="DO46" s="393"/>
    </row>
    <row r="47" spans="1:121" x14ac:dyDescent="0.25">
      <c r="C47" s="163" t="s">
        <v>54</v>
      </c>
      <c r="D47" s="312">
        <v>4.3</v>
      </c>
      <c r="E47" s="312"/>
      <c r="F47" s="312">
        <v>4.3</v>
      </c>
      <c r="G47" s="312"/>
      <c r="H47" s="312">
        <v>4.34</v>
      </c>
      <c r="I47" s="312"/>
      <c r="J47" s="312">
        <v>4.3600000000000003</v>
      </c>
      <c r="K47" s="312"/>
      <c r="L47" s="312">
        <v>4.3600000000000003</v>
      </c>
      <c r="M47" s="312"/>
      <c r="N47" s="312">
        <v>4.3600000000000003</v>
      </c>
      <c r="O47" s="312"/>
      <c r="P47" s="312">
        <v>4.3600000000000003</v>
      </c>
      <c r="Q47" s="312"/>
      <c r="R47" s="312">
        <v>4.3600000000000003</v>
      </c>
      <c r="S47" s="312"/>
      <c r="T47" s="312">
        <v>4.3600000000000003</v>
      </c>
      <c r="U47" s="312"/>
      <c r="AB47" s="166"/>
      <c r="AC47" s="17"/>
      <c r="AD47" s="17"/>
      <c r="AE47" s="17"/>
      <c r="AF47" s="17"/>
      <c r="AG47" s="17"/>
      <c r="AH47" s="17"/>
      <c r="AI47" s="167"/>
      <c r="AJ47" s="167"/>
      <c r="AK47" s="167"/>
      <c r="AL47" s="41"/>
      <c r="AM47" s="17"/>
      <c r="AN47" s="173"/>
      <c r="AO47" s="17"/>
      <c r="AP47" s="137"/>
      <c r="AQ47" s="17"/>
      <c r="AR47" s="137"/>
      <c r="AS47" s="17"/>
      <c r="AT47" s="17"/>
      <c r="AU47" s="17"/>
      <c r="AV47" s="17"/>
      <c r="AW47" s="17"/>
      <c r="AX47" s="177"/>
      <c r="AY47" s="17"/>
      <c r="AZ47" s="17"/>
      <c r="BA47" s="17"/>
      <c r="BB47" s="177"/>
      <c r="BC47" s="17"/>
      <c r="BD47" s="175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391"/>
      <c r="BQ47" s="391"/>
      <c r="BR47" s="17"/>
      <c r="BS47" s="17"/>
      <c r="BT47" s="312">
        <v>4.3600000000000003</v>
      </c>
      <c r="BU47" s="312"/>
      <c r="BV47" s="312">
        <v>4.46</v>
      </c>
      <c r="BW47" s="312"/>
      <c r="BX47" s="312"/>
      <c r="BY47" s="312"/>
      <c r="BZ47" s="312"/>
      <c r="CA47" s="312"/>
      <c r="CB47" s="392"/>
      <c r="CC47" s="392"/>
      <c r="CD47" s="312"/>
      <c r="CE47" s="312"/>
      <c r="CF47" s="312"/>
      <c r="CG47" s="312"/>
      <c r="CH47" s="312"/>
      <c r="CI47" s="312"/>
      <c r="CJ47" s="312"/>
      <c r="CK47" s="312"/>
      <c r="CL47" s="312"/>
      <c r="CM47" s="312"/>
      <c r="CN47" s="312"/>
      <c r="CO47" s="312"/>
      <c r="CP47" s="312"/>
      <c r="CQ47" s="312"/>
      <c r="CR47" s="393"/>
      <c r="CS47" s="393"/>
      <c r="CT47" s="393"/>
      <c r="CU47" s="393"/>
      <c r="CV47" s="232"/>
      <c r="CW47" s="232"/>
      <c r="CX47" s="232"/>
      <c r="CY47" s="232"/>
      <c r="CZ47" s="232"/>
      <c r="DA47" s="232"/>
      <c r="DB47" s="232"/>
      <c r="DC47" s="232"/>
      <c r="DD47" s="232"/>
      <c r="DE47" s="232"/>
      <c r="DF47" s="393"/>
      <c r="DG47" s="393"/>
      <c r="DH47" s="232"/>
      <c r="DI47" s="232"/>
      <c r="DJ47" s="232"/>
      <c r="DK47" s="232"/>
      <c r="DL47" s="393"/>
      <c r="DM47" s="393"/>
      <c r="DN47" s="393"/>
      <c r="DO47" s="393"/>
    </row>
    <row r="48" spans="1:121" x14ac:dyDescent="0.25">
      <c r="C48" s="163" t="s">
        <v>55</v>
      </c>
      <c r="D48" s="312">
        <v>64.36</v>
      </c>
      <c r="E48" s="312"/>
      <c r="F48" s="312">
        <v>64.459999999999994</v>
      </c>
      <c r="G48" s="312"/>
      <c r="H48" s="312">
        <v>65.19</v>
      </c>
      <c r="I48" s="312"/>
      <c r="J48" s="312">
        <v>65.959999999999994</v>
      </c>
      <c r="K48" s="312"/>
      <c r="L48" s="312">
        <v>66.069999999999993</v>
      </c>
      <c r="M48" s="312"/>
      <c r="N48" s="312">
        <v>66.17</v>
      </c>
      <c r="O48" s="312"/>
      <c r="P48" s="312">
        <v>66.28</v>
      </c>
      <c r="Q48" s="312"/>
      <c r="R48" s="312">
        <v>66.38</v>
      </c>
      <c r="S48" s="312"/>
      <c r="T48" s="312">
        <v>66.45</v>
      </c>
      <c r="U48" s="312"/>
      <c r="AB48" s="166"/>
      <c r="AC48" s="17"/>
      <c r="AD48" s="17"/>
      <c r="AE48" s="17"/>
      <c r="AF48" s="17"/>
      <c r="AG48" s="17"/>
      <c r="AH48" s="17"/>
      <c r="AI48" s="167"/>
      <c r="AJ48" s="167"/>
      <c r="AK48" s="167"/>
      <c r="AL48" s="41"/>
      <c r="AM48" s="17"/>
      <c r="AN48" s="173"/>
      <c r="AO48" s="17"/>
      <c r="AP48" s="137"/>
      <c r="AQ48" s="17"/>
      <c r="AR48" s="137"/>
      <c r="AS48" s="17"/>
      <c r="AT48" s="17"/>
      <c r="AU48" s="17"/>
      <c r="AV48" s="17"/>
      <c r="AW48" s="17"/>
      <c r="AX48" s="177"/>
      <c r="AY48" s="17"/>
      <c r="AZ48" s="17"/>
      <c r="BA48" s="17"/>
      <c r="BB48" s="177"/>
      <c r="BC48" s="17"/>
      <c r="BD48" s="175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391"/>
      <c r="BQ48" s="391"/>
      <c r="BR48" s="17"/>
      <c r="BS48" s="17"/>
      <c r="BT48" s="312">
        <v>66.59</v>
      </c>
      <c r="BU48" s="312"/>
      <c r="BV48" s="312">
        <v>66.599999999999994</v>
      </c>
      <c r="BW48" s="312"/>
      <c r="BX48" s="312"/>
      <c r="BY48" s="312"/>
      <c r="BZ48" s="312"/>
      <c r="CA48" s="312"/>
      <c r="CB48" s="392"/>
      <c r="CC48" s="392"/>
      <c r="CD48" s="312"/>
      <c r="CE48" s="312"/>
      <c r="CF48" s="312"/>
      <c r="CG48" s="312"/>
      <c r="CH48" s="312"/>
      <c r="CI48" s="312"/>
      <c r="CJ48" s="312"/>
      <c r="CK48" s="312"/>
      <c r="CL48" s="312"/>
      <c r="CM48" s="312"/>
      <c r="CN48" s="312"/>
      <c r="CO48" s="312"/>
      <c r="CP48" s="312"/>
      <c r="CQ48" s="312"/>
      <c r="CR48" s="393"/>
      <c r="CS48" s="393"/>
      <c r="CT48" s="393"/>
      <c r="CU48" s="393"/>
      <c r="CV48" s="232"/>
      <c r="CW48" s="232"/>
      <c r="CX48" s="232"/>
      <c r="CY48" s="232"/>
      <c r="CZ48" s="232"/>
      <c r="DA48" s="232"/>
      <c r="DB48" s="232"/>
      <c r="DC48" s="232"/>
      <c r="DD48" s="232"/>
      <c r="DE48" s="232"/>
      <c r="DF48" s="393"/>
      <c r="DG48" s="393"/>
      <c r="DH48" s="232"/>
      <c r="DI48" s="232"/>
      <c r="DJ48" s="232"/>
      <c r="DK48" s="232"/>
      <c r="DL48" s="393"/>
      <c r="DM48" s="393"/>
      <c r="DN48" s="393"/>
      <c r="DO48" s="393"/>
    </row>
    <row r="49" spans="3:119" x14ac:dyDescent="0.25">
      <c r="C49" s="163" t="s">
        <v>56</v>
      </c>
      <c r="D49" s="312">
        <v>548.04200000000003</v>
      </c>
      <c r="E49" s="312"/>
      <c r="F49" s="312">
        <v>550.54399999999998</v>
      </c>
      <c r="G49" s="312"/>
      <c r="H49" s="312">
        <v>529.43499999999995</v>
      </c>
      <c r="I49" s="312"/>
      <c r="J49" s="312">
        <v>550.15499999999997</v>
      </c>
      <c r="K49" s="312"/>
      <c r="L49" s="312">
        <v>548.60400000000004</v>
      </c>
      <c r="M49" s="312"/>
      <c r="N49" s="312">
        <v>549.82500000000005</v>
      </c>
      <c r="O49" s="312"/>
      <c r="P49" s="312">
        <v>513.43200000000002</v>
      </c>
      <c r="Q49" s="312"/>
      <c r="R49" s="312">
        <v>494.02600000000001</v>
      </c>
      <c r="S49" s="312"/>
      <c r="T49" s="312">
        <v>494.02600000000001</v>
      </c>
      <c r="U49" s="312"/>
      <c r="AB49" s="166"/>
      <c r="AC49" s="17"/>
      <c r="AD49" s="17"/>
      <c r="AE49" s="17"/>
      <c r="AF49" s="17"/>
      <c r="AG49" s="17"/>
      <c r="AH49" s="17"/>
      <c r="AI49" s="167"/>
      <c r="AJ49" s="167"/>
      <c r="AK49" s="167"/>
      <c r="AL49" s="41"/>
      <c r="AM49" s="17"/>
      <c r="AN49" s="173"/>
      <c r="AO49" s="17"/>
      <c r="AP49" s="137"/>
      <c r="AQ49" s="17"/>
      <c r="AR49" s="137"/>
      <c r="AS49" s="17"/>
      <c r="AT49" s="17"/>
      <c r="AU49" s="17"/>
      <c r="AV49" s="17"/>
      <c r="AW49" s="17"/>
      <c r="AX49" s="177"/>
      <c r="AY49" s="17"/>
      <c r="AZ49" s="17"/>
      <c r="BA49" s="17"/>
      <c r="BB49" s="177"/>
      <c r="BC49" s="17"/>
      <c r="BD49" s="175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391"/>
      <c r="BQ49" s="391"/>
      <c r="BR49" s="17"/>
      <c r="BS49" s="17"/>
      <c r="BT49" s="312">
        <v>549.65</v>
      </c>
      <c r="BU49" s="312"/>
      <c r="BV49" s="312">
        <v>552.149</v>
      </c>
      <c r="BW49" s="312"/>
      <c r="BX49" s="312"/>
      <c r="BY49" s="312"/>
      <c r="BZ49" s="312"/>
      <c r="CA49" s="312"/>
      <c r="CB49" s="312"/>
      <c r="CC49" s="312"/>
      <c r="CD49" s="312"/>
      <c r="CE49" s="312"/>
      <c r="CF49" s="312"/>
      <c r="CG49" s="312"/>
      <c r="CH49" s="312"/>
      <c r="CI49" s="312"/>
      <c r="CJ49" s="312"/>
      <c r="CK49" s="312"/>
      <c r="CL49" s="312"/>
      <c r="CM49" s="312"/>
      <c r="CN49" s="312"/>
      <c r="CO49" s="312"/>
      <c r="CP49" s="312"/>
      <c r="CQ49" s="312"/>
      <c r="CR49" s="393"/>
      <c r="CS49" s="393"/>
      <c r="CT49" s="393"/>
      <c r="CU49" s="393"/>
      <c r="CV49" s="232"/>
      <c r="CW49" s="232"/>
      <c r="CX49" s="232"/>
      <c r="CY49" s="232"/>
      <c r="CZ49" s="232"/>
      <c r="DA49" s="232"/>
      <c r="DB49" s="232"/>
      <c r="DC49" s="232"/>
      <c r="DD49" s="232"/>
      <c r="DE49" s="232"/>
      <c r="DF49" s="393"/>
      <c r="DG49" s="393"/>
      <c r="DH49" s="232"/>
      <c r="DI49" s="232"/>
      <c r="DJ49" s="232"/>
      <c r="DK49" s="232"/>
      <c r="DL49" s="393"/>
      <c r="DM49" s="393"/>
      <c r="DN49" s="393"/>
      <c r="DO49" s="393"/>
    </row>
    <row r="50" spans="3:119" x14ac:dyDescent="0.25">
      <c r="C50" s="163" t="s">
        <v>57</v>
      </c>
      <c r="D50" s="312">
        <v>76.706000000000003</v>
      </c>
      <c r="E50" s="312"/>
      <c r="F50" s="312">
        <v>71.141999999999996</v>
      </c>
      <c r="G50" s="312"/>
      <c r="H50" s="312">
        <v>68.632000000000005</v>
      </c>
      <c r="I50" s="312"/>
      <c r="J50" s="312">
        <v>68.819999999999993</v>
      </c>
      <c r="K50" s="312"/>
      <c r="L50" s="312">
        <v>69.153000000000006</v>
      </c>
      <c r="M50" s="312"/>
      <c r="N50" s="312">
        <v>68.578000000000003</v>
      </c>
      <c r="O50" s="312"/>
      <c r="P50" s="312">
        <v>68.099000000000004</v>
      </c>
      <c r="Q50" s="312"/>
      <c r="R50" s="312">
        <v>62.536999999999999</v>
      </c>
      <c r="S50" s="312"/>
      <c r="T50" s="312">
        <v>62.536999999999999</v>
      </c>
      <c r="U50" s="312"/>
      <c r="AB50" s="166"/>
      <c r="AC50" s="17"/>
      <c r="AD50" s="17"/>
      <c r="AE50" s="17"/>
      <c r="AF50" s="17"/>
      <c r="AG50" s="17"/>
      <c r="AH50" s="17"/>
      <c r="AI50" s="167"/>
      <c r="AJ50" s="167"/>
      <c r="AK50" s="167"/>
      <c r="AL50" s="41"/>
      <c r="AM50" s="17"/>
      <c r="AN50" s="173"/>
      <c r="AO50" s="17"/>
      <c r="AP50" s="137"/>
      <c r="AQ50" s="17"/>
      <c r="AR50" s="137"/>
      <c r="AS50" s="17"/>
      <c r="AT50" s="17"/>
      <c r="AU50" s="17"/>
      <c r="AV50" s="17"/>
      <c r="AW50" s="17"/>
      <c r="AX50" s="177"/>
      <c r="AY50" s="17"/>
      <c r="AZ50" s="17"/>
      <c r="BA50" s="17"/>
      <c r="BB50" s="17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391"/>
      <c r="BQ50" s="391"/>
      <c r="BR50" s="17"/>
      <c r="BS50" s="17"/>
      <c r="BT50" s="312">
        <v>68.858000000000004</v>
      </c>
      <c r="BU50" s="312"/>
      <c r="BV50" s="312">
        <v>68.227000000000004</v>
      </c>
      <c r="BW50" s="312"/>
      <c r="BX50" s="312"/>
      <c r="BY50" s="312"/>
      <c r="BZ50" s="312"/>
      <c r="CA50" s="312"/>
      <c r="CB50" s="312"/>
      <c r="CC50" s="312"/>
      <c r="CD50" s="312"/>
      <c r="CE50" s="312"/>
      <c r="CF50" s="312"/>
      <c r="CG50" s="312"/>
      <c r="CH50" s="312"/>
      <c r="CI50" s="312"/>
      <c r="CJ50" s="312"/>
      <c r="CK50" s="312"/>
      <c r="CL50" s="312"/>
      <c r="CM50" s="312"/>
      <c r="CN50" s="312"/>
      <c r="CO50" s="312"/>
      <c r="CP50" s="312"/>
      <c r="CQ50" s="312"/>
      <c r="CR50" s="393"/>
      <c r="CS50" s="393"/>
      <c r="CT50" s="393"/>
      <c r="CU50" s="393"/>
      <c r="CV50" s="232"/>
      <c r="CW50" s="232"/>
      <c r="CX50" s="232"/>
      <c r="CY50" s="232"/>
      <c r="CZ50" s="232"/>
      <c r="DA50" s="232"/>
      <c r="DB50" s="232"/>
      <c r="DC50" s="232"/>
      <c r="DD50" s="232"/>
      <c r="DE50" s="232"/>
      <c r="DF50" s="393"/>
      <c r="DG50" s="393"/>
      <c r="DH50" s="232"/>
      <c r="DI50" s="232"/>
      <c r="DJ50" s="232"/>
      <c r="DK50" s="232"/>
      <c r="DL50" s="393"/>
      <c r="DM50" s="393"/>
      <c r="DN50" s="393"/>
      <c r="DO50" s="393"/>
    </row>
    <row r="51" spans="3:119" x14ac:dyDescent="0.25">
      <c r="C51" s="163" t="s">
        <v>58</v>
      </c>
      <c r="D51" s="312">
        <v>335.47800000003554</v>
      </c>
      <c r="E51" s="312"/>
      <c r="F51" s="312">
        <v>341.41799999992509</v>
      </c>
      <c r="G51" s="312"/>
      <c r="H51" s="312">
        <v>349.73400000005859</v>
      </c>
      <c r="I51" s="312"/>
      <c r="J51" s="312">
        <v>342.14399999995294</v>
      </c>
      <c r="K51" s="312"/>
      <c r="L51" s="312">
        <v>316.93199999997887</v>
      </c>
      <c r="M51" s="312"/>
      <c r="N51" s="312">
        <v>310.26600000006147</v>
      </c>
      <c r="O51" s="312"/>
      <c r="P51" s="312">
        <v>328.01999999995678</v>
      </c>
      <c r="Q51" s="312"/>
      <c r="R51" s="312">
        <v>310.72800000003554</v>
      </c>
      <c r="S51" s="312"/>
      <c r="T51" s="312">
        <v>412.5</v>
      </c>
      <c r="U51" s="312"/>
      <c r="AB51" s="166"/>
      <c r="AC51" s="17"/>
      <c r="AD51" s="17"/>
      <c r="AE51" s="17"/>
      <c r="AF51" s="17"/>
      <c r="AG51" s="17"/>
      <c r="AH51" s="17"/>
      <c r="AI51" s="167"/>
      <c r="AJ51" s="167"/>
      <c r="AK51" s="167"/>
      <c r="AL51" s="41"/>
      <c r="AM51" s="17"/>
      <c r="AN51" s="173"/>
      <c r="AO51" s="17"/>
      <c r="AP51" s="137"/>
      <c r="AQ51" s="17"/>
      <c r="AR51" s="137"/>
      <c r="AS51" s="17"/>
      <c r="AT51" s="17"/>
      <c r="AU51" s="17"/>
      <c r="AV51" s="17"/>
      <c r="AW51" s="17"/>
      <c r="AX51" s="177"/>
      <c r="AY51" s="17"/>
      <c r="AZ51" s="17"/>
      <c r="BA51" s="17"/>
      <c r="BB51" s="17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391"/>
      <c r="BQ51" s="391"/>
      <c r="BR51" s="17"/>
      <c r="BS51" s="17"/>
      <c r="BT51" s="312">
        <v>331.71599999998944</v>
      </c>
      <c r="BU51" s="312"/>
      <c r="BV51" s="312">
        <v>339.50400000001537</v>
      </c>
      <c r="BW51" s="312"/>
      <c r="BX51" s="312"/>
      <c r="BY51" s="312"/>
      <c r="BZ51" s="312"/>
      <c r="CA51" s="312"/>
      <c r="CB51" s="312"/>
      <c r="CC51" s="312"/>
      <c r="CD51" s="312"/>
      <c r="CE51" s="312"/>
      <c r="CF51" s="312"/>
      <c r="CG51" s="312"/>
      <c r="CH51" s="312"/>
      <c r="CI51" s="312"/>
      <c r="CJ51" s="312"/>
      <c r="CK51" s="312"/>
      <c r="CL51" s="312"/>
      <c r="CM51" s="312"/>
      <c r="CN51" s="312"/>
      <c r="CO51" s="312"/>
      <c r="CP51" s="312"/>
      <c r="CQ51" s="312"/>
      <c r="CR51" s="393"/>
      <c r="CS51" s="393"/>
      <c r="CT51" s="393"/>
      <c r="CU51" s="393"/>
      <c r="CV51" s="232"/>
      <c r="CW51" s="232"/>
      <c r="CX51" s="232"/>
      <c r="CY51" s="232"/>
      <c r="CZ51" s="232"/>
      <c r="DA51" s="232"/>
      <c r="DB51" s="232"/>
      <c r="DC51" s="232"/>
      <c r="DD51" s="232"/>
      <c r="DE51" s="232"/>
      <c r="DF51" s="393"/>
      <c r="DG51" s="393"/>
      <c r="DH51" s="232"/>
      <c r="DI51" s="232"/>
      <c r="DJ51" s="232"/>
      <c r="DK51" s="232"/>
      <c r="DL51" s="393"/>
      <c r="DM51" s="393"/>
      <c r="DN51" s="393"/>
      <c r="DO51" s="393"/>
    </row>
    <row r="52" spans="3:119" x14ac:dyDescent="0.25">
      <c r="C52" s="163" t="s">
        <v>63</v>
      </c>
      <c r="D52" s="312">
        <v>1413.895</v>
      </c>
      <c r="E52" s="312"/>
      <c r="F52" s="312">
        <v>1375.691</v>
      </c>
      <c r="G52" s="312"/>
      <c r="H52" s="312">
        <v>1418.3140000000001</v>
      </c>
      <c r="I52" s="312"/>
      <c r="J52" s="312">
        <v>1399.8640000000032</v>
      </c>
      <c r="K52" s="312"/>
      <c r="L52" s="312">
        <v>1378.8330000000001</v>
      </c>
      <c r="M52" s="312"/>
      <c r="N52" s="312">
        <v>1300.1199999999999</v>
      </c>
      <c r="O52" s="312"/>
      <c r="P52" s="312">
        <v>1345.431</v>
      </c>
      <c r="Q52" s="312"/>
      <c r="R52" s="312">
        <v>1357.6769999999901</v>
      </c>
      <c r="S52" s="312"/>
      <c r="T52" s="312">
        <v>1548.521</v>
      </c>
      <c r="U52" s="312"/>
      <c r="AB52" s="166"/>
      <c r="AC52" s="17"/>
      <c r="AD52" s="17"/>
      <c r="AE52" s="17"/>
      <c r="AF52" s="17"/>
      <c r="AG52" s="17"/>
      <c r="AH52" s="17"/>
      <c r="AI52" s="167"/>
      <c r="AJ52" s="167"/>
      <c r="AK52" s="167"/>
      <c r="AL52" s="41"/>
      <c r="AM52" s="17"/>
      <c r="AN52" s="173"/>
      <c r="AO52" s="17"/>
      <c r="AP52" s="137"/>
      <c r="AQ52" s="17"/>
      <c r="AR52" s="137"/>
      <c r="AS52" s="17"/>
      <c r="AT52" s="17"/>
      <c r="AU52" s="17"/>
      <c r="AV52" s="17"/>
      <c r="AW52" s="17"/>
      <c r="AX52" s="177"/>
      <c r="AY52" s="17"/>
      <c r="AZ52" s="17"/>
      <c r="BA52" s="17"/>
      <c r="BB52" s="17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391"/>
      <c r="BQ52" s="391"/>
      <c r="BR52" s="17"/>
      <c r="BS52" s="17"/>
      <c r="BT52" s="312">
        <v>1381.0540000000001</v>
      </c>
      <c r="BU52" s="312"/>
      <c r="BV52" s="312">
        <v>1552.646</v>
      </c>
      <c r="BW52" s="312"/>
      <c r="BX52" s="312"/>
      <c r="BY52" s="312"/>
      <c r="BZ52" s="312"/>
      <c r="CA52" s="312"/>
      <c r="CB52" s="312"/>
      <c r="CC52" s="312"/>
      <c r="CD52" s="312"/>
      <c r="CE52" s="312"/>
      <c r="CF52" s="312"/>
      <c r="CG52" s="312"/>
      <c r="CH52" s="312"/>
      <c r="CI52" s="312"/>
      <c r="CJ52" s="312"/>
      <c r="CK52" s="312"/>
      <c r="CL52" s="312"/>
      <c r="CM52" s="312"/>
      <c r="CN52" s="312"/>
      <c r="CO52" s="312"/>
      <c r="CP52" s="312"/>
      <c r="CQ52" s="312"/>
      <c r="CR52" s="393"/>
      <c r="CS52" s="393"/>
      <c r="CT52" s="393"/>
      <c r="CU52" s="393"/>
      <c r="CV52" s="232"/>
      <c r="CW52" s="232"/>
      <c r="CX52" s="232"/>
      <c r="CY52" s="232"/>
      <c r="CZ52" s="232"/>
      <c r="DA52" s="232"/>
      <c r="DB52" s="232"/>
      <c r="DC52" s="232"/>
      <c r="DD52" s="232"/>
      <c r="DE52" s="232"/>
      <c r="DF52" s="393"/>
      <c r="DG52" s="393"/>
      <c r="DH52" s="232"/>
      <c r="DI52" s="232"/>
      <c r="DJ52" s="232"/>
      <c r="DK52" s="232"/>
      <c r="DL52" s="393"/>
      <c r="DM52" s="393"/>
      <c r="DN52" s="393"/>
      <c r="DO52" s="393"/>
    </row>
    <row r="53" spans="3:119" x14ac:dyDescent="0.25">
      <c r="C53" s="163" t="s">
        <v>59</v>
      </c>
      <c r="D53" s="312">
        <v>28.357000000002198</v>
      </c>
      <c r="E53" s="312"/>
      <c r="F53" s="312">
        <v>32.114000000001305</v>
      </c>
      <c r="G53" s="312"/>
      <c r="H53" s="312">
        <v>18.01399999999574</v>
      </c>
      <c r="I53" s="312"/>
      <c r="J53" s="312">
        <v>34.505000000002973</v>
      </c>
      <c r="K53" s="312"/>
      <c r="L53" s="312">
        <v>33.308999999996239</v>
      </c>
      <c r="M53" s="312"/>
      <c r="N53" s="312">
        <v>31.799000000000795</v>
      </c>
      <c r="O53" s="312"/>
      <c r="P53" s="312">
        <v>30.434000000002698</v>
      </c>
      <c r="Q53" s="312"/>
      <c r="R53" s="312">
        <v>31.570999999996229</v>
      </c>
      <c r="S53" s="312"/>
      <c r="T53" s="312">
        <v>33.059000000002833</v>
      </c>
      <c r="U53" s="312"/>
      <c r="AB53" s="166"/>
      <c r="AC53" s="17"/>
      <c r="AD53" s="17"/>
      <c r="AE53" s="17"/>
      <c r="AF53" s="17"/>
      <c r="AG53" s="17"/>
      <c r="AH53" s="17"/>
      <c r="AI53" s="167"/>
      <c r="AJ53" s="167"/>
      <c r="AK53" s="167"/>
      <c r="AL53" s="41"/>
      <c r="AM53" s="17"/>
      <c r="AN53" s="174"/>
      <c r="AO53" s="17"/>
      <c r="AP53" s="137"/>
      <c r="AQ53" s="17"/>
      <c r="AR53" s="137"/>
      <c r="AS53" s="17"/>
      <c r="AT53" s="17"/>
      <c r="AU53" s="17"/>
      <c r="AV53" s="17"/>
      <c r="AW53" s="17"/>
      <c r="AX53" s="177"/>
      <c r="AY53" s="17"/>
      <c r="AZ53" s="17"/>
      <c r="BA53" s="17"/>
      <c r="BB53" s="17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391"/>
      <c r="BQ53" s="391"/>
      <c r="BR53" s="17"/>
      <c r="BS53" s="17"/>
      <c r="BT53" s="312">
        <v>33.636000000002966</v>
      </c>
      <c r="BU53" s="312"/>
      <c r="BV53" s="312">
        <v>34.457999999995991</v>
      </c>
      <c r="BW53" s="312"/>
      <c r="BX53" s="312"/>
      <c r="BY53" s="312"/>
      <c r="BZ53" s="312"/>
      <c r="CA53" s="312"/>
      <c r="CB53" s="312"/>
      <c r="CC53" s="312"/>
      <c r="CD53" s="312"/>
      <c r="CE53" s="312"/>
      <c r="CF53" s="312"/>
      <c r="CG53" s="312"/>
      <c r="CH53" s="312"/>
      <c r="CI53" s="312"/>
      <c r="CJ53" s="312"/>
      <c r="CK53" s="312"/>
      <c r="CL53" s="312"/>
      <c r="CM53" s="312"/>
      <c r="CN53" s="312"/>
      <c r="CO53" s="312"/>
      <c r="CP53" s="312"/>
      <c r="CQ53" s="312"/>
      <c r="CR53" s="393"/>
      <c r="CS53" s="393"/>
      <c r="CT53" s="393"/>
      <c r="CU53" s="393"/>
      <c r="CV53" s="232"/>
      <c r="CW53" s="232"/>
      <c r="CX53" s="232"/>
      <c r="CY53" s="232"/>
      <c r="CZ53" s="232"/>
      <c r="DA53" s="232"/>
      <c r="DB53" s="232"/>
      <c r="DC53" s="232"/>
      <c r="DD53" s="232"/>
      <c r="DE53" s="232"/>
      <c r="DF53" s="393"/>
      <c r="DG53" s="393"/>
      <c r="DH53" s="232"/>
      <c r="DI53" s="232"/>
      <c r="DJ53" s="232"/>
      <c r="DK53" s="232"/>
      <c r="DL53" s="393"/>
      <c r="DM53" s="393"/>
      <c r="DN53" s="393"/>
      <c r="DO53" s="393"/>
    </row>
  </sheetData>
  <mergeCells count="724">
    <mergeCell ref="CB53:CC53"/>
    <mergeCell ref="CD53:CE53"/>
    <mergeCell ref="N49:O49"/>
    <mergeCell ref="N50:O50"/>
    <mergeCell ref="N51:O51"/>
    <mergeCell ref="N52:O52"/>
    <mergeCell ref="N53:O53"/>
    <mergeCell ref="J50:K50"/>
    <mergeCell ref="J51:K51"/>
    <mergeCell ref="J52:K52"/>
    <mergeCell ref="BP53:BQ53"/>
    <mergeCell ref="J53:K53"/>
    <mergeCell ref="CB52:CC52"/>
    <mergeCell ref="BT53:BU53"/>
    <mergeCell ref="BV53:BW53"/>
    <mergeCell ref="BX53:BY53"/>
    <mergeCell ref="BZ53:CA53"/>
    <mergeCell ref="BP50:BQ50"/>
    <mergeCell ref="R50:S50"/>
    <mergeCell ref="R51:S51"/>
    <mergeCell ref="R52:S52"/>
    <mergeCell ref="R53:S53"/>
    <mergeCell ref="R49:S49"/>
    <mergeCell ref="P49:Q49"/>
    <mergeCell ref="BZ42:CA42"/>
    <mergeCell ref="R42:S42"/>
    <mergeCell ref="H53:I53"/>
    <mergeCell ref="H49:I49"/>
    <mergeCell ref="L49:M49"/>
    <mergeCell ref="L50:M50"/>
    <mergeCell ref="L51:M51"/>
    <mergeCell ref="L52:M52"/>
    <mergeCell ref="L53:M53"/>
    <mergeCell ref="BZ52:CA52"/>
    <mergeCell ref="BP51:BQ51"/>
    <mergeCell ref="P50:Q50"/>
    <mergeCell ref="P51:Q51"/>
    <mergeCell ref="P52:Q52"/>
    <mergeCell ref="P53:Q53"/>
    <mergeCell ref="T49:U49"/>
    <mergeCell ref="T50:U50"/>
    <mergeCell ref="T51:U51"/>
    <mergeCell ref="T52:U52"/>
    <mergeCell ref="T53:U53"/>
    <mergeCell ref="BZ51:CA51"/>
    <mergeCell ref="J49:K49"/>
    <mergeCell ref="BP49:BQ49"/>
    <mergeCell ref="BT49:BU49"/>
    <mergeCell ref="BT48:BU48"/>
    <mergeCell ref="BV48:BW48"/>
    <mergeCell ref="BX48:BY48"/>
    <mergeCell ref="CD52:CE52"/>
    <mergeCell ref="H50:I50"/>
    <mergeCell ref="H51:I51"/>
    <mergeCell ref="H52:I52"/>
    <mergeCell ref="BP47:BQ47"/>
    <mergeCell ref="BT47:BU47"/>
    <mergeCell ref="BV47:BW47"/>
    <mergeCell ref="BX47:BY47"/>
    <mergeCell ref="BZ48:CA48"/>
    <mergeCell ref="CB48:CC48"/>
    <mergeCell ref="CB47:CC47"/>
    <mergeCell ref="BZ47:CA47"/>
    <mergeCell ref="R47:S47"/>
    <mergeCell ref="R48:S48"/>
    <mergeCell ref="P48:Q48"/>
    <mergeCell ref="T48:U48"/>
    <mergeCell ref="BT51:BU51"/>
    <mergeCell ref="BV51:BW51"/>
    <mergeCell ref="BV49:BW49"/>
    <mergeCell ref="BX49:BY49"/>
    <mergeCell ref="BZ49:CA49"/>
    <mergeCell ref="DN47:DO47"/>
    <mergeCell ref="BP48:BQ48"/>
    <mergeCell ref="BP42:BQ42"/>
    <mergeCell ref="BT42:BU42"/>
    <mergeCell ref="CJ48:CK48"/>
    <mergeCell ref="CL48:CM48"/>
    <mergeCell ref="CT50:CU50"/>
    <mergeCell ref="CB51:CC51"/>
    <mergeCell ref="CD51:CE51"/>
    <mergeCell ref="CD50:CE50"/>
    <mergeCell ref="CF50:CG50"/>
    <mergeCell ref="BT50:BU50"/>
    <mergeCell ref="BV50:BW50"/>
    <mergeCell ref="BX50:BY50"/>
    <mergeCell ref="BZ50:CA50"/>
    <mergeCell ref="BX51:BY51"/>
    <mergeCell ref="CD48:CE48"/>
    <mergeCell ref="CF48:CG48"/>
    <mergeCell ref="CH48:CI48"/>
    <mergeCell ref="CN47:CO47"/>
    <mergeCell ref="CP47:CQ47"/>
    <mergeCell ref="CR47:CS47"/>
    <mergeCell ref="CT47:CU47"/>
    <mergeCell ref="BX42:BY42"/>
    <mergeCell ref="CB49:CC49"/>
    <mergeCell ref="CD49:CE49"/>
    <mergeCell ref="CJ49:CK49"/>
    <mergeCell ref="CL49:CM49"/>
    <mergeCell ref="BP52:BQ52"/>
    <mergeCell ref="BT52:BU52"/>
    <mergeCell ref="BV52:BW52"/>
    <mergeCell ref="BX52:BY52"/>
    <mergeCell ref="CB50:CC50"/>
    <mergeCell ref="CR52:CS52"/>
    <mergeCell ref="CT52:CU52"/>
    <mergeCell ref="DF52:DG52"/>
    <mergeCell ref="DL52:DM52"/>
    <mergeCell ref="CJ51:CK51"/>
    <mergeCell ref="CL51:CM51"/>
    <mergeCell ref="CF52:CG52"/>
    <mergeCell ref="CH52:CI52"/>
    <mergeCell ref="CJ52:CK52"/>
    <mergeCell ref="CL52:CM52"/>
    <mergeCell ref="DL51:DM51"/>
    <mergeCell ref="CN51:CO51"/>
    <mergeCell ref="CP51:CQ51"/>
    <mergeCell ref="CR51:CS51"/>
    <mergeCell ref="CT51:CU51"/>
    <mergeCell ref="DN50:DO50"/>
    <mergeCell ref="CN50:CO50"/>
    <mergeCell ref="CP50:CQ50"/>
    <mergeCell ref="CR50:CS50"/>
    <mergeCell ref="CF49:CG49"/>
    <mergeCell ref="CH49:CI49"/>
    <mergeCell ref="DN53:DO53"/>
    <mergeCell ref="CP52:CQ52"/>
    <mergeCell ref="DF51:DG51"/>
    <mergeCell ref="CF51:CG51"/>
    <mergeCell ref="CH51:CI51"/>
    <mergeCell ref="CN53:CO53"/>
    <mergeCell ref="CP53:CQ53"/>
    <mergeCell ref="CR53:CS53"/>
    <mergeCell ref="CT53:CU53"/>
    <mergeCell ref="DF53:DG53"/>
    <mergeCell ref="DN52:DO52"/>
    <mergeCell ref="DN51:DO51"/>
    <mergeCell ref="DF50:DG50"/>
    <mergeCell ref="DL50:DM50"/>
    <mergeCell ref="CH50:CI50"/>
    <mergeCell ref="CJ50:CK50"/>
    <mergeCell ref="CL50:CM50"/>
    <mergeCell ref="DL53:DM53"/>
    <mergeCell ref="DN48:DO48"/>
    <mergeCell ref="CN48:CO48"/>
    <mergeCell ref="CP48:CQ48"/>
    <mergeCell ref="CR48:CS48"/>
    <mergeCell ref="CT48:CU48"/>
    <mergeCell ref="CR49:CS49"/>
    <mergeCell ref="CT49:CU49"/>
    <mergeCell ref="DF49:DG49"/>
    <mergeCell ref="DL49:DM49"/>
    <mergeCell ref="DN49:DO49"/>
    <mergeCell ref="CN49:CO49"/>
    <mergeCell ref="CP49:CQ49"/>
    <mergeCell ref="DF48:DG48"/>
    <mergeCell ref="DL48:DM48"/>
    <mergeCell ref="CF53:CG53"/>
    <mergeCell ref="CH53:CI53"/>
    <mergeCell ref="CJ53:CK53"/>
    <mergeCell ref="CL53:CM53"/>
    <mergeCell ref="CN52:CO52"/>
    <mergeCell ref="DF45:DG45"/>
    <mergeCell ref="DL45:DM45"/>
    <mergeCell ref="BZ45:CA45"/>
    <mergeCell ref="CB45:CC45"/>
    <mergeCell ref="CD45:CE45"/>
    <mergeCell ref="CF45:CG45"/>
    <mergeCell ref="CH45:CI45"/>
    <mergeCell ref="CJ47:CK47"/>
    <mergeCell ref="CL47:CM47"/>
    <mergeCell ref="CF46:CG46"/>
    <mergeCell ref="CH46:CI46"/>
    <mergeCell ref="CJ46:CK46"/>
    <mergeCell ref="CL46:CM46"/>
    <mergeCell ref="CP46:CQ46"/>
    <mergeCell ref="DL47:DM47"/>
    <mergeCell ref="CD47:CE47"/>
    <mergeCell ref="CF47:CG47"/>
    <mergeCell ref="CH47:CI47"/>
    <mergeCell ref="DF47:DG47"/>
    <mergeCell ref="DN45:DO45"/>
    <mergeCell ref="BP46:BQ46"/>
    <mergeCell ref="BT46:BU46"/>
    <mergeCell ref="BV46:BW46"/>
    <mergeCell ref="BX46:BY46"/>
    <mergeCell ref="BZ46:CA46"/>
    <mergeCell ref="CB46:CC46"/>
    <mergeCell ref="CD46:CE46"/>
    <mergeCell ref="CJ45:CK45"/>
    <mergeCell ref="CL45:CM45"/>
    <mergeCell ref="CN45:CO45"/>
    <mergeCell ref="CP45:CQ45"/>
    <mergeCell ref="CR45:CS45"/>
    <mergeCell ref="CT45:CU45"/>
    <mergeCell ref="CR46:CS46"/>
    <mergeCell ref="CT46:CU46"/>
    <mergeCell ref="DF46:DG46"/>
    <mergeCell ref="DL46:DM46"/>
    <mergeCell ref="DN46:DO46"/>
    <mergeCell ref="CN46:CO46"/>
    <mergeCell ref="BP45:BQ45"/>
    <mergeCell ref="BT45:BU45"/>
    <mergeCell ref="BV45:BW45"/>
    <mergeCell ref="BX45:BY45"/>
    <mergeCell ref="DN44:DO44"/>
    <mergeCell ref="CN44:CO44"/>
    <mergeCell ref="CP44:CQ44"/>
    <mergeCell ref="CR44:CS44"/>
    <mergeCell ref="CT44:CU44"/>
    <mergeCell ref="DF44:DG44"/>
    <mergeCell ref="DL44:DM44"/>
    <mergeCell ref="CB44:CC44"/>
    <mergeCell ref="CD44:CE44"/>
    <mergeCell ref="CF44:CG44"/>
    <mergeCell ref="CH44:CI44"/>
    <mergeCell ref="CJ44:CK44"/>
    <mergeCell ref="CL44:CM44"/>
    <mergeCell ref="BP44:BQ44"/>
    <mergeCell ref="BT44:BU44"/>
    <mergeCell ref="BV44:BW44"/>
    <mergeCell ref="BX44:BY44"/>
    <mergeCell ref="BZ44:CA44"/>
    <mergeCell ref="CF43:CG43"/>
    <mergeCell ref="CH43:CI43"/>
    <mergeCell ref="CJ43:CK43"/>
    <mergeCell ref="CL43:CM43"/>
    <mergeCell ref="DF42:DG42"/>
    <mergeCell ref="DL42:DM42"/>
    <mergeCell ref="DN42:DO42"/>
    <mergeCell ref="BP43:BQ43"/>
    <mergeCell ref="BT43:BU43"/>
    <mergeCell ref="BV43:BW43"/>
    <mergeCell ref="BX43:BY43"/>
    <mergeCell ref="BZ43:CA43"/>
    <mergeCell ref="CB43:CC43"/>
    <mergeCell ref="CD43:CE43"/>
    <mergeCell ref="CJ42:CK42"/>
    <mergeCell ref="CL42:CM42"/>
    <mergeCell ref="CN42:CO42"/>
    <mergeCell ref="CP42:CQ42"/>
    <mergeCell ref="CR42:CS42"/>
    <mergeCell ref="CT42:CU42"/>
    <mergeCell ref="CR43:CS43"/>
    <mergeCell ref="CT43:CU43"/>
    <mergeCell ref="DF43:DG43"/>
    <mergeCell ref="DL43:DM43"/>
    <mergeCell ref="DN43:DO43"/>
    <mergeCell ref="CN43:CO43"/>
    <mergeCell ref="CP43:CQ43"/>
    <mergeCell ref="BV42:BW42"/>
    <mergeCell ref="CB42:CC42"/>
    <mergeCell ref="CD42:CE42"/>
    <mergeCell ref="CF42:CG42"/>
    <mergeCell ref="CH42:CI42"/>
    <mergeCell ref="CT40:CU40"/>
    <mergeCell ref="DF40:DG40"/>
    <mergeCell ref="DL40:DM40"/>
    <mergeCell ref="DN40:DO40"/>
    <mergeCell ref="BZ41:CA41"/>
    <mergeCell ref="CF40:CG40"/>
    <mergeCell ref="CH40:CI40"/>
    <mergeCell ref="CJ40:CK40"/>
    <mergeCell ref="CL40:CM40"/>
    <mergeCell ref="CN40:CO40"/>
    <mergeCell ref="CP40:CQ40"/>
    <mergeCell ref="DN41:DO41"/>
    <mergeCell ref="CN41:CO41"/>
    <mergeCell ref="CP41:CQ41"/>
    <mergeCell ref="CR41:CS41"/>
    <mergeCell ref="CT41:CU41"/>
    <mergeCell ref="DF41:DG41"/>
    <mergeCell ref="DL41:DM41"/>
    <mergeCell ref="CB41:CC41"/>
    <mergeCell ref="CD41:CE41"/>
    <mergeCell ref="BV41:BW41"/>
    <mergeCell ref="BX41:BY41"/>
    <mergeCell ref="CR40:CS40"/>
    <mergeCell ref="A37:C37"/>
    <mergeCell ref="BP39:BQ39"/>
    <mergeCell ref="D40:E40"/>
    <mergeCell ref="BT40:BU40"/>
    <mergeCell ref="BV40:BW40"/>
    <mergeCell ref="BX40:BY40"/>
    <mergeCell ref="BZ40:CA40"/>
    <mergeCell ref="CB40:CC40"/>
    <mergeCell ref="CD40:CE40"/>
    <mergeCell ref="R40:S40"/>
    <mergeCell ref="H40:I40"/>
    <mergeCell ref="L40:M40"/>
    <mergeCell ref="N40:O40"/>
    <mergeCell ref="P40:Q40"/>
    <mergeCell ref="BP41:BQ41"/>
    <mergeCell ref="CF41:CG41"/>
    <mergeCell ref="CH41:CI41"/>
    <mergeCell ref="CJ41:CK41"/>
    <mergeCell ref="CL41:CM41"/>
    <mergeCell ref="R41:S41"/>
    <mergeCell ref="T40:U40"/>
    <mergeCell ref="DN35:DO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CX35:CY35"/>
    <mergeCell ref="CZ35:DA35"/>
    <mergeCell ref="DB35:DC35"/>
    <mergeCell ref="DD35:DE35"/>
    <mergeCell ref="DF35:DG35"/>
    <mergeCell ref="DL35:DM35"/>
    <mergeCell ref="CL35:CM35"/>
    <mergeCell ref="CN35:CO35"/>
    <mergeCell ref="AV36:AW36"/>
    <mergeCell ref="AX36:AY36"/>
    <mergeCell ref="AZ36:BA36"/>
    <mergeCell ref="BB36:BC36"/>
    <mergeCell ref="AF36:AG36"/>
    <mergeCell ref="AH36:AI36"/>
    <mergeCell ref="CT35:CU35"/>
    <mergeCell ref="CV35:CW35"/>
    <mergeCell ref="CD35:CE35"/>
    <mergeCell ref="CF35:CG35"/>
    <mergeCell ref="CH35:CI35"/>
    <mergeCell ref="CJ35:CK35"/>
    <mergeCell ref="DL34:DM34"/>
    <mergeCell ref="T36:U36"/>
    <mergeCell ref="V36:W36"/>
    <mergeCell ref="X36:Y36"/>
    <mergeCell ref="Z36:AA36"/>
    <mergeCell ref="AB36:AC36"/>
    <mergeCell ref="AD36:AE36"/>
    <mergeCell ref="AJ36:AK36"/>
    <mergeCell ref="AL36:AM36"/>
    <mergeCell ref="AN36:AO36"/>
    <mergeCell ref="AP36:AQ36"/>
    <mergeCell ref="CH36:CR36"/>
    <mergeCell ref="BP36:BQ36"/>
    <mergeCell ref="BR36:BS36"/>
    <mergeCell ref="BT36:BU36"/>
    <mergeCell ref="BV36:BW36"/>
    <mergeCell ref="BX36:BY36"/>
    <mergeCell ref="BZ36:CA36"/>
    <mergeCell ref="DN34:DO34"/>
    <mergeCell ref="A35:C35"/>
    <mergeCell ref="D35:E35"/>
    <mergeCell ref="F35:G35"/>
    <mergeCell ref="H35:I35"/>
    <mergeCell ref="J35:K35"/>
    <mergeCell ref="L35:M35"/>
    <mergeCell ref="CV34:CW34"/>
    <mergeCell ref="CX34:CY34"/>
    <mergeCell ref="CZ34:DA34"/>
    <mergeCell ref="DB34:DC34"/>
    <mergeCell ref="DD34:DE34"/>
    <mergeCell ref="DF34:DG34"/>
    <mergeCell ref="CJ34:CK34"/>
    <mergeCell ref="CL34:CM34"/>
    <mergeCell ref="CN34:CO34"/>
    <mergeCell ref="CP34:CQ34"/>
    <mergeCell ref="CR34:CS34"/>
    <mergeCell ref="CT34:CU34"/>
    <mergeCell ref="CD34:CE34"/>
    <mergeCell ref="CF34:CG34"/>
    <mergeCell ref="CH34:CI34"/>
    <mergeCell ref="CP35:CQ35"/>
    <mergeCell ref="CR35:CS35"/>
    <mergeCell ref="A34:C34"/>
    <mergeCell ref="D34:E34"/>
    <mergeCell ref="F34:G34"/>
    <mergeCell ref="H34:I34"/>
    <mergeCell ref="J34:K34"/>
    <mergeCell ref="L34:M34"/>
    <mergeCell ref="CR33:CS33"/>
    <mergeCell ref="CT33:CU33"/>
    <mergeCell ref="CF33:CG33"/>
    <mergeCell ref="CH33:CI33"/>
    <mergeCell ref="CJ33:CK33"/>
    <mergeCell ref="CL33:CM33"/>
    <mergeCell ref="CN33:CO33"/>
    <mergeCell ref="CP33:CQ33"/>
    <mergeCell ref="BZ33:CA33"/>
    <mergeCell ref="CB33:CC33"/>
    <mergeCell ref="CD33:CE33"/>
    <mergeCell ref="R33:S33"/>
    <mergeCell ref="R34:S34"/>
    <mergeCell ref="T33:U33"/>
    <mergeCell ref="A33:C33"/>
    <mergeCell ref="D33:E33"/>
    <mergeCell ref="F33:G33"/>
    <mergeCell ref="H33:I33"/>
    <mergeCell ref="DF33:DG33"/>
    <mergeCell ref="DL33:DM33"/>
    <mergeCell ref="DN33:DO33"/>
    <mergeCell ref="CV33:CW33"/>
    <mergeCell ref="CX33:CY33"/>
    <mergeCell ref="CZ33:DA33"/>
    <mergeCell ref="DD33:DE33"/>
    <mergeCell ref="BT33:BU33"/>
    <mergeCell ref="BV33:BW33"/>
    <mergeCell ref="BX33:BY33"/>
    <mergeCell ref="BT32:BU32"/>
    <mergeCell ref="BV32:BW32"/>
    <mergeCell ref="BX32:BY32"/>
    <mergeCell ref="L33:M33"/>
    <mergeCell ref="AR32:AS32"/>
    <mergeCell ref="AT32:AU32"/>
    <mergeCell ref="AV32:AW32"/>
    <mergeCell ref="V32:W32"/>
    <mergeCell ref="X32:Y32"/>
    <mergeCell ref="Z32:AA32"/>
    <mergeCell ref="AB32:AC32"/>
    <mergeCell ref="BH32:BI32"/>
    <mergeCell ref="BJ32:BK32"/>
    <mergeCell ref="BL32:BM32"/>
    <mergeCell ref="BN32:BO32"/>
    <mergeCell ref="AD32:AE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CP32:CQ32"/>
    <mergeCell ref="CR32:CS32"/>
    <mergeCell ref="CT32:CU32"/>
    <mergeCell ref="CB32:CC32"/>
    <mergeCell ref="CD32:CE32"/>
    <mergeCell ref="CF32:CG32"/>
    <mergeCell ref="CH32:CI32"/>
    <mergeCell ref="CJ32:CK32"/>
    <mergeCell ref="CL32:CM32"/>
    <mergeCell ref="DN31:DO31"/>
    <mergeCell ref="A32:C32"/>
    <mergeCell ref="D32:E32"/>
    <mergeCell ref="F32:G32"/>
    <mergeCell ref="H32:I32"/>
    <mergeCell ref="J32:K32"/>
    <mergeCell ref="L32:M32"/>
    <mergeCell ref="N32:O32"/>
    <mergeCell ref="P32:Q32"/>
    <mergeCell ref="R32:S32"/>
    <mergeCell ref="CV31:CW31"/>
    <mergeCell ref="CX31:CY31"/>
    <mergeCell ref="CZ31:DA31"/>
    <mergeCell ref="DD31:DE31"/>
    <mergeCell ref="DF31:DG31"/>
    <mergeCell ref="DL31:DM31"/>
    <mergeCell ref="CJ31:CK31"/>
    <mergeCell ref="CL31:CM31"/>
    <mergeCell ref="CN31:CO31"/>
    <mergeCell ref="DL32:DM32"/>
    <mergeCell ref="DN32:DO32"/>
    <mergeCell ref="CV32:CW32"/>
    <mergeCell ref="CX32:CY32"/>
    <mergeCell ref="CZ32:DA32"/>
    <mergeCell ref="AB31:AC31"/>
    <mergeCell ref="AD31:AE31"/>
    <mergeCell ref="AF31:AG31"/>
    <mergeCell ref="AH31:AI31"/>
    <mergeCell ref="AJ31:AK31"/>
    <mergeCell ref="AL31:AM31"/>
    <mergeCell ref="AP32:AQ32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T32:U32"/>
    <mergeCell ref="A27:C27"/>
    <mergeCell ref="A28:C28"/>
    <mergeCell ref="A30:C30"/>
    <mergeCell ref="A31:C31"/>
    <mergeCell ref="A19:C19"/>
    <mergeCell ref="A20:C20"/>
    <mergeCell ref="A21:C21"/>
    <mergeCell ref="A22:C22"/>
    <mergeCell ref="A23:C23"/>
    <mergeCell ref="A24:C24"/>
    <mergeCell ref="A29:C29"/>
    <mergeCell ref="A16:C16"/>
    <mergeCell ref="A17:C17"/>
    <mergeCell ref="A18:C18"/>
    <mergeCell ref="A9:C9"/>
    <mergeCell ref="A10:C10"/>
    <mergeCell ref="A11:C11"/>
    <mergeCell ref="A12:C12"/>
    <mergeCell ref="A25:C25"/>
    <mergeCell ref="A26:C26"/>
    <mergeCell ref="A13:C13"/>
    <mergeCell ref="A14:C14"/>
    <mergeCell ref="A15:C15"/>
    <mergeCell ref="BN5:BO5"/>
    <mergeCell ref="BP5:BQ5"/>
    <mergeCell ref="BR5:BS5"/>
    <mergeCell ref="BT5:BU5"/>
    <mergeCell ref="BV5:BW5"/>
    <mergeCell ref="BX5:BY5"/>
    <mergeCell ref="BB5:BC5"/>
    <mergeCell ref="BD5:BE5"/>
    <mergeCell ref="BF5:BG5"/>
    <mergeCell ref="A7:C7"/>
    <mergeCell ref="A8:C8"/>
    <mergeCell ref="BL5:BM5"/>
    <mergeCell ref="AP5:AQ5"/>
    <mergeCell ref="AR5:AS5"/>
    <mergeCell ref="AT5:AU5"/>
    <mergeCell ref="AZ5:BA5"/>
    <mergeCell ref="BH5:BI5"/>
    <mergeCell ref="BJ5:BK5"/>
    <mergeCell ref="V5:W5"/>
    <mergeCell ref="X5:Y5"/>
    <mergeCell ref="Z5:AA5"/>
    <mergeCell ref="AB5:AC5"/>
    <mergeCell ref="AV5:AW5"/>
    <mergeCell ref="AX5:AY5"/>
    <mergeCell ref="DN5:DO5"/>
    <mergeCell ref="CL5:CM5"/>
    <mergeCell ref="CN5:CO5"/>
    <mergeCell ref="CP5:CQ5"/>
    <mergeCell ref="CR5:CS5"/>
    <mergeCell ref="CT5:CU5"/>
    <mergeCell ref="CV5:CW5"/>
    <mergeCell ref="DF5:DG5"/>
    <mergeCell ref="DL5:DM5"/>
    <mergeCell ref="DB5:DC5"/>
    <mergeCell ref="DH5:DI5"/>
    <mergeCell ref="DJ5:DK5"/>
    <mergeCell ref="CX5:CY5"/>
    <mergeCell ref="CZ5:DA5"/>
    <mergeCell ref="DD5:DE5"/>
    <mergeCell ref="BZ5:CA5"/>
    <mergeCell ref="CB5:CC5"/>
    <mergeCell ref="CD5:CE5"/>
    <mergeCell ref="CF5:CG5"/>
    <mergeCell ref="CH5:CI5"/>
    <mergeCell ref="CJ5:CK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L48:M48"/>
    <mergeCell ref="N48:O48"/>
    <mergeCell ref="P33:Q33"/>
    <mergeCell ref="P41:Q41"/>
    <mergeCell ref="P42:Q42"/>
    <mergeCell ref="P43:Q43"/>
    <mergeCell ref="P44:Q44"/>
    <mergeCell ref="P45:Q45"/>
    <mergeCell ref="P46:Q46"/>
    <mergeCell ref="R43:S43"/>
    <mergeCell ref="R44:S44"/>
    <mergeCell ref="R45:S45"/>
    <mergeCell ref="R46:S46"/>
    <mergeCell ref="T41:U41"/>
    <mergeCell ref="T42:U42"/>
    <mergeCell ref="T43:U43"/>
    <mergeCell ref="T44:U44"/>
    <mergeCell ref="T45:U45"/>
    <mergeCell ref="T46:U46"/>
    <mergeCell ref="T47:U47"/>
    <mergeCell ref="L43:M43"/>
    <mergeCell ref="L44:M44"/>
    <mergeCell ref="BD32:BE32"/>
    <mergeCell ref="BF32:BG32"/>
    <mergeCell ref="AN31:AO31"/>
    <mergeCell ref="AP31:AQ31"/>
    <mergeCell ref="AR31:AS31"/>
    <mergeCell ref="AT31:AU31"/>
    <mergeCell ref="AV31:AW31"/>
    <mergeCell ref="AX31:AY31"/>
    <mergeCell ref="P47:Q47"/>
    <mergeCell ref="N33:O33"/>
    <mergeCell ref="N34:O34"/>
    <mergeCell ref="N35:O35"/>
    <mergeCell ref="N41:O41"/>
    <mergeCell ref="N42:O42"/>
    <mergeCell ref="N43:O43"/>
    <mergeCell ref="N44:O44"/>
    <mergeCell ref="N45:O45"/>
    <mergeCell ref="N46:O46"/>
    <mergeCell ref="N47:O47"/>
    <mergeCell ref="L47:M47"/>
    <mergeCell ref="R35:S35"/>
    <mergeCell ref="BR31:BS31"/>
    <mergeCell ref="BP32:BQ32"/>
    <mergeCell ref="BR32:BS32"/>
    <mergeCell ref="AZ31:BA31"/>
    <mergeCell ref="BB31:BC31"/>
    <mergeCell ref="BD31:BE31"/>
    <mergeCell ref="CP31:CQ31"/>
    <mergeCell ref="CR31:CS31"/>
    <mergeCell ref="CT31:CU31"/>
    <mergeCell ref="BX31:BY31"/>
    <mergeCell ref="BZ31:CA31"/>
    <mergeCell ref="CB31:CC31"/>
    <mergeCell ref="CD31:CE31"/>
    <mergeCell ref="CF31:CG31"/>
    <mergeCell ref="CH31:CI31"/>
    <mergeCell ref="BT31:BU31"/>
    <mergeCell ref="BV31:BW31"/>
    <mergeCell ref="BP31:BQ31"/>
    <mergeCell ref="BF31:BG31"/>
    <mergeCell ref="BH31:BI31"/>
    <mergeCell ref="BJ31:BK31"/>
    <mergeCell ref="BL31:BM31"/>
    <mergeCell ref="BN31:BO31"/>
    <mergeCell ref="CN32:CO32"/>
    <mergeCell ref="D52:E52"/>
    <mergeCell ref="D53:E53"/>
    <mergeCell ref="J40:K40"/>
    <mergeCell ref="F40:G40"/>
    <mergeCell ref="D41:E41"/>
    <mergeCell ref="D42:E42"/>
    <mergeCell ref="D43:E43"/>
    <mergeCell ref="D44:E44"/>
    <mergeCell ref="D45:E45"/>
    <mergeCell ref="D46:E46"/>
    <mergeCell ref="D47:E47"/>
    <mergeCell ref="F52:G52"/>
    <mergeCell ref="F53:G53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J47:K47"/>
    <mergeCell ref="J48:K48"/>
    <mergeCell ref="D50:E50"/>
    <mergeCell ref="D51:E51"/>
    <mergeCell ref="D48:E48"/>
    <mergeCell ref="D49:E49"/>
    <mergeCell ref="F50:G50"/>
    <mergeCell ref="F51:G51"/>
    <mergeCell ref="H43:I43"/>
    <mergeCell ref="H44:I44"/>
    <mergeCell ref="H45:I45"/>
    <mergeCell ref="H46:I46"/>
    <mergeCell ref="H47:I47"/>
    <mergeCell ref="H48:I48"/>
    <mergeCell ref="J43:K43"/>
    <mergeCell ref="J44:K44"/>
    <mergeCell ref="J45:K45"/>
    <mergeCell ref="J46:K46"/>
    <mergeCell ref="L41:M41"/>
    <mergeCell ref="L42:M42"/>
    <mergeCell ref="L45:M45"/>
    <mergeCell ref="L46:M46"/>
    <mergeCell ref="J41:K41"/>
    <mergeCell ref="J33:K33"/>
    <mergeCell ref="T34:U34"/>
    <mergeCell ref="T35:U35"/>
    <mergeCell ref="BT34:BU34"/>
    <mergeCell ref="BT35:BU35"/>
    <mergeCell ref="P34:Q34"/>
    <mergeCell ref="P35:Q35"/>
    <mergeCell ref="H41:I41"/>
    <mergeCell ref="H42:I42"/>
    <mergeCell ref="BT41:BU41"/>
    <mergeCell ref="BD36:BE36"/>
    <mergeCell ref="BF36:BG36"/>
    <mergeCell ref="BH36:BI36"/>
    <mergeCell ref="BJ36:BK36"/>
    <mergeCell ref="BL36:BM36"/>
    <mergeCell ref="BN36:BO36"/>
    <mergeCell ref="AR36:AS36"/>
    <mergeCell ref="AT36:AU36"/>
    <mergeCell ref="J42:K42"/>
    <mergeCell ref="DJ31:DK31"/>
    <mergeCell ref="DJ33:DK33"/>
    <mergeCell ref="DH32:DI32"/>
    <mergeCell ref="DJ32:DK32"/>
    <mergeCell ref="BV34:BW34"/>
    <mergeCell ref="BV35:BW35"/>
    <mergeCell ref="BX34:BY34"/>
    <mergeCell ref="BZ34:CA34"/>
    <mergeCell ref="CB34:CC34"/>
    <mergeCell ref="BX35:BY35"/>
    <mergeCell ref="BZ35:CA35"/>
    <mergeCell ref="CB35:CC35"/>
    <mergeCell ref="DH31:DI31"/>
    <mergeCell ref="DH33:DI33"/>
    <mergeCell ref="DB31:DC31"/>
    <mergeCell ref="DB32:DC32"/>
    <mergeCell ref="DB33:DC33"/>
    <mergeCell ref="DH34:DI34"/>
    <mergeCell ref="DJ34:DK34"/>
    <mergeCell ref="DH35:DI35"/>
    <mergeCell ref="DJ35:DK35"/>
    <mergeCell ref="DD32:DE32"/>
    <mergeCell ref="DF32:DG32"/>
    <mergeCell ref="BZ32:CA32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N52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J52" sqref="DJ52:DK52"/>
    </sheetView>
  </sheetViews>
  <sheetFormatPr defaultRowHeight="15" x14ac:dyDescent="0.25"/>
  <cols>
    <col min="1" max="2" width="10.5703125" style="1" customWidth="1"/>
    <col min="3" max="3" width="29" style="1" customWidth="1"/>
    <col min="4" max="4" width="9" style="48" customWidth="1"/>
    <col min="5" max="5" width="11.5703125" style="48" customWidth="1"/>
    <col min="6" max="7" width="8.28515625" style="48" customWidth="1"/>
    <col min="8" max="9" width="8.140625" style="48" customWidth="1"/>
    <col min="10" max="21" width="9" style="48" customWidth="1"/>
    <col min="22" max="22" width="9" style="48" hidden="1" customWidth="1"/>
    <col min="23" max="23" width="10.140625" style="48" hidden="1" customWidth="1"/>
    <col min="24" max="27" width="9" style="48" hidden="1" customWidth="1"/>
    <col min="28" max="28" width="10.7109375" style="48" hidden="1" customWidth="1"/>
    <col min="29" max="29" width="8.140625" style="48" hidden="1" customWidth="1"/>
    <col min="30" max="30" width="9.5703125" style="48" hidden="1" customWidth="1"/>
    <col min="31" max="31" width="9.28515625" style="48" hidden="1" customWidth="1"/>
    <col min="32" max="32" width="11.28515625" style="48" hidden="1" customWidth="1"/>
    <col min="33" max="33" width="11.7109375" style="48" hidden="1" customWidth="1"/>
    <col min="34" max="34" width="11.28515625" style="48" hidden="1" customWidth="1"/>
    <col min="35" max="35" width="12.42578125" style="48" hidden="1" customWidth="1"/>
    <col min="36" max="36" width="11.140625" style="48" hidden="1" customWidth="1"/>
    <col min="37" max="37" width="11.7109375" style="48" hidden="1" customWidth="1"/>
    <col min="38" max="38" width="10" style="48" hidden="1" customWidth="1"/>
    <col min="39" max="39" width="8.140625" style="48" hidden="1" customWidth="1"/>
    <col min="40" max="40" width="11.42578125" style="48" hidden="1" customWidth="1"/>
    <col min="41" max="41" width="8.140625" style="48" hidden="1" customWidth="1"/>
    <col min="42" max="42" width="10.7109375" style="48" hidden="1" customWidth="1"/>
    <col min="43" max="43" width="8.140625" style="48" hidden="1" customWidth="1"/>
    <col min="44" max="44" width="10.28515625" style="48" hidden="1" customWidth="1"/>
    <col min="45" max="45" width="8.7109375" style="48" hidden="1" customWidth="1"/>
    <col min="46" max="46" width="11.28515625" style="48" hidden="1" customWidth="1"/>
    <col min="47" max="49" width="9" style="48" hidden="1" customWidth="1"/>
    <col min="50" max="50" width="10.5703125" style="48" hidden="1" customWidth="1"/>
    <col min="51" max="51" width="8.140625" style="48" hidden="1" customWidth="1"/>
    <col min="52" max="52" width="10.7109375" style="48" hidden="1" customWidth="1"/>
    <col min="53" max="53" width="8.140625" style="48" hidden="1" customWidth="1"/>
    <col min="54" max="54" width="10.140625" style="48" hidden="1" customWidth="1"/>
    <col min="55" max="55" width="8.42578125" style="48" hidden="1" customWidth="1"/>
    <col min="56" max="56" width="9.85546875" style="48" hidden="1" customWidth="1"/>
    <col min="57" max="63" width="9" style="48" hidden="1" customWidth="1"/>
    <col min="64" max="65" width="10.5703125" style="48" hidden="1" customWidth="1"/>
    <col min="66" max="71" width="9" style="48" hidden="1" customWidth="1"/>
    <col min="72" max="115" width="9" style="48" customWidth="1"/>
    <col min="116" max="116" width="13.85546875" style="48" customWidth="1"/>
    <col min="117" max="117" width="13.140625" style="48" customWidth="1"/>
    <col min="118" max="118" width="9" style="1" customWidth="1"/>
    <col min="119" max="16384" width="9.140625" style="1"/>
  </cols>
  <sheetData>
    <row r="2" spans="1:118" ht="18.75" x14ac:dyDescent="0.3">
      <c r="A2" s="325" t="s">
        <v>0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325"/>
      <c r="BL2" s="325"/>
      <c r="BM2" s="325"/>
      <c r="BN2" s="325"/>
      <c r="BO2" s="325"/>
      <c r="BP2" s="325"/>
      <c r="BQ2" s="325"/>
      <c r="BR2" s="325"/>
      <c r="BS2" s="325"/>
      <c r="BT2" s="325"/>
      <c r="BU2" s="325"/>
      <c r="BV2" s="325"/>
      <c r="BW2" s="325"/>
      <c r="BX2" s="325"/>
      <c r="BY2" s="325"/>
      <c r="BZ2" s="325"/>
      <c r="CA2" s="325"/>
      <c r="CB2" s="325"/>
      <c r="CC2" s="325"/>
      <c r="CD2" s="325"/>
      <c r="CE2" s="325"/>
      <c r="CF2" s="325"/>
      <c r="CG2" s="325"/>
      <c r="CH2" s="325"/>
      <c r="CI2" s="325"/>
      <c r="CJ2" s="325"/>
      <c r="CK2" s="325"/>
      <c r="CL2" s="325"/>
      <c r="CM2" s="325"/>
      <c r="CN2" s="325"/>
      <c r="CO2" s="325"/>
      <c r="CP2" s="325"/>
      <c r="CQ2" s="325"/>
      <c r="CR2" s="325"/>
      <c r="CS2" s="325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1"/>
      <c r="DM2" s="1"/>
    </row>
    <row r="3" spans="1:118" ht="18.75" x14ac:dyDescent="0.3">
      <c r="A3" s="325" t="s">
        <v>90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  <c r="AI3" s="325"/>
      <c r="AJ3" s="325"/>
      <c r="AK3" s="325"/>
      <c r="AL3" s="325"/>
      <c r="AM3" s="325"/>
      <c r="AN3" s="325"/>
      <c r="AO3" s="325"/>
      <c r="AP3" s="325"/>
      <c r="AQ3" s="325"/>
      <c r="AR3" s="325"/>
      <c r="AS3" s="325"/>
      <c r="AT3" s="325"/>
      <c r="AU3" s="325"/>
      <c r="AV3" s="325"/>
      <c r="AW3" s="325"/>
      <c r="AX3" s="325"/>
      <c r="AY3" s="325"/>
      <c r="AZ3" s="325"/>
      <c r="BA3" s="325"/>
      <c r="BB3" s="325"/>
      <c r="BC3" s="325"/>
      <c r="BD3" s="325"/>
      <c r="BE3" s="325"/>
      <c r="BF3" s="325"/>
      <c r="BG3" s="325"/>
      <c r="BH3" s="325"/>
      <c r="BI3" s="325"/>
      <c r="BJ3" s="325"/>
      <c r="BK3" s="325"/>
      <c r="BL3" s="325"/>
      <c r="BM3" s="325"/>
      <c r="BN3" s="325"/>
      <c r="BO3" s="325"/>
      <c r="BP3" s="325"/>
      <c r="BQ3" s="325"/>
      <c r="BR3" s="325"/>
      <c r="BS3" s="325"/>
      <c r="BT3" s="325"/>
      <c r="BU3" s="325"/>
      <c r="BV3" s="325"/>
      <c r="BW3" s="325"/>
      <c r="BX3" s="325"/>
      <c r="BY3" s="325"/>
      <c r="BZ3" s="325"/>
      <c r="CA3" s="325"/>
      <c r="CB3" s="325"/>
      <c r="CC3" s="325"/>
      <c r="CD3" s="325"/>
      <c r="CE3" s="325"/>
      <c r="CF3" s="325"/>
      <c r="CG3" s="325"/>
      <c r="CH3" s="325"/>
      <c r="CI3" s="325"/>
      <c r="CJ3" s="325"/>
      <c r="CK3" s="325"/>
      <c r="CL3" s="325"/>
      <c r="CM3" s="325"/>
      <c r="CN3" s="325"/>
      <c r="CO3" s="325"/>
      <c r="CP3" s="325"/>
      <c r="CQ3" s="325"/>
      <c r="CR3" s="325"/>
      <c r="CS3" s="325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29"/>
      <c r="DK3" s="229"/>
      <c r="DL3" s="1"/>
      <c r="DM3" s="1"/>
    </row>
    <row r="4" spans="1:118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ht="15.75" thickBot="1" x14ac:dyDescent="0.3">
      <c r="A5" s="326" t="s">
        <v>1</v>
      </c>
      <c r="B5" s="327"/>
      <c r="C5" s="327"/>
      <c r="D5" s="323">
        <v>45108</v>
      </c>
      <c r="E5" s="324"/>
      <c r="F5" s="323">
        <v>45109</v>
      </c>
      <c r="G5" s="324"/>
      <c r="H5" s="323">
        <v>45110</v>
      </c>
      <c r="I5" s="324"/>
      <c r="J5" s="323">
        <v>45111</v>
      </c>
      <c r="K5" s="324"/>
      <c r="L5" s="323">
        <v>45112</v>
      </c>
      <c r="M5" s="324"/>
      <c r="N5" s="323">
        <v>45083</v>
      </c>
      <c r="O5" s="324"/>
      <c r="P5" s="323">
        <v>45084</v>
      </c>
      <c r="Q5" s="324"/>
      <c r="R5" s="323">
        <v>45085</v>
      </c>
      <c r="S5" s="324"/>
      <c r="T5" s="323">
        <v>45086</v>
      </c>
      <c r="U5" s="324"/>
      <c r="V5" s="323">
        <v>45087</v>
      </c>
      <c r="W5" s="324"/>
      <c r="X5" s="323">
        <v>45088</v>
      </c>
      <c r="Y5" s="324"/>
      <c r="Z5" s="323">
        <v>45089</v>
      </c>
      <c r="AA5" s="324"/>
      <c r="AB5" s="323">
        <v>45090</v>
      </c>
      <c r="AC5" s="324"/>
      <c r="AD5" s="323">
        <v>45091</v>
      </c>
      <c r="AE5" s="324"/>
      <c r="AF5" s="323">
        <v>45092</v>
      </c>
      <c r="AG5" s="324"/>
      <c r="AH5" s="323">
        <v>45093</v>
      </c>
      <c r="AI5" s="324"/>
      <c r="AJ5" s="323">
        <v>45094</v>
      </c>
      <c r="AK5" s="324"/>
      <c r="AL5" s="323">
        <v>45095</v>
      </c>
      <c r="AM5" s="324"/>
      <c r="AN5" s="323">
        <v>45096</v>
      </c>
      <c r="AO5" s="324"/>
      <c r="AP5" s="323">
        <v>45097</v>
      </c>
      <c r="AQ5" s="324"/>
      <c r="AR5" s="323">
        <v>45098</v>
      </c>
      <c r="AS5" s="324"/>
      <c r="AT5" s="323">
        <v>45099</v>
      </c>
      <c r="AU5" s="324"/>
      <c r="AV5" s="323">
        <v>45100</v>
      </c>
      <c r="AW5" s="324"/>
      <c r="AX5" s="323">
        <v>45101</v>
      </c>
      <c r="AY5" s="324"/>
      <c r="AZ5" s="323">
        <v>45102</v>
      </c>
      <c r="BA5" s="324"/>
      <c r="BB5" s="323">
        <v>45103</v>
      </c>
      <c r="BC5" s="324"/>
      <c r="BD5" s="323">
        <v>45104</v>
      </c>
      <c r="BE5" s="324"/>
      <c r="BF5" s="323">
        <v>45105</v>
      </c>
      <c r="BG5" s="324"/>
      <c r="BH5" s="323">
        <v>45106</v>
      </c>
      <c r="BI5" s="324"/>
      <c r="BJ5" s="323">
        <v>45107</v>
      </c>
      <c r="BK5" s="324"/>
      <c r="BL5" s="323">
        <v>45108</v>
      </c>
      <c r="BM5" s="324"/>
      <c r="BN5" s="323">
        <v>45106</v>
      </c>
      <c r="BO5" s="324"/>
      <c r="BP5" s="323">
        <v>45107</v>
      </c>
      <c r="BQ5" s="324"/>
      <c r="BR5" s="323" t="s">
        <v>65</v>
      </c>
      <c r="BS5" s="324"/>
      <c r="BT5" s="323">
        <v>45117</v>
      </c>
      <c r="BU5" s="324"/>
      <c r="BV5" s="323">
        <v>45118</v>
      </c>
      <c r="BW5" s="324"/>
      <c r="BX5" s="323">
        <v>45119</v>
      </c>
      <c r="BY5" s="324"/>
      <c r="BZ5" s="323">
        <v>45120</v>
      </c>
      <c r="CA5" s="324"/>
      <c r="CB5" s="394">
        <v>45121</v>
      </c>
      <c r="CC5" s="395"/>
      <c r="CD5" s="394">
        <v>45122</v>
      </c>
      <c r="CE5" s="395"/>
      <c r="CF5" s="394">
        <v>45123</v>
      </c>
      <c r="CG5" s="395"/>
      <c r="CH5" s="394">
        <v>45124</v>
      </c>
      <c r="CI5" s="395"/>
      <c r="CJ5" s="394">
        <v>45125</v>
      </c>
      <c r="CK5" s="395"/>
      <c r="CL5" s="405">
        <v>45126</v>
      </c>
      <c r="CM5" s="406"/>
      <c r="CN5" s="394">
        <v>45127</v>
      </c>
      <c r="CO5" s="396"/>
      <c r="CP5" s="394">
        <v>45128</v>
      </c>
      <c r="CQ5" s="396"/>
      <c r="CR5" s="394">
        <v>45129</v>
      </c>
      <c r="CS5" s="395"/>
      <c r="CT5" s="394">
        <v>45130</v>
      </c>
      <c r="CU5" s="395"/>
      <c r="CV5" s="395">
        <v>45131</v>
      </c>
      <c r="CW5" s="396"/>
      <c r="CX5" s="395">
        <v>45132</v>
      </c>
      <c r="CY5" s="396"/>
      <c r="CZ5" s="395">
        <v>45133</v>
      </c>
      <c r="DA5" s="396"/>
      <c r="DB5" s="243" t="s">
        <v>107</v>
      </c>
      <c r="DC5" s="243"/>
      <c r="DD5" s="409" t="s">
        <v>109</v>
      </c>
      <c r="DE5" s="395"/>
      <c r="DF5" s="409" t="s">
        <v>110</v>
      </c>
      <c r="DG5" s="395"/>
      <c r="DH5" s="409" t="s">
        <v>111</v>
      </c>
      <c r="DI5" s="395"/>
      <c r="DJ5" s="409" t="s">
        <v>112</v>
      </c>
      <c r="DK5" s="395"/>
      <c r="DL5" s="226"/>
      <c r="DM5" s="226"/>
      <c r="DN5" s="227"/>
    </row>
    <row r="6" spans="1:118" ht="15" customHeight="1" thickBot="1" x14ac:dyDescent="0.3">
      <c r="A6" s="328"/>
      <c r="B6" s="329"/>
      <c r="C6" s="329"/>
      <c r="D6" s="6" t="s">
        <v>3</v>
      </c>
      <c r="E6" s="8" t="s">
        <v>4</v>
      </c>
      <c r="F6" s="6" t="s">
        <v>3</v>
      </c>
      <c r="G6" s="8" t="s">
        <v>4</v>
      </c>
      <c r="H6" s="9" t="s">
        <v>3</v>
      </c>
      <c r="I6" s="7" t="s">
        <v>4</v>
      </c>
      <c r="J6" s="6" t="s">
        <v>3</v>
      </c>
      <c r="K6" s="8" t="s">
        <v>4</v>
      </c>
      <c r="L6" s="6" t="s">
        <v>3</v>
      </c>
      <c r="M6" s="8" t="s">
        <v>4</v>
      </c>
      <c r="N6" s="6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6" t="s">
        <v>3</v>
      </c>
      <c r="W6" s="8" t="s">
        <v>4</v>
      </c>
      <c r="X6" s="10" t="s">
        <v>3</v>
      </c>
      <c r="Y6" s="11" t="s">
        <v>4</v>
      </c>
      <c r="Z6" s="6" t="s">
        <v>3</v>
      </c>
      <c r="AA6" s="7" t="s">
        <v>4</v>
      </c>
      <c r="AB6" s="6" t="s">
        <v>3</v>
      </c>
      <c r="AC6" s="8" t="s">
        <v>4</v>
      </c>
      <c r="AD6" s="9" t="s">
        <v>3</v>
      </c>
      <c r="AE6" s="8" t="s">
        <v>4</v>
      </c>
      <c r="AF6" s="6" t="s">
        <v>3</v>
      </c>
      <c r="AG6" s="8" t="s">
        <v>4</v>
      </c>
      <c r="AH6" s="9" t="s">
        <v>3</v>
      </c>
      <c r="AI6" s="7" t="s">
        <v>4</v>
      </c>
      <c r="AJ6" s="6" t="s">
        <v>3</v>
      </c>
      <c r="AK6" s="8" t="s">
        <v>4</v>
      </c>
      <c r="AL6" s="9" t="s">
        <v>3</v>
      </c>
      <c r="AM6" s="7" t="s">
        <v>4</v>
      </c>
      <c r="AN6" s="6" t="s">
        <v>3</v>
      </c>
      <c r="AO6" s="7" t="s">
        <v>4</v>
      </c>
      <c r="AP6" s="6" t="s">
        <v>3</v>
      </c>
      <c r="AQ6" s="8" t="s">
        <v>4</v>
      </c>
      <c r="AR6" s="9" t="s">
        <v>3</v>
      </c>
      <c r="AS6" s="12" t="s">
        <v>4</v>
      </c>
      <c r="AT6" s="6" t="s">
        <v>3</v>
      </c>
      <c r="AU6" s="8" t="s">
        <v>4</v>
      </c>
      <c r="AV6" s="6" t="s">
        <v>3</v>
      </c>
      <c r="AW6" s="8" t="s">
        <v>4</v>
      </c>
      <c r="AX6" s="9" t="s">
        <v>3</v>
      </c>
      <c r="AY6" s="7" t="s">
        <v>4</v>
      </c>
      <c r="AZ6" s="6" t="s">
        <v>3</v>
      </c>
      <c r="BA6" s="8" t="s">
        <v>4</v>
      </c>
      <c r="BB6" s="6" t="s">
        <v>3</v>
      </c>
      <c r="BC6" s="8" t="s">
        <v>4</v>
      </c>
      <c r="BD6" s="9" t="s">
        <v>3</v>
      </c>
      <c r="BE6" s="7" t="s">
        <v>4</v>
      </c>
      <c r="BF6" s="6" t="s">
        <v>3</v>
      </c>
      <c r="BG6" s="8" t="s">
        <v>4</v>
      </c>
      <c r="BH6" s="9" t="s">
        <v>3</v>
      </c>
      <c r="BI6" s="7" t="s">
        <v>4</v>
      </c>
      <c r="BJ6" s="6" t="s">
        <v>3</v>
      </c>
      <c r="BK6" s="8" t="s">
        <v>4</v>
      </c>
      <c r="BL6" s="6" t="s">
        <v>3</v>
      </c>
      <c r="BM6" s="7" t="s">
        <v>4</v>
      </c>
      <c r="BN6" s="6" t="s">
        <v>3</v>
      </c>
      <c r="BO6" s="8" t="s">
        <v>4</v>
      </c>
      <c r="BP6" s="6" t="s">
        <v>3</v>
      </c>
      <c r="BQ6" s="8" t="s">
        <v>4</v>
      </c>
      <c r="BR6" s="6" t="s">
        <v>3</v>
      </c>
      <c r="BS6" s="8" t="s">
        <v>4</v>
      </c>
      <c r="BT6" s="6" t="s">
        <v>3</v>
      </c>
      <c r="BU6" s="8" t="s">
        <v>4</v>
      </c>
      <c r="BV6" s="6" t="s">
        <v>3</v>
      </c>
      <c r="BW6" s="7" t="s">
        <v>4</v>
      </c>
      <c r="BX6" s="6" t="s">
        <v>3</v>
      </c>
      <c r="BY6" s="8" t="s">
        <v>4</v>
      </c>
      <c r="BZ6" s="6" t="s">
        <v>3</v>
      </c>
      <c r="CA6" s="8" t="s">
        <v>4</v>
      </c>
      <c r="CB6" s="6" t="s">
        <v>3</v>
      </c>
      <c r="CC6" s="8" t="s">
        <v>4</v>
      </c>
      <c r="CD6" s="6" t="s">
        <v>3</v>
      </c>
      <c r="CE6" s="7" t="s">
        <v>4</v>
      </c>
      <c r="CF6" s="6" t="s">
        <v>3</v>
      </c>
      <c r="CG6" s="7" t="s">
        <v>4</v>
      </c>
      <c r="CH6" s="6" t="s">
        <v>3</v>
      </c>
      <c r="CI6" s="7" t="s">
        <v>4</v>
      </c>
      <c r="CJ6" s="6" t="s">
        <v>3</v>
      </c>
      <c r="CK6" s="7" t="s">
        <v>4</v>
      </c>
      <c r="CL6" s="220" t="s">
        <v>3</v>
      </c>
      <c r="CM6" s="221" t="s">
        <v>4</v>
      </c>
      <c r="CN6" s="6" t="s">
        <v>3</v>
      </c>
      <c r="CO6" s="7" t="s">
        <v>4</v>
      </c>
      <c r="CP6" s="6" t="s">
        <v>3</v>
      </c>
      <c r="CQ6" s="7" t="s">
        <v>4</v>
      </c>
      <c r="CR6" s="6" t="s">
        <v>3</v>
      </c>
      <c r="CS6" s="7" t="s">
        <v>4</v>
      </c>
      <c r="CT6" s="6" t="s">
        <v>3</v>
      </c>
      <c r="CU6" s="7" t="s">
        <v>4</v>
      </c>
      <c r="CV6" s="6" t="s">
        <v>3</v>
      </c>
      <c r="CW6" s="7" t="s">
        <v>4</v>
      </c>
      <c r="CX6" s="6" t="s">
        <v>3</v>
      </c>
      <c r="CY6" s="7" t="s">
        <v>4</v>
      </c>
      <c r="CZ6" s="6" t="s">
        <v>3</v>
      </c>
      <c r="DA6" s="7" t="s">
        <v>4</v>
      </c>
      <c r="DB6" s="6" t="s">
        <v>3</v>
      </c>
      <c r="DC6" s="7" t="s">
        <v>4</v>
      </c>
      <c r="DD6" s="6" t="s">
        <v>3</v>
      </c>
      <c r="DE6" s="7" t="s">
        <v>4</v>
      </c>
      <c r="DF6" s="6" t="s">
        <v>3</v>
      </c>
      <c r="DG6" s="7" t="s">
        <v>4</v>
      </c>
      <c r="DH6" s="6" t="s">
        <v>3</v>
      </c>
      <c r="DI6" s="7" t="s">
        <v>4</v>
      </c>
      <c r="DJ6" s="6" t="s">
        <v>3</v>
      </c>
      <c r="DK6" s="7" t="s">
        <v>4</v>
      </c>
      <c r="DL6" s="220" t="s">
        <v>5</v>
      </c>
      <c r="DM6" s="14" t="s">
        <v>6</v>
      </c>
      <c r="DN6" s="223" t="s">
        <v>7</v>
      </c>
    </row>
    <row r="7" spans="1:118" s="48" customFormat="1" ht="15" customHeight="1" x14ac:dyDescent="0.25">
      <c r="A7" s="332" t="s">
        <v>66</v>
      </c>
      <c r="B7" s="333"/>
      <c r="C7" s="334"/>
      <c r="D7" s="26">
        <v>13.28</v>
      </c>
      <c r="E7" s="25">
        <v>10.702000000000226</v>
      </c>
      <c r="F7" s="27">
        <v>12.69</v>
      </c>
      <c r="G7" s="195">
        <v>10.606999999999061</v>
      </c>
      <c r="H7" s="18">
        <v>11.93</v>
      </c>
      <c r="I7" s="20">
        <v>10.623000000000047</v>
      </c>
      <c r="J7" s="18">
        <v>13.11</v>
      </c>
      <c r="K7" s="20">
        <v>10.553999999998723</v>
      </c>
      <c r="L7" s="21">
        <v>12.35</v>
      </c>
      <c r="M7" s="20">
        <v>10.61200000000099</v>
      </c>
      <c r="N7" s="161">
        <v>12.12</v>
      </c>
      <c r="O7" s="20">
        <v>10.576999999999771</v>
      </c>
      <c r="P7" s="18">
        <v>11.52</v>
      </c>
      <c r="Q7" s="20">
        <v>10.576000000000931</v>
      </c>
      <c r="R7" s="18">
        <v>11.94</v>
      </c>
      <c r="S7" s="20">
        <v>10.552999999998974</v>
      </c>
      <c r="T7" s="18">
        <v>11.09</v>
      </c>
      <c r="U7" s="22">
        <v>10.486000000000331</v>
      </c>
      <c r="V7" s="18"/>
      <c r="W7" s="20"/>
      <c r="X7" s="18"/>
      <c r="Y7" s="20"/>
      <c r="Z7" s="18"/>
      <c r="AA7" s="19"/>
      <c r="AB7" s="18"/>
      <c r="AC7" s="20"/>
      <c r="AD7" s="21"/>
      <c r="AE7" s="20"/>
      <c r="AF7" s="24"/>
      <c r="AG7" s="25"/>
      <c r="AH7" s="24"/>
      <c r="AI7" s="19"/>
      <c r="AJ7" s="26"/>
      <c r="AK7" s="25"/>
      <c r="AL7" s="21"/>
      <c r="AM7" s="20"/>
      <c r="AN7" s="21"/>
      <c r="AO7" s="19"/>
      <c r="AP7" s="21"/>
      <c r="AQ7" s="25"/>
      <c r="AR7" s="21"/>
      <c r="AS7" s="19"/>
      <c r="AT7" s="26"/>
      <c r="AU7" s="25"/>
      <c r="AV7" s="26"/>
      <c r="AW7" s="25"/>
      <c r="AX7" s="18"/>
      <c r="AY7" s="20"/>
      <c r="AZ7" s="18"/>
      <c r="BA7" s="20"/>
      <c r="BB7" s="26"/>
      <c r="BC7" s="25"/>
      <c r="BD7" s="21"/>
      <c r="BE7" s="19"/>
      <c r="BF7" s="26"/>
      <c r="BG7" s="25"/>
      <c r="BH7" s="21"/>
      <c r="BI7" s="19"/>
      <c r="BJ7" s="27"/>
      <c r="BK7" s="25"/>
      <c r="BL7" s="26"/>
      <c r="BM7" s="28"/>
      <c r="BN7" s="178"/>
      <c r="BO7" s="25"/>
      <c r="BP7" s="26"/>
      <c r="BQ7" s="25"/>
      <c r="BR7" s="26"/>
      <c r="BS7" s="25"/>
      <c r="BT7" s="18">
        <v>11.62</v>
      </c>
      <c r="BU7" s="22">
        <v>10.64</v>
      </c>
      <c r="BV7" s="18">
        <v>11.28</v>
      </c>
      <c r="BW7" s="209">
        <v>10.096200000000408</v>
      </c>
      <c r="BX7" s="18">
        <v>11.99</v>
      </c>
      <c r="BY7" s="22">
        <v>10.65500000000111</v>
      </c>
      <c r="BZ7" s="18">
        <v>11.49</v>
      </c>
      <c r="CA7" s="22">
        <v>10.643999999999778</v>
      </c>
      <c r="CB7" s="18">
        <v>12.14</v>
      </c>
      <c r="CC7" s="22">
        <v>10.640999999999622</v>
      </c>
      <c r="CD7" s="18">
        <v>12.79</v>
      </c>
      <c r="CE7" s="22">
        <v>10.588999999999942</v>
      </c>
      <c r="CF7" s="219">
        <v>12.54</v>
      </c>
      <c r="CG7" s="22">
        <v>10.590999999999894</v>
      </c>
      <c r="CH7" s="219">
        <v>12.74</v>
      </c>
      <c r="CI7" s="22">
        <v>10.648000000001048</v>
      </c>
      <c r="CJ7" s="219">
        <v>13.37</v>
      </c>
      <c r="CK7" s="22">
        <v>10.653999999999087</v>
      </c>
      <c r="CL7" s="219">
        <v>12.83</v>
      </c>
      <c r="CM7" s="22">
        <v>10.655000000001564</v>
      </c>
      <c r="CN7" s="219">
        <v>12.57</v>
      </c>
      <c r="CO7" s="22">
        <v>10.636999999999716</v>
      </c>
      <c r="CP7" s="219">
        <v>12.77</v>
      </c>
      <c r="CQ7" s="22">
        <v>10.559999999998581</v>
      </c>
      <c r="CR7" s="219">
        <v>13.92</v>
      </c>
      <c r="CS7" s="22">
        <v>10.42200000000048</v>
      </c>
      <c r="CT7" s="219">
        <v>13.78</v>
      </c>
      <c r="CU7" s="22">
        <v>10.411000000001422</v>
      </c>
      <c r="CV7" s="219">
        <v>13.15</v>
      </c>
      <c r="CW7" s="233">
        <v>10.412000000000262</v>
      </c>
      <c r="CX7" s="219">
        <v>13.46</v>
      </c>
      <c r="CY7" s="233">
        <v>10.256999999998243</v>
      </c>
      <c r="CZ7" s="219">
        <v>13.34</v>
      </c>
      <c r="DA7" s="233">
        <v>10.036999999999352</v>
      </c>
      <c r="DB7" s="219">
        <v>13.82</v>
      </c>
      <c r="DC7" s="256">
        <v>10.406000000000404</v>
      </c>
      <c r="DD7" s="250">
        <v>13.01</v>
      </c>
      <c r="DE7" s="256">
        <v>10.511999999999261</v>
      </c>
      <c r="DF7" s="250">
        <v>13.42</v>
      </c>
      <c r="DG7" s="256">
        <v>10.467000000001917</v>
      </c>
      <c r="DH7" s="250">
        <v>12.37</v>
      </c>
      <c r="DI7" s="256">
        <v>10.47899999999936</v>
      </c>
      <c r="DJ7" s="250">
        <v>12.15</v>
      </c>
      <c r="DK7" s="256">
        <v>10.664000000000669</v>
      </c>
      <c r="DL7" s="213">
        <f t="shared" ref="DL7:DL28" si="0">SUM(L7,N7,P7,R7,T7,V7,X7,Z7,AB7,AD7,AH7,AJ7,AL7,AN7,AP7,AR7,AT7,AV7,AX7,AZ7,BB7,BD7,BF7,BH7,BJ7,BL7,BN7,BP7,BR7,,BR7,BT7)</f>
        <v>70.64</v>
      </c>
      <c r="DM7" s="30">
        <f t="shared" ref="DM7:DM9" si="1">SUM(AE7,AC7,AA7,Y7,W7,U7,S7,Q7,O7,M7,AI7,AK7,AM7,AO7,AQ7,AS7,AU7,AW7,AY7,BA7,BC7,BE7,BG7,BI7,BK7,BM7,BO7,BQ7,BS7,BU7)</f>
        <v>63.444000000000997</v>
      </c>
      <c r="DN7" s="214">
        <f>DM7-DL7</f>
        <v>-7.1959999999990032</v>
      </c>
    </row>
    <row r="8" spans="1:118" ht="15" customHeight="1" x14ac:dyDescent="0.25">
      <c r="A8" s="335" t="s">
        <v>67</v>
      </c>
      <c r="B8" s="336"/>
      <c r="C8" s="337"/>
      <c r="D8" s="42">
        <v>30.900000000000002</v>
      </c>
      <c r="E8" s="44">
        <v>34.635650000000794</v>
      </c>
      <c r="F8" s="26">
        <v>30.72</v>
      </c>
      <c r="G8" s="25">
        <v>32.441149999999247</v>
      </c>
      <c r="H8" s="46">
        <v>7.1520000000000001</v>
      </c>
      <c r="I8" s="44">
        <v>33.974499999999942</v>
      </c>
      <c r="J8" s="42">
        <v>7.2360000000000007</v>
      </c>
      <c r="K8" s="44">
        <v>33.505850000000073</v>
      </c>
      <c r="L8" s="47">
        <v>7.2560000000000002</v>
      </c>
      <c r="M8" s="44">
        <v>32.022199999998485</v>
      </c>
      <c r="N8" s="46">
        <v>7.0880000000000001</v>
      </c>
      <c r="O8" s="25">
        <v>34.447700000002015</v>
      </c>
      <c r="P8" s="26">
        <v>6.82</v>
      </c>
      <c r="Q8" s="25">
        <v>32.597950000000608</v>
      </c>
      <c r="R8" s="26">
        <v>6.9700000000000006</v>
      </c>
      <c r="S8" s="25">
        <v>34.070399999999971</v>
      </c>
      <c r="T8" s="42">
        <v>7.25</v>
      </c>
      <c r="U8" s="44">
        <v>30.772349999997378</v>
      </c>
      <c r="V8" s="26"/>
      <c r="W8" s="25"/>
      <c r="X8" s="42"/>
      <c r="Y8" s="44"/>
      <c r="Z8" s="26"/>
      <c r="AA8" s="25"/>
      <c r="AB8" s="42"/>
      <c r="AC8" s="44"/>
      <c r="AD8" s="26"/>
      <c r="AE8" s="25"/>
      <c r="AF8" s="24"/>
      <c r="AG8" s="25"/>
      <c r="AH8" s="26"/>
      <c r="AI8" s="25"/>
      <c r="AJ8" s="46"/>
      <c r="AK8" s="44"/>
      <c r="AL8" s="26"/>
      <c r="AM8" s="25"/>
      <c r="AN8" s="35"/>
      <c r="AO8" s="28"/>
      <c r="AP8" s="35"/>
      <c r="AQ8" s="28"/>
      <c r="AR8" s="24"/>
      <c r="AS8" s="28"/>
      <c r="AT8" s="42"/>
      <c r="AU8" s="44"/>
      <c r="AV8" s="24"/>
      <c r="AW8" s="28"/>
      <c r="AX8" s="26"/>
      <c r="AY8" s="25"/>
      <c r="AZ8" s="42"/>
      <c r="BA8" s="44"/>
      <c r="BB8" s="42"/>
      <c r="BC8" s="44"/>
      <c r="BD8" s="24"/>
      <c r="BE8" s="28"/>
      <c r="BF8" s="26"/>
      <c r="BG8" s="25"/>
      <c r="BH8" s="47"/>
      <c r="BI8" s="43"/>
      <c r="BJ8" s="42"/>
      <c r="BK8" s="44"/>
      <c r="BL8" s="42"/>
      <c r="BM8" s="43"/>
      <c r="BN8" s="26"/>
      <c r="BO8" s="25"/>
      <c r="BP8" s="26"/>
      <c r="BQ8" s="25"/>
      <c r="BR8" s="26"/>
      <c r="BS8" s="25"/>
      <c r="BT8" s="42">
        <v>7.12</v>
      </c>
      <c r="BU8" s="44">
        <v>35.535500000001917</v>
      </c>
      <c r="BV8" s="42">
        <v>6.7100000000000009</v>
      </c>
      <c r="BW8" s="43">
        <v>31.785600000000983</v>
      </c>
      <c r="BX8" s="42">
        <v>7.12</v>
      </c>
      <c r="BY8" s="44">
        <v>34.744500000000507</v>
      </c>
      <c r="BZ8" s="42">
        <v>6.88</v>
      </c>
      <c r="CA8" s="44">
        <v>31.71594999999974</v>
      </c>
      <c r="CB8" s="42">
        <v>7.14</v>
      </c>
      <c r="CC8" s="44">
        <v>38.919999999998439</v>
      </c>
      <c r="CD8" s="42">
        <v>7.17</v>
      </c>
      <c r="CE8" s="44">
        <v>41.828849999999917</v>
      </c>
      <c r="CF8" s="46">
        <v>7.3199999999999994</v>
      </c>
      <c r="CG8" s="44">
        <v>37.616600000002514</v>
      </c>
      <c r="CH8" s="46">
        <v>517.36</v>
      </c>
      <c r="CI8" s="44">
        <v>38.188499999998967</v>
      </c>
      <c r="CJ8" s="46">
        <v>7.3199999999999994</v>
      </c>
      <c r="CK8" s="44">
        <v>39.257399999998647</v>
      </c>
      <c r="CL8" s="46">
        <v>7.3199999999999994</v>
      </c>
      <c r="CM8" s="44">
        <v>39.480699999999032</v>
      </c>
      <c r="CN8" s="46">
        <v>7.3199999999999994</v>
      </c>
      <c r="CO8" s="44">
        <v>38.052700000001977</v>
      </c>
      <c r="CP8" s="46">
        <v>7.3199999999999994</v>
      </c>
      <c r="CQ8" s="44">
        <v>38.262000000000533</v>
      </c>
      <c r="CR8" s="46">
        <v>7.3199999999999994</v>
      </c>
      <c r="CS8" s="44">
        <v>37.2182999999985</v>
      </c>
      <c r="CT8" s="46">
        <v>7.3199999999999994</v>
      </c>
      <c r="CU8" s="44">
        <v>37.364950000000178</v>
      </c>
      <c r="CV8" s="46">
        <v>7.32</v>
      </c>
      <c r="CW8" s="234">
        <v>39.010650000000005</v>
      </c>
      <c r="CX8" s="46">
        <v>7.3199999999999994</v>
      </c>
      <c r="CY8" s="234">
        <v>38.866099999999925</v>
      </c>
      <c r="CZ8" s="46">
        <v>7.31</v>
      </c>
      <c r="DA8" s="234">
        <v>39.453399999999171</v>
      </c>
      <c r="DB8" s="46">
        <v>7.3199999999999994</v>
      </c>
      <c r="DC8" s="28">
        <v>42.99750000000035</v>
      </c>
      <c r="DD8" s="250">
        <v>7.33</v>
      </c>
      <c r="DE8" s="28">
        <v>37.77830000000197</v>
      </c>
      <c r="DF8" s="250">
        <v>7.3199999999999994</v>
      </c>
      <c r="DG8" s="28">
        <v>35.923299999997283</v>
      </c>
      <c r="DH8" s="250">
        <v>7.3199999999999994</v>
      </c>
      <c r="DI8" s="28">
        <v>35.43225000000082</v>
      </c>
      <c r="DJ8" s="250">
        <v>7.31</v>
      </c>
      <c r="DK8" s="28">
        <v>37.715650000000828</v>
      </c>
      <c r="DL8" s="213">
        <f t="shared" si="0"/>
        <v>42.503999999999998</v>
      </c>
      <c r="DM8" s="30">
        <f t="shared" si="1"/>
        <v>199.4461000000004</v>
      </c>
      <c r="DN8" s="215">
        <f t="shared" ref="DN8:DN9" si="2">DM8-DL8</f>
        <v>156.94210000000041</v>
      </c>
    </row>
    <row r="9" spans="1:118" ht="15" customHeight="1" x14ac:dyDescent="0.25">
      <c r="A9" s="344" t="s">
        <v>68</v>
      </c>
      <c r="B9" s="345"/>
      <c r="C9" s="346"/>
      <c r="D9" s="42">
        <v>10.039999999999999</v>
      </c>
      <c r="E9" s="44">
        <v>20.271000000000001</v>
      </c>
      <c r="F9" s="26">
        <v>10.039999999999999</v>
      </c>
      <c r="G9" s="25">
        <v>20.266999999999999</v>
      </c>
      <c r="H9" s="46">
        <v>33.020000000000003</v>
      </c>
      <c r="I9" s="44">
        <v>20.262</v>
      </c>
      <c r="J9" s="42">
        <v>33.339999999999996</v>
      </c>
      <c r="K9" s="44">
        <v>20.225000000000001</v>
      </c>
      <c r="L9" s="47">
        <v>23.66</v>
      </c>
      <c r="M9" s="44">
        <v>20.213000000000001</v>
      </c>
      <c r="N9" s="46">
        <v>32.79</v>
      </c>
      <c r="O9" s="25">
        <v>20.391999999999999</v>
      </c>
      <c r="P9" s="26">
        <v>31.86</v>
      </c>
      <c r="Q9" s="25">
        <v>20.14</v>
      </c>
      <c r="R9" s="26">
        <v>32.269999999999996</v>
      </c>
      <c r="S9" s="25">
        <v>20.388999999999999</v>
      </c>
      <c r="T9" s="42">
        <v>33.36</v>
      </c>
      <c r="U9" s="44">
        <v>20.387</v>
      </c>
      <c r="V9" s="26"/>
      <c r="W9" s="25"/>
      <c r="X9" s="42"/>
      <c r="Y9" s="44"/>
      <c r="Z9" s="26"/>
      <c r="AA9" s="25"/>
      <c r="AB9" s="42"/>
      <c r="AC9" s="44"/>
      <c r="AD9" s="26"/>
      <c r="AE9" s="25"/>
      <c r="AF9" s="24"/>
      <c r="AG9" s="25"/>
      <c r="AH9" s="26"/>
      <c r="AI9" s="25"/>
      <c r="AJ9" s="46"/>
      <c r="AK9" s="44"/>
      <c r="AL9" s="26"/>
      <c r="AM9" s="25"/>
      <c r="AN9" s="35"/>
      <c r="AO9" s="28"/>
      <c r="AP9" s="35"/>
      <c r="AQ9" s="28"/>
      <c r="AR9" s="24"/>
      <c r="AS9" s="28"/>
      <c r="AT9" s="42"/>
      <c r="AU9" s="44"/>
      <c r="AV9" s="24"/>
      <c r="AW9" s="28"/>
      <c r="AX9" s="26"/>
      <c r="AY9" s="25"/>
      <c r="AZ9" s="42"/>
      <c r="BA9" s="44"/>
      <c r="BB9" s="42"/>
      <c r="BC9" s="44"/>
      <c r="BD9" s="24"/>
      <c r="BE9" s="28"/>
      <c r="BF9" s="26"/>
      <c r="BG9" s="25"/>
      <c r="BH9" s="47"/>
      <c r="BI9" s="43"/>
      <c r="BJ9" s="42"/>
      <c r="BK9" s="44"/>
      <c r="BL9" s="42"/>
      <c r="BM9" s="43"/>
      <c r="BN9" s="26"/>
      <c r="BO9" s="25"/>
      <c r="BP9" s="26"/>
      <c r="BQ9" s="25"/>
      <c r="BR9" s="26"/>
      <c r="BS9" s="25"/>
      <c r="BT9" s="42">
        <v>32.9</v>
      </c>
      <c r="BU9" s="44">
        <v>20.274000000000001</v>
      </c>
      <c r="BV9" s="42">
        <v>31.31</v>
      </c>
      <c r="BW9" s="43">
        <v>20.564999999999998</v>
      </c>
      <c r="BX9" s="42">
        <v>32.9</v>
      </c>
      <c r="BY9" s="44">
        <v>20.443999999999999</v>
      </c>
      <c r="BZ9" s="42">
        <v>32</v>
      </c>
      <c r="CA9" s="44">
        <v>20.247</v>
      </c>
      <c r="CB9" s="42">
        <v>32.76</v>
      </c>
      <c r="CC9" s="44">
        <v>20.707999999999998</v>
      </c>
      <c r="CD9" s="42">
        <v>32.93</v>
      </c>
      <c r="CE9" s="44">
        <v>20.384999999999998</v>
      </c>
      <c r="CF9" s="46">
        <v>0</v>
      </c>
      <c r="CG9" s="44">
        <v>20.369</v>
      </c>
      <c r="CH9" s="46">
        <v>0</v>
      </c>
      <c r="CI9" s="44">
        <v>20.224</v>
      </c>
      <c r="CJ9" s="46">
        <v>33.69</v>
      </c>
      <c r="CK9" s="44">
        <v>20.359000000000002</v>
      </c>
      <c r="CL9" s="46">
        <v>33.69</v>
      </c>
      <c r="CM9" s="44">
        <v>20.452999999999999</v>
      </c>
      <c r="CN9" s="46">
        <v>33.69</v>
      </c>
      <c r="CO9" s="44">
        <v>20.5</v>
      </c>
      <c r="CP9" s="46">
        <v>33.69</v>
      </c>
      <c r="CQ9" s="44">
        <v>20.509999999999998</v>
      </c>
      <c r="CR9" s="46">
        <v>33.69</v>
      </c>
      <c r="CS9" s="44">
        <v>20.489000000000001</v>
      </c>
      <c r="CT9" s="46">
        <v>33.69</v>
      </c>
      <c r="CU9" s="44">
        <v>20.867000000000001</v>
      </c>
      <c r="CV9" s="46">
        <v>33.69</v>
      </c>
      <c r="CW9" s="234">
        <v>20.518000000000001</v>
      </c>
      <c r="CX9" s="46">
        <v>33.69</v>
      </c>
      <c r="CY9" s="234">
        <v>20.472999999999999</v>
      </c>
      <c r="CZ9" s="46">
        <v>33.659999999999997</v>
      </c>
      <c r="DA9" s="234">
        <v>20.489000000000001</v>
      </c>
      <c r="DB9" s="46">
        <v>33.69</v>
      </c>
      <c r="DC9" s="28">
        <v>20.112000000000002</v>
      </c>
      <c r="DD9" s="250">
        <v>33.69</v>
      </c>
      <c r="DE9" s="28">
        <v>21.251000000000001</v>
      </c>
      <c r="DF9" s="250">
        <v>33.69</v>
      </c>
      <c r="DG9" s="28">
        <v>20.72</v>
      </c>
      <c r="DH9" s="250">
        <v>33.69</v>
      </c>
      <c r="DI9" s="28">
        <v>20.574999999999999</v>
      </c>
      <c r="DJ9" s="250">
        <v>33.65</v>
      </c>
      <c r="DK9" s="28">
        <v>23.707999999999998</v>
      </c>
      <c r="DL9" s="213">
        <f t="shared" si="0"/>
        <v>186.84</v>
      </c>
      <c r="DM9" s="30">
        <f t="shared" si="1"/>
        <v>121.79499999999999</v>
      </c>
      <c r="DN9" s="215">
        <f t="shared" si="2"/>
        <v>-65.045000000000016</v>
      </c>
    </row>
    <row r="10" spans="1:118" ht="15" customHeight="1" x14ac:dyDescent="0.25">
      <c r="A10" s="335" t="s">
        <v>14</v>
      </c>
      <c r="B10" s="336"/>
      <c r="C10" s="337"/>
      <c r="D10" s="42">
        <v>89.95</v>
      </c>
      <c r="E10" s="44">
        <v>102.16580000000563</v>
      </c>
      <c r="F10" s="26">
        <v>89.93</v>
      </c>
      <c r="G10" s="25">
        <v>95.72</v>
      </c>
      <c r="H10" s="46">
        <v>88</v>
      </c>
      <c r="I10" s="44">
        <v>96.674550000005283</v>
      </c>
      <c r="J10" s="42">
        <v>88.98</v>
      </c>
      <c r="K10" s="44">
        <v>94.277400000017082</v>
      </c>
      <c r="L10" s="47">
        <v>89.93</v>
      </c>
      <c r="M10" s="44">
        <v>96.001499999997208</v>
      </c>
      <c r="N10" s="46">
        <v>87.21</v>
      </c>
      <c r="O10" s="44">
        <v>96.469799999997832</v>
      </c>
      <c r="P10" s="42">
        <v>83.86</v>
      </c>
      <c r="Q10" s="44">
        <v>97.947150000007369</v>
      </c>
      <c r="R10" s="26">
        <v>85.81</v>
      </c>
      <c r="S10" s="25">
        <v>93.634799999997426</v>
      </c>
      <c r="T10" s="42">
        <v>90.54</v>
      </c>
      <c r="U10" s="44">
        <v>96.454049999993188</v>
      </c>
      <c r="V10" s="42"/>
      <c r="W10" s="44"/>
      <c r="X10" s="42"/>
      <c r="Y10" s="44"/>
      <c r="Z10" s="26"/>
      <c r="AA10" s="28"/>
      <c r="AB10" s="42"/>
      <c r="AC10" s="44"/>
      <c r="AD10" s="45"/>
      <c r="AE10" s="44"/>
      <c r="AF10" s="24"/>
      <c r="AG10" s="25"/>
      <c r="AH10" s="24"/>
      <c r="AI10" s="28"/>
      <c r="AJ10" s="46"/>
      <c r="AK10" s="44"/>
      <c r="AL10" s="47"/>
      <c r="AM10" s="44"/>
      <c r="AN10" s="35"/>
      <c r="AO10" s="28"/>
      <c r="AP10" s="42"/>
      <c r="AQ10" s="44"/>
      <c r="AR10" s="47"/>
      <c r="AS10" s="43"/>
      <c r="AT10" s="42"/>
      <c r="AU10" s="44"/>
      <c r="AV10" s="26"/>
      <c r="AW10" s="25"/>
      <c r="AX10" s="26"/>
      <c r="AY10" s="25"/>
      <c r="AZ10" s="42"/>
      <c r="BA10" s="44"/>
      <c r="BB10" s="42"/>
      <c r="BC10" s="44"/>
      <c r="BD10" s="24"/>
      <c r="BE10" s="28"/>
      <c r="BF10" s="26"/>
      <c r="BG10" s="25"/>
      <c r="BH10" s="47"/>
      <c r="BI10" s="43"/>
      <c r="BJ10" s="42"/>
      <c r="BK10" s="44"/>
      <c r="BL10" s="42"/>
      <c r="BM10" s="43"/>
      <c r="BN10" s="42"/>
      <c r="BO10" s="44"/>
      <c r="BP10" s="42"/>
      <c r="BQ10" s="44"/>
      <c r="BR10" s="26"/>
      <c r="BS10" s="25"/>
      <c r="BT10" s="42">
        <v>88.95</v>
      </c>
      <c r="BU10" s="44">
        <v>96.895050000004247</v>
      </c>
      <c r="BV10" s="42">
        <v>83.85</v>
      </c>
      <c r="BW10" s="43">
        <v>95.959500000013946</v>
      </c>
      <c r="BX10" s="42">
        <v>87.6</v>
      </c>
      <c r="BY10" s="44">
        <v>96.394199999981822</v>
      </c>
      <c r="BZ10" s="42">
        <v>87.35</v>
      </c>
      <c r="CA10" s="44">
        <v>95.883900000005355</v>
      </c>
      <c r="CB10" s="42">
        <v>90.81</v>
      </c>
      <c r="CC10" s="44">
        <v>95.505900000001361</v>
      </c>
      <c r="CD10" s="42">
        <v>91.31</v>
      </c>
      <c r="CE10" s="44">
        <v>94.854900000007845</v>
      </c>
      <c r="CF10" s="46">
        <v>93.55</v>
      </c>
      <c r="CG10" s="44">
        <v>96.198899999994325</v>
      </c>
      <c r="CH10" s="46">
        <v>94.08</v>
      </c>
      <c r="CI10" s="44">
        <v>96.335400000000888</v>
      </c>
      <c r="CJ10" s="46">
        <v>94.42</v>
      </c>
      <c r="CK10" s="44">
        <v>96.130649999994631</v>
      </c>
      <c r="CL10" s="46">
        <v>94.18</v>
      </c>
      <c r="CM10" s="44">
        <v>93.595950000002162</v>
      </c>
      <c r="CN10" s="46">
        <v>93.6</v>
      </c>
      <c r="CO10" s="44">
        <v>95.723249999997449</v>
      </c>
      <c r="CP10" s="46">
        <v>93.38</v>
      </c>
      <c r="CQ10" s="44">
        <v>94.692150000003096</v>
      </c>
      <c r="CR10" s="46">
        <v>93.17</v>
      </c>
      <c r="CS10" s="44">
        <v>95.974199999990276</v>
      </c>
      <c r="CT10" s="46">
        <v>93.62</v>
      </c>
      <c r="CU10" s="44">
        <v>94.463250000006127</v>
      </c>
      <c r="CV10" s="46">
        <v>94.92</v>
      </c>
      <c r="CW10" s="234">
        <v>95.855549999997194</v>
      </c>
      <c r="CX10" s="46">
        <v>93.74</v>
      </c>
      <c r="CY10" s="234">
        <v>94.267950000004646</v>
      </c>
      <c r="CZ10" s="46">
        <v>93.54</v>
      </c>
      <c r="DA10" s="234">
        <v>96.787949999983383</v>
      </c>
      <c r="DB10" s="46">
        <v>90.33</v>
      </c>
      <c r="DC10" s="28">
        <v>97.849500000010082</v>
      </c>
      <c r="DD10" s="250">
        <v>90.57</v>
      </c>
      <c r="DE10" s="28">
        <v>100.81995000001847</v>
      </c>
      <c r="DF10" s="250">
        <v>90.33</v>
      </c>
      <c r="DG10" s="28">
        <v>98.159250000003112</v>
      </c>
      <c r="DH10" s="250">
        <v>90.33</v>
      </c>
      <c r="DI10" s="28">
        <v>97.531349999995172</v>
      </c>
      <c r="DJ10" s="250">
        <v>90.47</v>
      </c>
      <c r="DK10" s="28">
        <v>97.664699999986524</v>
      </c>
      <c r="DL10" s="213">
        <f t="shared" si="0"/>
        <v>526.30000000000007</v>
      </c>
      <c r="DM10" s="30">
        <f>SUM(AE10,AC10,AA10,Y10,W10,U10,S10,Q10,O10,M10,AI10,AK10,AM10,AO10,AQ10,AS10,AU10,AW10,AY10,BA10,BC10,BE10,BG10,BI10,BK10,BM10,BO10,BQ10,BS10,BU10)</f>
        <v>577.40234999999734</v>
      </c>
      <c r="DN10" s="215">
        <f>DM10-DL10</f>
        <v>51.102349999997273</v>
      </c>
    </row>
    <row r="11" spans="1:118" ht="15" customHeight="1" x14ac:dyDescent="0.25">
      <c r="A11" s="335" t="s">
        <v>69</v>
      </c>
      <c r="B11" s="336"/>
      <c r="C11" s="337"/>
      <c r="D11" s="42">
        <v>193.6</v>
      </c>
      <c r="E11" s="44">
        <v>105.76800000006142</v>
      </c>
      <c r="F11" s="26">
        <v>148</v>
      </c>
      <c r="G11" s="25">
        <v>68.284999999916408</v>
      </c>
      <c r="H11" s="46">
        <v>171.84399999999999</v>
      </c>
      <c r="I11" s="44">
        <v>169.17400000000089</v>
      </c>
      <c r="J11" s="42">
        <v>188.416</v>
      </c>
      <c r="K11" s="44">
        <v>95.155999999966525</v>
      </c>
      <c r="L11" s="47">
        <v>191.5</v>
      </c>
      <c r="M11" s="44">
        <v>95.155999999966525</v>
      </c>
      <c r="N11" s="46">
        <v>153.5</v>
      </c>
      <c r="O11" s="44">
        <v>95.155999999966525</v>
      </c>
      <c r="P11" s="42">
        <v>141.30000000000001</v>
      </c>
      <c r="Q11" s="44">
        <v>225.01900000004593</v>
      </c>
      <c r="R11" s="26">
        <v>145.5</v>
      </c>
      <c r="S11" s="25">
        <v>115.33899999996356</v>
      </c>
      <c r="T11" s="42">
        <v>131.69999999999999</v>
      </c>
      <c r="U11" s="44">
        <v>136.569000000085</v>
      </c>
      <c r="V11" s="42"/>
      <c r="W11" s="44"/>
      <c r="X11" s="42"/>
      <c r="Y11" s="44"/>
      <c r="Z11" s="26"/>
      <c r="AA11" s="28"/>
      <c r="AB11" s="42"/>
      <c r="AC11" s="44"/>
      <c r="AD11" s="45"/>
      <c r="AE11" s="44"/>
      <c r="AF11" s="24"/>
      <c r="AG11" s="25"/>
      <c r="AH11" s="24"/>
      <c r="AI11" s="28"/>
      <c r="AJ11" s="46"/>
      <c r="AK11" s="44"/>
      <c r="AL11" s="47"/>
      <c r="AM11" s="44"/>
      <c r="AN11" s="35"/>
      <c r="AO11" s="28"/>
      <c r="AP11" s="42"/>
      <c r="AQ11" s="44"/>
      <c r="AR11" s="47"/>
      <c r="AS11" s="43"/>
      <c r="AT11" s="42"/>
      <c r="AU11" s="44"/>
      <c r="AV11" s="26"/>
      <c r="AW11" s="25"/>
      <c r="AX11" s="26"/>
      <c r="AY11" s="25"/>
      <c r="AZ11" s="42"/>
      <c r="BA11" s="44"/>
      <c r="BB11" s="42"/>
      <c r="BC11" s="44"/>
      <c r="BD11" s="24"/>
      <c r="BE11" s="28"/>
      <c r="BF11" s="26"/>
      <c r="BG11" s="25"/>
      <c r="BH11" s="47"/>
      <c r="BI11" s="43"/>
      <c r="BJ11" s="42"/>
      <c r="BK11" s="44"/>
      <c r="BL11" s="42"/>
      <c r="BM11" s="43"/>
      <c r="BN11" s="42"/>
      <c r="BO11" s="44"/>
      <c r="BP11" s="42"/>
      <c r="BQ11" s="44"/>
      <c r="BR11" s="26"/>
      <c r="BS11" s="25"/>
      <c r="BT11" s="42">
        <v>162.1</v>
      </c>
      <c r="BU11" s="44">
        <v>205.13300000001891</v>
      </c>
      <c r="BV11" s="42">
        <v>171.8</v>
      </c>
      <c r="BW11" s="43">
        <v>232.20899999987296</v>
      </c>
      <c r="BX11" s="42">
        <v>177.9</v>
      </c>
      <c r="BY11" s="44">
        <v>191.65600000008862</v>
      </c>
      <c r="BZ11" s="42">
        <v>160.65</v>
      </c>
      <c r="CA11" s="44">
        <v>227.90599999992946</v>
      </c>
      <c r="CB11" s="42">
        <v>156.29</v>
      </c>
      <c r="CC11" s="44">
        <v>191.17200000000474</v>
      </c>
      <c r="CD11" s="42">
        <v>171.58</v>
      </c>
      <c r="CE11" s="44">
        <v>174.83699999998726</v>
      </c>
      <c r="CF11" s="46">
        <v>0</v>
      </c>
      <c r="CG11" s="44">
        <v>102.76100000008228</v>
      </c>
      <c r="CH11" s="46">
        <v>0</v>
      </c>
      <c r="CI11" s="44">
        <v>197.29599999992351</v>
      </c>
      <c r="CJ11" s="46">
        <v>0</v>
      </c>
      <c r="CK11" s="44">
        <v>153.88800000007376</v>
      </c>
      <c r="CL11" s="46">
        <v>141.52000000000001</v>
      </c>
      <c r="CM11" s="44">
        <v>190.66899999995803</v>
      </c>
      <c r="CN11" s="46">
        <v>143.56</v>
      </c>
      <c r="CO11" s="44">
        <v>175.39999999989277</v>
      </c>
      <c r="CP11" s="46">
        <v>176.81</v>
      </c>
      <c r="CQ11" s="44">
        <v>162.58000000013612</v>
      </c>
      <c r="CR11" s="46">
        <v>128.99</v>
      </c>
      <c r="CS11" s="44">
        <v>106.01299999992413</v>
      </c>
      <c r="CT11" s="46">
        <v>129.21</v>
      </c>
      <c r="CU11" s="44">
        <v>147.96100000006547</v>
      </c>
      <c r="CV11" s="46">
        <v>173.89</v>
      </c>
      <c r="CW11" s="234">
        <v>286.16099999996754</v>
      </c>
      <c r="CX11" s="46">
        <v>173.89</v>
      </c>
      <c r="CY11" s="234">
        <v>231.55800000000841</v>
      </c>
      <c r="CZ11" s="46">
        <v>172.3</v>
      </c>
      <c r="DA11" s="234">
        <v>193.91299999992361</v>
      </c>
      <c r="DB11" s="46">
        <v>170.65</v>
      </c>
      <c r="DC11" s="28">
        <v>203.91400000007593</v>
      </c>
      <c r="DD11" s="250">
        <v>170.86</v>
      </c>
      <c r="DE11" s="28">
        <v>198.49100000005183</v>
      </c>
      <c r="DF11" s="250">
        <v>119.32</v>
      </c>
      <c r="DG11" s="28">
        <v>138.35313099997052</v>
      </c>
      <c r="DH11" s="250">
        <v>119.02</v>
      </c>
      <c r="DI11" s="28">
        <v>122.22199999997406</v>
      </c>
      <c r="DJ11" s="250">
        <v>173.73</v>
      </c>
      <c r="DK11" s="28">
        <v>475.92900000001873</v>
      </c>
      <c r="DL11" s="213">
        <f>SUM(L11,N11,P11,R11,T11,V11,X11,Z11,AB11,AD11,AH11,AJ11,AL11,AN11,AP11,AR11,AT11,AV11,AX11,AZ11,BB11,BD11,BF11,BH11,BJ11,BL11,BN11,BP11,BR11,,BR11,BT11)</f>
        <v>925.6</v>
      </c>
      <c r="DM11" s="30">
        <f>SUM(AE11,AC11,AA11,Y11,W11,U11,S11,Q11,O11,M11,AI11,AK11,AM11,AO11,AQ11,AS11,AU11,AW11,AY11,BA11,BC11,BE11,BG11,BI11,BK11,BM11,BO11,BQ11,BS11,BU11)</f>
        <v>872.37200000004646</v>
      </c>
      <c r="DN11" s="215">
        <f>DM11-DL11</f>
        <v>-53.227999999953568</v>
      </c>
    </row>
    <row r="12" spans="1:118" ht="15" customHeight="1" thickBot="1" x14ac:dyDescent="0.3">
      <c r="A12" s="335" t="s">
        <v>70</v>
      </c>
      <c r="B12" s="336"/>
      <c r="C12" s="337"/>
      <c r="D12" s="42">
        <v>83.1</v>
      </c>
      <c r="E12" s="44">
        <v>81.438000000007378</v>
      </c>
      <c r="F12" s="42">
        <v>83</v>
      </c>
      <c r="G12" s="44">
        <v>83.543999999994412</v>
      </c>
      <c r="H12" s="46">
        <v>83.67</v>
      </c>
      <c r="I12" s="44">
        <v>83.735999999978958</v>
      </c>
      <c r="J12" s="42">
        <v>81.099999999999994</v>
      </c>
      <c r="K12" s="44">
        <v>84.348000000016327</v>
      </c>
      <c r="L12" s="47">
        <v>84.1</v>
      </c>
      <c r="M12" s="44">
        <v>82.452000000001135</v>
      </c>
      <c r="N12" s="46">
        <v>86.85</v>
      </c>
      <c r="O12" s="44">
        <v>2.6159999999872525</v>
      </c>
      <c r="P12" s="42">
        <v>86.85</v>
      </c>
      <c r="Q12" s="44">
        <v>83.004000000004453</v>
      </c>
      <c r="R12" s="42">
        <v>76.77</v>
      </c>
      <c r="S12" s="44">
        <v>79.619999999991705</v>
      </c>
      <c r="T12" s="42">
        <v>79.98</v>
      </c>
      <c r="U12" s="44">
        <v>86.160000000014406</v>
      </c>
      <c r="V12" s="42"/>
      <c r="W12" s="44"/>
      <c r="X12" s="42"/>
      <c r="Y12" s="44"/>
      <c r="Z12" s="46"/>
      <c r="AA12" s="43"/>
      <c r="AB12" s="42"/>
      <c r="AC12" s="44"/>
      <c r="AD12" s="45"/>
      <c r="AE12" s="44"/>
      <c r="AF12" s="47"/>
      <c r="AG12" s="44"/>
      <c r="AH12" s="47"/>
      <c r="AI12" s="43"/>
      <c r="AJ12" s="46"/>
      <c r="AK12" s="44"/>
      <c r="AL12" s="47"/>
      <c r="AM12" s="44"/>
      <c r="AN12" s="47"/>
      <c r="AO12" s="43"/>
      <c r="AP12" s="42"/>
      <c r="AQ12" s="44"/>
      <c r="AR12" s="47"/>
      <c r="AS12" s="43"/>
      <c r="AT12" s="42"/>
      <c r="AU12" s="44"/>
      <c r="AV12" s="42"/>
      <c r="AW12" s="44"/>
      <c r="AX12" s="46"/>
      <c r="AY12" s="44"/>
      <c r="AZ12" s="42"/>
      <c r="BA12" s="44"/>
      <c r="BB12" s="42"/>
      <c r="BC12" s="44"/>
      <c r="BD12" s="24"/>
      <c r="BE12" s="28"/>
      <c r="BF12" s="42"/>
      <c r="BG12" s="44"/>
      <c r="BH12" s="47"/>
      <c r="BI12" s="43"/>
      <c r="BJ12" s="42"/>
      <c r="BK12" s="44"/>
      <c r="BL12" s="42"/>
      <c r="BM12" s="43"/>
      <c r="BN12" s="42"/>
      <c r="BO12" s="44"/>
      <c r="BP12" s="42"/>
      <c r="BQ12" s="44"/>
      <c r="BR12" s="42"/>
      <c r="BS12" s="44"/>
      <c r="BT12" s="42">
        <v>78.319999999999993</v>
      </c>
      <c r="BU12" s="44">
        <v>79.067999999988388</v>
      </c>
      <c r="BV12" s="42">
        <v>73.56</v>
      </c>
      <c r="BW12" s="43">
        <v>78.312000000008993</v>
      </c>
      <c r="BX12" s="42">
        <v>78.930000000000007</v>
      </c>
      <c r="BY12" s="44">
        <v>75.012000000013359</v>
      </c>
      <c r="BZ12" s="42">
        <v>76.25</v>
      </c>
      <c r="CA12" s="44">
        <v>86.723999999976513</v>
      </c>
      <c r="CB12" s="42">
        <v>79.930000000000007</v>
      </c>
      <c r="CC12" s="44">
        <v>1.2480000000141445</v>
      </c>
      <c r="CD12" s="42">
        <v>86.3</v>
      </c>
      <c r="CE12" s="44">
        <v>84.575999999986379</v>
      </c>
      <c r="CF12" s="46">
        <v>80.19</v>
      </c>
      <c r="CG12" s="44">
        <v>82.56000000000131</v>
      </c>
      <c r="CH12" s="46">
        <v>86.86</v>
      </c>
      <c r="CI12" s="44">
        <v>85.404000000013184</v>
      </c>
      <c r="CJ12" s="46">
        <v>86.86</v>
      </c>
      <c r="CK12" s="44">
        <v>83.231999999996333</v>
      </c>
      <c r="CL12" s="46">
        <v>82.66</v>
      </c>
      <c r="CM12" s="44">
        <v>54.156000000009954</v>
      </c>
      <c r="CN12" s="46">
        <v>73.599999999999994</v>
      </c>
      <c r="CO12" s="44">
        <v>84.972000000001572</v>
      </c>
      <c r="CP12" s="46">
        <v>73.459999999999994</v>
      </c>
      <c r="CQ12" s="44">
        <v>81.023999999983062</v>
      </c>
      <c r="CR12" s="46">
        <v>70.37</v>
      </c>
      <c r="CS12" s="44">
        <v>90.372000000010303</v>
      </c>
      <c r="CT12" s="46">
        <v>70.319999999999993</v>
      </c>
      <c r="CU12" s="44">
        <v>79.847999999994499</v>
      </c>
      <c r="CV12" s="46">
        <v>71.819999999999993</v>
      </c>
      <c r="CW12" s="234">
        <v>83.027999999998428</v>
      </c>
      <c r="CX12" s="46">
        <v>54.8</v>
      </c>
      <c r="CY12" s="234">
        <v>59.700000000004366</v>
      </c>
      <c r="CZ12" s="46">
        <v>71.569999999999993</v>
      </c>
      <c r="DA12" s="234">
        <v>48.564000000005763</v>
      </c>
      <c r="DB12" s="46">
        <v>71.430000000000007</v>
      </c>
      <c r="DC12" s="28">
        <v>48.947999999996682</v>
      </c>
      <c r="DD12" s="250">
        <v>70.17</v>
      </c>
      <c r="DE12" s="28">
        <v>73.032000000002881</v>
      </c>
      <c r="DF12" s="250">
        <v>80</v>
      </c>
      <c r="DG12" s="28">
        <v>82.895999999993364</v>
      </c>
      <c r="DH12" s="250">
        <v>83.46</v>
      </c>
      <c r="DI12" s="28">
        <v>82.704000000008818</v>
      </c>
      <c r="DJ12" s="250">
        <v>83.46</v>
      </c>
      <c r="DK12" s="28">
        <v>70.019999999978609</v>
      </c>
      <c r="DL12" s="213">
        <f t="shared" si="0"/>
        <v>492.86999999999995</v>
      </c>
      <c r="DM12" s="110">
        <f>SUM(AE12,AC12,AA12,Y12,W12,U12,S12,Q12,O12,M12,AI12,AK12,AM12,AO12,AQ12,AS12,AU12,AW12,AY12,BA12,BC12,BE12,BG12,BI12,BK12,BM12,BO12,BQ12,BS12,BU12)</f>
        <v>412.91999999998734</v>
      </c>
      <c r="DN12" s="215">
        <f>DM12-DL12</f>
        <v>-79.950000000012608</v>
      </c>
    </row>
    <row r="13" spans="1:118" ht="15" customHeight="1" thickBot="1" x14ac:dyDescent="0.3">
      <c r="A13" s="335" t="s">
        <v>71</v>
      </c>
      <c r="B13" s="336"/>
      <c r="C13" s="337"/>
      <c r="D13" s="42">
        <v>0.96</v>
      </c>
      <c r="E13" s="44">
        <v>0.96</v>
      </c>
      <c r="F13" s="42">
        <v>0.96</v>
      </c>
      <c r="G13" s="44">
        <v>0.96</v>
      </c>
      <c r="H13" s="46">
        <v>0.94</v>
      </c>
      <c r="I13" s="44">
        <v>0.94</v>
      </c>
      <c r="J13" s="42">
        <v>0.95</v>
      </c>
      <c r="K13" s="44">
        <v>0.95</v>
      </c>
      <c r="L13" s="47">
        <v>1.1599999999999999</v>
      </c>
      <c r="M13" s="44">
        <v>1.1599999999999999</v>
      </c>
      <c r="N13" s="46">
        <v>1.1299999999999999</v>
      </c>
      <c r="O13" s="44">
        <v>1.1299999999999999</v>
      </c>
      <c r="P13" s="42">
        <v>1.08</v>
      </c>
      <c r="Q13" s="44">
        <v>1.08</v>
      </c>
      <c r="R13" s="42">
        <v>1.1100000000000001</v>
      </c>
      <c r="S13" s="44">
        <v>1.1100000000000001</v>
      </c>
      <c r="T13" s="42">
        <v>1.1499999999999999</v>
      </c>
      <c r="U13" s="44">
        <v>1.1499999999999999</v>
      </c>
      <c r="V13" s="42"/>
      <c r="W13" s="44"/>
      <c r="X13" s="42"/>
      <c r="Y13" s="44"/>
      <c r="Z13" s="46"/>
      <c r="AA13" s="43"/>
      <c r="AB13" s="42"/>
      <c r="AC13" s="44"/>
      <c r="AD13" s="45"/>
      <c r="AE13" s="44"/>
      <c r="AF13" s="47"/>
      <c r="AG13" s="44"/>
      <c r="AH13" s="47"/>
      <c r="AI13" s="43"/>
      <c r="AJ13" s="46"/>
      <c r="AK13" s="44"/>
      <c r="AL13" s="47"/>
      <c r="AM13" s="44"/>
      <c r="AN13" s="47"/>
      <c r="AO13" s="43"/>
      <c r="AP13" s="42"/>
      <c r="AQ13" s="44"/>
      <c r="AR13" s="47"/>
      <c r="AS13" s="43"/>
      <c r="AT13" s="42"/>
      <c r="AU13" s="44"/>
      <c r="AV13" s="42"/>
      <c r="AW13" s="44"/>
      <c r="AX13" s="46"/>
      <c r="AY13" s="44"/>
      <c r="AZ13" s="42"/>
      <c r="BA13" s="44"/>
      <c r="BB13" s="42"/>
      <c r="BC13" s="44"/>
      <c r="BD13" s="24"/>
      <c r="BE13" s="28"/>
      <c r="BF13" s="42"/>
      <c r="BG13" s="44"/>
      <c r="BH13" s="47"/>
      <c r="BI13" s="43"/>
      <c r="BJ13" s="42"/>
      <c r="BK13" s="44"/>
      <c r="BL13" s="42"/>
      <c r="BM13" s="43"/>
      <c r="BN13" s="42"/>
      <c r="BO13" s="44"/>
      <c r="BP13" s="42"/>
      <c r="BQ13" s="44"/>
      <c r="BR13" s="42"/>
      <c r="BS13" s="44"/>
      <c r="BT13" s="42">
        <v>1.1299999999999999</v>
      </c>
      <c r="BU13" s="44">
        <v>1.1299999999999999</v>
      </c>
      <c r="BV13" s="42">
        <v>1.07</v>
      </c>
      <c r="BW13" s="43">
        <v>1.07</v>
      </c>
      <c r="BX13" s="42">
        <v>1.1299999999999999</v>
      </c>
      <c r="BY13" s="44">
        <v>1.1299999999999999</v>
      </c>
      <c r="BZ13" s="42">
        <v>1.0900000000000001</v>
      </c>
      <c r="CA13" s="44">
        <v>1.0900000000000001</v>
      </c>
      <c r="CB13" s="42">
        <v>1.1399999999999999</v>
      </c>
      <c r="CC13" s="44">
        <v>1.1399999999999999</v>
      </c>
      <c r="CD13" s="42">
        <v>1.1399999999999999</v>
      </c>
      <c r="CE13" s="44">
        <v>1.1399999999999999</v>
      </c>
      <c r="CF13" s="46">
        <v>1.1599999999999999</v>
      </c>
      <c r="CG13" s="44">
        <v>1.1599999999999999</v>
      </c>
      <c r="CH13" s="46">
        <v>1.1599999999999999</v>
      </c>
      <c r="CI13" s="44">
        <v>1.1599999999999999</v>
      </c>
      <c r="CJ13" s="46">
        <v>1.1599999999999999</v>
      </c>
      <c r="CK13" s="44">
        <v>1.1599999999999999</v>
      </c>
      <c r="CL13" s="46">
        <v>1.1599999999999999</v>
      </c>
      <c r="CM13" s="44">
        <v>1.1599999999999999</v>
      </c>
      <c r="CN13" s="46">
        <v>1.1599999999999999</v>
      </c>
      <c r="CO13" s="44">
        <v>1.1599999999999999</v>
      </c>
      <c r="CP13" s="46">
        <v>1.1599999999999999</v>
      </c>
      <c r="CQ13" s="44">
        <v>1.1599999999999999</v>
      </c>
      <c r="CR13" s="46">
        <v>1.1599999999999999</v>
      </c>
      <c r="CS13" s="44">
        <v>1.1599999999999999</v>
      </c>
      <c r="CT13" s="46">
        <v>1.1599999999999999</v>
      </c>
      <c r="CU13" s="44">
        <v>1.1599999999999999</v>
      </c>
      <c r="CV13" s="46">
        <v>1.1599999999999999</v>
      </c>
      <c r="CW13" s="234">
        <v>1.1599999999999999</v>
      </c>
      <c r="CX13" s="46">
        <v>1.1599999999999999</v>
      </c>
      <c r="CY13" s="234">
        <v>1.1599999999999999</v>
      </c>
      <c r="CZ13" s="46">
        <v>1.1599999999999999</v>
      </c>
      <c r="DA13" s="234">
        <v>1.1599999999999999</v>
      </c>
      <c r="DB13" s="46">
        <v>1.1599999999999999</v>
      </c>
      <c r="DC13" s="28">
        <v>1.1599999999999999</v>
      </c>
      <c r="DD13" s="250">
        <v>1.1599999999999999</v>
      </c>
      <c r="DE13" s="28">
        <v>1.1599999999999999</v>
      </c>
      <c r="DF13" s="250">
        <v>1.1599999999999999</v>
      </c>
      <c r="DG13" s="28">
        <v>1.1599999999999999</v>
      </c>
      <c r="DH13" s="250">
        <v>1.1599999999999999</v>
      </c>
      <c r="DI13" s="28">
        <v>1.1599999999999999</v>
      </c>
      <c r="DJ13" s="250">
        <v>1.1599999999999999</v>
      </c>
      <c r="DK13" s="28">
        <v>1.1599999999999999</v>
      </c>
      <c r="DL13" s="224">
        <f t="shared" si="0"/>
        <v>6.7600000000000007</v>
      </c>
      <c r="DM13" s="225">
        <f t="shared" ref="DM13:DM28" si="3">SUM(AE13,AC13,AA13,Y13,W13,U13,S13,Q13,O13,M13,AI13,AK13,AM13,AO13,AQ13,AS13,AU13,AW13,AY13,BA13,BC13,BE13,BG13,BI13,BK13,BM13,BO13,BQ13,BS13,BU13)</f>
        <v>6.76</v>
      </c>
      <c r="DN13" s="215">
        <f t="shared" ref="DN13:DN28" si="4">DM13-DL13</f>
        <v>0</v>
      </c>
    </row>
    <row r="14" spans="1:118" ht="15" customHeight="1" x14ac:dyDescent="0.25">
      <c r="A14" s="335" t="s">
        <v>72</v>
      </c>
      <c r="B14" s="336"/>
      <c r="C14" s="337"/>
      <c r="D14" s="42">
        <v>171.32</v>
      </c>
      <c r="E14" s="44">
        <v>165.11800000002404</v>
      </c>
      <c r="F14" s="42">
        <v>167.94</v>
      </c>
      <c r="G14" s="44">
        <v>143.68399999997382</v>
      </c>
      <c r="H14" s="46">
        <v>163.62800000000001</v>
      </c>
      <c r="I14" s="44">
        <v>158.46200000000863</v>
      </c>
      <c r="J14" s="42">
        <v>166.18200000000002</v>
      </c>
      <c r="K14" s="44">
        <v>192.55400000000191</v>
      </c>
      <c r="L14" s="47">
        <v>167.94</v>
      </c>
      <c r="M14" s="44">
        <v>178.50400000000263</v>
      </c>
      <c r="N14" s="46">
        <v>161.68</v>
      </c>
      <c r="O14" s="44">
        <v>171.43600000001788</v>
      </c>
      <c r="P14" s="42">
        <v>155.26</v>
      </c>
      <c r="Q14" s="44">
        <v>159.46599999998398</v>
      </c>
      <c r="R14" s="42">
        <v>159.05000000000001</v>
      </c>
      <c r="S14" s="44">
        <v>171.86399999998321</v>
      </c>
      <c r="T14" s="42">
        <v>142.83000000000001</v>
      </c>
      <c r="U14" s="44">
        <v>159.39800000002469</v>
      </c>
      <c r="V14" s="42"/>
      <c r="W14" s="44"/>
      <c r="X14" s="42"/>
      <c r="Y14" s="44"/>
      <c r="Z14" s="46"/>
      <c r="AA14" s="43"/>
      <c r="AB14" s="42"/>
      <c r="AC14" s="44"/>
      <c r="AD14" s="45"/>
      <c r="AE14" s="44"/>
      <c r="AF14" s="47"/>
      <c r="AG14" s="44"/>
      <c r="AH14" s="47"/>
      <c r="AI14" s="43"/>
      <c r="AJ14" s="46"/>
      <c r="AK14" s="44"/>
      <c r="AL14" s="47"/>
      <c r="AM14" s="44"/>
      <c r="AN14" s="47"/>
      <c r="AO14" s="43"/>
      <c r="AP14" s="42"/>
      <c r="AQ14" s="44"/>
      <c r="AR14" s="47"/>
      <c r="AS14" s="43"/>
      <c r="AT14" s="42"/>
      <c r="AU14" s="44"/>
      <c r="AV14" s="42"/>
      <c r="AW14" s="44"/>
      <c r="AX14" s="46"/>
      <c r="AY14" s="44"/>
      <c r="AZ14" s="42"/>
      <c r="BA14" s="44"/>
      <c r="BB14" s="42"/>
      <c r="BC14" s="44"/>
      <c r="BD14" s="47"/>
      <c r="BE14" s="43"/>
      <c r="BF14" s="42"/>
      <c r="BG14" s="44"/>
      <c r="BH14" s="47"/>
      <c r="BI14" s="43"/>
      <c r="BJ14" s="42"/>
      <c r="BK14" s="44"/>
      <c r="BL14" s="42"/>
      <c r="BM14" s="43"/>
      <c r="BN14" s="42"/>
      <c r="BO14" s="44"/>
      <c r="BP14" s="42"/>
      <c r="BQ14" s="44"/>
      <c r="BR14" s="42"/>
      <c r="BS14" s="44"/>
      <c r="BT14" s="42">
        <v>142.37</v>
      </c>
      <c r="BU14" s="44">
        <v>179.16599999999744</v>
      </c>
      <c r="BV14" s="42">
        <v>153.36000000000001</v>
      </c>
      <c r="BW14" s="43">
        <v>183.11999999997352</v>
      </c>
      <c r="BX14" s="42">
        <v>163.66</v>
      </c>
      <c r="BY14" s="44">
        <v>184.31800000001385</v>
      </c>
      <c r="BZ14" s="42">
        <v>158.26</v>
      </c>
      <c r="CA14" s="44">
        <v>185.27599999999256</v>
      </c>
      <c r="CB14" s="42">
        <v>164.49</v>
      </c>
      <c r="CC14" s="44">
        <v>189.19600000000901</v>
      </c>
      <c r="CD14" s="42">
        <v>168.79</v>
      </c>
      <c r="CE14" s="44">
        <v>189.13400000000729</v>
      </c>
      <c r="CF14" s="46">
        <v>163.16</v>
      </c>
      <c r="CG14" s="44">
        <v>158.1339999999891</v>
      </c>
      <c r="CH14" s="46">
        <v>170.04</v>
      </c>
      <c r="CI14" s="44">
        <v>176.3119999999908</v>
      </c>
      <c r="CJ14" s="46">
        <v>172.65</v>
      </c>
      <c r="CK14" s="44">
        <v>209.3400000000147</v>
      </c>
      <c r="CL14" s="46">
        <v>171.69</v>
      </c>
      <c r="CM14" s="44">
        <v>199.10400000000118</v>
      </c>
      <c r="CN14" s="46">
        <v>172.01</v>
      </c>
      <c r="CO14" s="44">
        <v>189.68799999998737</v>
      </c>
      <c r="CP14" s="46">
        <v>172.51</v>
      </c>
      <c r="CQ14" s="44">
        <v>193.38200000002871</v>
      </c>
      <c r="CR14" s="46">
        <v>177.76</v>
      </c>
      <c r="CS14" s="44">
        <v>206.16999999998552</v>
      </c>
      <c r="CT14" s="46">
        <v>187.12</v>
      </c>
      <c r="CU14" s="44">
        <v>179.74999999999636</v>
      </c>
      <c r="CV14" s="46">
        <v>187.12</v>
      </c>
      <c r="CW14" s="234">
        <v>192.18199999998069</v>
      </c>
      <c r="CX14" s="46">
        <v>187.12</v>
      </c>
      <c r="CY14" s="234">
        <v>200.14000000001761</v>
      </c>
      <c r="CZ14" s="46">
        <v>180.01999999999998</v>
      </c>
      <c r="DA14" s="234">
        <v>199.88999999997577</v>
      </c>
      <c r="DB14" s="46">
        <v>187.11</v>
      </c>
      <c r="DC14" s="28">
        <v>204.22600000002603</v>
      </c>
      <c r="DD14" s="250">
        <v>187.11</v>
      </c>
      <c r="DE14" s="28">
        <v>204.29599999997663</v>
      </c>
      <c r="DF14" s="250">
        <v>187.11</v>
      </c>
      <c r="DG14" s="28">
        <v>200.91000000002168</v>
      </c>
      <c r="DH14" s="250">
        <v>187.11</v>
      </c>
      <c r="DI14" s="28">
        <v>169.32000000000335</v>
      </c>
      <c r="DJ14" s="250">
        <v>186.91</v>
      </c>
      <c r="DK14" s="28">
        <v>191.33600000000115</v>
      </c>
      <c r="DL14" s="213">
        <f t="shared" si="0"/>
        <v>929.13000000000011</v>
      </c>
      <c r="DM14" s="30">
        <f t="shared" si="3"/>
        <v>1019.8340000000098</v>
      </c>
      <c r="DN14" s="216">
        <f t="shared" si="4"/>
        <v>90.704000000009728</v>
      </c>
    </row>
    <row r="15" spans="1:118" ht="15" customHeight="1" x14ac:dyDescent="0.25">
      <c r="A15" s="335" t="s">
        <v>73</v>
      </c>
      <c r="B15" s="336"/>
      <c r="C15" s="337"/>
      <c r="D15" s="42">
        <v>36</v>
      </c>
      <c r="E15" s="44">
        <v>46.793699999997344</v>
      </c>
      <c r="F15" s="42">
        <v>36</v>
      </c>
      <c r="G15" s="44">
        <v>42.48</v>
      </c>
      <c r="H15" s="46">
        <v>35.229999999999997</v>
      </c>
      <c r="I15" s="44">
        <v>42.856860000000523</v>
      </c>
      <c r="J15" s="42">
        <v>35.619999999999997</v>
      </c>
      <c r="K15" s="44">
        <v>42.797500000003858</v>
      </c>
      <c r="L15" s="47">
        <v>36</v>
      </c>
      <c r="M15" s="44">
        <v>40.754879999997449</v>
      </c>
      <c r="N15" s="46">
        <v>34.909999999999997</v>
      </c>
      <c r="O15" s="44">
        <v>42.264319999995493</v>
      </c>
      <c r="P15" s="42">
        <v>33.28</v>
      </c>
      <c r="Q15" s="44">
        <v>38.677280000002227</v>
      </c>
      <c r="R15" s="42">
        <v>34.36</v>
      </c>
      <c r="S15" s="44">
        <v>39.041919999998427</v>
      </c>
      <c r="T15" s="42">
        <v>35.67</v>
      </c>
      <c r="U15" s="44">
        <v>38.921080000004658</v>
      </c>
      <c r="V15" s="42"/>
      <c r="W15" s="44"/>
      <c r="X15" s="42"/>
      <c r="Y15" s="44"/>
      <c r="Z15" s="46"/>
      <c r="AA15" s="43"/>
      <c r="AB15" s="42"/>
      <c r="AC15" s="44"/>
      <c r="AD15" s="45"/>
      <c r="AE15" s="44"/>
      <c r="AF15" s="47"/>
      <c r="AG15" s="44"/>
      <c r="AH15" s="47"/>
      <c r="AI15" s="43"/>
      <c r="AJ15" s="46"/>
      <c r="AK15" s="44"/>
      <c r="AL15" s="47"/>
      <c r="AM15" s="44"/>
      <c r="AN15" s="47"/>
      <c r="AO15" s="43"/>
      <c r="AP15" s="42"/>
      <c r="AQ15" s="44"/>
      <c r="AR15" s="47"/>
      <c r="AS15" s="43"/>
      <c r="AT15" s="42"/>
      <c r="AU15" s="44"/>
      <c r="AV15" s="42"/>
      <c r="AW15" s="44"/>
      <c r="AX15" s="46"/>
      <c r="AY15" s="44"/>
      <c r="AZ15" s="42"/>
      <c r="BA15" s="44"/>
      <c r="BB15" s="42"/>
      <c r="BC15" s="44"/>
      <c r="BD15" s="47"/>
      <c r="BE15" s="43"/>
      <c r="BF15" s="42"/>
      <c r="BG15" s="44"/>
      <c r="BH15" s="47"/>
      <c r="BI15" s="43"/>
      <c r="BJ15" s="42"/>
      <c r="BK15" s="44"/>
      <c r="BL15" s="42"/>
      <c r="BM15" s="43"/>
      <c r="BN15" s="42"/>
      <c r="BO15" s="44"/>
      <c r="BP15" s="42"/>
      <c r="BQ15" s="44"/>
      <c r="BR15" s="42"/>
      <c r="BS15" s="44"/>
      <c r="BT15" s="42">
        <v>35.049999999999997</v>
      </c>
      <c r="BU15" s="44">
        <v>41.830780000001653</v>
      </c>
      <c r="BV15" s="42">
        <v>33.04</v>
      </c>
      <c r="BW15" s="43">
        <v>43.753619999998115</v>
      </c>
      <c r="BX15" s="42">
        <v>35.07</v>
      </c>
      <c r="BY15" s="44">
        <v>47.400020000002513</v>
      </c>
      <c r="BZ15" s="42">
        <v>33.9</v>
      </c>
      <c r="CA15" s="44">
        <v>47.612020000000392</v>
      </c>
      <c r="CB15" s="42">
        <v>35.11</v>
      </c>
      <c r="CC15" s="44">
        <v>48.372039999997121</v>
      </c>
      <c r="CD15" s="42">
        <v>35.25</v>
      </c>
      <c r="CE15" s="44">
        <v>44.81149999999576</v>
      </c>
      <c r="CF15" s="46">
        <v>36</v>
      </c>
      <c r="CG15" s="44">
        <v>44.302700000006823</v>
      </c>
      <c r="CH15" s="46">
        <v>36</v>
      </c>
      <c r="CI15" s="44">
        <v>46.049579999997334</v>
      </c>
      <c r="CJ15" s="46">
        <v>36</v>
      </c>
      <c r="CK15" s="44">
        <v>48.741979999995365</v>
      </c>
      <c r="CL15" s="46">
        <v>36</v>
      </c>
      <c r="CM15" s="44">
        <v>47.76784000000707</v>
      </c>
      <c r="CN15" s="46">
        <v>36</v>
      </c>
      <c r="CO15" s="44">
        <v>45.46445999999478</v>
      </c>
      <c r="CP15" s="46">
        <v>36</v>
      </c>
      <c r="CQ15" s="44">
        <v>47.135020000003479</v>
      </c>
      <c r="CR15" s="46">
        <v>36</v>
      </c>
      <c r="CS15" s="44">
        <v>46.889100000000617</v>
      </c>
      <c r="CT15" s="46">
        <v>36</v>
      </c>
      <c r="CU15" s="44">
        <v>44.478659999995436</v>
      </c>
      <c r="CV15" s="46">
        <v>36</v>
      </c>
      <c r="CW15" s="234">
        <v>47.975600000000235</v>
      </c>
      <c r="CX15" s="46">
        <v>36</v>
      </c>
      <c r="CY15" s="234">
        <v>49.493520000002903</v>
      </c>
      <c r="CZ15" s="46">
        <v>35.97</v>
      </c>
      <c r="DA15" s="234">
        <v>48.503479999999797</v>
      </c>
      <c r="DB15" s="46">
        <v>36</v>
      </c>
      <c r="DC15" s="28">
        <v>49.571959999999599</v>
      </c>
      <c r="DD15" s="250">
        <v>36</v>
      </c>
      <c r="DE15" s="28">
        <v>42.037479999997487</v>
      </c>
      <c r="DF15" s="250">
        <v>36</v>
      </c>
      <c r="DG15" s="28">
        <v>45.106180000001807</v>
      </c>
      <c r="DH15" s="250">
        <v>36</v>
      </c>
      <c r="DI15" s="28">
        <v>44.418240000002406</v>
      </c>
      <c r="DJ15" s="250">
        <v>35.96</v>
      </c>
      <c r="DK15" s="28">
        <v>46.363339999997628</v>
      </c>
      <c r="DL15" s="213">
        <f t="shared" si="0"/>
        <v>209.27000000000004</v>
      </c>
      <c r="DM15" s="30">
        <f t="shared" si="3"/>
        <v>241.49025999999992</v>
      </c>
      <c r="DN15" s="215">
        <f t="shared" si="4"/>
        <v>32.220259999999882</v>
      </c>
    </row>
    <row r="16" spans="1:118" ht="15" customHeight="1" x14ac:dyDescent="0.25">
      <c r="A16" s="335" t="s">
        <v>87</v>
      </c>
      <c r="B16" s="336"/>
      <c r="C16" s="337"/>
      <c r="D16" s="42">
        <v>40.99</v>
      </c>
      <c r="E16" s="44">
        <v>35</v>
      </c>
      <c r="F16" s="42">
        <v>40.99</v>
      </c>
      <c r="G16" s="44">
        <v>35</v>
      </c>
      <c r="H16" s="46">
        <v>40.11</v>
      </c>
      <c r="I16" s="44">
        <v>27.78</v>
      </c>
      <c r="J16" s="42">
        <v>40.56</v>
      </c>
      <c r="K16" s="44">
        <v>34.43</v>
      </c>
      <c r="L16" s="47">
        <v>40.99</v>
      </c>
      <c r="M16" s="44">
        <v>34.43</v>
      </c>
      <c r="N16" s="46">
        <v>39.76</v>
      </c>
      <c r="O16" s="44">
        <v>47.41</v>
      </c>
      <c r="P16" s="42">
        <v>38.24</v>
      </c>
      <c r="Q16" s="44">
        <v>41.24</v>
      </c>
      <c r="R16" s="42">
        <v>39.119999999999997</v>
      </c>
      <c r="S16" s="44">
        <v>38.159999999999997</v>
      </c>
      <c r="T16" s="42">
        <v>40.619999999999997</v>
      </c>
      <c r="U16" s="44">
        <v>36.590000000000003</v>
      </c>
      <c r="V16" s="42"/>
      <c r="W16" s="44"/>
      <c r="X16" s="42"/>
      <c r="Y16" s="44"/>
      <c r="Z16" s="46"/>
      <c r="AA16" s="43"/>
      <c r="AB16" s="42"/>
      <c r="AC16" s="44"/>
      <c r="AD16" s="45"/>
      <c r="AE16" s="44"/>
      <c r="AF16" s="47"/>
      <c r="AG16" s="44"/>
      <c r="AH16" s="47"/>
      <c r="AI16" s="43"/>
      <c r="AJ16" s="46"/>
      <c r="AK16" s="44"/>
      <c r="AL16" s="47"/>
      <c r="AM16" s="44"/>
      <c r="AN16" s="47"/>
      <c r="AO16" s="43"/>
      <c r="AP16" s="42"/>
      <c r="AQ16" s="44"/>
      <c r="AR16" s="47"/>
      <c r="AS16" s="43"/>
      <c r="AT16" s="42"/>
      <c r="AU16" s="44"/>
      <c r="AV16" s="42"/>
      <c r="AW16" s="44"/>
      <c r="AX16" s="46"/>
      <c r="AY16" s="44"/>
      <c r="AZ16" s="42"/>
      <c r="BA16" s="44"/>
      <c r="BB16" s="42"/>
      <c r="BC16" s="44"/>
      <c r="BD16" s="47"/>
      <c r="BE16" s="43"/>
      <c r="BF16" s="42"/>
      <c r="BG16" s="44"/>
      <c r="BH16" s="47"/>
      <c r="BI16" s="43"/>
      <c r="BJ16" s="42"/>
      <c r="BK16" s="44"/>
      <c r="BL16" s="42"/>
      <c r="BM16" s="43"/>
      <c r="BN16" s="42"/>
      <c r="BO16" s="44"/>
      <c r="BP16" s="42"/>
      <c r="BQ16" s="44"/>
      <c r="BR16" s="42"/>
      <c r="BS16" s="44"/>
      <c r="BT16" s="42">
        <v>39.909999999999997</v>
      </c>
      <c r="BU16" s="44">
        <v>57.53</v>
      </c>
      <c r="BV16" s="42">
        <v>37.630000000000003</v>
      </c>
      <c r="BW16" s="43">
        <v>35.840000000000003</v>
      </c>
      <c r="BX16" s="42">
        <v>39.94</v>
      </c>
      <c r="BY16" s="44">
        <v>31.65</v>
      </c>
      <c r="BZ16" s="42">
        <v>38.6</v>
      </c>
      <c r="CA16" s="44">
        <v>33.799999999999997</v>
      </c>
      <c r="CB16" s="42">
        <v>39.979999999999997</v>
      </c>
      <c r="CC16" s="44">
        <v>42.18</v>
      </c>
      <c r="CD16" s="42">
        <v>40.14</v>
      </c>
      <c r="CE16" s="44">
        <v>50.15</v>
      </c>
      <c r="CF16" s="46">
        <v>40.99</v>
      </c>
      <c r="CG16" s="44">
        <v>28.5</v>
      </c>
      <c r="CH16" s="46">
        <v>40.99</v>
      </c>
      <c r="CI16" s="44">
        <v>36.58</v>
      </c>
      <c r="CJ16" s="46">
        <v>40.99</v>
      </c>
      <c r="CK16" s="44">
        <v>39.51</v>
      </c>
      <c r="CL16" s="46">
        <v>40.99</v>
      </c>
      <c r="CM16" s="44">
        <v>38.99</v>
      </c>
      <c r="CN16" s="46">
        <v>40.99</v>
      </c>
      <c r="CO16" s="44">
        <v>54.7</v>
      </c>
      <c r="CP16" s="46">
        <v>40.99</v>
      </c>
      <c r="CQ16" s="44">
        <v>38.99</v>
      </c>
      <c r="CR16" s="46">
        <v>40.99</v>
      </c>
      <c r="CS16" s="44">
        <v>78.47</v>
      </c>
      <c r="CT16" s="46">
        <v>40.99</v>
      </c>
      <c r="CU16" s="44">
        <v>54.17</v>
      </c>
      <c r="CV16" s="46">
        <v>40.99</v>
      </c>
      <c r="CW16" s="234">
        <v>20.2</v>
      </c>
      <c r="CX16" s="46">
        <v>40.99</v>
      </c>
      <c r="CY16" s="234">
        <v>18.149999999999999</v>
      </c>
      <c r="CZ16" s="46">
        <v>40.950000000000003</v>
      </c>
      <c r="DA16" s="234">
        <v>17.649999999999999</v>
      </c>
      <c r="DB16" s="46">
        <v>40.99</v>
      </c>
      <c r="DC16" s="28">
        <v>16.28</v>
      </c>
      <c r="DD16" s="250">
        <v>40.99</v>
      </c>
      <c r="DE16" s="28">
        <v>27.33</v>
      </c>
      <c r="DF16" s="250">
        <v>40.99</v>
      </c>
      <c r="DG16" s="28">
        <v>30.41</v>
      </c>
      <c r="DH16" s="250">
        <v>40.99</v>
      </c>
      <c r="DI16" s="28">
        <v>31.17</v>
      </c>
      <c r="DJ16" s="250">
        <v>40.950000000000003</v>
      </c>
      <c r="DK16" s="28">
        <v>35.58</v>
      </c>
      <c r="DL16" s="213">
        <f t="shared" si="0"/>
        <v>238.64000000000001</v>
      </c>
      <c r="DM16" s="30">
        <f t="shared" si="3"/>
        <v>255.36</v>
      </c>
      <c r="DN16" s="215">
        <f t="shared" si="4"/>
        <v>16.72</v>
      </c>
    </row>
    <row r="17" spans="1:118" ht="15" customHeight="1" x14ac:dyDescent="0.25">
      <c r="A17" s="338" t="s">
        <v>74</v>
      </c>
      <c r="B17" s="339"/>
      <c r="C17" s="340"/>
      <c r="D17" s="42">
        <v>5.28</v>
      </c>
      <c r="E17" s="44">
        <v>5</v>
      </c>
      <c r="F17" s="42">
        <v>5.28</v>
      </c>
      <c r="G17" s="44">
        <v>5</v>
      </c>
      <c r="H17" s="46">
        <v>5.17</v>
      </c>
      <c r="I17" s="44">
        <v>5</v>
      </c>
      <c r="J17" s="42">
        <v>0</v>
      </c>
      <c r="K17" s="44">
        <v>5</v>
      </c>
      <c r="L17" s="47">
        <v>5.28</v>
      </c>
      <c r="M17" s="44">
        <v>5</v>
      </c>
      <c r="N17" s="46">
        <v>5.12</v>
      </c>
      <c r="O17" s="44">
        <v>5</v>
      </c>
      <c r="P17" s="42">
        <v>4.93</v>
      </c>
      <c r="Q17" s="44">
        <v>5</v>
      </c>
      <c r="R17" s="42">
        <v>5.04</v>
      </c>
      <c r="S17" s="44">
        <v>5</v>
      </c>
      <c r="T17" s="42">
        <v>5.23</v>
      </c>
      <c r="U17" s="44">
        <v>5</v>
      </c>
      <c r="V17" s="42"/>
      <c r="W17" s="44"/>
      <c r="X17" s="42"/>
      <c r="Y17" s="44"/>
      <c r="Z17" s="46"/>
      <c r="AA17" s="43"/>
      <c r="AB17" s="42"/>
      <c r="AC17" s="44"/>
      <c r="AD17" s="45"/>
      <c r="AE17" s="44"/>
      <c r="AF17" s="47"/>
      <c r="AG17" s="44"/>
      <c r="AH17" s="47"/>
      <c r="AI17" s="43"/>
      <c r="AJ17" s="46"/>
      <c r="AK17" s="44"/>
      <c r="AL17" s="47"/>
      <c r="AM17" s="44"/>
      <c r="AN17" s="47"/>
      <c r="AO17" s="43"/>
      <c r="AP17" s="42"/>
      <c r="AQ17" s="44"/>
      <c r="AR17" s="47"/>
      <c r="AS17" s="43"/>
      <c r="AT17" s="42"/>
      <c r="AU17" s="44"/>
      <c r="AV17" s="42"/>
      <c r="AW17" s="44"/>
      <c r="AX17" s="46"/>
      <c r="AY17" s="44"/>
      <c r="AZ17" s="42"/>
      <c r="BA17" s="44"/>
      <c r="BB17" s="42"/>
      <c r="BC17" s="44"/>
      <c r="BD17" s="47"/>
      <c r="BE17" s="43"/>
      <c r="BF17" s="42"/>
      <c r="BG17" s="44"/>
      <c r="BH17" s="47"/>
      <c r="BI17" s="43"/>
      <c r="BJ17" s="42"/>
      <c r="BK17" s="44"/>
      <c r="BL17" s="42"/>
      <c r="BM17" s="43"/>
      <c r="BN17" s="42"/>
      <c r="BO17" s="44"/>
      <c r="BP17" s="42"/>
      <c r="BQ17" s="44"/>
      <c r="BR17" s="42"/>
      <c r="BS17" s="44"/>
      <c r="BT17" s="42">
        <v>5.14</v>
      </c>
      <c r="BU17" s="44">
        <v>5</v>
      </c>
      <c r="BV17" s="42">
        <v>4.84</v>
      </c>
      <c r="BW17" s="43">
        <v>5</v>
      </c>
      <c r="BX17" s="42">
        <v>5.15</v>
      </c>
      <c r="BY17" s="44">
        <v>5</v>
      </c>
      <c r="BZ17" s="42">
        <v>4.97</v>
      </c>
      <c r="CA17" s="44">
        <v>5</v>
      </c>
      <c r="CB17" s="42">
        <v>5.15</v>
      </c>
      <c r="CC17" s="44">
        <v>5</v>
      </c>
      <c r="CD17" s="42">
        <v>5.17</v>
      </c>
      <c r="CE17" s="44">
        <v>5</v>
      </c>
      <c r="CF17" s="46">
        <v>5.28</v>
      </c>
      <c r="CG17" s="44">
        <v>5</v>
      </c>
      <c r="CH17" s="46">
        <v>5.28</v>
      </c>
      <c r="CI17" s="44">
        <v>5</v>
      </c>
      <c r="CJ17" s="46">
        <v>5.28</v>
      </c>
      <c r="CK17" s="44">
        <v>5</v>
      </c>
      <c r="CL17" s="46">
        <v>5.28</v>
      </c>
      <c r="CM17" s="44">
        <v>5</v>
      </c>
      <c r="CN17" s="46">
        <v>5.28</v>
      </c>
      <c r="CO17" s="44">
        <v>5</v>
      </c>
      <c r="CP17" s="46">
        <v>5.2</v>
      </c>
      <c r="CQ17" s="44">
        <v>5</v>
      </c>
      <c r="CR17" s="46">
        <v>5.28</v>
      </c>
      <c r="CS17" s="44">
        <v>5</v>
      </c>
      <c r="CT17" s="46">
        <v>3.98</v>
      </c>
      <c r="CU17" s="44">
        <v>5</v>
      </c>
      <c r="CV17" s="46">
        <v>3.98</v>
      </c>
      <c r="CW17" s="234">
        <v>5</v>
      </c>
      <c r="CX17" s="46">
        <v>3.98</v>
      </c>
      <c r="CY17" s="234">
        <v>5</v>
      </c>
      <c r="CZ17" s="46">
        <v>3.98</v>
      </c>
      <c r="DA17" s="234">
        <v>5</v>
      </c>
      <c r="DB17" s="46">
        <v>3.98</v>
      </c>
      <c r="DC17" s="28">
        <v>5</v>
      </c>
      <c r="DD17" s="250">
        <v>3.98</v>
      </c>
      <c r="DE17" s="28">
        <v>5</v>
      </c>
      <c r="DF17" s="250">
        <v>3.98</v>
      </c>
      <c r="DG17" s="28">
        <v>5</v>
      </c>
      <c r="DH17" s="250">
        <v>3.98</v>
      </c>
      <c r="DI17" s="28">
        <v>5</v>
      </c>
      <c r="DJ17" s="250">
        <v>3.98</v>
      </c>
      <c r="DK17" s="28">
        <v>5</v>
      </c>
      <c r="DL17" s="213">
        <f t="shared" si="0"/>
        <v>30.740000000000002</v>
      </c>
      <c r="DM17" s="30">
        <f t="shared" si="3"/>
        <v>30</v>
      </c>
      <c r="DN17" s="215">
        <f t="shared" si="4"/>
        <v>-0.74000000000000199</v>
      </c>
    </row>
    <row r="18" spans="1:118" ht="15" customHeight="1" x14ac:dyDescent="0.25">
      <c r="A18" s="341" t="s">
        <v>75</v>
      </c>
      <c r="B18" s="342"/>
      <c r="C18" s="343"/>
      <c r="D18" s="42">
        <v>22.75</v>
      </c>
      <c r="E18" s="44">
        <v>11.623999999961583</v>
      </c>
      <c r="F18" s="42">
        <v>28.8</v>
      </c>
      <c r="G18" s="44">
        <v>11.757000000093161</v>
      </c>
      <c r="H18" s="46">
        <v>32.880000000000003</v>
      </c>
      <c r="I18" s="44">
        <v>12.517000000033615</v>
      </c>
      <c r="J18" s="42">
        <v>0</v>
      </c>
      <c r="K18" s="44">
        <v>40.758999999950056</v>
      </c>
      <c r="L18" s="47">
        <v>33.6</v>
      </c>
      <c r="M18" s="44">
        <v>13.033999999892432</v>
      </c>
      <c r="N18" s="46">
        <v>32.590000000000003</v>
      </c>
      <c r="O18" s="44">
        <v>5.9860000000307334</v>
      </c>
      <c r="P18" s="42">
        <v>31.34</v>
      </c>
      <c r="Q18" s="44">
        <v>35.300000000012346</v>
      </c>
      <c r="R18" s="42">
        <v>34.36</v>
      </c>
      <c r="S18" s="44">
        <v>12.234000000078755</v>
      </c>
      <c r="T18" s="42">
        <v>35.67</v>
      </c>
      <c r="U18" s="44">
        <v>8.7979999999442953</v>
      </c>
      <c r="V18" s="42"/>
      <c r="W18" s="44"/>
      <c r="X18" s="42"/>
      <c r="Y18" s="44"/>
      <c r="Z18" s="46"/>
      <c r="AA18" s="43"/>
      <c r="AB18" s="42"/>
      <c r="AC18" s="44"/>
      <c r="AD18" s="45"/>
      <c r="AE18" s="44"/>
      <c r="AF18" s="47"/>
      <c r="AG18" s="44"/>
      <c r="AH18" s="47"/>
      <c r="AI18" s="43"/>
      <c r="AJ18" s="46"/>
      <c r="AK18" s="44"/>
      <c r="AL18" s="47"/>
      <c r="AM18" s="44"/>
      <c r="AN18" s="47"/>
      <c r="AO18" s="43"/>
      <c r="AP18" s="42"/>
      <c r="AQ18" s="44"/>
      <c r="AR18" s="47"/>
      <c r="AS18" s="43"/>
      <c r="AT18" s="42"/>
      <c r="AU18" s="44"/>
      <c r="AV18" s="42"/>
      <c r="AW18" s="44"/>
      <c r="AX18" s="46"/>
      <c r="AY18" s="44"/>
      <c r="AZ18" s="42"/>
      <c r="BA18" s="44"/>
      <c r="BB18" s="42"/>
      <c r="BC18" s="44"/>
      <c r="BD18" s="47"/>
      <c r="BE18" s="43"/>
      <c r="BF18" s="42"/>
      <c r="BG18" s="44"/>
      <c r="BH18" s="47"/>
      <c r="BI18" s="43"/>
      <c r="BJ18" s="42"/>
      <c r="BK18" s="44"/>
      <c r="BL18" s="42"/>
      <c r="BM18" s="43"/>
      <c r="BN18" s="42"/>
      <c r="BO18" s="44"/>
      <c r="BP18" s="42"/>
      <c r="BQ18" s="44"/>
      <c r="BR18" s="42"/>
      <c r="BS18" s="44"/>
      <c r="BT18" s="42">
        <v>35.049999999999997</v>
      </c>
      <c r="BU18" s="44">
        <v>37.214000000025003</v>
      </c>
      <c r="BV18" s="42">
        <v>35.049999999999997</v>
      </c>
      <c r="BW18" s="43">
        <v>12.92900000006531</v>
      </c>
      <c r="BX18" s="42">
        <v>35.07</v>
      </c>
      <c r="BY18" s="44">
        <v>41.966999999950218</v>
      </c>
      <c r="BZ18" s="42">
        <v>33.9</v>
      </c>
      <c r="CA18" s="44">
        <v>43.957999999978909</v>
      </c>
      <c r="CB18" s="42">
        <v>35.11</v>
      </c>
      <c r="CC18" s="44">
        <v>6.7339999999231672</v>
      </c>
      <c r="CD18" s="42">
        <v>37.6</v>
      </c>
      <c r="CE18" s="44">
        <v>42.325000000122913</v>
      </c>
      <c r="CF18" s="46">
        <v>36</v>
      </c>
      <c r="CG18" s="44">
        <v>41.938999999888509</v>
      </c>
      <c r="CH18" s="46">
        <v>38.4</v>
      </c>
      <c r="CI18" s="44">
        <v>47.360000000083559</v>
      </c>
      <c r="CJ18" s="46">
        <v>38.4</v>
      </c>
      <c r="CK18" s="44">
        <v>48.88400000000096</v>
      </c>
      <c r="CL18" s="46">
        <v>38.4</v>
      </c>
      <c r="CM18" s="44">
        <v>52.842999999955822</v>
      </c>
      <c r="CN18" s="46">
        <v>38.4</v>
      </c>
      <c r="CO18" s="44">
        <v>63.526000000080678</v>
      </c>
      <c r="CP18" s="46">
        <v>40.799999999999997</v>
      </c>
      <c r="CQ18" s="44">
        <v>47.62899999997407</v>
      </c>
      <c r="CR18" s="46">
        <v>40.799999999999997</v>
      </c>
      <c r="CS18" s="44">
        <v>43.78299999995486</v>
      </c>
      <c r="CT18" s="46">
        <v>40.799999999999997</v>
      </c>
      <c r="CU18" s="44">
        <v>46.456999999962548</v>
      </c>
      <c r="CV18" s="46">
        <v>40.799999999999997</v>
      </c>
      <c r="CW18" s="242">
        <v>46.46</v>
      </c>
      <c r="CX18" s="46">
        <v>40.799999999999997</v>
      </c>
      <c r="CY18" s="242">
        <v>49.659000000040336</v>
      </c>
      <c r="CZ18" s="46">
        <v>40.76</v>
      </c>
      <c r="DA18" s="228">
        <v>49.850000000075873</v>
      </c>
      <c r="DB18" s="46">
        <v>43.2</v>
      </c>
      <c r="DC18" s="62">
        <v>46.46</v>
      </c>
      <c r="DD18" s="254">
        <v>43.2</v>
      </c>
      <c r="DE18" s="62">
        <v>46.961000000032655</v>
      </c>
      <c r="DF18" s="254">
        <v>40.799999999999997</v>
      </c>
      <c r="DG18" s="62">
        <v>45.175000000056663</v>
      </c>
      <c r="DH18" s="254">
        <v>40.799999999999997</v>
      </c>
      <c r="DI18" s="62">
        <v>41.375000000001918</v>
      </c>
      <c r="DJ18" s="254">
        <v>43.15</v>
      </c>
      <c r="DK18" s="62">
        <v>48.101999999997119</v>
      </c>
      <c r="DL18" s="213">
        <f t="shared" si="0"/>
        <v>202.61</v>
      </c>
      <c r="DM18" s="30">
        <f t="shared" si="3"/>
        <v>112.56599999998357</v>
      </c>
      <c r="DN18" s="215">
        <f t="shared" si="4"/>
        <v>-90.044000000016439</v>
      </c>
    </row>
    <row r="19" spans="1:118" ht="15" customHeight="1" x14ac:dyDescent="0.25">
      <c r="A19" s="341" t="s">
        <v>76</v>
      </c>
      <c r="B19" s="342"/>
      <c r="C19" s="343"/>
      <c r="D19" s="42">
        <v>19.2</v>
      </c>
      <c r="E19" s="44">
        <v>14.116</v>
      </c>
      <c r="F19" s="42">
        <v>19.2</v>
      </c>
      <c r="G19" s="44">
        <v>12.861000000000001</v>
      </c>
      <c r="H19" s="46">
        <v>18.79</v>
      </c>
      <c r="I19" s="44">
        <v>16.523</v>
      </c>
      <c r="J19" s="42">
        <v>19</v>
      </c>
      <c r="K19" s="44">
        <v>27.353000000000002</v>
      </c>
      <c r="L19" s="47">
        <v>19</v>
      </c>
      <c r="M19" s="44">
        <v>11.188000000000001</v>
      </c>
      <c r="N19" s="46">
        <v>18.62</v>
      </c>
      <c r="O19" s="44">
        <v>13.022</v>
      </c>
      <c r="P19" s="42">
        <v>17.91</v>
      </c>
      <c r="Q19" s="44">
        <v>12.22</v>
      </c>
      <c r="R19" s="42">
        <v>18.32</v>
      </c>
      <c r="S19" s="44">
        <v>11.724</v>
      </c>
      <c r="T19" s="42">
        <v>19.02</v>
      </c>
      <c r="U19" s="44">
        <v>14.5</v>
      </c>
      <c r="V19" s="42"/>
      <c r="W19" s="44"/>
      <c r="X19" s="42"/>
      <c r="Y19" s="44"/>
      <c r="Z19" s="46"/>
      <c r="AA19" s="43"/>
      <c r="AB19" s="42"/>
      <c r="AC19" s="44"/>
      <c r="AD19" s="45"/>
      <c r="AE19" s="44"/>
      <c r="AF19" s="47"/>
      <c r="AG19" s="44"/>
      <c r="AH19" s="47"/>
      <c r="AI19" s="43"/>
      <c r="AJ19" s="46"/>
      <c r="AK19" s="44"/>
      <c r="AL19" s="47"/>
      <c r="AM19" s="44"/>
      <c r="AN19" s="47"/>
      <c r="AO19" s="43"/>
      <c r="AP19" s="42"/>
      <c r="AQ19" s="44"/>
      <c r="AR19" s="47"/>
      <c r="AS19" s="43"/>
      <c r="AT19" s="42"/>
      <c r="AU19" s="44"/>
      <c r="AV19" s="42"/>
      <c r="AW19" s="44"/>
      <c r="AX19" s="46"/>
      <c r="AY19" s="44"/>
      <c r="AZ19" s="42"/>
      <c r="BA19" s="44"/>
      <c r="BB19" s="42"/>
      <c r="BC19" s="44"/>
      <c r="BD19" s="47"/>
      <c r="BE19" s="43"/>
      <c r="BF19" s="42"/>
      <c r="BG19" s="44"/>
      <c r="BH19" s="47"/>
      <c r="BI19" s="43"/>
      <c r="BJ19" s="42"/>
      <c r="BK19" s="44"/>
      <c r="BL19" s="42"/>
      <c r="BM19" s="43"/>
      <c r="BN19" s="42"/>
      <c r="BO19" s="44"/>
      <c r="BP19" s="42"/>
      <c r="BQ19" s="44"/>
      <c r="BR19" s="42"/>
      <c r="BS19" s="44"/>
      <c r="BT19" s="42">
        <v>18.690000000000001</v>
      </c>
      <c r="BU19" s="44">
        <v>12.022</v>
      </c>
      <c r="BV19" s="42">
        <v>17.62</v>
      </c>
      <c r="BW19" s="43">
        <v>10.962999999999999</v>
      </c>
      <c r="BX19" s="42">
        <v>25.72</v>
      </c>
      <c r="BY19" s="44">
        <v>13.803000000000001</v>
      </c>
      <c r="BZ19" s="42">
        <v>24.86</v>
      </c>
      <c r="CA19" s="44">
        <v>13.792</v>
      </c>
      <c r="CB19" s="42">
        <v>25.75</v>
      </c>
      <c r="CC19" s="44">
        <v>19.995999999999999</v>
      </c>
      <c r="CD19" s="42">
        <v>25.85</v>
      </c>
      <c r="CE19" s="44">
        <v>12.191000000000001</v>
      </c>
      <c r="CF19" s="46">
        <v>26.4</v>
      </c>
      <c r="CG19" s="44">
        <v>19.771000000000001</v>
      </c>
      <c r="CH19" s="46">
        <v>26.4</v>
      </c>
      <c r="CI19" s="44">
        <v>29.068000000000001</v>
      </c>
      <c r="CJ19" s="46">
        <v>26.4</v>
      </c>
      <c r="CK19" s="44">
        <v>34.21</v>
      </c>
      <c r="CL19" s="46">
        <v>26.4</v>
      </c>
      <c r="CM19" s="44">
        <v>35.332999999999998</v>
      </c>
      <c r="CN19" s="46">
        <v>26.4</v>
      </c>
      <c r="CO19" s="222">
        <v>31.309000000000001</v>
      </c>
      <c r="CP19" s="46">
        <v>26.4</v>
      </c>
      <c r="CQ19" s="222">
        <v>35.332999999999998</v>
      </c>
      <c r="CR19" s="46">
        <v>26.4</v>
      </c>
      <c r="CS19" s="228">
        <v>35.548999999999999</v>
      </c>
      <c r="CT19" s="46">
        <v>26.4</v>
      </c>
      <c r="CU19" s="228">
        <v>29.376999999999999</v>
      </c>
      <c r="CV19" s="46">
        <v>26.4</v>
      </c>
      <c r="CW19" s="195">
        <v>16.631</v>
      </c>
      <c r="CX19" s="46">
        <v>26.4</v>
      </c>
      <c r="CY19" s="195">
        <v>8.2889999999999997</v>
      </c>
      <c r="CZ19" s="46">
        <v>26.38</v>
      </c>
      <c r="DA19" s="195">
        <v>5.3259999999999996</v>
      </c>
      <c r="DB19" s="46">
        <v>26.4</v>
      </c>
      <c r="DC19" s="257">
        <v>16.808</v>
      </c>
      <c r="DD19" s="250">
        <v>16.399999999999999</v>
      </c>
      <c r="DE19" s="257">
        <v>14.484999999999999</v>
      </c>
      <c r="DF19" s="250">
        <v>26.4</v>
      </c>
      <c r="DG19" s="257">
        <v>14.621</v>
      </c>
      <c r="DH19" s="250">
        <v>26.4</v>
      </c>
      <c r="DI19" s="257">
        <v>17.562999999999999</v>
      </c>
      <c r="DJ19" s="250">
        <v>26.37</v>
      </c>
      <c r="DK19" s="257">
        <v>16.116</v>
      </c>
      <c r="DL19" s="213">
        <f t="shared" si="0"/>
        <v>111.55999999999999</v>
      </c>
      <c r="DM19" s="30">
        <f t="shared" si="3"/>
        <v>74.676000000000002</v>
      </c>
      <c r="DN19" s="215">
        <f t="shared" si="4"/>
        <v>-36.883999999999986</v>
      </c>
    </row>
    <row r="20" spans="1:118" ht="15" customHeight="1" x14ac:dyDescent="0.25">
      <c r="A20" s="341" t="s">
        <v>77</v>
      </c>
      <c r="B20" s="342"/>
      <c r="C20" s="343"/>
      <c r="D20" s="42">
        <v>8.0500000000000007</v>
      </c>
      <c r="E20" s="44">
        <v>7</v>
      </c>
      <c r="F20" s="42">
        <v>7.4</v>
      </c>
      <c r="G20" s="44">
        <v>7</v>
      </c>
      <c r="H20" s="46">
        <v>7.84</v>
      </c>
      <c r="I20" s="44">
        <v>7</v>
      </c>
      <c r="J20" s="42">
        <v>7.39</v>
      </c>
      <c r="K20" s="44">
        <v>7</v>
      </c>
      <c r="L20" s="47">
        <v>7.6</v>
      </c>
      <c r="M20" s="44">
        <v>7</v>
      </c>
      <c r="N20" s="46">
        <v>7.34</v>
      </c>
      <c r="O20" s="44">
        <v>7</v>
      </c>
      <c r="P20" s="42">
        <v>6.29</v>
      </c>
      <c r="Q20" s="44">
        <v>7</v>
      </c>
      <c r="R20" s="42">
        <v>6.45</v>
      </c>
      <c r="S20" s="44">
        <v>7</v>
      </c>
      <c r="T20" s="42">
        <v>7.18</v>
      </c>
      <c r="U20" s="44">
        <v>7</v>
      </c>
      <c r="V20" s="42"/>
      <c r="W20" s="44"/>
      <c r="X20" s="42"/>
      <c r="Y20" s="44"/>
      <c r="Z20" s="46"/>
      <c r="AA20" s="43"/>
      <c r="AB20" s="42"/>
      <c r="AC20" s="44"/>
      <c r="AD20" s="45"/>
      <c r="AE20" s="44"/>
      <c r="AF20" s="47"/>
      <c r="AG20" s="44"/>
      <c r="AH20" s="47"/>
      <c r="AI20" s="43"/>
      <c r="AJ20" s="46"/>
      <c r="AK20" s="44"/>
      <c r="AL20" s="47"/>
      <c r="AM20" s="44"/>
      <c r="AN20" s="47"/>
      <c r="AO20" s="43"/>
      <c r="AP20" s="42"/>
      <c r="AQ20" s="44"/>
      <c r="AR20" s="47"/>
      <c r="AS20" s="43"/>
      <c r="AT20" s="42"/>
      <c r="AU20" s="44"/>
      <c r="AV20" s="42"/>
      <c r="AW20" s="44"/>
      <c r="AX20" s="46"/>
      <c r="AY20" s="44"/>
      <c r="AZ20" s="42"/>
      <c r="BA20" s="44"/>
      <c r="BB20" s="42"/>
      <c r="BC20" s="44"/>
      <c r="BD20" s="47"/>
      <c r="BE20" s="43"/>
      <c r="BF20" s="42"/>
      <c r="BG20" s="44"/>
      <c r="BH20" s="47"/>
      <c r="BI20" s="43"/>
      <c r="BJ20" s="42"/>
      <c r="BK20" s="44"/>
      <c r="BL20" s="42"/>
      <c r="BM20" s="43"/>
      <c r="BN20" s="42"/>
      <c r="BO20" s="44"/>
      <c r="BP20" s="42"/>
      <c r="BQ20" s="44"/>
      <c r="BR20" s="42"/>
      <c r="BS20" s="44"/>
      <c r="BT20" s="42">
        <v>7.29</v>
      </c>
      <c r="BU20" s="44">
        <v>7</v>
      </c>
      <c r="BV20" s="42">
        <v>6.81</v>
      </c>
      <c r="BW20" s="43">
        <v>7</v>
      </c>
      <c r="BX20" s="42">
        <v>7.22</v>
      </c>
      <c r="BY20" s="44">
        <v>7</v>
      </c>
      <c r="BZ20" s="42">
        <v>7.07</v>
      </c>
      <c r="CA20" s="44">
        <v>7</v>
      </c>
      <c r="CB20" s="42">
        <v>7.72</v>
      </c>
      <c r="CC20" s="44">
        <v>7</v>
      </c>
      <c r="CD20" s="42">
        <v>7.42</v>
      </c>
      <c r="CE20" s="44">
        <v>7</v>
      </c>
      <c r="CF20" s="46">
        <v>7.72</v>
      </c>
      <c r="CG20" s="44">
        <v>7</v>
      </c>
      <c r="CH20" s="46">
        <v>8.1</v>
      </c>
      <c r="CI20" s="44">
        <v>7</v>
      </c>
      <c r="CJ20" s="46">
        <v>7.77</v>
      </c>
      <c r="CK20" s="44">
        <v>7</v>
      </c>
      <c r="CL20" s="46">
        <v>7.64</v>
      </c>
      <c r="CM20" s="44">
        <v>7</v>
      </c>
      <c r="CN20" s="46">
        <v>7.72</v>
      </c>
      <c r="CO20" s="44">
        <v>7</v>
      </c>
      <c r="CP20" s="46">
        <v>8.32</v>
      </c>
      <c r="CQ20" s="44">
        <v>7</v>
      </c>
      <c r="CR20" s="46">
        <v>8.34</v>
      </c>
      <c r="CS20" s="44">
        <v>7</v>
      </c>
      <c r="CT20" s="46">
        <v>8.0299999999999994</v>
      </c>
      <c r="CU20" s="44">
        <v>7</v>
      </c>
      <c r="CV20" s="46">
        <v>8.1300000000000008</v>
      </c>
      <c r="CW20" s="234">
        <v>7</v>
      </c>
      <c r="CX20" s="46">
        <v>8.09</v>
      </c>
      <c r="CY20" s="234">
        <v>7</v>
      </c>
      <c r="CZ20" s="46">
        <v>8.08</v>
      </c>
      <c r="DA20" s="234">
        <v>7</v>
      </c>
      <c r="DB20" s="46">
        <v>7.88</v>
      </c>
      <c r="DC20" s="28">
        <v>7</v>
      </c>
      <c r="DD20" s="250">
        <v>8.1300000000000008</v>
      </c>
      <c r="DE20" s="28">
        <v>7</v>
      </c>
      <c r="DF20" s="250">
        <v>7.49</v>
      </c>
      <c r="DG20" s="28">
        <v>7</v>
      </c>
      <c r="DH20" s="250">
        <v>7.37</v>
      </c>
      <c r="DI20" s="28">
        <v>7</v>
      </c>
      <c r="DJ20" s="250">
        <v>7.78</v>
      </c>
      <c r="DK20" s="28">
        <v>7</v>
      </c>
      <c r="DL20" s="213">
        <f t="shared" si="0"/>
        <v>42.15</v>
      </c>
      <c r="DM20" s="30">
        <f t="shared" si="3"/>
        <v>42</v>
      </c>
      <c r="DN20" s="215">
        <f t="shared" si="4"/>
        <v>-0.14999999999999858</v>
      </c>
    </row>
    <row r="21" spans="1:118" ht="15" customHeight="1" x14ac:dyDescent="0.25">
      <c r="A21" s="341" t="s">
        <v>78</v>
      </c>
      <c r="B21" s="342"/>
      <c r="C21" s="343"/>
      <c r="D21" s="42">
        <v>0.9</v>
      </c>
      <c r="E21" s="44">
        <v>0.9</v>
      </c>
      <c r="F21" s="42">
        <v>0.09</v>
      </c>
      <c r="G21" s="44">
        <v>0.09</v>
      </c>
      <c r="H21" s="46">
        <v>0.01</v>
      </c>
      <c r="I21" s="44">
        <v>0.01</v>
      </c>
      <c r="J21" s="42">
        <v>0.09</v>
      </c>
      <c r="K21" s="55">
        <v>0.09</v>
      </c>
      <c r="L21" s="47">
        <v>0.09</v>
      </c>
      <c r="M21" s="44">
        <v>0.09</v>
      </c>
      <c r="N21" s="159">
        <v>0.09</v>
      </c>
      <c r="O21" s="44">
        <v>0.09</v>
      </c>
      <c r="P21" s="42">
        <v>0.08</v>
      </c>
      <c r="Q21" s="44">
        <v>0.08</v>
      </c>
      <c r="R21" s="42">
        <v>0.09</v>
      </c>
      <c r="S21" s="44">
        <v>0.09</v>
      </c>
      <c r="T21" s="42">
        <v>0.08</v>
      </c>
      <c r="U21" s="55">
        <v>0.08</v>
      </c>
      <c r="V21" s="46"/>
      <c r="W21" s="44"/>
      <c r="X21" s="42"/>
      <c r="Y21" s="44"/>
      <c r="Z21" s="46"/>
      <c r="AA21" s="43"/>
      <c r="AB21" s="42"/>
      <c r="AC21" s="44"/>
      <c r="AD21" s="45"/>
      <c r="AE21" s="44"/>
      <c r="AF21" s="47"/>
      <c r="AG21" s="44"/>
      <c r="AH21" s="47"/>
      <c r="AI21" s="43"/>
      <c r="AJ21" s="46"/>
      <c r="AK21" s="44"/>
      <c r="AL21" s="47"/>
      <c r="AM21" s="44"/>
      <c r="AN21" s="47"/>
      <c r="AO21" s="43"/>
      <c r="AP21" s="42"/>
      <c r="AQ21" s="44"/>
      <c r="AR21" s="47"/>
      <c r="AS21" s="43"/>
      <c r="AT21" s="42"/>
      <c r="AU21" s="44"/>
      <c r="AV21" s="42"/>
      <c r="AW21" s="44"/>
      <c r="AX21" s="46"/>
      <c r="AY21" s="44"/>
      <c r="AZ21" s="42"/>
      <c r="BA21" s="44"/>
      <c r="BB21" s="42"/>
      <c r="BC21" s="44"/>
      <c r="BD21" s="47"/>
      <c r="BE21" s="43"/>
      <c r="BF21" s="42"/>
      <c r="BG21" s="44"/>
      <c r="BH21" s="47"/>
      <c r="BI21" s="43"/>
      <c r="BJ21" s="42"/>
      <c r="BK21" s="44"/>
      <c r="BL21" s="42"/>
      <c r="BM21" s="43"/>
      <c r="BN21" s="42"/>
      <c r="BO21" s="44"/>
      <c r="BP21" s="42"/>
      <c r="BQ21" s="44"/>
      <c r="BR21" s="42"/>
      <c r="BS21" s="44"/>
      <c r="BT21" s="42">
        <v>0.08</v>
      </c>
      <c r="BU21" s="55">
        <v>0.08</v>
      </c>
      <c r="BV21" s="42">
        <v>0.08</v>
      </c>
      <c r="BW21" s="54">
        <v>0.08</v>
      </c>
      <c r="BX21" s="42">
        <v>0.08</v>
      </c>
      <c r="BY21" s="55">
        <v>0.08</v>
      </c>
      <c r="BZ21" s="42">
        <v>0.08</v>
      </c>
      <c r="CA21" s="55">
        <v>0.08</v>
      </c>
      <c r="CB21" s="42">
        <v>0.08</v>
      </c>
      <c r="CC21" s="55">
        <v>0.08</v>
      </c>
      <c r="CD21" s="42">
        <v>0.08</v>
      </c>
      <c r="CE21" s="55">
        <v>0.08</v>
      </c>
      <c r="CF21" s="92">
        <v>0</v>
      </c>
      <c r="CG21" s="55">
        <v>0</v>
      </c>
      <c r="CH21" s="92">
        <v>0</v>
      </c>
      <c r="CI21" s="55">
        <v>0</v>
      </c>
      <c r="CJ21" s="92">
        <v>0.09</v>
      </c>
      <c r="CK21" s="55">
        <v>0.09</v>
      </c>
      <c r="CL21" s="92">
        <v>24</v>
      </c>
      <c r="CM21" s="55">
        <v>24</v>
      </c>
      <c r="CN21" s="92">
        <v>0.1</v>
      </c>
      <c r="CO21" s="55">
        <v>0.1</v>
      </c>
      <c r="CP21" s="92">
        <v>0.08</v>
      </c>
      <c r="CQ21" s="55">
        <v>0.08</v>
      </c>
      <c r="CR21" s="92">
        <v>7.0000000000000007E-2</v>
      </c>
      <c r="CS21" s="55">
        <v>7.0000000000000007E-2</v>
      </c>
      <c r="CT21" s="92">
        <v>0.08</v>
      </c>
      <c r="CU21" s="55">
        <v>0.08</v>
      </c>
      <c r="CV21" s="92">
        <v>7.0000000000000007E-2</v>
      </c>
      <c r="CW21" s="235">
        <v>7.0000000000000007E-2</v>
      </c>
      <c r="CX21" s="92">
        <v>7.0000000000000007E-2</v>
      </c>
      <c r="CY21" s="235">
        <v>7.0000000000000007E-2</v>
      </c>
      <c r="CZ21" s="92">
        <v>7.0000000000000007E-2</v>
      </c>
      <c r="DA21" s="235">
        <v>7.0000000000000007E-2</v>
      </c>
      <c r="DB21" s="92">
        <v>0.1</v>
      </c>
      <c r="DC21" s="258">
        <v>0.1</v>
      </c>
      <c r="DD21" s="251">
        <v>7.0000000000000007E-2</v>
      </c>
      <c r="DE21" s="258">
        <v>7.0000000000000007E-2</v>
      </c>
      <c r="DF21" s="251">
        <v>0.1</v>
      </c>
      <c r="DG21" s="258">
        <v>0.1</v>
      </c>
      <c r="DH21" s="251">
        <v>0.1</v>
      </c>
      <c r="DI21" s="258">
        <v>0.1</v>
      </c>
      <c r="DJ21" s="251">
        <v>0.1</v>
      </c>
      <c r="DK21" s="258">
        <v>0.1</v>
      </c>
      <c r="DL21" s="213">
        <f t="shared" si="0"/>
        <v>0.51</v>
      </c>
      <c r="DM21" s="30">
        <f t="shared" si="3"/>
        <v>0.5099999999999999</v>
      </c>
      <c r="DN21" s="215">
        <f t="shared" si="4"/>
        <v>0</v>
      </c>
    </row>
    <row r="22" spans="1:118" ht="15" customHeight="1" x14ac:dyDescent="0.25">
      <c r="A22" s="341" t="s">
        <v>79</v>
      </c>
      <c r="B22" s="342"/>
      <c r="C22" s="343"/>
      <c r="D22" s="42">
        <v>336</v>
      </c>
      <c r="E22" s="44">
        <v>404.43149999990794</v>
      </c>
      <c r="F22" s="42">
        <v>310.5</v>
      </c>
      <c r="G22" s="44">
        <v>397.82094000007953</v>
      </c>
      <c r="H22" s="23">
        <v>336.1</v>
      </c>
      <c r="I22" s="62">
        <v>418.0697399999504</v>
      </c>
      <c r="J22" s="59">
        <v>406.74</v>
      </c>
      <c r="K22" s="58">
        <v>383.33723999997528</v>
      </c>
      <c r="L22" s="47">
        <v>297.89999999999998</v>
      </c>
      <c r="M22" s="62">
        <v>313.47558000007126</v>
      </c>
      <c r="N22" s="46">
        <v>302.92</v>
      </c>
      <c r="O22" s="44">
        <v>333.04523999996132</v>
      </c>
      <c r="P22" s="42">
        <v>310.97000000000003</v>
      </c>
      <c r="Q22" s="44">
        <v>430.07844000003365</v>
      </c>
      <c r="R22" s="42">
        <v>350.45</v>
      </c>
      <c r="S22" s="44">
        <v>419.24256000003567</v>
      </c>
      <c r="T22" s="63">
        <v>422.93</v>
      </c>
      <c r="U22" s="58">
        <v>392.52905999994329</v>
      </c>
      <c r="V22" s="46"/>
      <c r="W22" s="44"/>
      <c r="X22" s="61"/>
      <c r="Y22" s="58"/>
      <c r="Z22" s="46"/>
      <c r="AA22" s="43"/>
      <c r="AB22" s="149"/>
      <c r="AC22" s="57"/>
      <c r="AD22" s="45"/>
      <c r="AE22" s="44"/>
      <c r="AF22" s="47"/>
      <c r="AG22" s="44"/>
      <c r="AH22" s="47"/>
      <c r="AI22" s="43"/>
      <c r="AJ22" s="46"/>
      <c r="AK22" s="44"/>
      <c r="AL22" s="47"/>
      <c r="AM22" s="44"/>
      <c r="AN22" s="47"/>
      <c r="AO22" s="43"/>
      <c r="AP22" s="42"/>
      <c r="AQ22" s="44"/>
      <c r="AR22" s="47"/>
      <c r="AS22" s="43"/>
      <c r="AT22" s="42"/>
      <c r="AU22" s="44"/>
      <c r="AV22" s="42"/>
      <c r="AW22" s="44"/>
      <c r="AX22" s="46"/>
      <c r="AY22" s="44"/>
      <c r="AZ22" s="63"/>
      <c r="BA22" s="62"/>
      <c r="BB22" s="63"/>
      <c r="BC22" s="62"/>
      <c r="BD22" s="47"/>
      <c r="BE22" s="43"/>
      <c r="BF22" s="42"/>
      <c r="BG22" s="44"/>
      <c r="BH22" s="63"/>
      <c r="BI22" s="62"/>
      <c r="BJ22" s="63"/>
      <c r="BK22" s="62"/>
      <c r="BL22" s="63"/>
      <c r="BM22" s="43"/>
      <c r="BN22" s="42"/>
      <c r="BO22" s="44"/>
      <c r="BP22" s="42"/>
      <c r="BQ22" s="44"/>
      <c r="BR22" s="42"/>
      <c r="BS22" s="44"/>
      <c r="BT22" s="63">
        <v>406.99</v>
      </c>
      <c r="BU22" s="58">
        <v>413.18178000004673</v>
      </c>
      <c r="BV22" s="63">
        <v>418.51</v>
      </c>
      <c r="BW22" s="56">
        <v>470.97534000001122</v>
      </c>
      <c r="BX22" s="42">
        <v>444.24</v>
      </c>
      <c r="BY22" s="57">
        <v>437.65259999994277</v>
      </c>
      <c r="BZ22" s="42">
        <v>377.83</v>
      </c>
      <c r="CA22" s="57">
        <v>389.14128000007543</v>
      </c>
      <c r="CB22" s="42">
        <v>448.73</v>
      </c>
      <c r="CC22" s="57">
        <v>247.78313999997243</v>
      </c>
      <c r="CD22" s="42">
        <v>391.75</v>
      </c>
      <c r="CE22" s="57">
        <v>381.47009999994157</v>
      </c>
      <c r="CF22" s="92">
        <v>425.5</v>
      </c>
      <c r="CG22" s="57">
        <v>328.40280000006686</v>
      </c>
      <c r="CH22" s="92">
        <v>390</v>
      </c>
      <c r="CI22" s="57">
        <v>396.2844599999766</v>
      </c>
      <c r="CJ22" s="92">
        <v>456</v>
      </c>
      <c r="CK22" s="57">
        <v>410.52000000000419</v>
      </c>
      <c r="CL22" s="92">
        <v>384</v>
      </c>
      <c r="CM22" s="57">
        <v>365.64660000000134</v>
      </c>
      <c r="CN22" s="92">
        <v>384</v>
      </c>
      <c r="CO22" s="57">
        <v>415.35186000003205</v>
      </c>
      <c r="CP22" s="92">
        <v>437</v>
      </c>
      <c r="CQ22" s="57">
        <v>434.53211999991453</v>
      </c>
      <c r="CR22" s="92">
        <v>424</v>
      </c>
      <c r="CS22" s="57">
        <v>412.92768000005742</v>
      </c>
      <c r="CT22" s="92">
        <v>429</v>
      </c>
      <c r="CU22" s="57">
        <v>402.57293999995306</v>
      </c>
      <c r="CV22" s="92">
        <v>0</v>
      </c>
      <c r="CW22" s="236">
        <v>419.08944000001014</v>
      </c>
      <c r="CX22" s="92">
        <v>378</v>
      </c>
      <c r="CY22" s="236">
        <v>371.23481999995101</v>
      </c>
      <c r="CZ22" s="92">
        <v>437.57</v>
      </c>
      <c r="DA22" s="236">
        <v>399.79170000005996</v>
      </c>
      <c r="DB22" s="92">
        <v>357.5</v>
      </c>
      <c r="DC22" s="259">
        <v>350.9721600000056</v>
      </c>
      <c r="DD22" s="251">
        <v>452.5</v>
      </c>
      <c r="DE22" s="259">
        <v>461.54658000002706</v>
      </c>
      <c r="DF22" s="251">
        <v>387.7</v>
      </c>
      <c r="DG22" s="259">
        <v>326.40299999996682</v>
      </c>
      <c r="DH22" s="251">
        <v>397.3</v>
      </c>
      <c r="DI22" s="259">
        <v>401.24369999997219</v>
      </c>
      <c r="DJ22" s="251">
        <v>349.26</v>
      </c>
      <c r="DK22" s="259">
        <v>371.65260000007214</v>
      </c>
      <c r="DL22" s="213">
        <f t="shared" si="0"/>
        <v>2092.16</v>
      </c>
      <c r="DM22" s="30">
        <f t="shared" si="3"/>
        <v>2301.5526600000917</v>
      </c>
      <c r="DN22" s="217">
        <f t="shared" si="4"/>
        <v>209.39266000009184</v>
      </c>
    </row>
    <row r="23" spans="1:118" s="122" customFormat="1" ht="15" customHeight="1" x14ac:dyDescent="0.25">
      <c r="A23" s="341" t="s">
        <v>80</v>
      </c>
      <c r="B23" s="342"/>
      <c r="C23" s="343"/>
      <c r="D23" s="42">
        <v>51.69</v>
      </c>
      <c r="E23" s="44">
        <v>50</v>
      </c>
      <c r="F23" s="42">
        <v>51.686</v>
      </c>
      <c r="G23" s="44">
        <v>50</v>
      </c>
      <c r="H23" s="23">
        <v>50.42</v>
      </c>
      <c r="I23" s="62">
        <v>50</v>
      </c>
      <c r="J23" s="59">
        <v>51.048000000000002</v>
      </c>
      <c r="K23" s="58">
        <v>50</v>
      </c>
      <c r="L23" s="47">
        <v>51.686</v>
      </c>
      <c r="M23" s="62">
        <v>50</v>
      </c>
      <c r="N23" s="46">
        <v>49.951000000000001</v>
      </c>
      <c r="O23" s="55">
        <v>50</v>
      </c>
      <c r="P23" s="42">
        <v>39.46</v>
      </c>
      <c r="Q23" s="55">
        <v>50</v>
      </c>
      <c r="R23" s="42">
        <v>40.520000000000003</v>
      </c>
      <c r="S23" s="44">
        <v>50</v>
      </c>
      <c r="T23" s="63">
        <v>42.17</v>
      </c>
      <c r="U23" s="58">
        <v>50</v>
      </c>
      <c r="V23" s="46"/>
      <c r="W23" s="55"/>
      <c r="X23" s="61"/>
      <c r="Y23" s="58"/>
      <c r="Z23" s="46"/>
      <c r="AA23" s="43"/>
      <c r="AB23" s="149"/>
      <c r="AC23" s="57"/>
      <c r="AD23" s="45"/>
      <c r="AE23" s="44"/>
      <c r="AF23" s="47"/>
      <c r="AG23" s="44"/>
      <c r="AH23" s="47"/>
      <c r="AI23" s="43"/>
      <c r="AJ23" s="46"/>
      <c r="AK23" s="44"/>
      <c r="AL23" s="47"/>
      <c r="AM23" s="44"/>
      <c r="AN23" s="47"/>
      <c r="AO23" s="43"/>
      <c r="AP23" s="42"/>
      <c r="AQ23" s="44"/>
      <c r="AR23" s="47"/>
      <c r="AS23" s="43"/>
      <c r="AT23" s="42"/>
      <c r="AU23" s="44"/>
      <c r="AV23" s="42"/>
      <c r="AW23" s="44"/>
      <c r="AX23" s="46"/>
      <c r="AY23" s="44"/>
      <c r="AZ23" s="63"/>
      <c r="BA23" s="62"/>
      <c r="BB23" s="63"/>
      <c r="BC23" s="62"/>
      <c r="BD23" s="47"/>
      <c r="BE23" s="43"/>
      <c r="BF23" s="160"/>
      <c r="BG23" s="44"/>
      <c r="BH23" s="63"/>
      <c r="BI23" s="62"/>
      <c r="BJ23" s="63"/>
      <c r="BK23" s="62"/>
      <c r="BL23" s="63"/>
      <c r="BM23" s="43"/>
      <c r="BN23" s="42"/>
      <c r="BO23" s="44"/>
      <c r="BP23" s="42"/>
      <c r="BQ23" s="44"/>
      <c r="BR23" s="42"/>
      <c r="BS23" s="44"/>
      <c r="BT23" s="63">
        <v>41.35</v>
      </c>
      <c r="BU23" s="58">
        <v>50</v>
      </c>
      <c r="BV23" s="63">
        <v>38.770000000000003</v>
      </c>
      <c r="BW23" s="56">
        <v>50</v>
      </c>
      <c r="BX23" s="42">
        <v>41.37</v>
      </c>
      <c r="BY23" s="57">
        <v>50</v>
      </c>
      <c r="BZ23" s="42">
        <v>39.86</v>
      </c>
      <c r="CA23" s="57">
        <v>50</v>
      </c>
      <c r="CB23" s="42">
        <v>41.47</v>
      </c>
      <c r="CC23" s="57">
        <v>50</v>
      </c>
      <c r="CD23" s="42">
        <v>41.65</v>
      </c>
      <c r="CE23" s="57">
        <v>50</v>
      </c>
      <c r="CF23" s="46">
        <v>42.62</v>
      </c>
      <c r="CG23" s="57">
        <v>50</v>
      </c>
      <c r="CH23" s="46">
        <v>42.62</v>
      </c>
      <c r="CI23" s="57">
        <v>50</v>
      </c>
      <c r="CJ23" s="46">
        <v>42.62</v>
      </c>
      <c r="CK23" s="57">
        <v>50</v>
      </c>
      <c r="CL23" s="46">
        <v>42.62</v>
      </c>
      <c r="CM23" s="57">
        <v>50</v>
      </c>
      <c r="CN23" s="46">
        <v>42.62</v>
      </c>
      <c r="CO23" s="57">
        <v>50</v>
      </c>
      <c r="CP23" s="46">
        <v>42.62</v>
      </c>
      <c r="CQ23" s="57">
        <v>50</v>
      </c>
      <c r="CR23" s="46">
        <v>42.62</v>
      </c>
      <c r="CS23" s="57">
        <v>50</v>
      </c>
      <c r="CT23" s="46">
        <v>42.62</v>
      </c>
      <c r="CU23" s="57">
        <v>50</v>
      </c>
      <c r="CV23" s="46">
        <v>42.62</v>
      </c>
      <c r="CW23" s="236">
        <v>50</v>
      </c>
      <c r="CX23" s="46">
        <v>42.62</v>
      </c>
      <c r="CY23" s="236">
        <v>50</v>
      </c>
      <c r="CZ23" s="46">
        <v>42.57</v>
      </c>
      <c r="DA23" s="236">
        <v>50</v>
      </c>
      <c r="DB23" s="46">
        <v>42.62</v>
      </c>
      <c r="DC23" s="259">
        <v>50</v>
      </c>
      <c r="DD23" s="250">
        <v>42.62</v>
      </c>
      <c r="DE23" s="259">
        <v>50</v>
      </c>
      <c r="DF23" s="250">
        <v>42.62</v>
      </c>
      <c r="DG23" s="259">
        <v>50</v>
      </c>
      <c r="DH23" s="250">
        <v>42.62</v>
      </c>
      <c r="DI23" s="259">
        <v>50</v>
      </c>
      <c r="DJ23" s="250">
        <v>42.57</v>
      </c>
      <c r="DK23" s="259">
        <v>50</v>
      </c>
      <c r="DL23" s="213">
        <f t="shared" si="0"/>
        <v>265.13700000000006</v>
      </c>
      <c r="DM23" s="30">
        <f t="shared" si="3"/>
        <v>300</v>
      </c>
      <c r="DN23" s="215">
        <f t="shared" si="4"/>
        <v>34.862999999999943</v>
      </c>
    </row>
    <row r="24" spans="1:118" ht="15" customHeight="1" x14ac:dyDescent="0.25">
      <c r="A24" s="358" t="s">
        <v>81</v>
      </c>
      <c r="B24" s="359"/>
      <c r="C24" s="359"/>
      <c r="D24" s="197">
        <v>6.6120000004502799</v>
      </c>
      <c r="E24" s="55">
        <v>6.6120000004502799</v>
      </c>
      <c r="F24" s="197">
        <v>16.291999999760719</v>
      </c>
      <c r="G24" s="55">
        <v>16.291999999760719</v>
      </c>
      <c r="H24" s="198">
        <v>-22.236000000166882</v>
      </c>
      <c r="I24" s="64">
        <v>-22.236000000166882</v>
      </c>
      <c r="J24" s="199">
        <v>32.508000000193761</v>
      </c>
      <c r="K24" s="200">
        <v>32.508000000193761</v>
      </c>
      <c r="L24" s="201">
        <v>19.236000000022273</v>
      </c>
      <c r="M24" s="64">
        <v>19.236000000022273</v>
      </c>
      <c r="N24" s="144">
        <v>6.988000000146144</v>
      </c>
      <c r="O24" s="200">
        <v>6.988000000146144</v>
      </c>
      <c r="P24" s="202">
        <v>47.707999999607296</v>
      </c>
      <c r="Q24" s="200">
        <v>47.707999999607296</v>
      </c>
      <c r="R24" s="197">
        <v>-28.507999999579738</v>
      </c>
      <c r="S24" s="55">
        <v>-28.507999999579738</v>
      </c>
      <c r="T24" s="203">
        <v>26.075999999891337</v>
      </c>
      <c r="U24" s="200">
        <v>26.075999999891337</v>
      </c>
      <c r="V24" s="204"/>
      <c r="W24" s="200"/>
      <c r="X24" s="204"/>
      <c r="Y24" s="200"/>
      <c r="Z24" s="144"/>
      <c r="AA24" s="54"/>
      <c r="AB24" s="144"/>
      <c r="AC24" s="205"/>
      <c r="AD24" s="206"/>
      <c r="AE24" s="64"/>
      <c r="AF24" s="201"/>
      <c r="AG24" s="55"/>
      <c r="AH24" s="201"/>
      <c r="AI24" s="54"/>
      <c r="AJ24" s="197"/>
      <c r="AK24" s="55"/>
      <c r="AL24" s="201"/>
      <c r="AM24" s="64"/>
      <c r="AN24" s="201"/>
      <c r="AO24" s="54"/>
      <c r="AP24" s="203"/>
      <c r="AQ24" s="64"/>
      <c r="AR24" s="203"/>
      <c r="AS24" s="64"/>
      <c r="AT24" s="197"/>
      <c r="AU24" s="55"/>
      <c r="AV24" s="197"/>
      <c r="AW24" s="55"/>
      <c r="AX24" s="144"/>
      <c r="AY24" s="55"/>
      <c r="AZ24" s="203"/>
      <c r="BA24" s="64"/>
      <c r="BB24" s="203"/>
      <c r="BC24" s="64"/>
      <c r="BD24" s="201"/>
      <c r="BE24" s="54"/>
      <c r="BF24" s="197"/>
      <c r="BG24" s="55"/>
      <c r="BH24" s="203"/>
      <c r="BI24" s="64"/>
      <c r="BJ24" s="203"/>
      <c r="BK24" s="64"/>
      <c r="BL24" s="203"/>
      <c r="BM24" s="54"/>
      <c r="BN24" s="197"/>
      <c r="BO24" s="55"/>
      <c r="BP24" s="197"/>
      <c r="BQ24" s="55"/>
      <c r="BR24" s="197"/>
      <c r="BS24" s="55"/>
      <c r="BT24" s="203">
        <v>1.5999999761902473E-2</v>
      </c>
      <c r="BU24" s="200">
        <v>1.5999999761902473E-2</v>
      </c>
      <c r="BV24" s="203">
        <v>-10.551999999776513</v>
      </c>
      <c r="BW24" s="210">
        <v>-10.551999999776513</v>
      </c>
      <c r="BX24" s="197">
        <v>36.131999999887626</v>
      </c>
      <c r="BY24" s="205">
        <v>36.131999999887626</v>
      </c>
      <c r="BZ24" s="197">
        <v>-9.5119999999133142</v>
      </c>
      <c r="CA24" s="205">
        <v>-9.5119999999133142</v>
      </c>
      <c r="CB24" s="197">
        <v>23.871999999940499</v>
      </c>
      <c r="CC24" s="205">
        <v>23.871999999940499</v>
      </c>
      <c r="CD24" s="197">
        <v>-12.53199999992421</v>
      </c>
      <c r="CE24" s="205">
        <v>-12.53199999992421</v>
      </c>
      <c r="CF24" s="197">
        <v>36.968000000129223</v>
      </c>
      <c r="CG24" s="205">
        <v>36.968000000129223</v>
      </c>
      <c r="CH24" s="197">
        <v>-5.6720000002185316</v>
      </c>
      <c r="CI24" s="205">
        <v>-5.6720000002185316</v>
      </c>
      <c r="CJ24" s="197">
        <v>23.428000000097654</v>
      </c>
      <c r="CK24" s="205">
        <v>23.428000000097654</v>
      </c>
      <c r="CL24" s="197">
        <v>-3.8839999998290295</v>
      </c>
      <c r="CM24" s="205">
        <v>-3.8839999998290295</v>
      </c>
      <c r="CN24" s="197">
        <v>0</v>
      </c>
      <c r="CO24" s="205">
        <v>1121.7679999997031</v>
      </c>
      <c r="CP24" s="197">
        <v>6.8560000001930348</v>
      </c>
      <c r="CQ24" s="205">
        <v>6.8560000001930348</v>
      </c>
      <c r="CR24" s="197">
        <v>20.071999999703621</v>
      </c>
      <c r="CS24" s="205">
        <v>20.071999999703621</v>
      </c>
      <c r="CT24" s="197">
        <v>8.5440000001374301</v>
      </c>
      <c r="CU24" s="205">
        <v>8.5440000001374301</v>
      </c>
      <c r="CV24" s="197">
        <v>10.372000000005983</v>
      </c>
      <c r="CW24" s="237">
        <v>10.372000000005983</v>
      </c>
      <c r="CX24" s="197">
        <v>0.17999999974290404</v>
      </c>
      <c r="CY24" s="237">
        <v>0.17999999974290404</v>
      </c>
      <c r="CZ24" s="197">
        <v>16.54800000016985</v>
      </c>
      <c r="DA24" s="237">
        <v>16.54800000016985</v>
      </c>
      <c r="DB24" s="197">
        <v>0</v>
      </c>
      <c r="DC24" s="210">
        <v>17.70800000001168</v>
      </c>
      <c r="DD24" s="252">
        <v>5.3279999999770098</v>
      </c>
      <c r="DE24" s="210">
        <v>5.3279999999770098</v>
      </c>
      <c r="DF24" s="252">
        <v>8.5440000001374301</v>
      </c>
      <c r="DG24" s="210">
        <v>6.9719999999888387</v>
      </c>
      <c r="DH24" s="252">
        <v>17.276000000040767</v>
      </c>
      <c r="DI24" s="210">
        <v>17.276000000040767</v>
      </c>
      <c r="DJ24" s="252">
        <v>13.987999999843396</v>
      </c>
      <c r="DK24" s="210">
        <v>13.987999999843396</v>
      </c>
      <c r="DL24" s="218">
        <f t="shared" si="0"/>
        <v>71.515999999849214</v>
      </c>
      <c r="DM24" s="30">
        <f t="shared" si="3"/>
        <v>71.515999999849214</v>
      </c>
      <c r="DN24" s="215">
        <f t="shared" si="4"/>
        <v>0</v>
      </c>
    </row>
    <row r="25" spans="1:118" ht="15" customHeight="1" x14ac:dyDescent="0.25">
      <c r="A25" s="341" t="s">
        <v>82</v>
      </c>
      <c r="B25" s="342"/>
      <c r="C25" s="343"/>
      <c r="D25" s="194">
        <v>0</v>
      </c>
      <c r="E25" s="57">
        <v>40.96660000004379</v>
      </c>
      <c r="F25" s="42">
        <v>22.463999999999999</v>
      </c>
      <c r="G25" s="44">
        <v>16.039800000005858</v>
      </c>
      <c r="H25" s="84">
        <v>21.984000000000002</v>
      </c>
      <c r="I25" s="44">
        <v>47.25239999993191</v>
      </c>
      <c r="J25" s="42">
        <v>22.225999999999999</v>
      </c>
      <c r="K25" s="44">
        <v>43.129800000033583</v>
      </c>
      <c r="L25" s="42">
        <v>22.463999999999999</v>
      </c>
      <c r="M25" s="44">
        <v>16.430400000005218</v>
      </c>
      <c r="N25" s="156">
        <v>21.788</v>
      </c>
      <c r="O25" s="44">
        <v>50.23099999991905</v>
      </c>
      <c r="P25" s="156">
        <v>20.95</v>
      </c>
      <c r="Q25" s="44">
        <v>49.112400000077599</v>
      </c>
      <c r="R25" s="144">
        <v>21.44</v>
      </c>
      <c r="S25" s="58">
        <v>12.033000000019653</v>
      </c>
      <c r="T25" s="42">
        <v>22.26</v>
      </c>
      <c r="U25" s="44">
        <v>39.167199999981882</v>
      </c>
      <c r="V25" s="155"/>
      <c r="W25" s="44"/>
      <c r="X25" s="155"/>
      <c r="Y25" s="44"/>
      <c r="Z25" s="144"/>
      <c r="AA25" s="56"/>
      <c r="AB25" s="143"/>
      <c r="AC25" s="44"/>
      <c r="AD25" s="143"/>
      <c r="AE25" s="57"/>
      <c r="AF25" s="143"/>
      <c r="AG25" s="57"/>
      <c r="AH25" s="47"/>
      <c r="AI25" s="54"/>
      <c r="AJ25" s="63"/>
      <c r="AK25" s="55"/>
      <c r="AL25" s="79"/>
      <c r="AM25" s="57"/>
      <c r="AN25" s="63"/>
      <c r="AO25" s="64"/>
      <c r="AP25" s="80"/>
      <c r="AQ25" s="57"/>
      <c r="AR25" s="79"/>
      <c r="AS25" s="56"/>
      <c r="AT25" s="47"/>
      <c r="AU25" s="43"/>
      <c r="AV25" s="42"/>
      <c r="AW25" s="55"/>
      <c r="AX25" s="23"/>
      <c r="AY25" s="64"/>
      <c r="AZ25" s="42"/>
      <c r="BA25" s="44"/>
      <c r="BB25" s="42"/>
      <c r="BC25" s="44"/>
      <c r="BD25" s="42"/>
      <c r="BE25" s="62"/>
      <c r="BF25" s="63"/>
      <c r="BG25" s="64"/>
      <c r="BH25" s="47"/>
      <c r="BI25" s="43"/>
      <c r="BJ25" s="42"/>
      <c r="BK25" s="44"/>
      <c r="BL25" s="42"/>
      <c r="BM25" s="43"/>
      <c r="BN25" s="81"/>
      <c r="BO25" s="57"/>
      <c r="BP25" s="81"/>
      <c r="BQ25" s="57"/>
      <c r="BR25" s="42"/>
      <c r="BS25" s="55"/>
      <c r="BT25" s="92">
        <v>21.87</v>
      </c>
      <c r="BU25" s="44">
        <v>45.83</v>
      </c>
      <c r="BV25" s="92">
        <v>17.7</v>
      </c>
      <c r="BW25" s="43">
        <v>20.752199999994609</v>
      </c>
      <c r="BX25" s="92">
        <v>21.88</v>
      </c>
      <c r="BY25" s="44">
        <v>56.690599999994589</v>
      </c>
      <c r="BZ25" s="92">
        <v>21.16</v>
      </c>
      <c r="CA25" s="44">
        <v>81.11</v>
      </c>
      <c r="CB25" s="92">
        <v>21.91</v>
      </c>
      <c r="CC25" s="44">
        <v>30.000599999996599</v>
      </c>
      <c r="CD25" s="92">
        <v>22</v>
      </c>
      <c r="CE25" s="44">
        <v>36.80520000003375</v>
      </c>
      <c r="CF25" s="92">
        <v>0</v>
      </c>
      <c r="CG25" s="44">
        <v>35.303000000014165</v>
      </c>
      <c r="CH25" s="92">
        <v>22.46</v>
      </c>
      <c r="CI25" s="44">
        <v>46.23</v>
      </c>
      <c r="CJ25" s="92">
        <v>22.46</v>
      </c>
      <c r="CK25" s="44">
        <v>32.457200000080348</v>
      </c>
      <c r="CL25" s="92">
        <v>37.869999999999997</v>
      </c>
      <c r="CM25" s="44">
        <v>42.801799999928825</v>
      </c>
      <c r="CN25" s="92">
        <v>37.869999999999997</v>
      </c>
      <c r="CO25" s="44">
        <v>45.836000000054405</v>
      </c>
      <c r="CP25" s="92">
        <v>37.869999999999997</v>
      </c>
      <c r="CQ25" s="44">
        <v>12.826800000020958</v>
      </c>
      <c r="CR25" s="92">
        <v>27</v>
      </c>
      <c r="CS25" s="44">
        <v>35.502599999983588</v>
      </c>
      <c r="CT25" s="92">
        <v>27</v>
      </c>
      <c r="CU25" s="44">
        <v>46.327999999957925</v>
      </c>
      <c r="CV25" s="92">
        <v>27</v>
      </c>
      <c r="CW25" s="234">
        <v>44.922600000032674</v>
      </c>
      <c r="CX25" s="92">
        <v>27</v>
      </c>
      <c r="CY25" s="234">
        <v>14.565599999992017</v>
      </c>
      <c r="CZ25" s="92">
        <v>26.98</v>
      </c>
      <c r="DA25" s="234">
        <v>45.573599999938509</v>
      </c>
      <c r="DB25" s="92">
        <v>27</v>
      </c>
      <c r="DC25" s="28">
        <v>44.691999999987786</v>
      </c>
      <c r="DD25" s="251">
        <v>27</v>
      </c>
      <c r="DE25" s="28">
        <v>44.24</v>
      </c>
      <c r="DF25" s="251">
        <v>27</v>
      </c>
      <c r="DG25" s="28">
        <v>34.860399999999288</v>
      </c>
      <c r="DH25" s="251">
        <v>27</v>
      </c>
      <c r="DI25" s="28">
        <v>15.094799999994901</v>
      </c>
      <c r="DJ25" s="251">
        <v>26.97</v>
      </c>
      <c r="DK25" s="28">
        <v>49.364799999992606</v>
      </c>
      <c r="DL25" s="213">
        <f t="shared" si="0"/>
        <v>130.77199999999999</v>
      </c>
      <c r="DM25" s="30">
        <f t="shared" si="3"/>
        <v>212.80400000000338</v>
      </c>
      <c r="DN25" s="215">
        <f t="shared" si="4"/>
        <v>82.032000000003393</v>
      </c>
    </row>
    <row r="26" spans="1:118" ht="15" customHeight="1" thickBot="1" x14ac:dyDescent="0.3">
      <c r="A26" s="347" t="s">
        <v>83</v>
      </c>
      <c r="B26" s="348"/>
      <c r="C26" s="349"/>
      <c r="D26" s="46">
        <v>8.4</v>
      </c>
      <c r="E26" s="44">
        <v>8.4</v>
      </c>
      <c r="F26" s="46">
        <v>8.02</v>
      </c>
      <c r="G26" s="44">
        <v>8.02</v>
      </c>
      <c r="H26" s="46">
        <v>7.52</v>
      </c>
      <c r="I26" s="44">
        <v>7.52</v>
      </c>
      <c r="J26" s="91">
        <v>8.2799999999999994</v>
      </c>
      <c r="K26" s="44">
        <v>8.2799999999999994</v>
      </c>
      <c r="L26" s="91">
        <v>9.6</v>
      </c>
      <c r="M26" s="44">
        <v>9.6</v>
      </c>
      <c r="N26" s="92">
        <v>9.42</v>
      </c>
      <c r="O26" s="44">
        <v>9.42</v>
      </c>
      <c r="P26" s="91">
        <v>8.9600000000000009</v>
      </c>
      <c r="Q26" s="44">
        <v>8.9600000000000009</v>
      </c>
      <c r="R26" s="91">
        <v>9.26</v>
      </c>
      <c r="S26" s="44">
        <v>9.26</v>
      </c>
      <c r="T26" s="91">
        <v>8.6300000000000008</v>
      </c>
      <c r="U26" s="44">
        <v>8.6300000000000008</v>
      </c>
      <c r="V26" s="102"/>
      <c r="W26" s="44"/>
      <c r="X26" s="86"/>
      <c r="Y26" s="101"/>
      <c r="Z26" s="102"/>
      <c r="AA26" s="105"/>
      <c r="AB26" s="150"/>
      <c r="AC26" s="99"/>
      <c r="AD26" s="148"/>
      <c r="AE26" s="101"/>
      <c r="AF26" s="148"/>
      <c r="AG26" s="101"/>
      <c r="AH26" s="148"/>
      <c r="AI26" s="97"/>
      <c r="AJ26" s="96"/>
      <c r="AK26" s="99"/>
      <c r="AL26" s="96"/>
      <c r="AM26" s="99"/>
      <c r="AN26" s="85"/>
      <c r="AO26" s="105"/>
      <c r="AP26" s="106"/>
      <c r="AQ26" s="99"/>
      <c r="AR26" s="107"/>
      <c r="AS26" s="105"/>
      <c r="AT26" s="108"/>
      <c r="AU26" s="99"/>
      <c r="AV26" s="108"/>
      <c r="AW26" s="99"/>
      <c r="AX26" s="108"/>
      <c r="AY26" s="99"/>
      <c r="AZ26" s="106"/>
      <c r="BA26" s="99"/>
      <c r="BB26" s="106"/>
      <c r="BC26" s="99"/>
      <c r="BD26" s="107"/>
      <c r="BE26" s="105"/>
      <c r="BF26" s="108"/>
      <c r="BG26" s="99"/>
      <c r="BH26" s="107"/>
      <c r="BI26" s="105"/>
      <c r="BJ26" s="42"/>
      <c r="BK26" s="44"/>
      <c r="BL26" s="100"/>
      <c r="BM26" s="105"/>
      <c r="BN26" s="42"/>
      <c r="BO26" s="44"/>
      <c r="BP26" s="108"/>
      <c r="BQ26" s="99"/>
      <c r="BR26" s="108"/>
      <c r="BS26" s="99"/>
      <c r="BT26" s="91">
        <v>9.0500000000000007</v>
      </c>
      <c r="BU26" s="44">
        <v>9.0500000000000007</v>
      </c>
      <c r="BV26" s="91">
        <v>8.7799999999999994</v>
      </c>
      <c r="BW26" s="43">
        <v>8.7799999999999994</v>
      </c>
      <c r="BX26" s="91">
        <v>9.31</v>
      </c>
      <c r="BY26" s="44">
        <v>9.31</v>
      </c>
      <c r="BZ26" s="91">
        <v>8.92</v>
      </c>
      <c r="CA26" s="44">
        <v>8.92</v>
      </c>
      <c r="CB26" s="91">
        <v>0</v>
      </c>
      <c r="CC26" s="44">
        <v>0</v>
      </c>
      <c r="CD26" s="91">
        <v>12.3</v>
      </c>
      <c r="CE26" s="44">
        <v>12.3</v>
      </c>
      <c r="CF26" s="143">
        <v>12.01</v>
      </c>
      <c r="CG26" s="44">
        <v>12.01</v>
      </c>
      <c r="CH26" s="143">
        <v>9.89</v>
      </c>
      <c r="CI26" s="44">
        <v>9.89</v>
      </c>
      <c r="CJ26" s="143">
        <v>10.4</v>
      </c>
      <c r="CK26" s="44">
        <v>10.4</v>
      </c>
      <c r="CL26" s="143">
        <v>9.98</v>
      </c>
      <c r="CM26" s="44">
        <v>9.98</v>
      </c>
      <c r="CN26" s="143">
        <v>9.98</v>
      </c>
      <c r="CO26" s="44">
        <v>9.98</v>
      </c>
      <c r="CP26" s="143">
        <v>9.9</v>
      </c>
      <c r="CQ26" s="44">
        <v>9.9</v>
      </c>
      <c r="CR26" s="143">
        <v>10.67</v>
      </c>
      <c r="CS26" s="44">
        <v>10.67</v>
      </c>
      <c r="CT26" s="143">
        <v>10.72</v>
      </c>
      <c r="CU26" s="44">
        <v>10.72</v>
      </c>
      <c r="CV26" s="143">
        <v>10.28</v>
      </c>
      <c r="CW26" s="238">
        <v>10.28</v>
      </c>
      <c r="CX26" s="143">
        <v>10.41</v>
      </c>
      <c r="CY26" s="238">
        <v>10.41</v>
      </c>
      <c r="CZ26" s="143">
        <v>10.38</v>
      </c>
      <c r="DA26" s="238">
        <v>10.38</v>
      </c>
      <c r="DB26" s="143">
        <v>10.75</v>
      </c>
      <c r="DC26" s="43">
        <v>10.75</v>
      </c>
      <c r="DD26" s="253">
        <v>10.11</v>
      </c>
      <c r="DE26" s="43">
        <v>10.11</v>
      </c>
      <c r="DF26" s="253">
        <v>10.43</v>
      </c>
      <c r="DG26" s="43">
        <v>10.43</v>
      </c>
      <c r="DH26" s="253">
        <v>9.6199999999999992</v>
      </c>
      <c r="DI26" s="43">
        <v>9.6199999999999992</v>
      </c>
      <c r="DJ26" s="253">
        <v>9.42</v>
      </c>
      <c r="DK26" s="43">
        <v>9.42</v>
      </c>
      <c r="DL26" s="218">
        <f t="shared" si="0"/>
        <v>54.92</v>
      </c>
      <c r="DM26" s="207">
        <f t="shared" si="3"/>
        <v>54.92</v>
      </c>
      <c r="DN26" s="208">
        <f t="shared" si="4"/>
        <v>0</v>
      </c>
    </row>
    <row r="27" spans="1:118" ht="15" customHeight="1" thickBot="1" x14ac:dyDescent="0.3">
      <c r="A27" s="350" t="s">
        <v>84</v>
      </c>
      <c r="B27" s="351"/>
      <c r="C27" s="351"/>
      <c r="D27" s="46">
        <v>2.0099999999999998</v>
      </c>
      <c r="E27" s="196">
        <v>0.8000000000001819</v>
      </c>
      <c r="F27" s="46">
        <v>2.0099999999999998</v>
      </c>
      <c r="G27" s="196">
        <v>0.55999999999994543</v>
      </c>
      <c r="H27" s="46">
        <v>1.96</v>
      </c>
      <c r="I27" s="196">
        <v>0.71999999999979991</v>
      </c>
      <c r="J27" s="91">
        <v>2.12</v>
      </c>
      <c r="K27" s="196">
        <v>0.72000000000025466</v>
      </c>
      <c r="L27" s="91">
        <v>2.14</v>
      </c>
      <c r="M27" s="196">
        <v>0.71999999999979991</v>
      </c>
      <c r="N27" s="92">
        <v>2.0699999999999998</v>
      </c>
      <c r="O27" s="196">
        <v>0.55999999999994543</v>
      </c>
      <c r="P27" s="91">
        <v>1.99</v>
      </c>
      <c r="Q27" s="196">
        <v>0.55999999999994543</v>
      </c>
      <c r="R27" s="91">
        <v>2.04</v>
      </c>
      <c r="S27" s="196">
        <v>0.55999999999994543</v>
      </c>
      <c r="T27" s="91">
        <v>2.12</v>
      </c>
      <c r="U27" s="44">
        <v>0.64000000000032742</v>
      </c>
      <c r="V27" s="186"/>
      <c r="W27" s="185"/>
      <c r="X27" s="187"/>
      <c r="Y27" s="185"/>
      <c r="Z27" s="186"/>
      <c r="AA27" s="188"/>
      <c r="AB27" s="189"/>
      <c r="AC27" s="180"/>
      <c r="AD27" s="187"/>
      <c r="AE27" s="185"/>
      <c r="AF27" s="187"/>
      <c r="AG27" s="185"/>
      <c r="AH27" s="187"/>
      <c r="AI27" s="183"/>
      <c r="AJ27" s="181"/>
      <c r="AK27" s="180"/>
      <c r="AL27" s="181"/>
      <c r="AM27" s="180"/>
      <c r="AN27" s="190"/>
      <c r="AO27" s="188"/>
      <c r="AP27" s="191"/>
      <c r="AQ27" s="180"/>
      <c r="AR27" s="192"/>
      <c r="AS27" s="188"/>
      <c r="AT27" s="179"/>
      <c r="AU27" s="180"/>
      <c r="AV27" s="179"/>
      <c r="AW27" s="180"/>
      <c r="AX27" s="179"/>
      <c r="AY27" s="180"/>
      <c r="AZ27" s="191"/>
      <c r="BA27" s="180"/>
      <c r="BB27" s="191"/>
      <c r="BC27" s="180"/>
      <c r="BD27" s="192"/>
      <c r="BE27" s="188"/>
      <c r="BF27" s="179"/>
      <c r="BG27" s="180"/>
      <c r="BH27" s="192"/>
      <c r="BI27" s="188"/>
      <c r="BJ27" s="193"/>
      <c r="BK27" s="185"/>
      <c r="BL27" s="184"/>
      <c r="BM27" s="188"/>
      <c r="BN27" s="42"/>
      <c r="BO27" s="185"/>
      <c r="BP27" s="179"/>
      <c r="BQ27" s="180"/>
      <c r="BR27" s="179"/>
      <c r="BS27" s="180"/>
      <c r="BT27" s="91">
        <v>2.08</v>
      </c>
      <c r="BU27" s="44">
        <v>0.56000000000000005</v>
      </c>
      <c r="BV27" s="91">
        <v>1.95</v>
      </c>
      <c r="BW27" s="43">
        <v>0.63999999999987267</v>
      </c>
      <c r="BX27" s="91">
        <v>2.08</v>
      </c>
      <c r="BY27" s="44">
        <v>0.55999999999994543</v>
      </c>
      <c r="BZ27" s="91">
        <v>2.0099999999999998</v>
      </c>
      <c r="CA27" s="44">
        <v>0.56000000000000005</v>
      </c>
      <c r="CB27" s="91">
        <v>2.08</v>
      </c>
      <c r="CC27" s="44">
        <v>0.23999999999978172</v>
      </c>
      <c r="CD27" s="91">
        <v>2.09</v>
      </c>
      <c r="CE27" s="44">
        <v>0.32000000000016371</v>
      </c>
      <c r="CF27" s="46">
        <v>2.14</v>
      </c>
      <c r="CG27" s="44">
        <v>0.31999999999970896</v>
      </c>
      <c r="CH27" s="46">
        <v>2.14</v>
      </c>
      <c r="CI27" s="44">
        <v>0.48</v>
      </c>
      <c r="CJ27" s="46">
        <v>2.14</v>
      </c>
      <c r="CK27" s="44">
        <v>0.32000000000016371</v>
      </c>
      <c r="CL27" s="46">
        <v>2.14</v>
      </c>
      <c r="CM27" s="44">
        <v>0.40000000000009095</v>
      </c>
      <c r="CN27" s="46">
        <v>2.14</v>
      </c>
      <c r="CO27" s="44">
        <v>0.31999999999970896</v>
      </c>
      <c r="CP27" s="46">
        <v>2.14</v>
      </c>
      <c r="CQ27" s="44">
        <v>0.40000000000009095</v>
      </c>
      <c r="CR27" s="46">
        <v>2.14</v>
      </c>
      <c r="CS27" s="44">
        <v>0.32000000000016371</v>
      </c>
      <c r="CT27" s="46">
        <v>2.14</v>
      </c>
      <c r="CU27" s="44">
        <v>0.31999999999970896</v>
      </c>
      <c r="CV27" s="46">
        <v>2.14</v>
      </c>
      <c r="CW27" s="238">
        <v>0</v>
      </c>
      <c r="CX27" s="46">
        <v>2.14</v>
      </c>
      <c r="CY27" s="238">
        <v>0.64000000000032742</v>
      </c>
      <c r="CZ27" s="46">
        <v>2.14</v>
      </c>
      <c r="DA27" s="238">
        <v>0.3999999999996362</v>
      </c>
      <c r="DB27" s="46">
        <v>2.14</v>
      </c>
      <c r="DC27" s="43">
        <v>0.40000000000009095</v>
      </c>
      <c r="DD27" s="254">
        <v>2.14</v>
      </c>
      <c r="DE27" s="43">
        <v>0.4</v>
      </c>
      <c r="DF27" s="254">
        <v>2.14</v>
      </c>
      <c r="DG27" s="43">
        <v>0.24000000000023647</v>
      </c>
      <c r="DH27" s="254">
        <v>2.13</v>
      </c>
      <c r="DI27" s="43">
        <v>0.31999999999970896</v>
      </c>
      <c r="DJ27" s="254">
        <v>2.13</v>
      </c>
      <c r="DK27" s="43">
        <v>0.40000000000009095</v>
      </c>
      <c r="DL27" s="218">
        <f t="shared" si="0"/>
        <v>12.44</v>
      </c>
      <c r="DM27" s="207">
        <f t="shared" si="3"/>
        <v>3.5999999999999637</v>
      </c>
      <c r="DN27" s="208">
        <f t="shared" si="4"/>
        <v>-8.8400000000000354</v>
      </c>
    </row>
    <row r="28" spans="1:118" s="122" customFormat="1" ht="15" customHeight="1" thickBot="1" x14ac:dyDescent="0.25">
      <c r="A28" s="350" t="s">
        <v>86</v>
      </c>
      <c r="B28" s="351"/>
      <c r="C28" s="351"/>
      <c r="D28" s="179"/>
      <c r="E28" s="180"/>
      <c r="F28" s="179">
        <v>31.18</v>
      </c>
      <c r="G28" s="180">
        <v>34</v>
      </c>
      <c r="H28" s="179">
        <v>30.754000000000001</v>
      </c>
      <c r="I28" s="180">
        <v>34</v>
      </c>
      <c r="J28" s="181">
        <v>30.754000000000001</v>
      </c>
      <c r="K28" s="180">
        <v>34</v>
      </c>
      <c r="L28" s="181">
        <v>31.754000000000001</v>
      </c>
      <c r="M28" s="180">
        <v>34</v>
      </c>
      <c r="N28" s="182">
        <v>34.32</v>
      </c>
      <c r="O28" s="180">
        <v>34</v>
      </c>
      <c r="P28" s="181">
        <v>34.32</v>
      </c>
      <c r="Q28" s="180">
        <v>34</v>
      </c>
      <c r="R28" s="181">
        <v>34.32</v>
      </c>
      <c r="S28" s="183">
        <v>34</v>
      </c>
      <c r="T28" s="184">
        <v>34.32</v>
      </c>
      <c r="U28" s="185">
        <v>34</v>
      </c>
      <c r="V28" s="186"/>
      <c r="W28" s="185"/>
      <c r="X28" s="187"/>
      <c r="Y28" s="185"/>
      <c r="Z28" s="186"/>
      <c r="AA28" s="188"/>
      <c r="AB28" s="189"/>
      <c r="AC28" s="180"/>
      <c r="AD28" s="187"/>
      <c r="AE28" s="185"/>
      <c r="AF28" s="187"/>
      <c r="AG28" s="185"/>
      <c r="AH28" s="187"/>
      <c r="AI28" s="183"/>
      <c r="AJ28" s="181"/>
      <c r="AK28" s="180"/>
      <c r="AL28" s="181"/>
      <c r="AM28" s="180"/>
      <c r="AN28" s="190"/>
      <c r="AO28" s="188"/>
      <c r="AP28" s="191"/>
      <c r="AQ28" s="180"/>
      <c r="AR28" s="192"/>
      <c r="AS28" s="188"/>
      <c r="AT28" s="179"/>
      <c r="AU28" s="180"/>
      <c r="AV28" s="179"/>
      <c r="AW28" s="180"/>
      <c r="AX28" s="179"/>
      <c r="AY28" s="180"/>
      <c r="AZ28" s="191"/>
      <c r="BA28" s="180"/>
      <c r="BB28" s="191"/>
      <c r="BC28" s="180"/>
      <c r="BD28" s="192"/>
      <c r="BE28" s="188"/>
      <c r="BF28" s="179"/>
      <c r="BG28" s="180"/>
      <c r="BH28" s="192"/>
      <c r="BI28" s="188"/>
      <c r="BJ28" s="193"/>
      <c r="BK28" s="185"/>
      <c r="BL28" s="184"/>
      <c r="BM28" s="188"/>
      <c r="BN28" s="42"/>
      <c r="BO28" s="185"/>
      <c r="BP28" s="179"/>
      <c r="BQ28" s="180"/>
      <c r="BR28" s="179"/>
      <c r="BS28" s="180"/>
      <c r="BT28" s="184">
        <v>34.32</v>
      </c>
      <c r="BU28" s="185">
        <v>40</v>
      </c>
      <c r="BV28" s="184">
        <v>34.32</v>
      </c>
      <c r="BW28" s="188">
        <v>40</v>
      </c>
      <c r="BX28" s="181">
        <v>41.04</v>
      </c>
      <c r="BY28" s="180">
        <v>48</v>
      </c>
      <c r="BZ28" s="181">
        <v>43.44</v>
      </c>
      <c r="CA28" s="180">
        <v>48</v>
      </c>
      <c r="CB28" s="181">
        <v>46.8</v>
      </c>
      <c r="CC28" s="180">
        <v>48</v>
      </c>
      <c r="CD28" s="181">
        <v>47.79</v>
      </c>
      <c r="CE28" s="180">
        <v>48</v>
      </c>
      <c r="CF28" s="179">
        <v>47.94</v>
      </c>
      <c r="CG28" s="180">
        <v>48</v>
      </c>
      <c r="CH28" s="179">
        <v>47.94</v>
      </c>
      <c r="CI28" s="180">
        <v>47</v>
      </c>
      <c r="CJ28" s="179">
        <v>47.94</v>
      </c>
      <c r="CK28" s="180">
        <v>47</v>
      </c>
      <c r="CL28" s="179">
        <v>47.78</v>
      </c>
      <c r="CM28" s="180">
        <v>47</v>
      </c>
      <c r="CN28" s="179">
        <v>47.78</v>
      </c>
      <c r="CO28" s="180">
        <v>47</v>
      </c>
      <c r="CP28" s="179">
        <v>47.38</v>
      </c>
      <c r="CQ28" s="180">
        <v>47</v>
      </c>
      <c r="CR28" s="179">
        <v>46.68</v>
      </c>
      <c r="CS28" s="180">
        <v>45</v>
      </c>
      <c r="CT28" s="179">
        <v>44.74</v>
      </c>
      <c r="CU28" s="180">
        <v>45</v>
      </c>
      <c r="CV28" s="179">
        <v>44.74</v>
      </c>
      <c r="CW28" s="188">
        <v>40</v>
      </c>
      <c r="CX28" s="179">
        <v>44.74</v>
      </c>
      <c r="CY28" s="188">
        <v>35</v>
      </c>
      <c r="CZ28" s="179">
        <v>38.24</v>
      </c>
      <c r="DA28" s="188">
        <v>35</v>
      </c>
      <c r="DB28" s="179">
        <v>34.74</v>
      </c>
      <c r="DC28" s="260">
        <v>37.5</v>
      </c>
      <c r="DD28" s="255">
        <v>34.74</v>
      </c>
      <c r="DE28" s="260">
        <v>38</v>
      </c>
      <c r="DF28" s="255">
        <v>37.74</v>
      </c>
      <c r="DG28" s="260">
        <v>38</v>
      </c>
      <c r="DH28" s="255">
        <v>38.44</v>
      </c>
      <c r="DI28" s="260">
        <v>38</v>
      </c>
      <c r="DJ28" s="255">
        <v>38.44</v>
      </c>
      <c r="DK28" s="260">
        <v>37</v>
      </c>
      <c r="DL28" s="218">
        <f t="shared" si="0"/>
        <v>203.35399999999998</v>
      </c>
      <c r="DM28" s="207">
        <f t="shared" si="3"/>
        <v>210</v>
      </c>
      <c r="DN28" s="208">
        <f t="shared" si="4"/>
        <v>6.646000000000015</v>
      </c>
    </row>
    <row r="29" spans="1:118" ht="14.25" customHeight="1" thickBot="1" x14ac:dyDescent="0.3">
      <c r="A29" s="353" t="s">
        <v>38</v>
      </c>
      <c r="B29" s="354"/>
      <c r="C29" s="354"/>
      <c r="D29" s="115">
        <f t="shared" ref="D29:U29" si="5">SUM(D7:D28)</f>
        <v>1131.0320000004504</v>
      </c>
      <c r="E29" s="116">
        <f t="shared" si="5"/>
        <v>1152.7022500004607</v>
      </c>
      <c r="F29" s="115">
        <f t="shared" si="5"/>
        <v>1123.1919999997606</v>
      </c>
      <c r="G29" s="116">
        <f t="shared" si="5"/>
        <v>1092.4288899998223</v>
      </c>
      <c r="H29" s="115">
        <f t="shared" si="5"/>
        <v>1126.715999999833</v>
      </c>
      <c r="I29" s="116">
        <f t="shared" si="5"/>
        <v>1220.8590499997429</v>
      </c>
      <c r="J29" s="115">
        <f t="shared" si="5"/>
        <v>1235.6500000001936</v>
      </c>
      <c r="K29" s="116">
        <f t="shared" si="5"/>
        <v>1240.9747900001573</v>
      </c>
      <c r="L29" s="115">
        <f t="shared" si="5"/>
        <v>1155.2360000000224</v>
      </c>
      <c r="M29" s="116">
        <f t="shared" si="5"/>
        <v>1071.0795599999553</v>
      </c>
      <c r="N29" s="115">
        <f t="shared" si="5"/>
        <v>1108.2550000001461</v>
      </c>
      <c r="O29" s="116">
        <f t="shared" si="5"/>
        <v>1037.2410600000239</v>
      </c>
      <c r="P29" s="115">
        <f t="shared" si="5"/>
        <v>1114.9779999996074</v>
      </c>
      <c r="Q29" s="116">
        <f t="shared" si="5"/>
        <v>1389.7662199997765</v>
      </c>
      <c r="R29" s="115">
        <f t="shared" si="5"/>
        <v>1086.6820000004202</v>
      </c>
      <c r="S29" s="116">
        <f t="shared" si="5"/>
        <v>1136.4176800004875</v>
      </c>
      <c r="T29" s="115">
        <f t="shared" si="5"/>
        <v>1199.8759999998913</v>
      </c>
      <c r="U29" s="116">
        <f t="shared" si="5"/>
        <v>1203.3077399998808</v>
      </c>
      <c r="V29" s="115">
        <f t="shared" ref="V29:AH29" si="6">SUM(V7:V26)</f>
        <v>0</v>
      </c>
      <c r="W29" s="116">
        <f t="shared" si="6"/>
        <v>0</v>
      </c>
      <c r="X29" s="115">
        <f t="shared" si="6"/>
        <v>0</v>
      </c>
      <c r="Y29" s="116">
        <f t="shared" si="6"/>
        <v>0</v>
      </c>
      <c r="Z29" s="115">
        <f t="shared" si="6"/>
        <v>0</v>
      </c>
      <c r="AA29" s="116">
        <f t="shared" si="6"/>
        <v>0</v>
      </c>
      <c r="AB29" s="115">
        <f t="shared" si="6"/>
        <v>0</v>
      </c>
      <c r="AC29" s="116">
        <f t="shared" si="6"/>
        <v>0</v>
      </c>
      <c r="AD29" s="115">
        <f t="shared" si="6"/>
        <v>0</v>
      </c>
      <c r="AE29" s="116">
        <f t="shared" si="6"/>
        <v>0</v>
      </c>
      <c r="AF29" s="117">
        <f t="shared" si="6"/>
        <v>0</v>
      </c>
      <c r="AG29" s="116">
        <f t="shared" si="6"/>
        <v>0</v>
      </c>
      <c r="AH29" s="117">
        <f t="shared" si="6"/>
        <v>0</v>
      </c>
      <c r="AI29" s="116"/>
      <c r="AJ29" s="115">
        <f t="shared" ref="AJ29:AO29" si="7">SUM(AJ7:AJ26)</f>
        <v>0</v>
      </c>
      <c r="AK29" s="116">
        <f t="shared" si="7"/>
        <v>0</v>
      </c>
      <c r="AL29" s="115">
        <f t="shared" si="7"/>
        <v>0</v>
      </c>
      <c r="AM29" s="116">
        <f t="shared" si="7"/>
        <v>0</v>
      </c>
      <c r="AN29" s="115">
        <f t="shared" si="7"/>
        <v>0</v>
      </c>
      <c r="AO29" s="116">
        <f t="shared" si="7"/>
        <v>0</v>
      </c>
      <c r="AP29" s="115" t="e">
        <f>AP7+#REF!+#REF!+AP8+AP9+AP10+AP11+AP12+AP13+AP14+AP15+AP16+AP17+AP18+AP19+AP20+AP21+AP22+AP23+AP24+#REF!+#REF!+#REF!+AP25+#REF!+#REF!+#REF!+AP26</f>
        <v>#REF!</v>
      </c>
      <c r="AQ29" s="116">
        <f t="shared" ref="AQ29:BM29" si="8">SUM(AQ7:AQ26)</f>
        <v>0</v>
      </c>
      <c r="AR29" s="115">
        <f t="shared" si="8"/>
        <v>0</v>
      </c>
      <c r="AS29" s="116">
        <f t="shared" si="8"/>
        <v>0</v>
      </c>
      <c r="AT29" s="115">
        <f t="shared" si="8"/>
        <v>0</v>
      </c>
      <c r="AU29" s="116">
        <f t="shared" si="8"/>
        <v>0</v>
      </c>
      <c r="AV29" s="115">
        <f t="shared" si="8"/>
        <v>0</v>
      </c>
      <c r="AW29" s="116">
        <f t="shared" si="8"/>
        <v>0</v>
      </c>
      <c r="AX29" s="115">
        <f t="shared" si="8"/>
        <v>0</v>
      </c>
      <c r="AY29" s="116">
        <f t="shared" si="8"/>
        <v>0</v>
      </c>
      <c r="AZ29" s="115">
        <f t="shared" si="8"/>
        <v>0</v>
      </c>
      <c r="BA29" s="116">
        <f t="shared" si="8"/>
        <v>0</v>
      </c>
      <c r="BB29" s="115">
        <f t="shared" si="8"/>
        <v>0</v>
      </c>
      <c r="BC29" s="116">
        <f t="shared" si="8"/>
        <v>0</v>
      </c>
      <c r="BD29" s="115">
        <f t="shared" si="8"/>
        <v>0</v>
      </c>
      <c r="BE29" s="116">
        <f t="shared" si="8"/>
        <v>0</v>
      </c>
      <c r="BF29" s="115">
        <f t="shared" si="8"/>
        <v>0</v>
      </c>
      <c r="BG29" s="116">
        <f t="shared" si="8"/>
        <v>0</v>
      </c>
      <c r="BH29" s="115">
        <f t="shared" si="8"/>
        <v>0</v>
      </c>
      <c r="BI29" s="116">
        <f t="shared" si="8"/>
        <v>0</v>
      </c>
      <c r="BJ29" s="115">
        <f t="shared" si="8"/>
        <v>0</v>
      </c>
      <c r="BK29" s="116">
        <f t="shared" si="8"/>
        <v>0</v>
      </c>
      <c r="BL29" s="115">
        <f t="shared" si="8"/>
        <v>0</v>
      </c>
      <c r="BM29" s="116">
        <f t="shared" si="8"/>
        <v>0</v>
      </c>
      <c r="BN29" s="91">
        <v>0</v>
      </c>
      <c r="BO29" s="116">
        <f>SUM(BO7:BO26)</f>
        <v>0</v>
      </c>
      <c r="BP29" s="115">
        <f>SUM(BP7:BP26)</f>
        <v>0</v>
      </c>
      <c r="BQ29" s="116">
        <f>SUM(BQ7:BQ26)</f>
        <v>0</v>
      </c>
      <c r="BR29" s="115">
        <f>SUM(BR7:BR26)</f>
        <v>0</v>
      </c>
      <c r="BS29" s="116">
        <f>SUM(BS7:BS26)</f>
        <v>0</v>
      </c>
      <c r="BT29" s="115">
        <f t="shared" ref="BT29:BU29" si="9">SUM(BT7:BT28)</f>
        <v>1181.3959999997614</v>
      </c>
      <c r="BU29" s="116">
        <f t="shared" si="9"/>
        <v>1347.156109999846</v>
      </c>
      <c r="BV29" s="115">
        <f t="shared" ref="BV29:BZ29" si="10">SUM(BV7:BV28)</f>
        <v>1177.4880000002236</v>
      </c>
      <c r="BW29" s="116">
        <f t="shared" ref="BW29:CH29" si="11">SUM(BW7:BW28)</f>
        <v>1349.2784600001637</v>
      </c>
      <c r="BX29" s="115">
        <f t="shared" si="11"/>
        <v>1305.5319999998878</v>
      </c>
      <c r="BY29" s="116">
        <f t="shared" ref="BY29" si="12">SUM(BY7:BY28)</f>
        <v>1399.5989199998769</v>
      </c>
      <c r="BZ29" s="115">
        <f t="shared" si="10"/>
        <v>1161.0580000000868</v>
      </c>
      <c r="CA29" s="116">
        <f t="shared" si="11"/>
        <v>1378.9481500000447</v>
      </c>
      <c r="CB29" s="115">
        <f t="shared" ref="CB29" si="13">SUM(CB7:CB28)</f>
        <v>1278.4619999999406</v>
      </c>
      <c r="CC29" s="116">
        <f t="shared" ref="CC29:CJ29" si="14">SUM(CC7:CC28)</f>
        <v>1077.7886799998569</v>
      </c>
      <c r="CD29" s="115">
        <f t="shared" si="14"/>
        <v>1228.5680000000757</v>
      </c>
      <c r="CE29" s="116">
        <f t="shared" ref="CE29" si="15">SUM(CE7:CE28)</f>
        <v>1295.2655500001583</v>
      </c>
      <c r="CF29" s="115">
        <f t="shared" si="11"/>
        <v>1077.4880000001294</v>
      </c>
      <c r="CG29" s="116">
        <f t="shared" si="14"/>
        <v>1166.9070000001748</v>
      </c>
      <c r="CH29" s="115">
        <f t="shared" si="11"/>
        <v>1546.7879999997815</v>
      </c>
      <c r="CI29" s="116">
        <f t="shared" si="14"/>
        <v>1340.8379399997675</v>
      </c>
      <c r="CJ29" s="115">
        <f t="shared" si="14"/>
        <v>1169.3880000000979</v>
      </c>
      <c r="CK29" s="116">
        <f t="shared" ref="CK29:CL29" si="16">SUM(CK7:CK28)</f>
        <v>1371.582230000256</v>
      </c>
      <c r="CL29" s="115">
        <f t="shared" si="16"/>
        <v>1244.2660000001708</v>
      </c>
      <c r="CM29" s="116">
        <f t="shared" ref="CM29" si="17">SUM(CM7:CM28)</f>
        <v>1332.151890000036</v>
      </c>
      <c r="CN29" s="115">
        <v>1216.79</v>
      </c>
      <c r="CO29" s="116">
        <v>2513.4879999999998</v>
      </c>
      <c r="CP29" s="115">
        <v>1216.79</v>
      </c>
      <c r="CQ29" s="116">
        <v>2513.4879999999998</v>
      </c>
      <c r="CR29" s="115">
        <v>1216.79</v>
      </c>
      <c r="CS29" s="116">
        <v>2513.4879999999998</v>
      </c>
      <c r="CT29" s="115">
        <v>1216.79</v>
      </c>
      <c r="CU29" s="116">
        <v>2513.4879999999998</v>
      </c>
      <c r="CV29" s="239"/>
      <c r="CW29" s="239"/>
      <c r="CX29" s="239"/>
      <c r="CY29" s="239"/>
      <c r="CZ29" s="115">
        <v>1216.79</v>
      </c>
      <c r="DA29" s="116">
        <v>2513.4879999999998</v>
      </c>
      <c r="DB29" s="115">
        <v>1216.79</v>
      </c>
      <c r="DC29" s="261">
        <v>2513.4879999999998</v>
      </c>
      <c r="DD29" s="115">
        <f t="shared" ref="DD29:DI29" si="18">SUM(DD7:DD28)</f>
        <v>1297.107999999977</v>
      </c>
      <c r="DE29" s="116">
        <f t="shared" si="18"/>
        <v>1399.8483100000853</v>
      </c>
      <c r="DF29" s="115">
        <f t="shared" si="18"/>
        <v>1204.2840000001374</v>
      </c>
      <c r="DG29" s="116">
        <f t="shared" si="18"/>
        <v>1202.9062610000017</v>
      </c>
      <c r="DH29" s="115">
        <f t="shared" si="18"/>
        <v>1224.4860000000408</v>
      </c>
      <c r="DI29" s="116">
        <f t="shared" si="18"/>
        <v>1217.6043399999933</v>
      </c>
      <c r="DJ29" s="115">
        <f t="shared" ref="DJ29:DK29" si="19">SUM(DJ7:DJ28)</f>
        <v>1229.9079999998435</v>
      </c>
      <c r="DK29" s="116">
        <f t="shared" si="19"/>
        <v>1598.2840899998894</v>
      </c>
      <c r="DL29" s="240">
        <f>SUM(DL7:DL28)</f>
        <v>6846.4229999998488</v>
      </c>
      <c r="DM29" s="119">
        <f>SUM(DM7:DM28)</f>
        <v>7184.9683699999723</v>
      </c>
      <c r="DN29" s="120">
        <f>DM29-DL29</f>
        <v>338.54537000012351</v>
      </c>
    </row>
    <row r="30" spans="1:118" ht="14.25" customHeight="1" thickBot="1" x14ac:dyDescent="0.3">
      <c r="A30" s="355" t="s">
        <v>39</v>
      </c>
      <c r="B30" s="356"/>
      <c r="C30" s="357"/>
      <c r="D30" s="317">
        <v>3452.3240000000001</v>
      </c>
      <c r="E30" s="314"/>
      <c r="F30" s="317">
        <v>3369.6660000000002</v>
      </c>
      <c r="G30" s="314"/>
      <c r="H30" s="298">
        <v>3649.3780000000002</v>
      </c>
      <c r="I30" s="320"/>
      <c r="J30" s="298">
        <v>3593.9490000000001</v>
      </c>
      <c r="K30" s="320"/>
      <c r="L30" s="298">
        <v>3506.7130000000002</v>
      </c>
      <c r="M30" s="320"/>
      <c r="N30" s="298">
        <v>3385.0250000000001</v>
      </c>
      <c r="O30" s="320"/>
      <c r="P30" s="298">
        <v>3558.4769999999999</v>
      </c>
      <c r="Q30" s="320"/>
      <c r="R30" s="298">
        <v>3442.6909999999998</v>
      </c>
      <c r="S30" s="320"/>
      <c r="T30" s="298">
        <v>3342.1370000000002</v>
      </c>
      <c r="U30" s="320"/>
      <c r="V30" s="298"/>
      <c r="W30" s="320"/>
      <c r="X30" s="366"/>
      <c r="Y30" s="367"/>
      <c r="Z30" s="298"/>
      <c r="AA30" s="320"/>
      <c r="AB30" s="298"/>
      <c r="AC30" s="320"/>
      <c r="AD30" s="317"/>
      <c r="AE30" s="314"/>
      <c r="AF30" s="364"/>
      <c r="AG30" s="365"/>
      <c r="AH30" s="298"/>
      <c r="AI30" s="320"/>
      <c r="AJ30" s="298"/>
      <c r="AK30" s="320"/>
      <c r="AL30" s="298"/>
      <c r="AM30" s="320"/>
      <c r="AN30" s="298"/>
      <c r="AO30" s="320"/>
      <c r="AP30" s="298"/>
      <c r="AQ30" s="320"/>
      <c r="AR30" s="298"/>
      <c r="AS30" s="320"/>
      <c r="AT30" s="317"/>
      <c r="AU30" s="314"/>
      <c r="AV30" s="317"/>
      <c r="AW30" s="314"/>
      <c r="AX30" s="298"/>
      <c r="AY30" s="320"/>
      <c r="AZ30" s="317"/>
      <c r="BA30" s="314"/>
      <c r="BB30" s="317"/>
      <c r="BC30" s="314"/>
      <c r="BD30" s="317"/>
      <c r="BE30" s="314"/>
      <c r="BF30" s="317"/>
      <c r="BG30" s="314"/>
      <c r="BH30" s="317"/>
      <c r="BI30" s="314"/>
      <c r="BJ30" s="317"/>
      <c r="BK30" s="314"/>
      <c r="BL30" s="317"/>
      <c r="BM30" s="314"/>
      <c r="BN30" s="317"/>
      <c r="BO30" s="314"/>
      <c r="BP30" s="317"/>
      <c r="BQ30" s="314"/>
      <c r="BR30" s="317"/>
      <c r="BS30" s="314"/>
      <c r="BT30" s="298">
        <v>3590.577840000265</v>
      </c>
      <c r="BU30" s="320"/>
      <c r="BV30" s="298">
        <v>3674.0526399996843</v>
      </c>
      <c r="BW30" s="320"/>
      <c r="BX30" s="298">
        <v>3415.1239999999998</v>
      </c>
      <c r="BY30" s="320"/>
      <c r="BZ30" s="298"/>
      <c r="CA30" s="320"/>
      <c r="CB30" s="298">
        <v>3731.8325600001135</v>
      </c>
      <c r="CC30" s="320"/>
      <c r="CD30" s="298">
        <v>3817.9780000000001</v>
      </c>
      <c r="CE30" s="320"/>
      <c r="CF30" s="298">
        <v>3533.5658800000342</v>
      </c>
      <c r="CG30" s="320"/>
      <c r="CH30" s="298"/>
      <c r="CI30" s="320"/>
      <c r="CJ30" s="298">
        <v>3936.0329999999999</v>
      </c>
      <c r="CK30" s="320"/>
      <c r="CL30" s="298">
        <v>3969.1669999999999</v>
      </c>
      <c r="CM30" s="320"/>
      <c r="CN30" s="298">
        <v>3802.636</v>
      </c>
      <c r="CO30" s="320"/>
      <c r="CP30" s="317">
        <v>3912.9054799999058</v>
      </c>
      <c r="CQ30" s="314"/>
      <c r="CR30" s="298">
        <v>3855.7469999999998</v>
      </c>
      <c r="CS30" s="320"/>
      <c r="CT30" s="298">
        <v>3724.058</v>
      </c>
      <c r="CU30" s="299"/>
      <c r="CV30" s="397">
        <v>3918.8820000000001</v>
      </c>
      <c r="CW30" s="398"/>
      <c r="CX30" s="397">
        <v>3905.8370800002131</v>
      </c>
      <c r="CY30" s="398"/>
      <c r="CZ30" s="397">
        <v>3951.0219999999999</v>
      </c>
      <c r="DA30" s="398"/>
      <c r="DB30" s="244">
        <v>3989.6689999998484</v>
      </c>
      <c r="DC30" s="247"/>
      <c r="DD30" s="410">
        <v>3807.1379999999999</v>
      </c>
      <c r="DE30" s="411"/>
      <c r="DF30" s="410">
        <v>3568.0189999999998</v>
      </c>
      <c r="DG30" s="411"/>
      <c r="DH30" s="410">
        <v>3625.3940000000362</v>
      </c>
      <c r="DI30" s="411"/>
      <c r="DJ30" s="410">
        <v>4080.6950000000002</v>
      </c>
      <c r="DK30" s="411"/>
      <c r="DL30" s="241"/>
      <c r="DM30" s="1"/>
    </row>
    <row r="31" spans="1:118" ht="14.25" customHeight="1" thickBot="1" x14ac:dyDescent="0.3">
      <c r="A31" s="368" t="s">
        <v>40</v>
      </c>
      <c r="B31" s="369"/>
      <c r="C31" s="370"/>
      <c r="D31" s="318">
        <v>2076</v>
      </c>
      <c r="E31" s="319"/>
      <c r="F31" s="318">
        <v>2063</v>
      </c>
      <c r="G31" s="319"/>
      <c r="H31" s="318">
        <v>1972.36</v>
      </c>
      <c r="I31" s="319"/>
      <c r="J31" s="302">
        <v>1996.72</v>
      </c>
      <c r="K31" s="310"/>
      <c r="L31" s="302">
        <v>2016</v>
      </c>
      <c r="M31" s="310"/>
      <c r="N31" s="302">
        <v>1970.29</v>
      </c>
      <c r="O31" s="310"/>
      <c r="P31" s="302">
        <v>1886.89</v>
      </c>
      <c r="Q31" s="310"/>
      <c r="R31" s="302">
        <v>1938.07</v>
      </c>
      <c r="S31" s="310"/>
      <c r="T31" s="302">
        <v>2018</v>
      </c>
      <c r="U31" s="310"/>
      <c r="V31" s="318"/>
      <c r="W31" s="319"/>
      <c r="X31" s="371"/>
      <c r="Y31" s="372"/>
      <c r="Z31" s="318"/>
      <c r="AA31" s="319"/>
      <c r="AB31" s="318"/>
      <c r="AC31" s="319"/>
      <c r="AD31" s="321"/>
      <c r="AE31" s="322"/>
      <c r="AF31" s="318"/>
      <c r="AG31" s="319"/>
      <c r="AH31" s="318"/>
      <c r="AI31" s="319"/>
      <c r="AJ31" s="318"/>
      <c r="AK31" s="319"/>
      <c r="AL31" s="318"/>
      <c r="AM31" s="319"/>
      <c r="AN31" s="318"/>
      <c r="AO31" s="319"/>
      <c r="AP31" s="318"/>
      <c r="AQ31" s="319"/>
      <c r="AR31" s="318"/>
      <c r="AS31" s="319"/>
      <c r="AT31" s="318"/>
      <c r="AU31" s="319"/>
      <c r="AV31" s="318"/>
      <c r="AW31" s="319"/>
      <c r="AX31" s="318"/>
      <c r="AY31" s="319"/>
      <c r="AZ31" s="318"/>
      <c r="BA31" s="319"/>
      <c r="BB31" s="318"/>
      <c r="BC31" s="319"/>
      <c r="BD31" s="318"/>
      <c r="BE31" s="319"/>
      <c r="BF31" s="318"/>
      <c r="BG31" s="319"/>
      <c r="BH31" s="321"/>
      <c r="BI31" s="322"/>
      <c r="BJ31" s="321"/>
      <c r="BK31" s="322"/>
      <c r="BL31" s="321"/>
      <c r="BM31" s="322"/>
      <c r="BN31" s="318"/>
      <c r="BO31" s="319"/>
      <c r="BP31" s="318"/>
      <c r="BQ31" s="319"/>
      <c r="BR31" s="318"/>
      <c r="BS31" s="319"/>
      <c r="BT31" s="302">
        <v>1931.53</v>
      </c>
      <c r="BU31" s="310"/>
      <c r="BV31" s="302">
        <v>1809.12</v>
      </c>
      <c r="BW31" s="310"/>
      <c r="BX31" s="302">
        <v>1956.54</v>
      </c>
      <c r="BY31" s="310"/>
      <c r="BZ31" s="302">
        <v>1884.31</v>
      </c>
      <c r="CA31" s="310"/>
      <c r="CB31" s="302">
        <v>2033.2</v>
      </c>
      <c r="CC31" s="310"/>
      <c r="CD31" s="302">
        <v>1945.71</v>
      </c>
      <c r="CE31" s="310"/>
      <c r="CF31" s="302">
        <v>1992</v>
      </c>
      <c r="CG31" s="310"/>
      <c r="CH31" s="302">
        <v>2040</v>
      </c>
      <c r="CI31" s="310"/>
      <c r="CJ31" s="302">
        <v>2088</v>
      </c>
      <c r="CK31" s="310"/>
      <c r="CL31" s="302">
        <v>2136</v>
      </c>
      <c r="CM31" s="310"/>
      <c r="CN31" s="302">
        <v>2088</v>
      </c>
      <c r="CO31" s="310"/>
      <c r="CP31" s="321">
        <v>2113</v>
      </c>
      <c r="CQ31" s="322"/>
      <c r="CR31" s="302">
        <v>2162</v>
      </c>
      <c r="CS31" s="310"/>
      <c r="CT31" s="302">
        <v>2160</v>
      </c>
      <c r="CU31" s="303"/>
      <c r="CV31" s="399">
        <v>2112</v>
      </c>
      <c r="CW31" s="400"/>
      <c r="CX31" s="399">
        <v>2160</v>
      </c>
      <c r="CY31" s="400"/>
      <c r="CZ31" s="399">
        <v>2109.73</v>
      </c>
      <c r="DA31" s="400"/>
      <c r="DB31" s="246">
        <v>2112</v>
      </c>
      <c r="DC31" s="248"/>
      <c r="DD31" s="412">
        <v>2064</v>
      </c>
      <c r="DE31" s="413"/>
      <c r="DF31" s="412">
        <v>2016</v>
      </c>
      <c r="DG31" s="413"/>
      <c r="DH31" s="412">
        <v>2016</v>
      </c>
      <c r="DI31" s="413"/>
      <c r="DJ31" s="412">
        <v>2109.4299999999998</v>
      </c>
      <c r="DK31" s="413"/>
      <c r="DL31" s="241"/>
      <c r="DM31" s="1"/>
    </row>
    <row r="32" spans="1:118" ht="14.25" customHeight="1" thickBot="1" x14ac:dyDescent="0.3">
      <c r="A32" s="373" t="s">
        <v>41</v>
      </c>
      <c r="B32" s="374"/>
      <c r="C32" s="375"/>
      <c r="D32" s="321">
        <v>318.3</v>
      </c>
      <c r="E32" s="322"/>
      <c r="F32" s="321">
        <v>265.7</v>
      </c>
      <c r="G32" s="322"/>
      <c r="H32" s="300">
        <v>277.07</v>
      </c>
      <c r="I32" s="311"/>
      <c r="J32" s="300">
        <v>276.58</v>
      </c>
      <c r="K32" s="311"/>
      <c r="L32" s="300">
        <v>255.2</v>
      </c>
      <c r="M32" s="311"/>
      <c r="N32" s="300">
        <v>300.62</v>
      </c>
      <c r="O32" s="311"/>
      <c r="P32" s="300">
        <v>296.74</v>
      </c>
      <c r="Q32" s="311"/>
      <c r="R32" s="300">
        <v>295.79000000000002</v>
      </c>
      <c r="S32" s="311"/>
      <c r="T32" s="300">
        <v>296.02999999999997</v>
      </c>
      <c r="U32" s="311"/>
      <c r="V32" s="300"/>
      <c r="W32" s="311"/>
      <c r="X32" s="403"/>
      <c r="Y32" s="404"/>
      <c r="Z32" s="300"/>
      <c r="AA32" s="311"/>
      <c r="AB32" s="300"/>
      <c r="AC32" s="311"/>
      <c r="AD32" s="321"/>
      <c r="AE32" s="322"/>
      <c r="AF32" s="300"/>
      <c r="AG32" s="311"/>
      <c r="AH32" s="300"/>
      <c r="AI32" s="311"/>
      <c r="AJ32" s="300"/>
      <c r="AK32" s="311"/>
      <c r="AL32" s="300"/>
      <c r="AM32" s="311"/>
      <c r="AN32" s="300"/>
      <c r="AO32" s="311"/>
      <c r="AP32" s="300"/>
      <c r="AQ32" s="311"/>
      <c r="AR32" s="300"/>
      <c r="AS32" s="311"/>
      <c r="AT32" s="321"/>
      <c r="AU32" s="322"/>
      <c r="AV32" s="321"/>
      <c r="AW32" s="322"/>
      <c r="AX32" s="300"/>
      <c r="AY32" s="311"/>
      <c r="AZ32" s="300"/>
      <c r="BA32" s="311"/>
      <c r="BB32" s="321"/>
      <c r="BC32" s="322"/>
      <c r="BD32" s="321"/>
      <c r="BE32" s="322"/>
      <c r="BF32" s="321"/>
      <c r="BG32" s="322"/>
      <c r="BH32" s="321"/>
      <c r="BI32" s="322"/>
      <c r="BJ32" s="321"/>
      <c r="BK32" s="322"/>
      <c r="BL32" s="321"/>
      <c r="BM32" s="322"/>
      <c r="BN32" s="321"/>
      <c r="BO32" s="322"/>
      <c r="BP32" s="321"/>
      <c r="BQ32" s="322"/>
      <c r="BR32" s="321"/>
      <c r="BS32" s="322"/>
      <c r="BT32" s="300">
        <v>312.94499999999999</v>
      </c>
      <c r="BU32" s="311"/>
      <c r="BV32" s="300">
        <v>312.33999999999997</v>
      </c>
      <c r="BW32" s="311"/>
      <c r="BX32" s="300">
        <v>325.64400000000001</v>
      </c>
      <c r="BY32" s="311"/>
      <c r="BZ32" s="300">
        <v>324.7</v>
      </c>
      <c r="CA32" s="311"/>
      <c r="CB32" s="300">
        <v>324.7</v>
      </c>
      <c r="CC32" s="311"/>
      <c r="CD32" s="300">
        <v>324.7</v>
      </c>
      <c r="CE32" s="311"/>
      <c r="CF32" s="300">
        <v>300.7</v>
      </c>
      <c r="CG32" s="311"/>
      <c r="CH32" s="300">
        <v>323.2</v>
      </c>
      <c r="CI32" s="311"/>
      <c r="CJ32" s="300">
        <v>323.2</v>
      </c>
      <c r="CK32" s="311"/>
      <c r="CL32" s="300">
        <v>349.99</v>
      </c>
      <c r="CM32" s="311"/>
      <c r="CN32" s="300">
        <v>342.2</v>
      </c>
      <c r="CO32" s="311"/>
      <c r="CP32" s="321">
        <v>351.5</v>
      </c>
      <c r="CQ32" s="322"/>
      <c r="CR32" s="300">
        <v>344.1</v>
      </c>
      <c r="CS32" s="311"/>
      <c r="CT32" s="300">
        <v>323.2</v>
      </c>
      <c r="CU32" s="301"/>
      <c r="CV32" s="401">
        <v>327</v>
      </c>
      <c r="CW32" s="402"/>
      <c r="CX32" s="401">
        <v>325</v>
      </c>
      <c r="CY32" s="402"/>
      <c r="CZ32" s="401">
        <v>347.5</v>
      </c>
      <c r="DA32" s="402"/>
      <c r="DB32" s="245">
        <v>332.6</v>
      </c>
      <c r="DC32" s="249"/>
      <c r="DD32" s="401">
        <v>307.72000000000003</v>
      </c>
      <c r="DE32" s="402"/>
      <c r="DF32" s="401">
        <v>305.58999999999997</v>
      </c>
      <c r="DG32" s="402"/>
      <c r="DH32" s="401">
        <v>304.9899999999999</v>
      </c>
      <c r="DI32" s="402"/>
      <c r="DJ32" s="401">
        <v>333.1</v>
      </c>
      <c r="DK32" s="402"/>
      <c r="DL32" s="241"/>
      <c r="DM32" s="1"/>
    </row>
    <row r="33" spans="1:117" ht="14.25" customHeight="1" thickBot="1" x14ac:dyDescent="0.3">
      <c r="A33" s="373" t="s">
        <v>43</v>
      </c>
      <c r="B33" s="374"/>
      <c r="C33" s="375"/>
      <c r="D33" s="304">
        <f t="shared" ref="D33" si="20">D29+D31+D32</f>
        <v>3525.3320000004505</v>
      </c>
      <c r="E33" s="305"/>
      <c r="F33" s="304">
        <f>F29+F31+F32</f>
        <v>3451.8919999997606</v>
      </c>
      <c r="G33" s="305"/>
      <c r="H33" s="304">
        <f t="shared" ref="H33" si="21">H29+H31+H32</f>
        <v>3376.1459999998328</v>
      </c>
      <c r="I33" s="305"/>
      <c r="J33" s="304">
        <f t="shared" ref="J33:T33" si="22">J29+J31+J32</f>
        <v>3508.9500000001935</v>
      </c>
      <c r="K33" s="305"/>
      <c r="L33" s="304">
        <f t="shared" si="22"/>
        <v>3426.4360000000224</v>
      </c>
      <c r="M33" s="305"/>
      <c r="N33" s="304">
        <f t="shared" si="22"/>
        <v>3379.1650000001459</v>
      </c>
      <c r="O33" s="305"/>
      <c r="P33" s="304">
        <f t="shared" si="22"/>
        <v>3298.6079999996073</v>
      </c>
      <c r="Q33" s="305"/>
      <c r="R33" s="304">
        <f t="shared" si="22"/>
        <v>3320.5420000004201</v>
      </c>
      <c r="S33" s="305"/>
      <c r="T33" s="304">
        <f t="shared" si="22"/>
        <v>3513.9059999998908</v>
      </c>
      <c r="U33" s="305"/>
      <c r="V33" s="304"/>
      <c r="W33" s="322"/>
      <c r="X33" s="304"/>
      <c r="Y33" s="322"/>
      <c r="Z33" s="304"/>
      <c r="AA33" s="322"/>
      <c r="AB33" s="304"/>
      <c r="AC33" s="322"/>
      <c r="AD33" s="304"/>
      <c r="AE33" s="305"/>
      <c r="AF33" s="304"/>
      <c r="AG33" s="305"/>
      <c r="AH33" s="304"/>
      <c r="AI33" s="305"/>
      <c r="AJ33" s="304"/>
      <c r="AK33" s="305"/>
      <c r="AL33" s="304"/>
      <c r="AM33" s="305"/>
      <c r="AN33" s="304"/>
      <c r="AO33" s="305"/>
      <c r="AP33" s="304"/>
      <c r="AQ33" s="322"/>
      <c r="AR33" s="304"/>
      <c r="AS33" s="322"/>
      <c r="AT33" s="304"/>
      <c r="AU33" s="322"/>
      <c r="AV33" s="304"/>
      <c r="AW33" s="322"/>
      <c r="AX33" s="304"/>
      <c r="AY33" s="322"/>
      <c r="AZ33" s="304"/>
      <c r="BA33" s="322"/>
      <c r="BB33" s="304"/>
      <c r="BC33" s="322"/>
      <c r="BD33" s="304"/>
      <c r="BE33" s="322"/>
      <c r="BF33" s="304"/>
      <c r="BG33" s="322"/>
      <c r="BH33" s="304"/>
      <c r="BI33" s="305"/>
      <c r="BJ33" s="304"/>
      <c r="BK33" s="305"/>
      <c r="BL33" s="304"/>
      <c r="BM33" s="305"/>
      <c r="BN33" s="304"/>
      <c r="BO33" s="322"/>
      <c r="BP33" s="304"/>
      <c r="BQ33" s="322"/>
      <c r="BR33" s="304">
        <f t="shared" ref="BR33" si="23">BR29+BR31+BR32</f>
        <v>0</v>
      </c>
      <c r="BS33" s="322"/>
      <c r="BT33" s="304">
        <f t="shared" ref="BT33" si="24">BT29+BT31+BT32</f>
        <v>3425.8709999997614</v>
      </c>
      <c r="BU33" s="305"/>
      <c r="BV33" s="304">
        <f t="shared" ref="BV33:BZ33" si="25">BV29+BV31+BV32</f>
        <v>3298.9480000002236</v>
      </c>
      <c r="BW33" s="305"/>
      <c r="BX33" s="304">
        <f t="shared" ref="BX33" si="26">BX29+BX31+BX32</f>
        <v>3587.7159999998876</v>
      </c>
      <c r="BY33" s="305"/>
      <c r="BZ33" s="304">
        <f t="shared" si="25"/>
        <v>3370.0680000000866</v>
      </c>
      <c r="CA33" s="305"/>
      <c r="CB33" s="304">
        <f t="shared" ref="CB33:CH33" si="27">CB29+CB31+CB32</f>
        <v>3636.3619999999405</v>
      </c>
      <c r="CC33" s="305"/>
      <c r="CD33" s="304">
        <f t="shared" ref="CD33" si="28">CD29+CD31+CD32</f>
        <v>3498.9780000000756</v>
      </c>
      <c r="CE33" s="305"/>
      <c r="CF33" s="304">
        <f t="shared" ref="CF33" si="29">CF29+CF31+CF32</f>
        <v>3370.1880000001293</v>
      </c>
      <c r="CG33" s="305"/>
      <c r="CH33" s="304">
        <f t="shared" si="27"/>
        <v>3909.9879999997811</v>
      </c>
      <c r="CI33" s="305"/>
      <c r="CJ33" s="304">
        <f t="shared" ref="CJ33:CL33" si="30">CJ29+CJ31+CJ32</f>
        <v>3580.588000000098</v>
      </c>
      <c r="CK33" s="305"/>
      <c r="CL33" s="304">
        <f t="shared" si="30"/>
        <v>3730.2560000001704</v>
      </c>
      <c r="CM33" s="305"/>
      <c r="CN33" s="304">
        <v>4768.76</v>
      </c>
      <c r="CO33" s="305"/>
      <c r="CP33" s="304">
        <v>4768.76</v>
      </c>
      <c r="CQ33" s="305"/>
      <c r="CR33" s="304">
        <f t="shared" ref="CR33:CV33" si="31">CR29+CR31+CR32</f>
        <v>3722.89</v>
      </c>
      <c r="CS33" s="305"/>
      <c r="CT33" s="304">
        <f t="shared" si="31"/>
        <v>3699.99</v>
      </c>
      <c r="CU33" s="308"/>
      <c r="CV33" s="304">
        <f t="shared" si="31"/>
        <v>2439</v>
      </c>
      <c r="CW33" s="308"/>
      <c r="CX33" s="304">
        <f t="shared" ref="CX33:CZ33" si="32">CX29+CX31+CX32</f>
        <v>2485</v>
      </c>
      <c r="CY33" s="308"/>
      <c r="CZ33" s="304">
        <f t="shared" si="32"/>
        <v>3674.02</v>
      </c>
      <c r="DA33" s="308"/>
      <c r="DB33" s="407">
        <f t="shared" ref="DB33" si="33">DB29+DB31+DB32</f>
        <v>3661.39</v>
      </c>
      <c r="DC33" s="408"/>
      <c r="DD33" s="304">
        <f t="shared" ref="DD33:DJ33" si="34">DD29+DD31+DD32</f>
        <v>3668.8279999999768</v>
      </c>
      <c r="DE33" s="308"/>
      <c r="DF33" s="304">
        <f t="shared" ref="DF33" si="35">DF29+DF31+DF32</f>
        <v>3525.8740000001376</v>
      </c>
      <c r="DG33" s="308"/>
      <c r="DH33" s="304">
        <f t="shared" ref="DH33" si="36">DH29+DH31+DH32</f>
        <v>3545.4760000000406</v>
      </c>
      <c r="DI33" s="308"/>
      <c r="DJ33" s="304">
        <f t="shared" si="34"/>
        <v>3672.4379999998432</v>
      </c>
      <c r="DK33" s="308"/>
      <c r="DL33" s="241"/>
      <c r="DM33" s="1"/>
    </row>
    <row r="34" spans="1:117" ht="14.25" customHeight="1" thickBot="1" x14ac:dyDescent="0.3">
      <c r="A34" s="378" t="s">
        <v>44</v>
      </c>
      <c r="B34" s="379"/>
      <c r="C34" s="380"/>
      <c r="D34" s="306">
        <f>D30-D33</f>
        <v>-73.008000000450465</v>
      </c>
      <c r="E34" s="307"/>
      <c r="F34" s="306">
        <f>F30-F33</f>
        <v>-82.225999999760461</v>
      </c>
      <c r="G34" s="307"/>
      <c r="H34" s="306">
        <f t="shared" ref="H34" si="37">H30-H33</f>
        <v>273.23200000016732</v>
      </c>
      <c r="I34" s="307"/>
      <c r="J34" s="306">
        <f t="shared" ref="J34:T34" si="38">J30-J33</f>
        <v>84.998999999806529</v>
      </c>
      <c r="K34" s="307"/>
      <c r="L34" s="306">
        <f t="shared" si="38"/>
        <v>80.276999999977761</v>
      </c>
      <c r="M34" s="307"/>
      <c r="N34" s="306">
        <f t="shared" si="38"/>
        <v>5.8599999998541534</v>
      </c>
      <c r="O34" s="307"/>
      <c r="P34" s="306">
        <f t="shared" si="38"/>
        <v>259.86900000039259</v>
      </c>
      <c r="Q34" s="307"/>
      <c r="R34" s="306">
        <f t="shared" si="38"/>
        <v>122.1489999995797</v>
      </c>
      <c r="S34" s="307"/>
      <c r="T34" s="306">
        <f t="shared" si="38"/>
        <v>-171.76899999989064</v>
      </c>
      <c r="U34" s="307"/>
      <c r="V34" s="306"/>
      <c r="W34" s="307"/>
      <c r="X34" s="306"/>
      <c r="Y34" s="307"/>
      <c r="Z34" s="306"/>
      <c r="AA34" s="307"/>
      <c r="AB34" s="306"/>
      <c r="AC34" s="307"/>
      <c r="AD34" s="304"/>
      <c r="AE34" s="305"/>
      <c r="AF34" s="304"/>
      <c r="AG34" s="305"/>
      <c r="AH34" s="304"/>
      <c r="AI34" s="305"/>
      <c r="AJ34" s="304"/>
      <c r="AK34" s="305"/>
      <c r="AL34" s="304"/>
      <c r="AM34" s="305"/>
      <c r="AN34" s="304"/>
      <c r="AO34" s="305"/>
      <c r="AP34" s="306"/>
      <c r="AQ34" s="307"/>
      <c r="AR34" s="306"/>
      <c r="AS34" s="307"/>
      <c r="AT34" s="306"/>
      <c r="AU34" s="307"/>
      <c r="AV34" s="306"/>
      <c r="AW34" s="307"/>
      <c r="AX34" s="306"/>
      <c r="AY34" s="307"/>
      <c r="AZ34" s="306"/>
      <c r="BA34" s="307"/>
      <c r="BB34" s="306"/>
      <c r="BC34" s="307"/>
      <c r="BD34" s="306"/>
      <c r="BE34" s="307"/>
      <c r="BF34" s="306"/>
      <c r="BG34" s="307"/>
      <c r="BH34" s="304"/>
      <c r="BI34" s="305"/>
      <c r="BJ34" s="304"/>
      <c r="BK34" s="305"/>
      <c r="BL34" s="304"/>
      <c r="BM34" s="305"/>
      <c r="BN34" s="306"/>
      <c r="BO34" s="307"/>
      <c r="BP34" s="306"/>
      <c r="BQ34" s="307"/>
      <c r="BR34" s="306">
        <f>BR30-BR33</f>
        <v>0</v>
      </c>
      <c r="BS34" s="307"/>
      <c r="BT34" s="306">
        <f t="shared" ref="BT34" si="39">BT30-BT33</f>
        <v>164.70684000050369</v>
      </c>
      <c r="BU34" s="307"/>
      <c r="BV34" s="306">
        <f t="shared" ref="BV34:BZ34" si="40">BV30-BV33</f>
        <v>375.10463999946069</v>
      </c>
      <c r="BW34" s="307"/>
      <c r="BX34" s="306">
        <f t="shared" ref="BX34" si="41">BX30-BX33</f>
        <v>-172.59199999988778</v>
      </c>
      <c r="BY34" s="307"/>
      <c r="BZ34" s="306">
        <f t="shared" si="40"/>
        <v>-3370.0680000000866</v>
      </c>
      <c r="CA34" s="307"/>
      <c r="CB34" s="306">
        <f t="shared" ref="CB34:CH34" si="42">CB30-CB33</f>
        <v>95.470560000173009</v>
      </c>
      <c r="CC34" s="307"/>
      <c r="CD34" s="306">
        <f t="shared" ref="CD34" si="43">CD30-CD33</f>
        <v>318.99999999992451</v>
      </c>
      <c r="CE34" s="307"/>
      <c r="CF34" s="306">
        <f t="shared" ref="CF34" si="44">CF30-CF33</f>
        <v>163.37787999990496</v>
      </c>
      <c r="CG34" s="307"/>
      <c r="CH34" s="306">
        <f t="shared" si="42"/>
        <v>-3909.9879999997811</v>
      </c>
      <c r="CI34" s="307"/>
      <c r="CJ34" s="306">
        <f t="shared" ref="CJ34:CL34" si="45">CJ30-CJ33</f>
        <v>355.44499999990194</v>
      </c>
      <c r="CK34" s="307"/>
      <c r="CL34" s="306">
        <f t="shared" si="45"/>
        <v>238.91099999982953</v>
      </c>
      <c r="CM34" s="307"/>
      <c r="CN34" s="306">
        <v>205.15</v>
      </c>
      <c r="CO34" s="307"/>
      <c r="CP34" s="304">
        <v>205.15</v>
      </c>
      <c r="CQ34" s="305"/>
      <c r="CR34" s="306">
        <f t="shared" ref="CR34:CV34" si="46">CR30-CR33</f>
        <v>132.85699999999997</v>
      </c>
      <c r="CS34" s="307"/>
      <c r="CT34" s="306">
        <f t="shared" si="46"/>
        <v>24.068000000000211</v>
      </c>
      <c r="CU34" s="309"/>
      <c r="CV34" s="306">
        <f t="shared" si="46"/>
        <v>1479.8820000000001</v>
      </c>
      <c r="CW34" s="309"/>
      <c r="CX34" s="306">
        <f t="shared" ref="CX34:CZ34" si="47">CX30-CX33</f>
        <v>1420.8370800002131</v>
      </c>
      <c r="CY34" s="309"/>
      <c r="CZ34" s="306">
        <f t="shared" si="47"/>
        <v>277.00199999999995</v>
      </c>
      <c r="DA34" s="309"/>
      <c r="DB34" s="407">
        <f t="shared" ref="DB34" si="48">DB30-DB33</f>
        <v>328.27899999984857</v>
      </c>
      <c r="DC34" s="414"/>
      <c r="DD34" s="306">
        <f t="shared" ref="DD34:DJ34" si="49">DD30-DD33</f>
        <v>138.31000000002314</v>
      </c>
      <c r="DE34" s="309"/>
      <c r="DF34" s="306">
        <f t="shared" ref="DF34" si="50">DF30-DF33</f>
        <v>42.144999999862193</v>
      </c>
      <c r="DG34" s="309"/>
      <c r="DH34" s="306">
        <f t="shared" ref="DH34" si="51">DH30-DH33</f>
        <v>79.917999999995573</v>
      </c>
      <c r="DI34" s="309"/>
      <c r="DJ34" s="306">
        <f t="shared" si="49"/>
        <v>408.25700000015695</v>
      </c>
      <c r="DK34" s="309"/>
      <c r="DL34" s="241"/>
      <c r="DM34" s="1"/>
    </row>
    <row r="35" spans="1:117" ht="15" hidden="1" customHeight="1" x14ac:dyDescent="0.25">
      <c r="A35" s="385" t="s">
        <v>45</v>
      </c>
      <c r="B35" s="386"/>
      <c r="C35" s="387"/>
      <c r="D35" s="313">
        <f t="shared" ref="D35" si="52">D30-E29-D31-D32</f>
        <v>-94.678250000460878</v>
      </c>
      <c r="E35" s="314"/>
      <c r="F35" s="313">
        <f t="shared" ref="F35" si="53">F30-G29-F31-F32</f>
        <v>-51.462889999822153</v>
      </c>
      <c r="G35" s="314"/>
      <c r="H35" s="313">
        <f t="shared" ref="H35" si="54">H30-I29-H31-H32</f>
        <v>179.08895000025717</v>
      </c>
      <c r="I35" s="314"/>
      <c r="J35" s="313">
        <f t="shared" ref="J35" si="55">J30-K29-J31-J32</f>
        <v>79.674209999842958</v>
      </c>
      <c r="K35" s="314"/>
      <c r="L35" s="313">
        <f t="shared" ref="L35" si="56">L30-M29-L31-L32</f>
        <v>164.4334400000451</v>
      </c>
      <c r="M35" s="314"/>
      <c r="N35" s="313">
        <f t="shared" ref="N35" si="57">N30-O29-N31-N32</f>
        <v>76.873939999976187</v>
      </c>
      <c r="O35" s="314"/>
      <c r="P35" s="313">
        <f t="shared" ref="P35" si="58">P30-Q29-P31-P32</f>
        <v>-14.919219999776942</v>
      </c>
      <c r="Q35" s="314"/>
      <c r="R35" s="313">
        <f t="shared" ref="R35" si="59">R30-S29-R31-R32</f>
        <v>72.413319999512339</v>
      </c>
      <c r="S35" s="314"/>
      <c r="T35" s="313">
        <f t="shared" ref="T35" si="60">T30-U29-T31-T32</f>
        <v>-175.2007399998804</v>
      </c>
      <c r="U35" s="314"/>
      <c r="V35" s="313">
        <f>V30-W29-V31-V32</f>
        <v>0</v>
      </c>
      <c r="W35" s="314"/>
      <c r="X35" s="313">
        <f>X30-Y29-X31-X32</f>
        <v>0</v>
      </c>
      <c r="Y35" s="314"/>
      <c r="Z35" s="313">
        <f>Z30-AA29-Z31-Z32</f>
        <v>0</v>
      </c>
      <c r="AA35" s="314"/>
      <c r="AB35" s="313">
        <f>AB30-AC29-AB31-AB32</f>
        <v>0</v>
      </c>
      <c r="AC35" s="314"/>
      <c r="AD35" s="313">
        <f t="shared" ref="AD35" si="61">AD30-AE29-AD31-AD32</f>
        <v>0</v>
      </c>
      <c r="AE35" s="315"/>
      <c r="AF35" s="313">
        <f>AF30-AG29-AF31-AF32</f>
        <v>0</v>
      </c>
      <c r="AG35" s="314"/>
      <c r="AH35" s="313">
        <f t="shared" ref="AH35" si="62">AH30-AI29-AH31-AH32</f>
        <v>0</v>
      </c>
      <c r="AI35" s="314"/>
      <c r="AJ35" s="313">
        <f t="shared" ref="AJ35" si="63">AJ30-AK29-AJ31-AJ32</f>
        <v>0</v>
      </c>
      <c r="AK35" s="314"/>
      <c r="AL35" s="313">
        <f t="shared" ref="AL35" si="64">AL30-AM29-AL31-AL32</f>
        <v>0</v>
      </c>
      <c r="AM35" s="314"/>
      <c r="AN35" s="313">
        <f t="shared" ref="AN35" si="65">AN30-AO29-AN31-AN32</f>
        <v>0</v>
      </c>
      <c r="AO35" s="314"/>
      <c r="AP35" s="313">
        <f t="shared" ref="AP35" si="66">AP30-AQ29-AP31-AP32</f>
        <v>0</v>
      </c>
      <c r="AQ35" s="314"/>
      <c r="AR35" s="313">
        <f t="shared" ref="AR35" si="67">AR30-AS29-AR31-AR32</f>
        <v>0</v>
      </c>
      <c r="AS35" s="314"/>
      <c r="AT35" s="313">
        <f t="shared" ref="AT35" si="68">AT30-AU29-AT31-AT32</f>
        <v>0</v>
      </c>
      <c r="AU35" s="314"/>
      <c r="AV35" s="313">
        <f t="shared" ref="AV35" si="69">AV30-AW29-AV31-AV32</f>
        <v>0</v>
      </c>
      <c r="AW35" s="314"/>
      <c r="AX35" s="313">
        <f t="shared" ref="AX35" si="70">AX30-AY29-AX31-AX32</f>
        <v>0</v>
      </c>
      <c r="AY35" s="314"/>
      <c r="AZ35" s="313">
        <f t="shared" ref="AZ35" si="71">AZ30-BA29-AZ31-AZ32</f>
        <v>0</v>
      </c>
      <c r="BA35" s="314"/>
      <c r="BB35" s="313">
        <f t="shared" ref="BB35" si="72">BB30-BC29-BB31-BB32</f>
        <v>0</v>
      </c>
      <c r="BC35" s="314"/>
      <c r="BD35" s="313">
        <f t="shared" ref="BD35" si="73">BD30-BE29-BD31-BD32</f>
        <v>0</v>
      </c>
      <c r="BE35" s="314"/>
      <c r="BF35" s="313">
        <f t="shared" ref="BF35" si="74">BF30-BG29-BF31-BF32</f>
        <v>0</v>
      </c>
      <c r="BG35" s="314"/>
      <c r="BH35" s="313">
        <f t="shared" ref="BH35" si="75">BH30-BI29-BH31-BH32</f>
        <v>0</v>
      </c>
      <c r="BI35" s="315"/>
      <c r="BJ35" s="313">
        <f t="shared" ref="BJ35" si="76">BJ30-BK29-BJ31-BJ32</f>
        <v>0</v>
      </c>
      <c r="BK35" s="315"/>
      <c r="BL35" s="313">
        <f t="shared" ref="BL35" si="77">BL30-BM29-BL31-BL32</f>
        <v>0</v>
      </c>
      <c r="BM35" s="315"/>
      <c r="BN35" s="313">
        <f t="shared" ref="BN35" si="78">BN30-BO29-BN31-BN32</f>
        <v>0</v>
      </c>
      <c r="BO35" s="314"/>
      <c r="BP35" s="313">
        <f t="shared" ref="BP35" si="79">BP30-BQ29-BP31-BP32</f>
        <v>0</v>
      </c>
      <c r="BQ35" s="314"/>
      <c r="BR35" s="313">
        <f t="shared" ref="BR35" si="80">BR30-BS29-BR31-BR32</f>
        <v>0</v>
      </c>
      <c r="BS35" s="314"/>
      <c r="BT35" s="313">
        <f t="shared" ref="BT35" si="81">BT30-BU29-BT31-BT32</f>
        <v>-1.0532699995806638</v>
      </c>
      <c r="BU35" s="314"/>
      <c r="BV35" s="313">
        <f t="shared" ref="BV35" si="82">BV30-BW29-BV31-BV32</f>
        <v>203.31417999952072</v>
      </c>
      <c r="BW35" s="314"/>
      <c r="BX35" s="313">
        <f t="shared" ref="BX35" si="83">BX30-BY29-BX31-BX32</f>
        <v>-266.65891999987707</v>
      </c>
      <c r="BY35" s="314"/>
      <c r="BZ35" s="313">
        <f t="shared" ref="BZ35" si="84">BZ30-CA29-BZ31-BZ32</f>
        <v>-3587.9581500000445</v>
      </c>
      <c r="CA35" s="314"/>
      <c r="CB35" s="211"/>
      <c r="CC35" s="211"/>
      <c r="CD35" s="211"/>
      <c r="CE35" s="211"/>
      <c r="CF35" s="211"/>
      <c r="CG35" s="211"/>
      <c r="CH35" s="381">
        <f>SUM(D35:BM35)</f>
        <v>236.22275999969338</v>
      </c>
      <c r="CI35" s="382"/>
      <c r="CJ35" s="383"/>
      <c r="CK35" s="383"/>
      <c r="CL35" s="383"/>
      <c r="CM35" s="383"/>
      <c r="CN35" s="383"/>
      <c r="CO35" s="383"/>
      <c r="CP35" s="383"/>
      <c r="CQ35" s="383"/>
      <c r="CR35" s="384"/>
      <c r="CS35" s="212">
        <f>CR30-CS29-CR32-CR31</f>
        <v>-1163.8409999999999</v>
      </c>
      <c r="CT35" s="230"/>
      <c r="CU35" s="212">
        <f>CT30-CU29-CT32-CT31</f>
        <v>-1272.6299999999999</v>
      </c>
      <c r="CV35" s="230"/>
      <c r="CW35" s="230"/>
      <c r="CX35" s="230"/>
      <c r="CY35" s="230"/>
      <c r="CZ35" s="230"/>
      <c r="DA35" s="230"/>
      <c r="DB35" s="230"/>
      <c r="DC35" s="230"/>
      <c r="DD35" s="230"/>
      <c r="DE35" s="230"/>
      <c r="DF35" s="230"/>
      <c r="DG35" s="230"/>
      <c r="DH35" s="230"/>
      <c r="DI35" s="230"/>
      <c r="DJ35" s="230"/>
      <c r="DK35" s="230"/>
      <c r="DL35" s="1"/>
      <c r="DM35" s="212">
        <f>DL30-DM29-DL32-DL31</f>
        <v>-7184.9683699999723</v>
      </c>
    </row>
    <row r="36" spans="1:117" ht="15" customHeight="1" x14ac:dyDescent="0.25">
      <c r="A36" s="389" t="s">
        <v>46</v>
      </c>
      <c r="B36" s="389"/>
      <c r="C36" s="389"/>
      <c r="L36" s="48">
        <v>227.95499999999083</v>
      </c>
      <c r="N36" s="48">
        <v>213.96899999996822</v>
      </c>
      <c r="P36" s="48">
        <v>54.26</v>
      </c>
      <c r="R36" s="48">
        <v>19.11</v>
      </c>
      <c r="T36" s="48">
        <v>112.54</v>
      </c>
      <c r="V36" s="48">
        <v>220.08</v>
      </c>
      <c r="Z36" s="48">
        <v>178.75</v>
      </c>
      <c r="AB36" s="48">
        <v>178.29</v>
      </c>
      <c r="AD36" s="48">
        <v>186.5</v>
      </c>
      <c r="AF36" s="48">
        <v>177.11</v>
      </c>
      <c r="AH36" s="48">
        <v>91.66</v>
      </c>
      <c r="AJ36" s="48">
        <v>116.03</v>
      </c>
      <c r="AL36" s="48">
        <v>55.78</v>
      </c>
      <c r="AN36" s="48">
        <v>126.27</v>
      </c>
      <c r="AP36" s="137" t="e">
        <f>#REF!</f>
        <v>#REF!</v>
      </c>
      <c r="BB36" s="137" t="e">
        <f>#REF!</f>
        <v>#REF!</v>
      </c>
      <c r="BD36" s="137" t="e">
        <f>#REF!</f>
        <v>#REF!</v>
      </c>
      <c r="DM36" s="138"/>
    </row>
    <row r="37" spans="1:117" ht="15" customHeight="1" x14ac:dyDescent="0.25">
      <c r="A37" s="76"/>
      <c r="B37" s="76"/>
      <c r="C37" s="76"/>
      <c r="AP37" s="137"/>
      <c r="BB37" s="137"/>
      <c r="BD37" s="137"/>
      <c r="DM37" s="138"/>
    </row>
    <row r="38" spans="1:117" ht="20.25" customHeight="1" x14ac:dyDescent="0.25">
      <c r="A38" s="76"/>
      <c r="B38" s="76"/>
      <c r="C38" s="76"/>
      <c r="AF38" s="170">
        <v>45094</v>
      </c>
      <c r="AG38" s="170">
        <v>45095</v>
      </c>
      <c r="AH38" s="170"/>
      <c r="AI38" s="170"/>
      <c r="AJ38" s="170"/>
      <c r="AK38" s="170"/>
      <c r="AL38" s="170">
        <v>45095</v>
      </c>
      <c r="AN38" s="170">
        <v>45096</v>
      </c>
      <c r="AP38" s="170">
        <v>45097</v>
      </c>
      <c r="AR38" s="170">
        <v>45098</v>
      </c>
      <c r="AT38" s="170">
        <v>45099</v>
      </c>
      <c r="AX38" s="176"/>
      <c r="AZ38" s="176">
        <v>45102</v>
      </c>
      <c r="BB38" s="176">
        <v>45103</v>
      </c>
      <c r="BD38" s="176" t="s">
        <v>64</v>
      </c>
      <c r="BP38" s="390">
        <v>45107</v>
      </c>
      <c r="BQ38" s="390"/>
      <c r="DM38" s="138"/>
    </row>
    <row r="39" spans="1:117" x14ac:dyDescent="0.25">
      <c r="D39" s="390" t="s">
        <v>85</v>
      </c>
      <c r="E39" s="390"/>
      <c r="AH39" s="170"/>
      <c r="AI39" s="169"/>
      <c r="AJ39" s="170"/>
      <c r="AL39" s="170"/>
      <c r="AN39" s="169"/>
      <c r="AP39" s="170"/>
      <c r="AR39" s="170"/>
      <c r="AX39" s="177"/>
      <c r="BB39" s="177"/>
      <c r="BT39" s="316" t="s">
        <v>88</v>
      </c>
      <c r="BU39" s="316"/>
      <c r="BV39" s="316" t="s">
        <v>91</v>
      </c>
      <c r="BW39" s="316"/>
      <c r="BX39" s="316" t="s">
        <v>92</v>
      </c>
      <c r="BY39" s="316"/>
      <c r="BZ39" s="316" t="s">
        <v>93</v>
      </c>
      <c r="CA39" s="316"/>
      <c r="CB39" s="316" t="s">
        <v>94</v>
      </c>
      <c r="CC39" s="316"/>
      <c r="CD39" s="316" t="s">
        <v>95</v>
      </c>
      <c r="CE39" s="316"/>
      <c r="CF39" s="316" t="s">
        <v>96</v>
      </c>
      <c r="CG39" s="316"/>
      <c r="CH39" s="316" t="s">
        <v>97</v>
      </c>
      <c r="CI39" s="316"/>
      <c r="CJ39" s="316" t="s">
        <v>98</v>
      </c>
      <c r="CK39" s="316"/>
      <c r="CL39" s="316" t="s">
        <v>99</v>
      </c>
      <c r="CM39" s="316"/>
      <c r="CN39" s="388" t="s">
        <v>100</v>
      </c>
      <c r="CO39" s="388"/>
      <c r="CP39" s="388" t="s">
        <v>101</v>
      </c>
      <c r="CQ39" s="388"/>
      <c r="CR39" s="388" t="s">
        <v>102</v>
      </c>
      <c r="CS39" s="388"/>
      <c r="CT39" s="388" t="s">
        <v>104</v>
      </c>
      <c r="CU39" s="388"/>
      <c r="CV39" s="231" t="s">
        <v>103</v>
      </c>
      <c r="CW39" s="231"/>
      <c r="CX39" s="231" t="s">
        <v>105</v>
      </c>
      <c r="CY39" s="231"/>
      <c r="CZ39" s="231" t="s">
        <v>106</v>
      </c>
      <c r="DA39" s="231"/>
      <c r="DB39" s="231" t="s">
        <v>108</v>
      </c>
      <c r="DC39" s="231"/>
      <c r="DD39" s="231"/>
      <c r="DE39" s="231"/>
      <c r="DF39" s="388">
        <v>45136</v>
      </c>
      <c r="DG39" s="388"/>
      <c r="DH39" s="388">
        <v>45137</v>
      </c>
      <c r="DI39" s="388"/>
      <c r="DJ39" s="388">
        <v>45138</v>
      </c>
      <c r="DK39" s="388"/>
    </row>
    <row r="40" spans="1:117" x14ac:dyDescent="0.25">
      <c r="C40" s="163" t="s">
        <v>48</v>
      </c>
      <c r="E40" s="48">
        <v>154489.568</v>
      </c>
      <c r="G40" s="48">
        <v>15494.710999999999</v>
      </c>
      <c r="AA40" s="48">
        <v>44</v>
      </c>
      <c r="AB40" s="164">
        <v>15445.795</v>
      </c>
      <c r="AC40" s="17" t="s">
        <v>60</v>
      </c>
      <c r="AD40" s="17">
        <v>15448.975</v>
      </c>
      <c r="AE40" s="17"/>
      <c r="AF40" s="17">
        <v>15454.647999999999</v>
      </c>
      <c r="AG40" s="17">
        <v>15457.453</v>
      </c>
      <c r="AH40" s="17" t="s">
        <v>60</v>
      </c>
      <c r="AI40" s="168"/>
      <c r="AJ40" s="167"/>
      <c r="AK40" s="167"/>
      <c r="AL40" s="171">
        <v>15460.263000000001</v>
      </c>
      <c r="AM40" s="17"/>
      <c r="AN40" s="172">
        <v>15465.618</v>
      </c>
      <c r="AO40" s="17"/>
      <c r="AP40" s="137">
        <v>15467.085999999999</v>
      </c>
      <c r="AQ40" s="17"/>
      <c r="AR40" s="137">
        <v>15467.085999999999</v>
      </c>
      <c r="AS40" s="17"/>
      <c r="AT40" s="175">
        <v>15473.752</v>
      </c>
      <c r="AU40" s="17"/>
      <c r="AV40" s="17"/>
      <c r="AW40" s="17"/>
      <c r="AX40" s="177"/>
      <c r="AY40" s="17"/>
      <c r="AZ40" s="17">
        <v>15475.915999999999</v>
      </c>
      <c r="BA40" s="17"/>
      <c r="BB40" s="177" t="e">
        <f>#REF!</f>
        <v>#REF!</v>
      </c>
      <c r="BC40" s="17"/>
      <c r="BD40" s="175">
        <v>15482.566000000001</v>
      </c>
      <c r="BE40" s="17"/>
      <c r="BF40" s="17">
        <v>15484.646000000001</v>
      </c>
      <c r="BG40" s="17"/>
      <c r="BH40" s="17"/>
      <c r="BI40" s="17"/>
      <c r="BJ40" s="17"/>
      <c r="BK40" s="17"/>
      <c r="BL40" s="17"/>
      <c r="BM40" s="17"/>
      <c r="BN40" s="17"/>
      <c r="BO40" s="17"/>
      <c r="BP40" s="391" t="e">
        <f>#REF!</f>
        <v>#REF!</v>
      </c>
      <c r="BQ40" s="391"/>
      <c r="BR40" s="17"/>
      <c r="BS40" s="17"/>
      <c r="BT40" s="312">
        <v>15536.816000000001</v>
      </c>
      <c r="BU40" s="312"/>
      <c r="BV40" s="312">
        <v>15542.269</v>
      </c>
      <c r="BW40" s="312">
        <v>15542.269</v>
      </c>
      <c r="BX40" s="312">
        <f>'[1]июль 2023 (3)'!$Z$287</f>
        <v>15547.439</v>
      </c>
      <c r="BY40" s="312"/>
      <c r="BZ40" s="312">
        <v>15552.799000000001</v>
      </c>
      <c r="CA40" s="312"/>
      <c r="CB40" s="392">
        <v>15557.808000000001</v>
      </c>
      <c r="CC40" s="392">
        <v>15557.808000000001</v>
      </c>
      <c r="CD40" s="312">
        <f>'[1]июль 2023 (3)'!$AF$287</f>
        <v>15562.895</v>
      </c>
      <c r="CE40" s="312"/>
      <c r="CF40" s="312">
        <v>15567.898999999999</v>
      </c>
      <c r="CG40" s="312"/>
      <c r="CH40" s="312">
        <v>15572.655000000001</v>
      </c>
      <c r="CI40" s="312"/>
      <c r="CJ40" s="312">
        <v>15577.371999999999</v>
      </c>
      <c r="CK40" s="312"/>
      <c r="CL40" s="312">
        <v>15582.071</v>
      </c>
      <c r="CM40" s="312"/>
      <c r="CN40" s="312">
        <v>15586.883</v>
      </c>
      <c r="CO40" s="312"/>
      <c r="CP40" s="312">
        <v>15591.531999999999</v>
      </c>
      <c r="CQ40" s="312"/>
      <c r="CR40" s="393">
        <v>15596.344999999999</v>
      </c>
      <c r="CS40" s="393"/>
      <c r="CT40" s="393">
        <v>15601.031000000001</v>
      </c>
      <c r="CU40" s="393"/>
      <c r="CV40" s="232">
        <v>15605.715</v>
      </c>
      <c r="CW40" s="232"/>
      <c r="CX40" s="232">
        <v>15610.406999999999</v>
      </c>
      <c r="CY40" s="232"/>
      <c r="CZ40" s="232">
        <v>15615.004000000001</v>
      </c>
      <c r="DA40" s="232"/>
      <c r="DB40" s="232">
        <v>15619.53</v>
      </c>
      <c r="DC40" s="232"/>
      <c r="DD40" s="232"/>
      <c r="DE40" s="232"/>
      <c r="DF40" s="393">
        <v>15629.129000000001</v>
      </c>
      <c r="DG40" s="393"/>
      <c r="DH40" s="393">
        <v>15633.709000000001</v>
      </c>
      <c r="DI40" s="393">
        <v>15633.709000000001</v>
      </c>
      <c r="DJ40" s="393">
        <v>15638.242</v>
      </c>
      <c r="DK40" s="393"/>
    </row>
    <row r="41" spans="1:117" x14ac:dyDescent="0.25">
      <c r="C41" s="163" t="s">
        <v>49</v>
      </c>
      <c r="E41" s="48">
        <v>773.63900000000001</v>
      </c>
      <c r="G41" s="48">
        <v>773.63900000000001</v>
      </c>
      <c r="AA41" s="48">
        <v>44</v>
      </c>
      <c r="AB41" s="164">
        <v>773.63699999999994</v>
      </c>
      <c r="AC41" s="17" t="s">
        <v>60</v>
      </c>
      <c r="AD41" s="17">
        <v>773.63699999999994</v>
      </c>
      <c r="AE41" s="17"/>
      <c r="AF41" s="17">
        <v>773.63699999999994</v>
      </c>
      <c r="AG41" s="17">
        <v>773.63699999999994</v>
      </c>
      <c r="AH41" s="17" t="s">
        <v>60</v>
      </c>
      <c r="AI41" s="168"/>
      <c r="AJ41" s="167"/>
      <c r="AK41" s="167"/>
      <c r="AL41" s="41">
        <v>773.63699999999994</v>
      </c>
      <c r="AM41" s="17"/>
      <c r="AN41" s="172">
        <v>773.63699999999994</v>
      </c>
      <c r="AO41" s="17"/>
      <c r="AP41" s="137">
        <v>773.63699999999994</v>
      </c>
      <c r="AQ41" s="17"/>
      <c r="AR41" s="137">
        <v>773.63699999999994</v>
      </c>
      <c r="AS41" s="17"/>
      <c r="AT41" s="175">
        <v>773.63699999999994</v>
      </c>
      <c r="AU41" s="17"/>
      <c r="AV41" s="17"/>
      <c r="AW41" s="17"/>
      <c r="AX41" s="177"/>
      <c r="AY41" s="17"/>
      <c r="AZ41" s="17">
        <v>773.63699999999994</v>
      </c>
      <c r="BA41" s="17"/>
      <c r="BB41" s="177" t="e">
        <f>#REF!</f>
        <v>#REF!</v>
      </c>
      <c r="BC41" s="17"/>
      <c r="BD41" s="175">
        <v>773.63699999999994</v>
      </c>
      <c r="BE41" s="17"/>
      <c r="BF41" s="175">
        <v>773.63699999999994</v>
      </c>
      <c r="BG41" s="17"/>
      <c r="BH41" s="17"/>
      <c r="BI41" s="17"/>
      <c r="BJ41" s="17"/>
      <c r="BK41" s="17"/>
      <c r="BL41" s="17"/>
      <c r="BM41" s="17"/>
      <c r="BN41" s="17"/>
      <c r="BO41" s="17"/>
      <c r="BP41" s="391" t="e">
        <f>#REF!</f>
        <v>#REF!</v>
      </c>
      <c r="BQ41" s="391"/>
      <c r="BR41" s="17"/>
      <c r="BS41" s="17"/>
      <c r="BT41" s="312">
        <v>773.63900000000001</v>
      </c>
      <c r="BU41" s="312"/>
      <c r="BV41" s="312">
        <v>773.63900000000001</v>
      </c>
      <c r="BW41" s="312">
        <v>773.63900000000001</v>
      </c>
      <c r="BX41" s="312">
        <f>'[1]июль 2023 (3)'!$Z$288</f>
        <v>773.63900000000001</v>
      </c>
      <c r="BY41" s="312"/>
      <c r="BZ41" s="312">
        <v>773.63900000000001</v>
      </c>
      <c r="CA41" s="312"/>
      <c r="CB41" s="392">
        <v>773.63900000000001</v>
      </c>
      <c r="CC41" s="392">
        <v>773.63900000000001</v>
      </c>
      <c r="CD41" s="312">
        <f>'[1]июль 2023 (3)'!$AF$288</f>
        <v>773.63900000000001</v>
      </c>
      <c r="CE41" s="312"/>
      <c r="CF41" s="312">
        <v>773.63900000000001</v>
      </c>
      <c r="CG41" s="312"/>
      <c r="CH41" s="312">
        <v>773.63900000000001</v>
      </c>
      <c r="CI41" s="312"/>
      <c r="CJ41" s="312">
        <v>773.63900000000001</v>
      </c>
      <c r="CK41" s="312"/>
      <c r="CL41" s="312">
        <v>773.63900000000001</v>
      </c>
      <c r="CM41" s="312"/>
      <c r="CN41" s="312">
        <v>773.63900000000001</v>
      </c>
      <c r="CO41" s="312"/>
      <c r="CP41" s="312">
        <v>773.63900000000001</v>
      </c>
      <c r="CQ41" s="312"/>
      <c r="CR41" s="393">
        <v>773.63900000000001</v>
      </c>
      <c r="CS41" s="393"/>
      <c r="CT41" s="393">
        <v>773.63900000000001</v>
      </c>
      <c r="CU41" s="393"/>
      <c r="CV41" s="232">
        <v>773.63900000000001</v>
      </c>
      <c r="CW41" s="232"/>
      <c r="CX41" s="232">
        <v>773.63900000000001</v>
      </c>
      <c r="CY41" s="232"/>
      <c r="CZ41" s="232">
        <v>773.63900000000001</v>
      </c>
      <c r="DA41" s="232"/>
      <c r="DB41" s="232">
        <v>773.63900000000001</v>
      </c>
      <c r="DC41" s="232"/>
      <c r="DD41" s="232"/>
      <c r="DE41" s="232"/>
      <c r="DF41" s="393">
        <v>773.63900000000001</v>
      </c>
      <c r="DG41" s="393"/>
      <c r="DH41" s="393">
        <v>773.63900000000001</v>
      </c>
      <c r="DI41" s="393">
        <v>773.63900000000001</v>
      </c>
      <c r="DJ41" s="393">
        <v>773.63900000000001</v>
      </c>
      <c r="DK41" s="393"/>
    </row>
    <row r="42" spans="1:117" x14ac:dyDescent="0.25">
      <c r="C42" s="163" t="s">
        <v>50</v>
      </c>
      <c r="E42" s="48">
        <v>14.56</v>
      </c>
      <c r="G42" s="48">
        <v>14.92</v>
      </c>
      <c r="AA42" s="48">
        <v>4</v>
      </c>
      <c r="AB42" s="165">
        <v>16.039999999999964</v>
      </c>
      <c r="AC42" s="17" t="s">
        <v>61</v>
      </c>
      <c r="AD42" s="17">
        <v>765.43</v>
      </c>
      <c r="AE42" s="17"/>
      <c r="AF42" s="17">
        <v>14.6</v>
      </c>
      <c r="AG42" s="17">
        <v>14.92</v>
      </c>
      <c r="AH42" s="17" t="s">
        <v>61</v>
      </c>
      <c r="AI42" s="167"/>
      <c r="AJ42" s="167"/>
      <c r="AK42" s="167"/>
      <c r="AL42" s="41">
        <v>15.440000000000055</v>
      </c>
      <c r="AM42" s="17"/>
      <c r="AN42" s="173">
        <v>14.36</v>
      </c>
      <c r="AO42" s="17"/>
      <c r="AP42" s="137">
        <v>15.28</v>
      </c>
      <c r="AQ42" s="17"/>
      <c r="AR42" s="137">
        <v>15.28</v>
      </c>
      <c r="AS42" s="17"/>
      <c r="AT42" s="17">
        <v>14.96</v>
      </c>
      <c r="AU42" s="17"/>
      <c r="AV42" s="17"/>
      <c r="AW42" s="17"/>
      <c r="AX42" s="177"/>
      <c r="AY42" s="17"/>
      <c r="AZ42" s="17">
        <v>15</v>
      </c>
      <c r="BA42" s="17"/>
      <c r="BB42" s="177" t="e">
        <f>#REF!</f>
        <v>#REF!</v>
      </c>
      <c r="BC42" s="17"/>
      <c r="BD42" s="17">
        <v>15.4</v>
      </c>
      <c r="BE42" s="17"/>
      <c r="BF42" s="17">
        <v>14.56</v>
      </c>
      <c r="BG42" s="17"/>
      <c r="BH42" s="17"/>
      <c r="BI42" s="17"/>
      <c r="BJ42" s="17"/>
      <c r="BK42" s="17"/>
      <c r="BL42" s="17"/>
      <c r="BM42" s="17"/>
      <c r="BN42" s="17"/>
      <c r="BO42" s="17"/>
      <c r="BP42" s="391" t="e">
        <f>#REF!</f>
        <v>#REF!</v>
      </c>
      <c r="BQ42" s="391"/>
      <c r="BR42" s="17"/>
      <c r="BS42" s="17"/>
      <c r="BT42" s="312">
        <v>14.8</v>
      </c>
      <c r="BU42" s="312"/>
      <c r="BV42" s="312">
        <v>15.8</v>
      </c>
      <c r="BW42" s="312"/>
      <c r="BX42" s="312">
        <f>'[1]июль 2023 (3)'!$AA$276</f>
        <v>14</v>
      </c>
      <c r="BY42" s="312"/>
      <c r="BZ42" s="312">
        <v>15</v>
      </c>
      <c r="CA42" s="312"/>
      <c r="CB42" s="312">
        <v>15.2</v>
      </c>
      <c r="CC42" s="312"/>
      <c r="CD42" s="312">
        <f>'[1]июль 2023 (3)'!$AG$276</f>
        <v>15.800000000000182</v>
      </c>
      <c r="CE42" s="312"/>
      <c r="CF42" s="312">
        <v>15.52</v>
      </c>
      <c r="CG42" s="312"/>
      <c r="CH42" s="312">
        <v>14.8</v>
      </c>
      <c r="CI42" s="312"/>
      <c r="CJ42" s="312">
        <v>15.480000000000018</v>
      </c>
      <c r="CK42" s="312"/>
      <c r="CL42" s="312">
        <v>15.799999999999727</v>
      </c>
      <c r="CM42" s="312"/>
      <c r="CN42" s="312">
        <v>15.360000000000127</v>
      </c>
      <c r="CO42" s="312"/>
      <c r="CP42" s="312">
        <v>15.480000000000018</v>
      </c>
      <c r="CQ42" s="312"/>
      <c r="CR42" s="393">
        <v>15.159999999999854</v>
      </c>
      <c r="CS42" s="393"/>
      <c r="CT42" s="393">
        <v>15.360000000000127</v>
      </c>
      <c r="CU42" s="393"/>
      <c r="CV42" s="232">
        <v>15.400000000000091</v>
      </c>
      <c r="CW42" s="232"/>
      <c r="CX42" s="232">
        <v>15.319999999999709</v>
      </c>
      <c r="CY42" s="232"/>
      <c r="CZ42" s="232">
        <v>15.5600000000004</v>
      </c>
      <c r="DA42" s="232"/>
      <c r="DB42" s="232">
        <v>15.7199999999998</v>
      </c>
      <c r="DC42" s="232"/>
      <c r="DD42" s="232"/>
      <c r="DE42" s="232"/>
      <c r="DF42" s="393">
        <v>14.920000000000073</v>
      </c>
      <c r="DG42" s="393"/>
      <c r="DH42" s="393">
        <v>15.039999999999964</v>
      </c>
      <c r="DI42" s="393">
        <v>15.039999999999964</v>
      </c>
      <c r="DJ42" s="393">
        <v>17.840000000000146</v>
      </c>
      <c r="DK42" s="393"/>
    </row>
    <row r="43" spans="1:117" x14ac:dyDescent="0.25">
      <c r="C43" s="163" t="s">
        <v>51</v>
      </c>
      <c r="E43" s="48">
        <v>146.30000000000001</v>
      </c>
      <c r="G43" s="48">
        <v>143.78</v>
      </c>
      <c r="AA43" s="48">
        <v>14</v>
      </c>
      <c r="AB43" s="166">
        <v>139.02000000000407</v>
      </c>
      <c r="AC43" s="17" t="s">
        <v>61</v>
      </c>
      <c r="AD43" s="17">
        <v>16287.16</v>
      </c>
      <c r="AE43" s="17"/>
      <c r="AF43" s="17">
        <v>149.66</v>
      </c>
      <c r="AG43" s="17">
        <v>150.5</v>
      </c>
      <c r="AH43" s="17" t="s">
        <v>61</v>
      </c>
      <c r="AI43" s="167"/>
      <c r="AJ43" s="167"/>
      <c r="AK43" s="167"/>
      <c r="AL43" s="41">
        <v>148.40000000000509</v>
      </c>
      <c r="AM43" s="17"/>
      <c r="AN43" s="173">
        <v>152.6</v>
      </c>
      <c r="AO43" s="17"/>
      <c r="AP43" s="137">
        <v>127.96</v>
      </c>
      <c r="AQ43" s="17"/>
      <c r="AR43" s="137">
        <v>127.96</v>
      </c>
      <c r="AS43" s="17"/>
      <c r="AT43" s="17">
        <v>149.38</v>
      </c>
      <c r="AU43" s="17"/>
      <c r="AV43" s="17"/>
      <c r="AW43" s="17"/>
      <c r="AX43" s="177"/>
      <c r="AY43" s="17"/>
      <c r="AZ43" s="17">
        <v>152.18</v>
      </c>
      <c r="BA43" s="17"/>
      <c r="BB43" s="177" t="e">
        <f>#REF!</f>
        <v>#REF!</v>
      </c>
      <c r="BC43" s="17"/>
      <c r="BD43" s="17">
        <v>149.66</v>
      </c>
      <c r="BE43" s="17"/>
      <c r="BF43" s="17">
        <v>151.47999999999999</v>
      </c>
      <c r="BG43" s="17"/>
      <c r="BH43" s="17"/>
      <c r="BI43" s="17"/>
      <c r="BJ43" s="17"/>
      <c r="BK43" s="17"/>
      <c r="BL43" s="17"/>
      <c r="BM43" s="17"/>
      <c r="BN43" s="17"/>
      <c r="BO43" s="17"/>
      <c r="BP43" s="391" t="e">
        <f>#REF!</f>
        <v>#REF!</v>
      </c>
      <c r="BQ43" s="391"/>
      <c r="BR43" s="17"/>
      <c r="BS43" s="17"/>
      <c r="BT43" s="312">
        <v>143.63999999999999</v>
      </c>
      <c r="BU43" s="312"/>
      <c r="BV43" s="312">
        <v>182.14</v>
      </c>
      <c r="BW43" s="312"/>
      <c r="BX43" s="312">
        <f>'[1]июль 2023 (3)'!$AA$274</f>
        <v>172.89999999997963</v>
      </c>
      <c r="BY43" s="312"/>
      <c r="BZ43" s="312">
        <v>199.64</v>
      </c>
      <c r="CA43" s="312"/>
      <c r="CB43" s="312">
        <v>194.04</v>
      </c>
      <c r="CC43" s="312"/>
      <c r="CD43" s="312">
        <f>'[1]июль 2023 (3)'!$AG$274</f>
        <v>166.60000000002037</v>
      </c>
      <c r="CE43" s="312"/>
      <c r="CF43" s="312">
        <v>148.82</v>
      </c>
      <c r="CG43" s="312"/>
      <c r="CH43" s="312">
        <v>158.47999999999999</v>
      </c>
      <c r="CI43" s="312"/>
      <c r="CJ43" s="312">
        <v>159.73999999999796</v>
      </c>
      <c r="CK43" s="312"/>
      <c r="CL43" s="312">
        <v>164.5</v>
      </c>
      <c r="CM43" s="312"/>
      <c r="CN43" s="312">
        <v>162.95999999999185</v>
      </c>
      <c r="CO43" s="312"/>
      <c r="CP43" s="312">
        <v>163.52000000000407</v>
      </c>
      <c r="CQ43" s="312"/>
      <c r="CR43" s="393">
        <v>151.47999999999593</v>
      </c>
      <c r="CS43" s="393"/>
      <c r="CT43" s="393">
        <v>148.82000000001426</v>
      </c>
      <c r="CU43" s="393"/>
      <c r="CV43" s="232">
        <v>155.67999999998574</v>
      </c>
      <c r="CW43" s="232"/>
      <c r="CX43" s="232">
        <v>160.30000000001019</v>
      </c>
      <c r="CY43" s="232"/>
      <c r="CZ43" s="232">
        <v>162.39999999997963</v>
      </c>
      <c r="DA43" s="232"/>
      <c r="DB43" s="232">
        <v>167.43999999998778</v>
      </c>
      <c r="DC43" s="232"/>
      <c r="DD43" s="232"/>
      <c r="DE43" s="232"/>
      <c r="DF43" s="393">
        <v>148.12000000002445</v>
      </c>
      <c r="DG43" s="393"/>
      <c r="DH43" s="393">
        <v>144.89999999997963</v>
      </c>
      <c r="DI43" s="393">
        <v>144.89999999997963</v>
      </c>
      <c r="DJ43" s="393">
        <v>153.02000000000407</v>
      </c>
      <c r="DK43" s="393"/>
    </row>
    <row r="44" spans="1:117" x14ac:dyDescent="0.25">
      <c r="C44" s="163" t="s">
        <v>52</v>
      </c>
      <c r="E44" s="48">
        <v>37.414999999999999</v>
      </c>
      <c r="G44" s="48">
        <v>39.9</v>
      </c>
      <c r="AA44" s="48">
        <v>3.5</v>
      </c>
      <c r="AB44" s="166">
        <v>34.859999999996944</v>
      </c>
      <c r="AC44" s="17" t="s">
        <v>61</v>
      </c>
      <c r="AD44" s="17">
        <v>33.74</v>
      </c>
      <c r="AE44" s="17"/>
      <c r="AF44" s="17">
        <v>34.825000000000003</v>
      </c>
      <c r="AG44" s="17">
        <v>33.844999999999999</v>
      </c>
      <c r="AH44" s="17" t="s">
        <v>61</v>
      </c>
      <c r="AI44" s="167"/>
      <c r="AJ44" s="167"/>
      <c r="AK44" s="167"/>
      <c r="AL44" s="41">
        <v>36.959999999991851</v>
      </c>
      <c r="AM44" s="17"/>
      <c r="AN44" s="173">
        <v>39.234999999999999</v>
      </c>
      <c r="AO44" s="17"/>
      <c r="AP44" s="137">
        <v>37.869999999999997</v>
      </c>
      <c r="AQ44" s="17"/>
      <c r="AR44" s="137">
        <v>37.869999999999997</v>
      </c>
      <c r="AS44" s="17"/>
      <c r="AT44" s="17">
        <v>40.25</v>
      </c>
      <c r="AU44" s="17"/>
      <c r="AV44" s="17"/>
      <c r="AW44" s="17"/>
      <c r="AX44" s="177"/>
      <c r="AY44" s="17"/>
      <c r="AZ44" s="17">
        <v>38.604999999999997</v>
      </c>
      <c r="BA44" s="17"/>
      <c r="BB44" s="177" t="e">
        <f>#REF!</f>
        <v>#REF!</v>
      </c>
      <c r="BC44" s="17"/>
      <c r="BD44" s="17">
        <v>39.270000000000003</v>
      </c>
      <c r="BE44" s="17"/>
      <c r="BF44" s="17">
        <v>37.380000000000003</v>
      </c>
      <c r="BG44" s="17"/>
      <c r="BH44" s="17"/>
      <c r="BI44" s="17"/>
      <c r="BJ44" s="17"/>
      <c r="BK44" s="17"/>
      <c r="BL44" s="17"/>
      <c r="BM44" s="17"/>
      <c r="BN44" s="17"/>
      <c r="BO44" s="17"/>
      <c r="BP44" s="391" t="e">
        <f>#REF!</f>
        <v>#REF!</v>
      </c>
      <c r="BQ44" s="391"/>
      <c r="BR44" s="17"/>
      <c r="BS44" s="17"/>
      <c r="BT44" s="312">
        <v>39.865000000000002</v>
      </c>
      <c r="BU44" s="312"/>
      <c r="BV44" s="312">
        <v>39.83</v>
      </c>
      <c r="BW44" s="312"/>
      <c r="BX44" s="312">
        <f>'[1]июль 2023 (3)'!$AA$214</f>
        <v>39.795000000009168</v>
      </c>
      <c r="BY44" s="312"/>
      <c r="BZ44" s="312">
        <v>38.185000000000002</v>
      </c>
      <c r="CA44" s="312"/>
      <c r="CB44" s="312">
        <v>37.729999999999997</v>
      </c>
      <c r="CC44" s="312"/>
      <c r="CD44" s="312">
        <f>'[1]июль 2023 (3)'!$AG$214</f>
        <v>37.625</v>
      </c>
      <c r="CE44" s="312"/>
      <c r="CF44" s="312">
        <v>37.869999999999997</v>
      </c>
      <c r="CG44" s="312"/>
      <c r="CH44" s="312">
        <v>37.1</v>
      </c>
      <c r="CI44" s="312"/>
      <c r="CJ44" s="312">
        <v>37.625</v>
      </c>
      <c r="CK44" s="312"/>
      <c r="CL44" s="312">
        <v>36.679999999998472</v>
      </c>
      <c r="CM44" s="312"/>
      <c r="CN44" s="312">
        <v>37.169999999996435</v>
      </c>
      <c r="CO44" s="312"/>
      <c r="CP44" s="312">
        <v>37.659999999994398</v>
      </c>
      <c r="CQ44" s="312"/>
      <c r="CR44" s="393">
        <v>39.305000000011205</v>
      </c>
      <c r="CS44" s="393"/>
      <c r="CT44" s="393">
        <v>34.96499999999287</v>
      </c>
      <c r="CU44" s="393"/>
      <c r="CV44" s="232">
        <v>43.330000000003565</v>
      </c>
      <c r="CW44" s="232"/>
      <c r="CX44" s="232">
        <v>37.58999999999287</v>
      </c>
      <c r="CY44" s="232"/>
      <c r="CZ44" s="232">
        <v>38.920000000009168</v>
      </c>
      <c r="DA44" s="232"/>
      <c r="DB44" s="232">
        <v>37.695000000001528</v>
      </c>
      <c r="DC44" s="232"/>
      <c r="DD44" s="232"/>
      <c r="DE44" s="232"/>
      <c r="DF44" s="393">
        <v>37.309999999999491</v>
      </c>
      <c r="DG44" s="393"/>
      <c r="DH44" s="393">
        <v>36.960000000004584</v>
      </c>
      <c r="DI44" s="393">
        <v>36.960000000004584</v>
      </c>
      <c r="DJ44" s="393">
        <v>37.729999999995925</v>
      </c>
      <c r="DK44" s="393"/>
    </row>
    <row r="45" spans="1:117" x14ac:dyDescent="0.25">
      <c r="C45" s="163" t="s">
        <v>53</v>
      </c>
      <c r="E45" s="48">
        <v>16755.481</v>
      </c>
      <c r="G45" s="48">
        <v>16759.208999999999</v>
      </c>
      <c r="AA45" s="48">
        <v>21</v>
      </c>
      <c r="AB45" s="166">
        <v>16686.263999999999</v>
      </c>
      <c r="AC45" s="17" t="s">
        <v>60</v>
      </c>
      <c r="AD45" s="17">
        <v>16690.245999999999</v>
      </c>
      <c r="AE45" s="17"/>
      <c r="AF45" s="17">
        <v>16698.124</v>
      </c>
      <c r="AG45" s="17">
        <v>16701.990000000002</v>
      </c>
      <c r="AH45" s="17" t="s">
        <v>60</v>
      </c>
      <c r="AI45" s="168"/>
      <c r="AJ45" s="167"/>
      <c r="AK45" s="167"/>
      <c r="AL45" s="171">
        <v>16705.796999999999</v>
      </c>
      <c r="AM45" s="17"/>
      <c r="AN45" s="172">
        <v>16713.392</v>
      </c>
      <c r="AO45" s="17"/>
      <c r="AP45" s="137">
        <v>16717.136999999999</v>
      </c>
      <c r="AQ45" s="17"/>
      <c r="AR45" s="137">
        <v>16717.136999999999</v>
      </c>
      <c r="AS45" s="17"/>
      <c r="AT45" s="175">
        <v>16728.719000000001</v>
      </c>
      <c r="AU45" s="17"/>
      <c r="AV45" s="17"/>
      <c r="AW45" s="17"/>
      <c r="AX45" s="177"/>
      <c r="AY45" s="17"/>
      <c r="AZ45" s="17">
        <v>16732.393</v>
      </c>
      <c r="BA45" s="17"/>
      <c r="BB45" s="177" t="e">
        <f>#REF!</f>
        <v>#REF!</v>
      </c>
      <c r="BC45" s="17"/>
      <c r="BD45" s="175">
        <v>16744.11</v>
      </c>
      <c r="BE45" s="17"/>
      <c r="BF45" s="17">
        <v>16747.888999999999</v>
      </c>
      <c r="BG45" s="17"/>
      <c r="BH45" s="17"/>
      <c r="BI45" s="17"/>
      <c r="BJ45" s="17"/>
      <c r="BK45" s="17"/>
      <c r="BL45" s="17"/>
      <c r="BM45" s="17"/>
      <c r="BN45" s="17"/>
      <c r="BO45" s="17"/>
      <c r="BP45" s="391" t="e">
        <f>#REF!</f>
        <v>#REF!</v>
      </c>
      <c r="BQ45" s="391"/>
      <c r="BR45" s="17"/>
      <c r="BS45" s="17"/>
      <c r="BT45" s="312" t="s">
        <v>89</v>
      </c>
      <c r="BU45" s="312"/>
      <c r="BV45" s="312">
        <v>16789.37</v>
      </c>
      <c r="BW45" s="312"/>
      <c r="BX45" s="312">
        <f>'[1]июль 2023 (3)'!$Z$293</f>
        <v>16791.592000000001</v>
      </c>
      <c r="BY45" s="312"/>
      <c r="BZ45" s="312">
        <v>16793.335999999999</v>
      </c>
      <c r="CA45" s="312"/>
      <c r="CB45" s="312">
        <v>16795.911</v>
      </c>
      <c r="CC45" s="312"/>
      <c r="CD45" s="312">
        <f>'[1]июль 2023 (3)'!$AF$293</f>
        <v>16799.941999999999</v>
      </c>
      <c r="CE45" s="312"/>
      <c r="CF45" s="312">
        <v>16803.822</v>
      </c>
      <c r="CG45" s="312"/>
      <c r="CH45" s="312">
        <v>16807.977999999999</v>
      </c>
      <c r="CI45" s="312"/>
      <c r="CJ45" s="312">
        <v>16812.171999999999</v>
      </c>
      <c r="CK45" s="312"/>
      <c r="CL45" s="312">
        <v>16816.448</v>
      </c>
      <c r="CM45" s="312"/>
      <c r="CN45" s="312">
        <v>16820.510999999999</v>
      </c>
      <c r="CO45" s="312"/>
      <c r="CP45" s="312">
        <v>16824.665000000001</v>
      </c>
      <c r="CQ45" s="312"/>
      <c r="CR45" s="393">
        <v>16828.756000000001</v>
      </c>
      <c r="CS45" s="393"/>
      <c r="CT45" s="393">
        <v>16832.68</v>
      </c>
      <c r="CU45" s="393"/>
      <c r="CV45" s="232">
        <v>16836.789000000001</v>
      </c>
      <c r="CW45" s="232"/>
      <c r="CX45" s="232">
        <v>16840.964</v>
      </c>
      <c r="CY45" s="232"/>
      <c r="CZ45" s="232">
        <v>16845.212</v>
      </c>
      <c r="DA45" s="232"/>
      <c r="DB45" s="232">
        <v>16849.477999999999</v>
      </c>
      <c r="DC45" s="232"/>
      <c r="DD45" s="232"/>
      <c r="DE45" s="232"/>
      <c r="DF45" s="393">
        <v>16856.87</v>
      </c>
      <c r="DG45" s="393"/>
      <c r="DH45" s="393">
        <v>16860.780999999999</v>
      </c>
      <c r="DI45" s="393">
        <v>16860.780999999999</v>
      </c>
      <c r="DJ45" s="393">
        <v>16864.89</v>
      </c>
      <c r="DK45" s="393"/>
    </row>
    <row r="46" spans="1:117" x14ac:dyDescent="0.25">
      <c r="C46" s="163" t="s">
        <v>54</v>
      </c>
      <c r="E46" s="48">
        <v>4.03</v>
      </c>
      <c r="G46" s="48">
        <v>4.03</v>
      </c>
      <c r="AA46" s="48">
        <v>21</v>
      </c>
      <c r="AB46" s="166">
        <v>4.03</v>
      </c>
      <c r="AC46" s="17" t="s">
        <v>60</v>
      </c>
      <c r="AD46" s="17">
        <v>4.03</v>
      </c>
      <c r="AE46" s="17"/>
      <c r="AF46" s="17">
        <v>4.03</v>
      </c>
      <c r="AG46" s="17">
        <v>4.03</v>
      </c>
      <c r="AH46" s="17" t="s">
        <v>60</v>
      </c>
      <c r="AI46" s="167"/>
      <c r="AJ46" s="167"/>
      <c r="AK46" s="167"/>
      <c r="AL46" s="41">
        <v>4.03</v>
      </c>
      <c r="AM46" s="17"/>
      <c r="AN46" s="173">
        <v>40.299999999999997</v>
      </c>
      <c r="AO46" s="17"/>
      <c r="AP46" s="137">
        <v>4.03</v>
      </c>
      <c r="AQ46" s="17"/>
      <c r="AR46" s="137">
        <v>4.03</v>
      </c>
      <c r="AS46" s="17"/>
      <c r="AT46" s="17">
        <v>4.03</v>
      </c>
      <c r="AU46" s="17"/>
      <c r="AV46" s="17"/>
      <c r="AW46" s="17"/>
      <c r="AX46" s="177"/>
      <c r="AY46" s="17"/>
      <c r="AZ46" s="17">
        <v>4.03</v>
      </c>
      <c r="BA46" s="17"/>
      <c r="BB46" s="177" t="e">
        <f>#REF!</f>
        <v>#REF!</v>
      </c>
      <c r="BC46" s="17"/>
      <c r="BD46" s="175">
        <v>4.03</v>
      </c>
      <c r="BE46" s="17"/>
      <c r="BF46" s="17">
        <v>4.03</v>
      </c>
      <c r="BG46" s="17"/>
      <c r="BH46" s="17"/>
      <c r="BI46" s="17"/>
      <c r="BJ46" s="17"/>
      <c r="BK46" s="17"/>
      <c r="BL46" s="17"/>
      <c r="BM46" s="17"/>
      <c r="BN46" s="17"/>
      <c r="BO46" s="17"/>
      <c r="BP46" s="391" t="e">
        <f>#REF!</f>
        <v>#REF!</v>
      </c>
      <c r="BQ46" s="391"/>
      <c r="BR46" s="17"/>
      <c r="BS46" s="17"/>
      <c r="BT46" s="312">
        <v>4.1100000000000003</v>
      </c>
      <c r="BU46" s="312"/>
      <c r="BV46" s="312">
        <v>4.1100000000000003</v>
      </c>
      <c r="BW46" s="312">
        <v>4.1100000000000003</v>
      </c>
      <c r="BX46" s="312">
        <f>'[1]июль 2023 (3)'!$Z$297</f>
        <v>4.1399999999999997</v>
      </c>
      <c r="BY46" s="312"/>
      <c r="BZ46" s="312">
        <v>4.17</v>
      </c>
      <c r="CA46" s="312"/>
      <c r="CB46" s="392">
        <v>4.17</v>
      </c>
      <c r="CC46" s="392">
        <v>4.17</v>
      </c>
      <c r="CD46" s="312">
        <f>'[1]июль 2023 (3)'!$AF$297</f>
        <v>4.17</v>
      </c>
      <c r="CE46" s="312"/>
      <c r="CF46" s="312">
        <v>4.17</v>
      </c>
      <c r="CG46" s="312"/>
      <c r="CH46" s="312">
        <v>4.3</v>
      </c>
      <c r="CI46" s="312"/>
      <c r="CJ46" s="312">
        <v>4.3</v>
      </c>
      <c r="CK46" s="312"/>
      <c r="CL46" s="312">
        <v>4.3</v>
      </c>
      <c r="CM46" s="312"/>
      <c r="CN46" s="312">
        <v>4.3</v>
      </c>
      <c r="CO46" s="312"/>
      <c r="CP46" s="312">
        <v>4.3</v>
      </c>
      <c r="CQ46" s="312"/>
      <c r="CR46" s="393">
        <v>4.3</v>
      </c>
      <c r="CS46" s="393"/>
      <c r="CT46" s="393">
        <v>4.3</v>
      </c>
      <c r="CU46" s="393"/>
      <c r="CV46" s="232">
        <v>4.3</v>
      </c>
      <c r="CW46" s="232"/>
      <c r="CX46" s="232">
        <v>4.3</v>
      </c>
      <c r="CY46" s="232"/>
      <c r="CZ46" s="232">
        <v>4.3</v>
      </c>
      <c r="DA46" s="232"/>
      <c r="DB46" s="232">
        <v>4.3</v>
      </c>
      <c r="DC46" s="232"/>
      <c r="DD46" s="232"/>
      <c r="DE46" s="232"/>
      <c r="DF46" s="393">
        <v>4.3</v>
      </c>
      <c r="DG46" s="393"/>
      <c r="DH46" s="393">
        <v>4.3</v>
      </c>
      <c r="DI46" s="393">
        <v>4.3</v>
      </c>
      <c r="DJ46" s="393">
        <v>4.3</v>
      </c>
      <c r="DK46" s="393"/>
    </row>
    <row r="47" spans="1:117" x14ac:dyDescent="0.25">
      <c r="C47" s="163" t="s">
        <v>55</v>
      </c>
      <c r="E47" s="48">
        <v>61.4</v>
      </c>
      <c r="G47" s="48">
        <v>61.51</v>
      </c>
      <c r="AA47" s="48">
        <v>21</v>
      </c>
      <c r="AB47" s="166">
        <v>59.51</v>
      </c>
      <c r="AC47" s="17" t="s">
        <v>60</v>
      </c>
      <c r="AD47" s="17">
        <v>59.16</v>
      </c>
      <c r="AE47" s="17"/>
      <c r="AF47" s="17">
        <v>59.81</v>
      </c>
      <c r="AG47" s="17">
        <v>59.92</v>
      </c>
      <c r="AH47" s="17" t="s">
        <v>60</v>
      </c>
      <c r="AI47" s="167"/>
      <c r="AJ47" s="167"/>
      <c r="AK47" s="167"/>
      <c r="AL47" s="41">
        <v>59.92</v>
      </c>
      <c r="AM47" s="17"/>
      <c r="AN47" s="173">
        <v>60.25</v>
      </c>
      <c r="AO47" s="17"/>
      <c r="AP47" s="137">
        <v>60.35</v>
      </c>
      <c r="AQ47" s="17"/>
      <c r="AR47" s="137">
        <v>60.35</v>
      </c>
      <c r="AS47" s="17"/>
      <c r="AT47" s="17">
        <v>60.67</v>
      </c>
      <c r="AU47" s="17"/>
      <c r="AV47" s="17"/>
      <c r="AW47" s="17"/>
      <c r="AX47" s="177"/>
      <c r="AY47" s="17"/>
      <c r="AZ47" s="17">
        <v>60.78</v>
      </c>
      <c r="BA47" s="17"/>
      <c r="BB47" s="177" t="e">
        <f>#REF!</f>
        <v>#REF!</v>
      </c>
      <c r="BC47" s="17"/>
      <c r="BD47" s="175">
        <v>61.09</v>
      </c>
      <c r="BE47" s="17"/>
      <c r="BF47" s="17">
        <v>61.19</v>
      </c>
      <c r="BG47" s="17"/>
      <c r="BH47" s="17"/>
      <c r="BI47" s="17"/>
      <c r="BJ47" s="17"/>
      <c r="BK47" s="17"/>
      <c r="BL47" s="17"/>
      <c r="BM47" s="17"/>
      <c r="BN47" s="17"/>
      <c r="BO47" s="17"/>
      <c r="BP47" s="391" t="e">
        <f>#REF!</f>
        <v>#REF!</v>
      </c>
      <c r="BQ47" s="391"/>
      <c r="BR47" s="17"/>
      <c r="BS47" s="17"/>
      <c r="BT47" s="312">
        <v>62.32</v>
      </c>
      <c r="BU47" s="312"/>
      <c r="BV47" s="312">
        <v>62.42</v>
      </c>
      <c r="BW47" s="312">
        <v>62.42</v>
      </c>
      <c r="BX47" s="312">
        <f>'[1]июль 2023 (3)'!$Z$298</f>
        <v>62.51</v>
      </c>
      <c r="BY47" s="312"/>
      <c r="BZ47" s="312">
        <v>62.6</v>
      </c>
      <c r="CA47" s="312"/>
      <c r="CB47" s="392">
        <v>62.71</v>
      </c>
      <c r="CC47" s="392">
        <v>62.71</v>
      </c>
      <c r="CD47" s="312">
        <f>'[1]июль 2023 (3)'!$AF$298</f>
        <v>62.81</v>
      </c>
      <c r="CE47" s="312"/>
      <c r="CF47" s="312">
        <v>62.91</v>
      </c>
      <c r="CG47" s="312"/>
      <c r="CH47" s="312">
        <v>62.97</v>
      </c>
      <c r="CI47" s="312"/>
      <c r="CJ47" s="312">
        <v>63.08</v>
      </c>
      <c r="CK47" s="312"/>
      <c r="CL47" s="312">
        <v>63.13</v>
      </c>
      <c r="CM47" s="312"/>
      <c r="CN47" s="312">
        <v>63.18</v>
      </c>
      <c r="CO47" s="312"/>
      <c r="CP47" s="312">
        <v>63.23</v>
      </c>
      <c r="CQ47" s="312"/>
      <c r="CR47" s="393">
        <v>63.28</v>
      </c>
      <c r="CS47" s="393"/>
      <c r="CT47" s="393">
        <v>63.41</v>
      </c>
      <c r="CU47" s="393"/>
      <c r="CV47" s="232">
        <v>63.51</v>
      </c>
      <c r="CW47" s="232"/>
      <c r="CX47" s="232">
        <v>63.62</v>
      </c>
      <c r="CY47" s="232"/>
      <c r="CZ47" s="232">
        <v>63.73</v>
      </c>
      <c r="DA47" s="232"/>
      <c r="DB47" s="232">
        <v>63.83</v>
      </c>
      <c r="DC47" s="232"/>
      <c r="DD47" s="232"/>
      <c r="DE47" s="232"/>
      <c r="DF47" s="393">
        <v>63.94</v>
      </c>
      <c r="DG47" s="393"/>
      <c r="DH47" s="393">
        <v>64.14</v>
      </c>
      <c r="DI47" s="393">
        <v>64.14</v>
      </c>
      <c r="DJ47" s="393">
        <v>64.25</v>
      </c>
      <c r="DK47" s="393"/>
    </row>
    <row r="48" spans="1:117" x14ac:dyDescent="0.25">
      <c r="C48" s="163" t="s">
        <v>56</v>
      </c>
      <c r="E48" s="48">
        <v>595.20100000000002</v>
      </c>
      <c r="G48" s="48">
        <v>593.54399999999998</v>
      </c>
      <c r="AB48" s="166">
        <v>518.625</v>
      </c>
      <c r="AC48" s="17" t="s">
        <v>61</v>
      </c>
      <c r="AD48" s="17">
        <v>522.58600000000001</v>
      </c>
      <c r="AE48" s="17"/>
      <c r="AF48" s="17">
        <v>588.02700000000004</v>
      </c>
      <c r="AG48" s="17">
        <v>542.81700000000001</v>
      </c>
      <c r="AH48" s="17" t="s">
        <v>61</v>
      </c>
      <c r="AI48" s="167"/>
      <c r="AJ48" s="167"/>
      <c r="AK48" s="167"/>
      <c r="AL48" s="41">
        <v>600.78700000000003</v>
      </c>
      <c r="AM48" s="17"/>
      <c r="AN48" s="173">
        <v>601.149</v>
      </c>
      <c r="AO48" s="17"/>
      <c r="AP48" s="137">
        <v>542.59</v>
      </c>
      <c r="AQ48" s="17"/>
      <c r="AR48" s="137">
        <v>542.59</v>
      </c>
      <c r="AS48" s="17"/>
      <c r="AT48" s="17">
        <v>600.93399999999997</v>
      </c>
      <c r="AU48" s="17"/>
      <c r="AV48" s="17"/>
      <c r="AW48" s="17"/>
      <c r="AX48" s="177"/>
      <c r="AY48" s="17"/>
      <c r="AZ48" s="17">
        <v>548.31200000000001</v>
      </c>
      <c r="BA48" s="17"/>
      <c r="BB48" s="177">
        <f>'[2]Данные ДТАТЭК'!$D$4</f>
        <v>596.42899999999997</v>
      </c>
      <c r="BC48" s="17"/>
      <c r="BD48" s="175">
        <v>600.66399999999999</v>
      </c>
      <c r="BE48" s="17"/>
      <c r="BF48" s="17">
        <v>546.346</v>
      </c>
      <c r="BG48" s="17"/>
      <c r="BH48" s="17"/>
      <c r="BI48" s="17"/>
      <c r="BJ48" s="17"/>
      <c r="BK48" s="17"/>
      <c r="BL48" s="17"/>
      <c r="BM48" s="17"/>
      <c r="BN48" s="17"/>
      <c r="BO48" s="17"/>
      <c r="BP48" s="391">
        <f>'[3]Данные ДТАТЭК'!$D$4</f>
        <v>598.03499999999997</v>
      </c>
      <c r="BQ48" s="391"/>
      <c r="BR48" s="17"/>
      <c r="BS48" s="17"/>
      <c r="BT48" s="312">
        <v>583.59799999999996</v>
      </c>
      <c r="BU48" s="312"/>
      <c r="BV48" s="312">
        <v>581.49300000000005</v>
      </c>
      <c r="BW48" s="312"/>
      <c r="BX48" s="312">
        <f>'[4]Данные ДТАТЭК'!$D$4</f>
        <v>566.89300000000003</v>
      </c>
      <c r="BY48" s="312"/>
      <c r="BZ48" s="312">
        <v>559.96199999999999</v>
      </c>
      <c r="CA48" s="312"/>
      <c r="CB48" s="312">
        <v>551.06200000000001</v>
      </c>
      <c r="CC48" s="312"/>
      <c r="CD48" s="312">
        <f>'[5]Данные ДТАТЭК'!$D$4</f>
        <v>551.61</v>
      </c>
      <c r="CE48" s="312"/>
      <c r="CF48" s="312">
        <v>550.97199999999998</v>
      </c>
      <c r="CG48" s="312"/>
      <c r="CH48" s="312">
        <v>548.97400000000005</v>
      </c>
      <c r="CI48" s="312"/>
      <c r="CJ48" s="312">
        <v>549.34299999999996</v>
      </c>
      <c r="CK48" s="312"/>
      <c r="CL48" s="312">
        <v>547.08100000000002</v>
      </c>
      <c r="CM48" s="312"/>
      <c r="CN48" s="312">
        <v>552.25900000000001</v>
      </c>
      <c r="CO48" s="312"/>
      <c r="CP48" s="312">
        <v>551.40800000000002</v>
      </c>
      <c r="CQ48" s="312"/>
      <c r="CR48" s="393">
        <v>551.41999999999996</v>
      </c>
      <c r="CS48" s="393"/>
      <c r="CT48" s="393">
        <v>548.83699999999999</v>
      </c>
      <c r="CU48" s="393"/>
      <c r="CV48" s="232">
        <v>548.47799999999995</v>
      </c>
      <c r="CW48" s="232"/>
      <c r="CX48" s="232">
        <v>549.13199999999995</v>
      </c>
      <c r="CY48" s="232"/>
      <c r="CZ48" s="232">
        <v>549.92200000000003</v>
      </c>
      <c r="DA48" s="232"/>
      <c r="DB48" s="232">
        <v>546.23199999999997</v>
      </c>
      <c r="DC48" s="232"/>
      <c r="DD48" s="232"/>
      <c r="DE48" s="232"/>
      <c r="DF48" s="393">
        <v>549.65200000000004</v>
      </c>
      <c r="DG48" s="393"/>
      <c r="DH48" s="393">
        <v>549.59699999999998</v>
      </c>
      <c r="DI48" s="393">
        <v>549.59699999999998</v>
      </c>
      <c r="DJ48" s="393">
        <v>549.31600000000003</v>
      </c>
      <c r="DK48" s="393"/>
    </row>
    <row r="49" spans="3:115" x14ac:dyDescent="0.25">
      <c r="C49" s="163" t="s">
        <v>57</v>
      </c>
      <c r="E49" s="48">
        <v>51.363</v>
      </c>
      <c r="G49" s="48">
        <v>50.777999999999999</v>
      </c>
      <c r="AB49" s="166">
        <v>57.735999999999997</v>
      </c>
      <c r="AC49" s="17" t="s">
        <v>61</v>
      </c>
      <c r="AD49" s="17">
        <v>54.154000000000003</v>
      </c>
      <c r="AE49" s="17"/>
      <c r="AF49" s="17">
        <v>54.030999999999999</v>
      </c>
      <c r="AG49" s="17">
        <v>55.59</v>
      </c>
      <c r="AH49" s="17" t="s">
        <v>61</v>
      </c>
      <c r="AI49" s="167"/>
      <c r="AJ49" s="167"/>
      <c r="AK49" s="167"/>
      <c r="AL49" s="41">
        <v>55.093000000000004</v>
      </c>
      <c r="AM49" s="17"/>
      <c r="AN49" s="173">
        <v>58.817999999999998</v>
      </c>
      <c r="AO49" s="17"/>
      <c r="AP49" s="137">
        <v>57.779000000000003</v>
      </c>
      <c r="AQ49" s="17"/>
      <c r="AR49" s="137">
        <v>57.779000000000003</v>
      </c>
      <c r="AS49" s="17"/>
      <c r="AT49" s="17">
        <v>50.436</v>
      </c>
      <c r="AU49" s="17"/>
      <c r="AV49" s="17"/>
      <c r="AW49" s="17"/>
      <c r="AX49" s="177"/>
      <c r="AY49" s="17"/>
      <c r="AZ49" s="17">
        <v>51.792000000000002</v>
      </c>
      <c r="BA49" s="17"/>
      <c r="BB49" s="177">
        <f>'[2]Данные ДТАТЭК'!$E$4</f>
        <v>52.390999999999998</v>
      </c>
      <c r="BC49" s="17"/>
      <c r="BD49" s="17">
        <v>51.343000000000004</v>
      </c>
      <c r="BE49" s="17"/>
      <c r="BF49" s="17">
        <v>53.106999999999999</v>
      </c>
      <c r="BG49" s="17"/>
      <c r="BH49" s="17"/>
      <c r="BI49" s="17"/>
      <c r="BJ49" s="17"/>
      <c r="BK49" s="17"/>
      <c r="BL49" s="17"/>
      <c r="BM49" s="17"/>
      <c r="BN49" s="17"/>
      <c r="BO49" s="17"/>
      <c r="BP49" s="391">
        <f>'[3]Данные ДТАТЭК'!$E$4</f>
        <v>50.93</v>
      </c>
      <c r="BQ49" s="391"/>
      <c r="BR49" s="17"/>
      <c r="BS49" s="17"/>
      <c r="BT49" s="312">
        <v>69.578000000000003</v>
      </c>
      <c r="BU49" s="312"/>
      <c r="BV49" s="312">
        <v>62.503999999999998</v>
      </c>
      <c r="BW49" s="312"/>
      <c r="BX49" s="312">
        <f>'[4]Данные ДТАТЭК'!$E$4</f>
        <v>63.999000000000002</v>
      </c>
      <c r="BY49" s="312"/>
      <c r="BZ49" s="312">
        <v>68.067999999999998</v>
      </c>
      <c r="CA49" s="312"/>
      <c r="CB49" s="312">
        <v>68.159000000000006</v>
      </c>
      <c r="CC49" s="312"/>
      <c r="CD49" s="312">
        <f>'[5]Данные ДТАТЭК'!$E$4</f>
        <v>68.108000000000004</v>
      </c>
      <c r="CE49" s="312"/>
      <c r="CF49" s="312">
        <v>68.756</v>
      </c>
      <c r="CG49" s="312"/>
      <c r="CH49" s="312">
        <v>68.995999999999995</v>
      </c>
      <c r="CI49" s="312"/>
      <c r="CJ49" s="312">
        <v>68.745000000000005</v>
      </c>
      <c r="CK49" s="312"/>
      <c r="CL49" s="312">
        <v>63.054000000000002</v>
      </c>
      <c r="CM49" s="312"/>
      <c r="CN49" s="312">
        <v>62.939</v>
      </c>
      <c r="CO49" s="312"/>
      <c r="CP49" s="312">
        <v>69.581999999999994</v>
      </c>
      <c r="CQ49" s="312"/>
      <c r="CR49" s="393">
        <v>68.748000000000005</v>
      </c>
      <c r="CS49" s="393"/>
      <c r="CT49" s="393">
        <v>68.986000000000004</v>
      </c>
      <c r="CU49" s="393"/>
      <c r="CV49" s="232">
        <v>70.650999999999996</v>
      </c>
      <c r="CW49" s="232"/>
      <c r="CX49" s="232">
        <v>66.668000000000006</v>
      </c>
      <c r="CY49" s="232"/>
      <c r="CZ49" s="232">
        <v>69.034999999999997</v>
      </c>
      <c r="DA49" s="232"/>
      <c r="DB49" s="232">
        <v>70.724000000000004</v>
      </c>
      <c r="DC49" s="232"/>
      <c r="DD49" s="232"/>
      <c r="DE49" s="232"/>
      <c r="DF49" s="393">
        <v>73.512</v>
      </c>
      <c r="DG49" s="393"/>
      <c r="DH49" s="393">
        <v>74.491</v>
      </c>
      <c r="DI49" s="393">
        <v>74.491</v>
      </c>
      <c r="DJ49" s="393">
        <v>72.792000000000002</v>
      </c>
      <c r="DK49" s="393"/>
    </row>
    <row r="50" spans="3:115" x14ac:dyDescent="0.25">
      <c r="C50" s="163" t="s">
        <v>58</v>
      </c>
      <c r="E50" s="48">
        <v>227.43600000000001</v>
      </c>
      <c r="G50" s="48">
        <v>194.7</v>
      </c>
      <c r="AA50" s="48">
        <v>66</v>
      </c>
      <c r="AB50" s="166">
        <v>499.95</v>
      </c>
      <c r="AC50" s="17" t="s">
        <v>61</v>
      </c>
      <c r="AD50" s="17">
        <v>483.78</v>
      </c>
      <c r="AE50" s="17"/>
      <c r="AF50" s="17">
        <v>463.65</v>
      </c>
      <c r="AG50" s="17">
        <v>470.976</v>
      </c>
      <c r="AH50" s="17" t="s">
        <v>61</v>
      </c>
      <c r="AI50" s="167"/>
      <c r="AJ50" s="167"/>
      <c r="AK50" s="167"/>
      <c r="AL50" s="41">
        <v>461.93399999998655</v>
      </c>
      <c r="AM50" s="17"/>
      <c r="AN50" s="173">
        <v>466.55399999999997</v>
      </c>
      <c r="AO50" s="17"/>
      <c r="AP50" s="137">
        <v>463.91399999999999</v>
      </c>
      <c r="AQ50" s="17"/>
      <c r="AR50" s="137">
        <v>463.91399999999999</v>
      </c>
      <c r="AS50" s="17"/>
      <c r="AT50" s="17">
        <v>466.35600000004706</v>
      </c>
      <c r="AU50" s="17"/>
      <c r="AV50" s="17"/>
      <c r="AW50" s="17"/>
      <c r="AX50" s="177"/>
      <c r="AY50" s="17"/>
      <c r="AZ50" s="17">
        <v>452.69400000000002</v>
      </c>
      <c r="BA50" s="17"/>
      <c r="BB50" s="177" t="e">
        <f>#REF!</f>
        <v>#REF!</v>
      </c>
      <c r="BC50" s="17"/>
      <c r="BD50" s="17">
        <v>188.23699999999999</v>
      </c>
      <c r="BE50" s="17"/>
      <c r="BF50" s="17">
        <v>184.99799999999999</v>
      </c>
      <c r="BG50" s="17"/>
      <c r="BH50" s="17"/>
      <c r="BI50" s="17"/>
      <c r="BJ50" s="17"/>
      <c r="BK50" s="17"/>
      <c r="BL50" s="17"/>
      <c r="BM50" s="17"/>
      <c r="BN50" s="17"/>
      <c r="BO50" s="17"/>
      <c r="BP50" s="391" t="e">
        <f>#REF!</f>
        <v>#REF!</v>
      </c>
      <c r="BQ50" s="391"/>
      <c r="BR50" s="17"/>
      <c r="BS50" s="17"/>
      <c r="BT50" s="312">
        <v>195.822</v>
      </c>
      <c r="BU50" s="312"/>
      <c r="BV50" s="312">
        <v>175.95599999999999</v>
      </c>
      <c r="BW50" s="312"/>
      <c r="BX50" s="312">
        <f>'[1]июль 2023 (3)'!$AA$449</f>
        <v>207.10799999993469</v>
      </c>
      <c r="BY50" s="312"/>
      <c r="BZ50" s="312">
        <v>214.23599999999999</v>
      </c>
      <c r="CA50" s="312"/>
      <c r="CB50" s="312">
        <v>188.892</v>
      </c>
      <c r="CC50" s="312"/>
      <c r="CD50" s="312">
        <f>'[1]июль 2023 (3)'!$AG$449</f>
        <v>204.7320000000509</v>
      </c>
      <c r="CE50" s="312"/>
      <c r="CF50" s="312">
        <v>333.036</v>
      </c>
      <c r="CG50" s="312"/>
      <c r="CH50" s="312">
        <v>519.61800000000005</v>
      </c>
      <c r="CI50" s="312"/>
      <c r="CJ50" s="312">
        <v>520.67399999994814</v>
      </c>
      <c r="CK50" s="312"/>
      <c r="CL50" s="312">
        <v>554.59800000001633</v>
      </c>
      <c r="CM50" s="312"/>
      <c r="CN50" s="312">
        <v>511.76400000005378</v>
      </c>
      <c r="CO50" s="312"/>
      <c r="CP50" s="312">
        <v>542.98199999993085</v>
      </c>
      <c r="CQ50" s="312"/>
      <c r="CR50" s="393">
        <v>535.39200000006531</v>
      </c>
      <c r="CS50" s="393"/>
      <c r="CT50" s="393">
        <v>488.13599999992221</v>
      </c>
      <c r="CU50" s="393"/>
      <c r="CV50" s="232">
        <v>330.19800000004034</v>
      </c>
      <c r="CW50" s="232"/>
      <c r="CX50" s="232">
        <v>144.14399999995294</v>
      </c>
      <c r="CY50" s="232"/>
      <c r="CZ50" s="232">
        <v>55.176000000075874</v>
      </c>
      <c r="DA50" s="232"/>
      <c r="DB50" s="232">
        <v>308.35199999991164</v>
      </c>
      <c r="DC50" s="232"/>
      <c r="DD50" s="232"/>
      <c r="DE50" s="232"/>
      <c r="DF50" s="393">
        <v>323.00400000001537</v>
      </c>
      <c r="DG50" s="393"/>
      <c r="DH50" s="393">
        <v>330.85800000005474</v>
      </c>
      <c r="DI50" s="393">
        <v>330.85800000005474</v>
      </c>
      <c r="DJ50" s="393">
        <v>342.80399999996735</v>
      </c>
      <c r="DK50" s="393"/>
    </row>
    <row r="51" spans="3:115" x14ac:dyDescent="0.25">
      <c r="C51" s="163" t="s">
        <v>63</v>
      </c>
      <c r="E51" s="48">
        <v>1613.7819999999999</v>
      </c>
      <c r="G51" s="48">
        <v>1643.7090000000001</v>
      </c>
      <c r="AB51" s="166">
        <v>1841.7159999999999</v>
      </c>
      <c r="AC51" s="17" t="s">
        <v>61</v>
      </c>
      <c r="AD51" s="17">
        <v>1873.7370000000001</v>
      </c>
      <c r="AE51" s="17"/>
      <c r="AF51" s="17">
        <v>1847.539</v>
      </c>
      <c r="AG51" s="17">
        <v>1823.67</v>
      </c>
      <c r="AH51" s="17" t="s">
        <v>61</v>
      </c>
      <c r="AI51" s="167"/>
      <c r="AJ51" s="167"/>
      <c r="AK51" s="167"/>
      <c r="AL51" s="41">
        <v>1814.638999999996</v>
      </c>
      <c r="AM51" s="17"/>
      <c r="AN51" s="173">
        <v>1772.9870000000001</v>
      </c>
      <c r="AO51" s="17"/>
      <c r="AP51" s="137">
        <v>1761.904</v>
      </c>
      <c r="AQ51" s="17"/>
      <c r="AR51" s="137">
        <v>1761.904</v>
      </c>
      <c r="AS51" s="17"/>
      <c r="AT51" s="17">
        <v>1780.5690000000045</v>
      </c>
      <c r="AU51" s="17"/>
      <c r="AV51" s="17"/>
      <c r="AW51" s="17"/>
      <c r="AX51" s="177"/>
      <c r="AY51" s="17"/>
      <c r="AZ51" s="17">
        <v>1743.1559999999999</v>
      </c>
      <c r="BA51" s="17"/>
      <c r="BB51" s="177" t="e">
        <f>#REF!</f>
        <v>#REF!</v>
      </c>
      <c r="BC51" s="17"/>
      <c r="BD51" s="17">
        <v>1723.9290000000301</v>
      </c>
      <c r="BE51" s="17"/>
      <c r="BF51" s="17">
        <v>1691.203</v>
      </c>
      <c r="BG51" s="17"/>
      <c r="BH51" s="17"/>
      <c r="BI51" s="17"/>
      <c r="BJ51" s="17"/>
      <c r="BK51" s="17"/>
      <c r="BL51" s="17"/>
      <c r="BM51" s="17"/>
      <c r="BN51" s="17"/>
      <c r="BO51" s="17"/>
      <c r="BP51" s="391" t="e">
        <f>#REF!</f>
        <v>#REF!</v>
      </c>
      <c r="BQ51" s="391"/>
      <c r="BR51" s="17"/>
      <c r="BS51" s="17"/>
      <c r="BT51" s="312">
        <v>1709.48</v>
      </c>
      <c r="BU51" s="312"/>
      <c r="BV51" s="312">
        <v>1706.346</v>
      </c>
      <c r="BW51" s="312"/>
      <c r="BX51" s="312">
        <f>'[1]июль 2023 (3)'!$AA$455</f>
        <v>1689.3079999999945</v>
      </c>
      <c r="BY51" s="312"/>
      <c r="BZ51" s="312">
        <v>1725.8889999999999</v>
      </c>
      <c r="CA51" s="312"/>
      <c r="CB51" s="312">
        <v>1729.356</v>
      </c>
      <c r="CC51" s="312"/>
      <c r="CD51" s="312">
        <f>'[1]июль 2023 (3)'!$AG$455</f>
        <v>1726.9780000000237</v>
      </c>
      <c r="CE51" s="312"/>
      <c r="CF51" s="312">
        <v>1717.4639999999999</v>
      </c>
      <c r="CG51" s="312"/>
      <c r="CH51" s="312">
        <v>1712.11</v>
      </c>
      <c r="CI51" s="312"/>
      <c r="CJ51" s="312">
        <v>1631.2589999999748</v>
      </c>
      <c r="CK51" s="312"/>
      <c r="CL51" s="312">
        <v>1685.422</v>
      </c>
      <c r="CM51" s="312"/>
      <c r="CN51" s="312">
        <v>1685.422</v>
      </c>
      <c r="CO51" s="312"/>
      <c r="CP51" s="312">
        <v>1685.422</v>
      </c>
      <c r="CQ51" s="312"/>
      <c r="CR51" s="393">
        <v>1612.6279999999929</v>
      </c>
      <c r="CS51" s="393"/>
      <c r="CT51" s="393">
        <v>1617.6010000000001</v>
      </c>
      <c r="CU51" s="393"/>
      <c r="CV51" s="232">
        <v>1589.2829999999999</v>
      </c>
      <c r="CW51" s="232"/>
      <c r="CX51" s="232">
        <v>1589.2829999999999</v>
      </c>
      <c r="CY51" s="232"/>
      <c r="CZ51" s="232">
        <v>1529.7379999999689</v>
      </c>
      <c r="DA51" s="232"/>
      <c r="DB51" s="232">
        <v>1559.2929999999999</v>
      </c>
      <c r="DC51" s="232"/>
      <c r="DD51" s="232"/>
      <c r="DE51" s="232"/>
      <c r="DF51" s="393">
        <v>1507.9960000000001</v>
      </c>
      <c r="DG51" s="393"/>
      <c r="DH51" s="393">
        <v>1507.9960000000001</v>
      </c>
      <c r="DI51" s="393">
        <v>1507.9960000000001</v>
      </c>
      <c r="DJ51" s="393">
        <v>1490.4460000000172</v>
      </c>
      <c r="DK51" s="393"/>
    </row>
    <row r="52" spans="3:115" x14ac:dyDescent="0.25">
      <c r="C52" s="163" t="s">
        <v>59</v>
      </c>
      <c r="E52" s="48">
        <v>35.462000000000003</v>
      </c>
      <c r="G52" s="48">
        <v>35.817999999999998</v>
      </c>
      <c r="AA52" s="48">
        <v>3.5</v>
      </c>
      <c r="AB52" s="166">
        <v>38.6</v>
      </c>
      <c r="AC52" s="17" t="s">
        <v>61</v>
      </c>
      <c r="AD52" s="17">
        <v>39.225999999999999</v>
      </c>
      <c r="AE52" s="17"/>
      <c r="AF52" s="17">
        <v>18.649999999999999</v>
      </c>
      <c r="AG52" s="17">
        <v>38.234000000000002</v>
      </c>
      <c r="AH52" s="17" t="s">
        <v>61</v>
      </c>
      <c r="AI52" s="167"/>
      <c r="AJ52" s="167"/>
      <c r="AK52" s="167"/>
      <c r="AL52" s="41">
        <v>40.101999999999997</v>
      </c>
      <c r="AM52" s="17"/>
      <c r="AN52" s="174">
        <v>36.145000000000003</v>
      </c>
      <c r="AO52" s="17"/>
      <c r="AP52" s="137">
        <v>7.7729999999999997</v>
      </c>
      <c r="AQ52" s="17"/>
      <c r="AR52" s="137">
        <v>7.7729999999999997</v>
      </c>
      <c r="AS52" s="17"/>
      <c r="AT52" s="17">
        <v>36.482999999999997</v>
      </c>
      <c r="AU52" s="17"/>
      <c r="AV52" s="17"/>
      <c r="AW52" s="17"/>
      <c r="AX52" s="177"/>
      <c r="AY52" s="17"/>
      <c r="AZ52" s="17">
        <v>36.676000000000002</v>
      </c>
      <c r="BA52" s="17"/>
      <c r="BB52" s="177">
        <f>'[2]Данные ДТАТЭК'!$D$8</f>
        <v>35.853000000000002</v>
      </c>
      <c r="BC52" s="17"/>
      <c r="BD52" s="17">
        <v>35.386000000000003</v>
      </c>
      <c r="BE52" s="17"/>
      <c r="BF52" s="17">
        <v>35.479999999999997</v>
      </c>
      <c r="BG52" s="17"/>
      <c r="BH52" s="17"/>
      <c r="BI52" s="17"/>
      <c r="BJ52" s="17"/>
      <c r="BK52" s="17"/>
      <c r="BL52" s="17"/>
      <c r="BM52" s="17"/>
      <c r="BN52" s="17"/>
      <c r="BO52" s="17"/>
      <c r="BP52" s="391">
        <f>'[3]Данные ДТАТЭК'!$D$8</f>
        <v>37.893999999999998</v>
      </c>
      <c r="BQ52" s="391"/>
      <c r="BR52" s="17"/>
      <c r="BS52" s="17"/>
      <c r="BT52" s="312">
        <v>36.482999999999997</v>
      </c>
      <c r="BU52" s="312"/>
      <c r="BV52" s="312">
        <v>36.279000000000003</v>
      </c>
      <c r="BW52" s="312"/>
      <c r="BX52" s="312">
        <f>'[4]Данные ДТАТЭК'!$D$8</f>
        <v>36.033999999999999</v>
      </c>
      <c r="BY52" s="312"/>
      <c r="BZ52" s="312">
        <v>36.045999999999999</v>
      </c>
      <c r="CA52" s="312"/>
      <c r="CB52" s="312">
        <v>36.033999999999999</v>
      </c>
      <c r="CC52" s="312"/>
      <c r="CD52" s="312">
        <f>'[5]Данные ДТАТЭК'!$D$8</f>
        <v>36.283999999999999</v>
      </c>
      <c r="CE52" s="312"/>
      <c r="CF52" s="312">
        <v>36.261000000000003</v>
      </c>
      <c r="CG52" s="312"/>
      <c r="CH52" s="312">
        <v>36.273000000000003</v>
      </c>
      <c r="CI52" s="312"/>
      <c r="CJ52" s="312">
        <v>36.82099999999609</v>
      </c>
      <c r="CK52" s="312"/>
      <c r="CL52" s="312">
        <v>37.002000000000045</v>
      </c>
      <c r="CM52" s="312"/>
      <c r="CN52" s="312">
        <v>36.763000000001057</v>
      </c>
      <c r="CO52" s="312"/>
      <c r="CP52" s="312">
        <v>36.786000000001692</v>
      </c>
      <c r="CQ52" s="312"/>
      <c r="CR52" s="393">
        <v>32.276999999998772</v>
      </c>
      <c r="CS52" s="393"/>
      <c r="CT52" s="393">
        <v>35.175999999998524</v>
      </c>
      <c r="CU52" s="393"/>
      <c r="CV52" s="232">
        <v>34.523000000002959</v>
      </c>
      <c r="CW52" s="232"/>
      <c r="CX52" s="232">
        <v>32.639000000000031</v>
      </c>
      <c r="CY52" s="232"/>
      <c r="CZ52" s="232">
        <v>32.674000000000795</v>
      </c>
      <c r="DA52" s="232"/>
      <c r="DB52" s="232">
        <v>29.197000000001573</v>
      </c>
      <c r="DC52" s="232"/>
      <c r="DD52" s="232"/>
      <c r="DE52" s="232"/>
      <c r="DF52" s="393">
        <v>34.90799999999863</v>
      </c>
      <c r="DG52" s="393"/>
      <c r="DH52" s="393">
        <v>35.525999999999797</v>
      </c>
      <c r="DI52" s="393">
        <v>35.525999999999797</v>
      </c>
      <c r="DJ52" s="393">
        <v>32.429000000001814</v>
      </c>
      <c r="DK52" s="393"/>
    </row>
  </sheetData>
  <mergeCells count="657">
    <mergeCell ref="DB33:DC33"/>
    <mergeCell ref="DD33:DE33"/>
    <mergeCell ref="DJ5:DK5"/>
    <mergeCell ref="DJ30:DK30"/>
    <mergeCell ref="DJ31:DK31"/>
    <mergeCell ref="DJ32:DK32"/>
    <mergeCell ref="DJ33:DK33"/>
    <mergeCell ref="DJ34:DK34"/>
    <mergeCell ref="DJ39:DK39"/>
    <mergeCell ref="DB34:DC34"/>
    <mergeCell ref="DD34:DE34"/>
    <mergeCell ref="DD5:DE5"/>
    <mergeCell ref="DD30:DE30"/>
    <mergeCell ref="DD31:DE31"/>
    <mergeCell ref="DD32:DE32"/>
    <mergeCell ref="DF5:DG5"/>
    <mergeCell ref="DH5:DI5"/>
    <mergeCell ref="DF30:DG30"/>
    <mergeCell ref="DH30:DI30"/>
    <mergeCell ref="DF31:DG31"/>
    <mergeCell ref="DH31:DI31"/>
    <mergeCell ref="DF32:DG32"/>
    <mergeCell ref="DH32:DI32"/>
    <mergeCell ref="DF33:DG33"/>
    <mergeCell ref="CR39:CS39"/>
    <mergeCell ref="CR40:CS40"/>
    <mergeCell ref="CR41:CS41"/>
    <mergeCell ref="CR42:CS42"/>
    <mergeCell ref="CR34:CS34"/>
    <mergeCell ref="CT40:CU40"/>
    <mergeCell ref="CT41:CU41"/>
    <mergeCell ref="CT42:CU42"/>
    <mergeCell ref="CZ34:DA34"/>
    <mergeCell ref="CV34:CW34"/>
    <mergeCell ref="CX34:CY34"/>
    <mergeCell ref="CN51:CO51"/>
    <mergeCell ref="CN52:CO52"/>
    <mergeCell ref="CN42:CO42"/>
    <mergeCell ref="CN43:CO43"/>
    <mergeCell ref="CN44:CO44"/>
    <mergeCell ref="CN45:CO45"/>
    <mergeCell ref="CN46:CO46"/>
    <mergeCell ref="CN47:CO47"/>
    <mergeCell ref="CN48:CO48"/>
    <mergeCell ref="CN49:CO49"/>
    <mergeCell ref="CN50:CO50"/>
    <mergeCell ref="CN30:CO30"/>
    <mergeCell ref="CN31:CO31"/>
    <mergeCell ref="CN32:CO32"/>
    <mergeCell ref="CN33:CO33"/>
    <mergeCell ref="CN34:CO34"/>
    <mergeCell ref="CN5:CO5"/>
    <mergeCell ref="CN39:CO39"/>
    <mergeCell ref="CN40:CO40"/>
    <mergeCell ref="CN41:CO41"/>
    <mergeCell ref="CL52:CM52"/>
    <mergeCell ref="CL43:CM43"/>
    <mergeCell ref="CL44:CM44"/>
    <mergeCell ref="CL45:CM45"/>
    <mergeCell ref="CL46:CM46"/>
    <mergeCell ref="CL47:CM47"/>
    <mergeCell ref="CL48:CM48"/>
    <mergeCell ref="CL49:CM49"/>
    <mergeCell ref="CL50:CM50"/>
    <mergeCell ref="CL51:CM51"/>
    <mergeCell ref="CL30:CM30"/>
    <mergeCell ref="CL31:CM31"/>
    <mergeCell ref="CL32:CM32"/>
    <mergeCell ref="CL33:CM33"/>
    <mergeCell ref="CL34:CM34"/>
    <mergeCell ref="CL39:CM39"/>
    <mergeCell ref="CL40:CM40"/>
    <mergeCell ref="CL41:CM41"/>
    <mergeCell ref="CL42:CM42"/>
    <mergeCell ref="CJ48:CK48"/>
    <mergeCell ref="CJ49:CK49"/>
    <mergeCell ref="CJ50:CK50"/>
    <mergeCell ref="CJ51:CK51"/>
    <mergeCell ref="CJ52:CK52"/>
    <mergeCell ref="CJ33:CK33"/>
    <mergeCell ref="CJ34:CK34"/>
    <mergeCell ref="CJ39:CK39"/>
    <mergeCell ref="CJ40:CK40"/>
    <mergeCell ref="CJ41:CK41"/>
    <mergeCell ref="CJ42:CK42"/>
    <mergeCell ref="CJ43:CK43"/>
    <mergeCell ref="CJ44:CK44"/>
    <mergeCell ref="CJ45:CK45"/>
    <mergeCell ref="CF48:CG48"/>
    <mergeCell ref="CF49:CG49"/>
    <mergeCell ref="CF50:CG50"/>
    <mergeCell ref="CF51:CG51"/>
    <mergeCell ref="CF52:CG52"/>
    <mergeCell ref="CF39:CG39"/>
    <mergeCell ref="CF40:CG40"/>
    <mergeCell ref="CF41:CG41"/>
    <mergeCell ref="CF42:CG42"/>
    <mergeCell ref="CF43:CG43"/>
    <mergeCell ref="CF44:CG44"/>
    <mergeCell ref="CF45:CG45"/>
    <mergeCell ref="CF46:CG46"/>
    <mergeCell ref="CF47:CG47"/>
    <mergeCell ref="BX51:BY51"/>
    <mergeCell ref="BX52:BY52"/>
    <mergeCell ref="BX42:BY42"/>
    <mergeCell ref="BX43:BY43"/>
    <mergeCell ref="BX44:BY44"/>
    <mergeCell ref="BX45:BY45"/>
    <mergeCell ref="BX46:BY46"/>
    <mergeCell ref="BX47:BY47"/>
    <mergeCell ref="BX48:BY48"/>
    <mergeCell ref="BX49:BY49"/>
    <mergeCell ref="BX50:BY50"/>
    <mergeCell ref="BX30:BY30"/>
    <mergeCell ref="BX31:BY31"/>
    <mergeCell ref="BX32:BY32"/>
    <mergeCell ref="BX33:BY33"/>
    <mergeCell ref="BX34:BY34"/>
    <mergeCell ref="BX35:BY35"/>
    <mergeCell ref="BX39:BY39"/>
    <mergeCell ref="BX40:BY40"/>
    <mergeCell ref="BX41:BY41"/>
    <mergeCell ref="BZ48:CA48"/>
    <mergeCell ref="BZ49:CA49"/>
    <mergeCell ref="BZ50:CA50"/>
    <mergeCell ref="BZ51:CA51"/>
    <mergeCell ref="BZ52:CA52"/>
    <mergeCell ref="BZ39:CA39"/>
    <mergeCell ref="BZ40:CA40"/>
    <mergeCell ref="BZ41:CA41"/>
    <mergeCell ref="BZ42:CA42"/>
    <mergeCell ref="BZ43:CA43"/>
    <mergeCell ref="BZ44:CA44"/>
    <mergeCell ref="BZ45:CA45"/>
    <mergeCell ref="BZ46:CA46"/>
    <mergeCell ref="BZ47:CA47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BR5:BS5"/>
    <mergeCell ref="X5:Y5"/>
    <mergeCell ref="Z5:AA5"/>
    <mergeCell ref="AB5:AC5"/>
    <mergeCell ref="BZ5:CA5"/>
    <mergeCell ref="BT5:BU5"/>
    <mergeCell ref="BX5:BY5"/>
    <mergeCell ref="CB5:CC5"/>
    <mergeCell ref="CF5:CG5"/>
    <mergeCell ref="CJ5:CK5"/>
    <mergeCell ref="CL5:CM5"/>
    <mergeCell ref="CR5:CS5"/>
    <mergeCell ref="CP5:CQ5"/>
    <mergeCell ref="CD5:CE5"/>
    <mergeCell ref="A8:C8"/>
    <mergeCell ref="BB5:BC5"/>
    <mergeCell ref="BD5:BE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AD5:AE5"/>
    <mergeCell ref="AF5:AG5"/>
    <mergeCell ref="AH5:AI5"/>
    <mergeCell ref="AJ5:AK5"/>
    <mergeCell ref="AL5:AM5"/>
    <mergeCell ref="A25:C25"/>
    <mergeCell ref="A9:C9"/>
    <mergeCell ref="A10:C10"/>
    <mergeCell ref="A11:C11"/>
    <mergeCell ref="A13:C13"/>
    <mergeCell ref="A14:C14"/>
    <mergeCell ref="A15:C15"/>
    <mergeCell ref="BN5:BO5"/>
    <mergeCell ref="BP5:BQ5"/>
    <mergeCell ref="AN5:AO5"/>
    <mergeCell ref="R5:S5"/>
    <mergeCell ref="T5:U5"/>
    <mergeCell ref="V5:W5"/>
    <mergeCell ref="A16:C16"/>
    <mergeCell ref="A17:C17"/>
    <mergeCell ref="A18:C18"/>
    <mergeCell ref="A19:C19"/>
    <mergeCell ref="A20:C20"/>
    <mergeCell ref="A24:C24"/>
    <mergeCell ref="A21:C21"/>
    <mergeCell ref="A22:C22"/>
    <mergeCell ref="A23:C23"/>
    <mergeCell ref="A12:C12"/>
    <mergeCell ref="A7:C7"/>
    <mergeCell ref="J30:K30"/>
    <mergeCell ref="L30:M30"/>
    <mergeCell ref="N30:O30"/>
    <mergeCell ref="P30:Q30"/>
    <mergeCell ref="R30:S30"/>
    <mergeCell ref="T30:U30"/>
    <mergeCell ref="A26:C26"/>
    <mergeCell ref="A29:C29"/>
    <mergeCell ref="A30:C30"/>
    <mergeCell ref="D30:E30"/>
    <mergeCell ref="F30:G30"/>
    <mergeCell ref="H30:I30"/>
    <mergeCell ref="A27:C27"/>
    <mergeCell ref="A28:C28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BR30:BS30"/>
    <mergeCell ref="A31:C31"/>
    <mergeCell ref="D31:E31"/>
    <mergeCell ref="F31:G31"/>
    <mergeCell ref="H31:I31"/>
    <mergeCell ref="J31:K31"/>
    <mergeCell ref="L31:M31"/>
    <mergeCell ref="N31:O31"/>
    <mergeCell ref="P31:Q31"/>
    <mergeCell ref="BF30:BG30"/>
    <mergeCell ref="BH30:BI30"/>
    <mergeCell ref="BJ30:BK30"/>
    <mergeCell ref="BL30:BM30"/>
    <mergeCell ref="BN30:BO30"/>
    <mergeCell ref="BP30:BQ30"/>
    <mergeCell ref="AT30:AU30"/>
    <mergeCell ref="AV30:AW30"/>
    <mergeCell ref="AX30:AY30"/>
    <mergeCell ref="AZ30:BA30"/>
    <mergeCell ref="BB30:BC30"/>
    <mergeCell ref="BD30:BE30"/>
    <mergeCell ref="AH30:AI30"/>
    <mergeCell ref="AJ30:AK30"/>
    <mergeCell ref="BN31:BO31"/>
    <mergeCell ref="A32:C32"/>
    <mergeCell ref="D32:E32"/>
    <mergeCell ref="F32:G32"/>
    <mergeCell ref="H32:I32"/>
    <mergeCell ref="J32:K32"/>
    <mergeCell ref="L32:M32"/>
    <mergeCell ref="BB31:BC31"/>
    <mergeCell ref="BD31:BE31"/>
    <mergeCell ref="BF31:BG31"/>
    <mergeCell ref="AP31:AQ31"/>
    <mergeCell ref="AR31:AS31"/>
    <mergeCell ref="AT31:AU31"/>
    <mergeCell ref="AV31:AW31"/>
    <mergeCell ref="AX31:AY31"/>
    <mergeCell ref="AZ31:BA31"/>
    <mergeCell ref="AD31:AE31"/>
    <mergeCell ref="AF31:AG31"/>
    <mergeCell ref="AH31:AI31"/>
    <mergeCell ref="AJ31:AK31"/>
    <mergeCell ref="AL31:AM31"/>
    <mergeCell ref="BP31:BQ31"/>
    <mergeCell ref="BR31:BS31"/>
    <mergeCell ref="AN31:AO31"/>
    <mergeCell ref="R31:S31"/>
    <mergeCell ref="T31:U31"/>
    <mergeCell ref="V31:W31"/>
    <mergeCell ref="X31:Y31"/>
    <mergeCell ref="Z31:AA31"/>
    <mergeCell ref="AB31:AC31"/>
    <mergeCell ref="BH31:BI31"/>
    <mergeCell ref="BJ31:BK31"/>
    <mergeCell ref="BL31:BM31"/>
    <mergeCell ref="BJ32:BK32"/>
    <mergeCell ref="BL32:BM32"/>
    <mergeCell ref="BN32:BO32"/>
    <mergeCell ref="BP32:BQ32"/>
    <mergeCell ref="BR32:BS32"/>
    <mergeCell ref="N32:O32"/>
    <mergeCell ref="P32:Q32"/>
    <mergeCell ref="R32:S32"/>
    <mergeCell ref="T32:U32"/>
    <mergeCell ref="V32:W32"/>
    <mergeCell ref="X32:Y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AX32:AY32"/>
    <mergeCell ref="AZ32:BA32"/>
    <mergeCell ref="BB32:BC32"/>
    <mergeCell ref="BD32:BE32"/>
    <mergeCell ref="BF32:BG32"/>
    <mergeCell ref="BN33:BO33"/>
    <mergeCell ref="BP33:BQ33"/>
    <mergeCell ref="BR33:BS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R33:S33"/>
    <mergeCell ref="BH32:BI32"/>
    <mergeCell ref="T33:U33"/>
    <mergeCell ref="V33:W33"/>
    <mergeCell ref="X33:Y33"/>
    <mergeCell ref="Z33:AA33"/>
    <mergeCell ref="AB33:AC33"/>
    <mergeCell ref="AD32:AE32"/>
    <mergeCell ref="AF32:AG32"/>
    <mergeCell ref="AH32:AI32"/>
    <mergeCell ref="AJ32:AK32"/>
    <mergeCell ref="AZ33:BA33"/>
    <mergeCell ref="BP34:BQ34"/>
    <mergeCell ref="A34:C34"/>
    <mergeCell ref="D34:E34"/>
    <mergeCell ref="F34:G34"/>
    <mergeCell ref="H34:I34"/>
    <mergeCell ref="J34:K34"/>
    <mergeCell ref="L34:M34"/>
    <mergeCell ref="BB33:BC33"/>
    <mergeCell ref="BD33:BE33"/>
    <mergeCell ref="BF33:BG33"/>
    <mergeCell ref="AD33:AE33"/>
    <mergeCell ref="AF33:AG33"/>
    <mergeCell ref="A33:C33"/>
    <mergeCell ref="D33:E33"/>
    <mergeCell ref="F33:G33"/>
    <mergeCell ref="H33:I33"/>
    <mergeCell ref="J33:K33"/>
    <mergeCell ref="L33:M33"/>
    <mergeCell ref="N33:O33"/>
    <mergeCell ref="P33:Q33"/>
    <mergeCell ref="AH33:AI33"/>
    <mergeCell ref="AJ33:AK33"/>
    <mergeCell ref="AL33:AM33"/>
    <mergeCell ref="AN33:AO33"/>
    <mergeCell ref="AX34:AY34"/>
    <mergeCell ref="AZ34:BA34"/>
    <mergeCell ref="BB34:BC34"/>
    <mergeCell ref="BD34:BE34"/>
    <mergeCell ref="BF34:BG34"/>
    <mergeCell ref="BH34:BI34"/>
    <mergeCell ref="AL34:AM34"/>
    <mergeCell ref="AN34:AO34"/>
    <mergeCell ref="AP34:AQ34"/>
    <mergeCell ref="AR34:AS34"/>
    <mergeCell ref="AT34:AU34"/>
    <mergeCell ref="AV34:AW34"/>
    <mergeCell ref="BR34:BS34"/>
    <mergeCell ref="Z34:AA34"/>
    <mergeCell ref="AB34:AC34"/>
    <mergeCell ref="AD34:AE34"/>
    <mergeCell ref="AF34:AG34"/>
    <mergeCell ref="AH34:AI34"/>
    <mergeCell ref="AJ34:AK34"/>
    <mergeCell ref="X35:Y35"/>
    <mergeCell ref="A35:C35"/>
    <mergeCell ref="D35:E35"/>
    <mergeCell ref="F35:G35"/>
    <mergeCell ref="H35:I35"/>
    <mergeCell ref="J35:K35"/>
    <mergeCell ref="L35:M35"/>
    <mergeCell ref="N34:O34"/>
    <mergeCell ref="P34:Q34"/>
    <mergeCell ref="R34:S34"/>
    <mergeCell ref="T34:U34"/>
    <mergeCell ref="V34:W34"/>
    <mergeCell ref="X34:Y34"/>
    <mergeCell ref="BR35:BS35"/>
    <mergeCell ref="BJ34:BK34"/>
    <mergeCell ref="BL34:BM34"/>
    <mergeCell ref="BN34:BO34"/>
    <mergeCell ref="AX35:AY35"/>
    <mergeCell ref="AZ35:BA35"/>
    <mergeCell ref="BB35:BC35"/>
    <mergeCell ref="BD35:BE35"/>
    <mergeCell ref="BF35:BG35"/>
    <mergeCell ref="BH35:BI35"/>
    <mergeCell ref="AL35:AM35"/>
    <mergeCell ref="AN35:AO35"/>
    <mergeCell ref="AP35:AQ35"/>
    <mergeCell ref="AR35:AS35"/>
    <mergeCell ref="AT35:AU35"/>
    <mergeCell ref="AV35:AW35"/>
    <mergeCell ref="BP52:BQ52"/>
    <mergeCell ref="BP44:BQ44"/>
    <mergeCell ref="BP45:BQ45"/>
    <mergeCell ref="BP46:BQ46"/>
    <mergeCell ref="BP47:BQ47"/>
    <mergeCell ref="BP48:BQ48"/>
    <mergeCell ref="BP49:BQ49"/>
    <mergeCell ref="A36:C36"/>
    <mergeCell ref="BP38:BQ38"/>
    <mergeCell ref="BP40:BQ40"/>
    <mergeCell ref="BP41:BQ41"/>
    <mergeCell ref="BP42:BQ42"/>
    <mergeCell ref="BP43:BQ43"/>
    <mergeCell ref="BZ30:CA30"/>
    <mergeCell ref="BZ31:CA31"/>
    <mergeCell ref="BZ32:CA32"/>
    <mergeCell ref="BZ33:CA33"/>
    <mergeCell ref="BZ34:CA34"/>
    <mergeCell ref="BZ35:CA35"/>
    <mergeCell ref="D39:E39"/>
    <mergeCell ref="BP50:BQ50"/>
    <mergeCell ref="BP51:BQ51"/>
    <mergeCell ref="BJ35:BK35"/>
    <mergeCell ref="BL35:BM35"/>
    <mergeCell ref="BN35:BO35"/>
    <mergeCell ref="BP35:BQ35"/>
    <mergeCell ref="Z35:AA35"/>
    <mergeCell ref="AB35:AC35"/>
    <mergeCell ref="AD35:AE35"/>
    <mergeCell ref="AF35:AG35"/>
    <mergeCell ref="AH35:AI35"/>
    <mergeCell ref="AJ35:AK35"/>
    <mergeCell ref="N35:O35"/>
    <mergeCell ref="P35:Q35"/>
    <mergeCell ref="R35:S35"/>
    <mergeCell ref="T35:U35"/>
    <mergeCell ref="V35:W35"/>
    <mergeCell ref="BT30:BU30"/>
    <mergeCell ref="BT31:BU31"/>
    <mergeCell ref="BT32:BU32"/>
    <mergeCell ref="BT33:BU33"/>
    <mergeCell ref="BT34:BU34"/>
    <mergeCell ref="BT35:BU35"/>
    <mergeCell ref="BT39:BU39"/>
    <mergeCell ref="BT40:BU40"/>
    <mergeCell ref="BT41:BU41"/>
    <mergeCell ref="BV52:BW52"/>
    <mergeCell ref="BT42:BU42"/>
    <mergeCell ref="BT43:BU43"/>
    <mergeCell ref="BT44:BU44"/>
    <mergeCell ref="BT45:BU45"/>
    <mergeCell ref="BT46:BU46"/>
    <mergeCell ref="BT47:BU47"/>
    <mergeCell ref="BT48:BU48"/>
    <mergeCell ref="BT49:BU49"/>
    <mergeCell ref="BT50:BU50"/>
    <mergeCell ref="CB52:CC52"/>
    <mergeCell ref="CR30:CS30"/>
    <mergeCell ref="BT51:BU51"/>
    <mergeCell ref="BT52:BU52"/>
    <mergeCell ref="BV5:BW5"/>
    <mergeCell ref="BV30:BW30"/>
    <mergeCell ref="BV31:BW31"/>
    <mergeCell ref="BV32:BW32"/>
    <mergeCell ref="BV33:BW33"/>
    <mergeCell ref="BV34:BW34"/>
    <mergeCell ref="BV35:BW35"/>
    <mergeCell ref="BV39:BW39"/>
    <mergeCell ref="BV40:BW40"/>
    <mergeCell ref="BV41:BW41"/>
    <mergeCell ref="BV42:BW42"/>
    <mergeCell ref="BV43:BW43"/>
    <mergeCell ref="BV44:BW44"/>
    <mergeCell ref="BV45:BW45"/>
    <mergeCell ref="BV46:BW46"/>
    <mergeCell ref="BV47:BW47"/>
    <mergeCell ref="BV48:BW48"/>
    <mergeCell ref="BV49:BW49"/>
    <mergeCell ref="BV50:BW50"/>
    <mergeCell ref="BV51:BW51"/>
    <mergeCell ref="CH48:CI48"/>
    <mergeCell ref="CH49:CI49"/>
    <mergeCell ref="CH50:CI50"/>
    <mergeCell ref="CH51:CI51"/>
    <mergeCell ref="CH52:CI52"/>
    <mergeCell ref="CH5:CI5"/>
    <mergeCell ref="CH39:CI39"/>
    <mergeCell ref="CH40:CI40"/>
    <mergeCell ref="CH41:CI41"/>
    <mergeCell ref="CH42:CI42"/>
    <mergeCell ref="CH43:CI43"/>
    <mergeCell ref="CH44:CI44"/>
    <mergeCell ref="CH45:CI45"/>
    <mergeCell ref="CH46:CI46"/>
    <mergeCell ref="CH47:CI47"/>
    <mergeCell ref="CH35:CR35"/>
    <mergeCell ref="CH30:CI30"/>
    <mergeCell ref="CH31:CI31"/>
    <mergeCell ref="CH32:CI32"/>
    <mergeCell ref="CH33:CI33"/>
    <mergeCell ref="CH34:CI34"/>
    <mergeCell ref="CR31:CS31"/>
    <mergeCell ref="CR32:CS32"/>
    <mergeCell ref="CR33:CS33"/>
    <mergeCell ref="CJ30:CK30"/>
    <mergeCell ref="CJ31:CK31"/>
    <mergeCell ref="CJ32:CK32"/>
    <mergeCell ref="CB47:CC47"/>
    <mergeCell ref="CB43:CC43"/>
    <mergeCell ref="CB44:CC44"/>
    <mergeCell ref="CB45:CC45"/>
    <mergeCell ref="CB46:CC46"/>
    <mergeCell ref="CB42:CC42"/>
    <mergeCell ref="CJ46:CK46"/>
    <mergeCell ref="CJ47:CK47"/>
    <mergeCell ref="CD30:CE30"/>
    <mergeCell ref="CD31:CE31"/>
    <mergeCell ref="CD32:CE32"/>
    <mergeCell ref="CD33:CE33"/>
    <mergeCell ref="CD34:CE34"/>
    <mergeCell ref="CD39:CE39"/>
    <mergeCell ref="CD40:CE40"/>
    <mergeCell ref="CD41:CE41"/>
    <mergeCell ref="CF30:CG30"/>
    <mergeCell ref="CF31:CG31"/>
    <mergeCell ref="CF32:CG32"/>
    <mergeCell ref="CF33:CG33"/>
    <mergeCell ref="CF34:CG34"/>
    <mergeCell ref="CB48:CC48"/>
    <mergeCell ref="CB49:CC49"/>
    <mergeCell ref="CB50:CC50"/>
    <mergeCell ref="CB51:CC51"/>
    <mergeCell ref="CB30:CC30"/>
    <mergeCell ref="CB31:CC31"/>
    <mergeCell ref="CB32:CC32"/>
    <mergeCell ref="CB33:CC33"/>
    <mergeCell ref="CB34:CC34"/>
    <mergeCell ref="CB39:CC39"/>
    <mergeCell ref="CB40:CC40"/>
    <mergeCell ref="CB41:CC41"/>
    <mergeCell ref="CD51:CE51"/>
    <mergeCell ref="CD52:CE52"/>
    <mergeCell ref="CD42:CE42"/>
    <mergeCell ref="CD43:CE43"/>
    <mergeCell ref="CD44:CE44"/>
    <mergeCell ref="CD45:CE45"/>
    <mergeCell ref="CD46:CE46"/>
    <mergeCell ref="CD47:CE47"/>
    <mergeCell ref="CD48:CE48"/>
    <mergeCell ref="CD49:CE49"/>
    <mergeCell ref="CD50:CE50"/>
    <mergeCell ref="CP30:CQ30"/>
    <mergeCell ref="CP31:CQ31"/>
    <mergeCell ref="CP32:CQ32"/>
    <mergeCell ref="CP33:CQ33"/>
    <mergeCell ref="CP34:CQ34"/>
    <mergeCell ref="CP39:CQ39"/>
    <mergeCell ref="CP40:CQ40"/>
    <mergeCell ref="CP41:CQ41"/>
    <mergeCell ref="CP42:CQ42"/>
    <mergeCell ref="CR50:CS50"/>
    <mergeCell ref="CR51:CS51"/>
    <mergeCell ref="CR52:CS52"/>
    <mergeCell ref="CR43:CS43"/>
    <mergeCell ref="CR44:CS44"/>
    <mergeCell ref="CR45:CS45"/>
    <mergeCell ref="CR46:CS46"/>
    <mergeCell ref="CR47:CS47"/>
    <mergeCell ref="CT43:CU43"/>
    <mergeCell ref="CT44:CU44"/>
    <mergeCell ref="CT45:CU45"/>
    <mergeCell ref="CR48:CS48"/>
    <mergeCell ref="CR49:CS49"/>
    <mergeCell ref="CT46:CU46"/>
    <mergeCell ref="CT47:CU47"/>
    <mergeCell ref="CT48:CU48"/>
    <mergeCell ref="CT49:CU49"/>
    <mergeCell ref="CT50:CU50"/>
    <mergeCell ref="CT51:CU51"/>
    <mergeCell ref="CT52:CU52"/>
    <mergeCell ref="CP52:CQ52"/>
    <mergeCell ref="CP43:CQ43"/>
    <mergeCell ref="CP44:CQ44"/>
    <mergeCell ref="CP45:CQ45"/>
    <mergeCell ref="CP46:CQ46"/>
    <mergeCell ref="CP47:CQ47"/>
    <mergeCell ref="CP48:CQ48"/>
    <mergeCell ref="CP49:CQ49"/>
    <mergeCell ref="CP50:CQ50"/>
    <mergeCell ref="CP51:CQ51"/>
    <mergeCell ref="CT5:CU5"/>
    <mergeCell ref="CT30:CU30"/>
    <mergeCell ref="CT31:CU31"/>
    <mergeCell ref="CT32:CU32"/>
    <mergeCell ref="CT33:CU33"/>
    <mergeCell ref="CT34:CU34"/>
    <mergeCell ref="CT39:CU39"/>
    <mergeCell ref="CZ5:DA5"/>
    <mergeCell ref="CV30:CW30"/>
    <mergeCell ref="CV31:CW31"/>
    <mergeCell ref="CV32:CW32"/>
    <mergeCell ref="CZ30:DA30"/>
    <mergeCell ref="CZ31:DA31"/>
    <mergeCell ref="CZ32:DA32"/>
    <mergeCell ref="CZ33:DA33"/>
    <mergeCell ref="CV5:CW5"/>
    <mergeCell ref="CV33:CW33"/>
    <mergeCell ref="CX5:CY5"/>
    <mergeCell ref="CX30:CY30"/>
    <mergeCell ref="CX31:CY31"/>
    <mergeCell ref="CX32:CY32"/>
    <mergeCell ref="CX33:CY33"/>
    <mergeCell ref="DH33:DI33"/>
    <mergeCell ref="DF34:DG34"/>
    <mergeCell ref="DH34:DI34"/>
    <mergeCell ref="DF39:DG39"/>
    <mergeCell ref="DH39:DI39"/>
    <mergeCell ref="DF40:DG40"/>
    <mergeCell ref="DH40:DI40"/>
    <mergeCell ref="DF41:DG41"/>
    <mergeCell ref="DH41:DI41"/>
    <mergeCell ref="DF42:DG42"/>
    <mergeCell ref="DH42:DI42"/>
    <mergeCell ref="DF43:DG43"/>
    <mergeCell ref="DH43:DI43"/>
    <mergeCell ref="DF44:DG44"/>
    <mergeCell ref="DH44:DI44"/>
    <mergeCell ref="DF45:DG45"/>
    <mergeCell ref="DH45:DI45"/>
    <mergeCell ref="DF46:DG46"/>
    <mergeCell ref="DH46:DI46"/>
    <mergeCell ref="DF52:DG52"/>
    <mergeCell ref="DH52:DI52"/>
    <mergeCell ref="DF47:DG47"/>
    <mergeCell ref="DH47:DI47"/>
    <mergeCell ref="DF48:DG48"/>
    <mergeCell ref="DH48:DI48"/>
    <mergeCell ref="DF49:DG49"/>
    <mergeCell ref="DH49:DI49"/>
    <mergeCell ref="DF50:DG50"/>
    <mergeCell ref="DH50:DI50"/>
    <mergeCell ref="DF51:DG51"/>
    <mergeCell ref="DH51:DI51"/>
    <mergeCell ref="DJ49:DK49"/>
    <mergeCell ref="DJ50:DK50"/>
    <mergeCell ref="DJ51:DK51"/>
    <mergeCell ref="DJ52:DK52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62"/>
  <sheetViews>
    <sheetView zoomScale="110" zoomScaleNormal="110" workbookViewId="0">
      <pane xSplit="2" ySplit="2" topLeftCell="BD3" activePane="bottomRight" state="frozen"/>
      <selection pane="topRight" activeCell="C1" sqref="C1"/>
      <selection pane="bottomLeft" activeCell="A3" sqref="A3"/>
      <selection pane="bottomRight" activeCell="BQ3" sqref="BQ1:BR1048576"/>
    </sheetView>
  </sheetViews>
  <sheetFormatPr defaultRowHeight="15" x14ac:dyDescent="0.25"/>
  <cols>
    <col min="1" max="1" width="10.5703125" style="1" customWidth="1"/>
    <col min="2" max="2" width="29" style="1" customWidth="1"/>
    <col min="3" max="6" width="9" style="48" customWidth="1"/>
    <col min="7" max="8" width="8.140625" style="48" customWidth="1"/>
    <col min="9" max="21" width="9" style="48" customWidth="1"/>
    <col min="22" max="22" width="10.140625" style="48" customWidth="1"/>
    <col min="23" max="26" width="9" style="48" customWidth="1"/>
    <col min="27" max="27" width="10.7109375" style="48" customWidth="1"/>
    <col min="28" max="28" width="8.140625" style="48" customWidth="1"/>
    <col min="29" max="29" width="9.5703125" style="48" customWidth="1"/>
    <col min="30" max="30" width="9.28515625" style="48" customWidth="1"/>
    <col min="31" max="31" width="11.28515625" style="48" customWidth="1"/>
    <col min="32" max="32" width="11.7109375" style="48" customWidth="1"/>
    <col min="33" max="33" width="11.28515625" style="48" customWidth="1"/>
    <col min="34" max="34" width="12.42578125" style="48" customWidth="1"/>
    <col min="35" max="35" width="11.140625" style="48" customWidth="1"/>
    <col min="36" max="36" width="11.7109375" style="48" customWidth="1"/>
    <col min="37" max="37" width="10" style="48" customWidth="1"/>
    <col min="38" max="38" width="8.140625" style="48" customWidth="1"/>
    <col min="39" max="39" width="11.42578125" style="48" customWidth="1"/>
    <col min="40" max="40" width="8.140625" style="48" customWidth="1"/>
    <col min="41" max="41" width="10.7109375" style="48" customWidth="1"/>
    <col min="42" max="42" width="8.140625" style="48" customWidth="1"/>
    <col min="43" max="43" width="10.28515625" style="48" customWidth="1"/>
    <col min="44" max="44" width="8.7109375" style="48" customWidth="1"/>
    <col min="45" max="45" width="11.28515625" style="48" customWidth="1"/>
    <col min="46" max="48" width="9" style="48" customWidth="1"/>
    <col min="49" max="49" width="10.5703125" style="48" customWidth="1"/>
    <col min="50" max="50" width="8.140625" style="48" customWidth="1"/>
    <col min="51" max="51" width="10.7109375" style="48" customWidth="1"/>
    <col min="52" max="52" width="8.140625" style="48" customWidth="1"/>
    <col min="53" max="53" width="10.140625" style="48" customWidth="1"/>
    <col min="54" max="54" width="8.42578125" style="48" customWidth="1"/>
    <col min="55" max="55" width="9.85546875" style="48" customWidth="1"/>
    <col min="56" max="58" width="9" style="48" customWidth="1"/>
    <col min="59" max="62" width="9" style="48" hidden="1" customWidth="1"/>
    <col min="63" max="64" width="10.5703125" style="48" hidden="1" customWidth="1"/>
    <col min="65" max="70" width="9" style="48" customWidth="1"/>
    <col min="71" max="71" width="13.5703125" style="48" customWidth="1"/>
    <col min="72" max="72" width="18.42578125" style="48" customWidth="1"/>
    <col min="73" max="73" width="12.5703125" style="1" customWidth="1"/>
    <col min="74" max="74" width="21.140625" style="1" customWidth="1"/>
    <col min="75" max="75" width="15.140625" style="1" customWidth="1"/>
    <col min="76" max="16384" width="9.140625" style="1"/>
  </cols>
  <sheetData>
    <row r="1" spans="1:75" ht="18.75" x14ac:dyDescent="0.3">
      <c r="A1" s="325" t="s">
        <v>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  <c r="AB1" s="325"/>
      <c r="AC1" s="325"/>
      <c r="AD1" s="325"/>
      <c r="AE1" s="325"/>
      <c r="AF1" s="325"/>
      <c r="AG1" s="325"/>
      <c r="AH1" s="325"/>
      <c r="AI1" s="325"/>
      <c r="AJ1" s="325"/>
      <c r="AK1" s="325"/>
      <c r="AL1" s="325"/>
      <c r="AM1" s="325"/>
      <c r="AN1" s="325"/>
      <c r="AO1" s="325"/>
      <c r="AP1" s="325"/>
      <c r="AQ1" s="325"/>
      <c r="AR1" s="325"/>
      <c r="AS1" s="325"/>
      <c r="AT1" s="325"/>
      <c r="AU1" s="325"/>
      <c r="AV1" s="325"/>
      <c r="AW1" s="325"/>
      <c r="AX1" s="325"/>
      <c r="AY1" s="325"/>
      <c r="AZ1" s="325"/>
      <c r="BA1" s="325"/>
      <c r="BB1" s="325"/>
      <c r="BC1" s="325"/>
      <c r="BD1" s="325"/>
      <c r="BE1" s="325"/>
      <c r="BF1" s="325"/>
      <c r="BG1" s="325"/>
      <c r="BH1" s="325"/>
      <c r="BI1" s="325"/>
      <c r="BJ1" s="325"/>
      <c r="BK1" s="325"/>
      <c r="BL1" s="325"/>
      <c r="BM1" s="325"/>
      <c r="BN1" s="325"/>
      <c r="BO1" s="325"/>
      <c r="BP1" s="325"/>
      <c r="BQ1" s="325"/>
      <c r="BR1" s="325"/>
      <c r="BS1" s="325"/>
      <c r="BT1" s="325"/>
      <c r="BU1" s="325"/>
      <c r="BV1" s="325"/>
    </row>
    <row r="2" spans="1:75" ht="18.75" x14ac:dyDescent="0.3">
      <c r="A2" s="325" t="s">
        <v>62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325"/>
      <c r="BL2" s="325"/>
      <c r="BM2" s="325"/>
      <c r="BN2" s="325"/>
      <c r="BO2" s="325"/>
      <c r="BP2" s="325"/>
      <c r="BQ2" s="325"/>
      <c r="BR2" s="325"/>
      <c r="BS2" s="325"/>
      <c r="BT2" s="325"/>
      <c r="BU2" s="325"/>
      <c r="BV2" s="325"/>
    </row>
    <row r="3" spans="1:75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145"/>
      <c r="T3" s="2"/>
      <c r="U3" s="2"/>
      <c r="V3" s="2"/>
      <c r="W3" s="2"/>
      <c r="X3" s="2"/>
      <c r="Y3" s="2"/>
      <c r="Z3" s="2"/>
      <c r="AA3" s="2"/>
      <c r="AB3" s="2"/>
      <c r="AC3" s="4"/>
      <c r="AD3" s="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5" ht="15.75" thickBot="1" x14ac:dyDescent="0.3">
      <c r="A4" s="326" t="s">
        <v>1</v>
      </c>
      <c r="B4" s="327"/>
      <c r="C4" s="323">
        <v>45078</v>
      </c>
      <c r="D4" s="324"/>
      <c r="E4" s="323">
        <v>45079</v>
      </c>
      <c r="F4" s="324"/>
      <c r="G4" s="323">
        <v>45080</v>
      </c>
      <c r="H4" s="324"/>
      <c r="I4" s="323">
        <v>45081</v>
      </c>
      <c r="J4" s="324"/>
      <c r="K4" s="323">
        <v>45082</v>
      </c>
      <c r="L4" s="324"/>
      <c r="M4" s="323">
        <v>45083</v>
      </c>
      <c r="N4" s="324"/>
      <c r="O4" s="323">
        <v>45084</v>
      </c>
      <c r="P4" s="324"/>
      <c r="Q4" s="323">
        <v>45085</v>
      </c>
      <c r="R4" s="324"/>
      <c r="S4" s="323">
        <v>45086</v>
      </c>
      <c r="T4" s="324"/>
      <c r="U4" s="323">
        <v>45087</v>
      </c>
      <c r="V4" s="324"/>
      <c r="W4" s="323">
        <v>45088</v>
      </c>
      <c r="X4" s="324"/>
      <c r="Y4" s="323">
        <v>45089</v>
      </c>
      <c r="Z4" s="324"/>
      <c r="AA4" s="323">
        <v>45090</v>
      </c>
      <c r="AB4" s="324"/>
      <c r="AC4" s="323">
        <v>45091</v>
      </c>
      <c r="AD4" s="324"/>
      <c r="AE4" s="323">
        <v>45092</v>
      </c>
      <c r="AF4" s="324"/>
      <c r="AG4" s="323">
        <v>45093</v>
      </c>
      <c r="AH4" s="324"/>
      <c r="AI4" s="323">
        <v>45094</v>
      </c>
      <c r="AJ4" s="324"/>
      <c r="AK4" s="323">
        <v>45095</v>
      </c>
      <c r="AL4" s="324"/>
      <c r="AM4" s="323">
        <v>45096</v>
      </c>
      <c r="AN4" s="324"/>
      <c r="AO4" s="323">
        <v>45097</v>
      </c>
      <c r="AP4" s="324"/>
      <c r="AQ4" s="323">
        <v>45098</v>
      </c>
      <c r="AR4" s="324"/>
      <c r="AS4" s="323">
        <v>45099</v>
      </c>
      <c r="AT4" s="324"/>
      <c r="AU4" s="323">
        <v>45100</v>
      </c>
      <c r="AV4" s="324"/>
      <c r="AW4" s="323">
        <v>45101</v>
      </c>
      <c r="AX4" s="324"/>
      <c r="AY4" s="323">
        <v>45102</v>
      </c>
      <c r="AZ4" s="324"/>
      <c r="BA4" s="323">
        <v>45103</v>
      </c>
      <c r="BB4" s="324"/>
      <c r="BC4" s="323">
        <v>45104</v>
      </c>
      <c r="BD4" s="324"/>
      <c r="BE4" s="323">
        <v>45105</v>
      </c>
      <c r="BF4" s="324"/>
      <c r="BG4" s="323">
        <v>45106</v>
      </c>
      <c r="BH4" s="324"/>
      <c r="BI4" s="323">
        <v>45107</v>
      </c>
      <c r="BJ4" s="324"/>
      <c r="BK4" s="323">
        <v>45108</v>
      </c>
      <c r="BL4" s="324"/>
      <c r="BM4" s="323">
        <v>45106</v>
      </c>
      <c r="BN4" s="324"/>
      <c r="BO4" s="323">
        <v>45107</v>
      </c>
      <c r="BP4" s="324"/>
      <c r="BQ4" s="323">
        <v>45108</v>
      </c>
      <c r="BR4" s="324"/>
      <c r="BS4" s="394" t="s">
        <v>2</v>
      </c>
      <c r="BT4" s="395"/>
      <c r="BU4" s="395"/>
      <c r="BV4" s="396"/>
    </row>
    <row r="5" spans="1:75" ht="30.75" thickBot="1" x14ac:dyDescent="0.3">
      <c r="A5" s="328"/>
      <c r="B5" s="329"/>
      <c r="C5" s="6" t="s">
        <v>3</v>
      </c>
      <c r="D5" s="8" t="s">
        <v>4</v>
      </c>
      <c r="E5" s="6" t="s">
        <v>3</v>
      </c>
      <c r="F5" s="8" t="s">
        <v>4</v>
      </c>
      <c r="G5" s="9" t="s">
        <v>3</v>
      </c>
      <c r="H5" s="7" t="s">
        <v>4</v>
      </c>
      <c r="I5" s="6" t="s">
        <v>3</v>
      </c>
      <c r="J5" s="8" t="s">
        <v>4</v>
      </c>
      <c r="K5" s="6" t="s">
        <v>3</v>
      </c>
      <c r="L5" s="8" t="s">
        <v>4</v>
      </c>
      <c r="M5" s="6" t="s">
        <v>3</v>
      </c>
      <c r="N5" s="8" t="s">
        <v>4</v>
      </c>
      <c r="O5" s="6" t="s">
        <v>3</v>
      </c>
      <c r="P5" s="8" t="s">
        <v>4</v>
      </c>
      <c r="Q5" s="6" t="s">
        <v>3</v>
      </c>
      <c r="R5" s="8" t="s">
        <v>4</v>
      </c>
      <c r="S5" s="6" t="s">
        <v>3</v>
      </c>
      <c r="T5" s="8" t="s">
        <v>4</v>
      </c>
      <c r="U5" s="6" t="s">
        <v>3</v>
      </c>
      <c r="V5" s="8" t="s">
        <v>4</v>
      </c>
      <c r="W5" s="10" t="s">
        <v>3</v>
      </c>
      <c r="X5" s="11" t="s">
        <v>4</v>
      </c>
      <c r="Y5" s="6" t="s">
        <v>3</v>
      </c>
      <c r="Z5" s="7" t="s">
        <v>4</v>
      </c>
      <c r="AA5" s="6" t="s">
        <v>3</v>
      </c>
      <c r="AB5" s="8" t="s">
        <v>4</v>
      </c>
      <c r="AC5" s="9" t="s">
        <v>3</v>
      </c>
      <c r="AD5" s="8" t="s">
        <v>4</v>
      </c>
      <c r="AE5" s="6" t="s">
        <v>3</v>
      </c>
      <c r="AF5" s="8" t="s">
        <v>4</v>
      </c>
      <c r="AG5" s="9" t="s">
        <v>3</v>
      </c>
      <c r="AH5" s="7" t="s">
        <v>4</v>
      </c>
      <c r="AI5" s="6" t="s">
        <v>3</v>
      </c>
      <c r="AJ5" s="8" t="s">
        <v>4</v>
      </c>
      <c r="AK5" s="9" t="s">
        <v>3</v>
      </c>
      <c r="AL5" s="7" t="s">
        <v>4</v>
      </c>
      <c r="AM5" s="6" t="s">
        <v>3</v>
      </c>
      <c r="AN5" s="7" t="s">
        <v>4</v>
      </c>
      <c r="AO5" s="6" t="s">
        <v>3</v>
      </c>
      <c r="AP5" s="8" t="s">
        <v>4</v>
      </c>
      <c r="AQ5" s="9" t="s">
        <v>3</v>
      </c>
      <c r="AR5" s="12" t="s">
        <v>4</v>
      </c>
      <c r="AS5" s="6" t="s">
        <v>3</v>
      </c>
      <c r="AT5" s="8" t="s">
        <v>4</v>
      </c>
      <c r="AU5" s="6" t="s">
        <v>3</v>
      </c>
      <c r="AV5" s="8" t="s">
        <v>4</v>
      </c>
      <c r="AW5" s="9" t="s">
        <v>3</v>
      </c>
      <c r="AX5" s="7" t="s">
        <v>4</v>
      </c>
      <c r="AY5" s="6" t="s">
        <v>3</v>
      </c>
      <c r="AZ5" s="8" t="s">
        <v>4</v>
      </c>
      <c r="BA5" s="6" t="s">
        <v>3</v>
      </c>
      <c r="BB5" s="8" t="s">
        <v>4</v>
      </c>
      <c r="BC5" s="9" t="s">
        <v>3</v>
      </c>
      <c r="BD5" s="7" t="s">
        <v>4</v>
      </c>
      <c r="BE5" s="6" t="s">
        <v>3</v>
      </c>
      <c r="BF5" s="8" t="s">
        <v>4</v>
      </c>
      <c r="BG5" s="9" t="s">
        <v>3</v>
      </c>
      <c r="BH5" s="7" t="s">
        <v>4</v>
      </c>
      <c r="BI5" s="6" t="s">
        <v>3</v>
      </c>
      <c r="BJ5" s="8" t="s">
        <v>4</v>
      </c>
      <c r="BK5" s="6" t="s">
        <v>3</v>
      </c>
      <c r="BL5" s="7" t="s">
        <v>4</v>
      </c>
      <c r="BM5" s="6" t="s">
        <v>3</v>
      </c>
      <c r="BN5" s="8" t="s">
        <v>4</v>
      </c>
      <c r="BO5" s="6" t="s">
        <v>3</v>
      </c>
      <c r="BP5" s="8" t="s">
        <v>4</v>
      </c>
      <c r="BQ5" s="6" t="s">
        <v>3</v>
      </c>
      <c r="BR5" s="8" t="s">
        <v>4</v>
      </c>
      <c r="BS5" s="13" t="s">
        <v>5</v>
      </c>
      <c r="BT5" s="14" t="s">
        <v>6</v>
      </c>
      <c r="BU5" s="15" t="s">
        <v>7</v>
      </c>
      <c r="BV5" s="16" t="s">
        <v>8</v>
      </c>
      <c r="BW5" s="17"/>
    </row>
    <row r="6" spans="1:75" ht="15.75" x14ac:dyDescent="0.25">
      <c r="A6" s="423" t="s">
        <v>9</v>
      </c>
      <c r="B6" s="424"/>
      <c r="C6" s="26">
        <v>9.1199999999999992</v>
      </c>
      <c r="D6" s="25">
        <v>12.64</v>
      </c>
      <c r="E6" s="161">
        <v>12.72</v>
      </c>
      <c r="F6" s="162">
        <v>12.622000000000298</v>
      </c>
      <c r="G6" s="18">
        <v>12.72</v>
      </c>
      <c r="H6" s="20">
        <v>12.53</v>
      </c>
      <c r="I6" s="18">
        <v>12.72</v>
      </c>
      <c r="J6" s="20">
        <v>12.52</v>
      </c>
      <c r="K6" s="21">
        <v>10.85</v>
      </c>
      <c r="L6" s="20">
        <v>12.57</v>
      </c>
      <c r="M6" s="161">
        <v>12.72</v>
      </c>
      <c r="N6" s="20">
        <v>12.559999999997672</v>
      </c>
      <c r="O6" s="18">
        <v>12.72</v>
      </c>
      <c r="P6" s="20">
        <v>12.58</v>
      </c>
      <c r="Q6" s="18">
        <v>5.6110000000000007</v>
      </c>
      <c r="R6" s="20">
        <v>12.576000000000022</v>
      </c>
      <c r="S6" s="18">
        <v>10.32</v>
      </c>
      <c r="T6" s="22">
        <v>12.51</v>
      </c>
      <c r="U6" s="18">
        <v>2.96</v>
      </c>
      <c r="V6" s="20">
        <v>12.59</v>
      </c>
      <c r="W6" s="18">
        <v>8.64</v>
      </c>
      <c r="X6" s="20">
        <v>12.6</v>
      </c>
      <c r="Y6" s="18">
        <v>8.64</v>
      </c>
      <c r="Z6" s="19">
        <v>12.605999999998403</v>
      </c>
      <c r="AA6" s="18">
        <v>9.1199999999999992</v>
      </c>
      <c r="AB6" s="20">
        <v>12.6</v>
      </c>
      <c r="AC6" s="21">
        <v>7.92</v>
      </c>
      <c r="AD6" s="20">
        <v>12.55</v>
      </c>
      <c r="AE6" s="24">
        <v>9.36</v>
      </c>
      <c r="AF6" s="25">
        <v>12.61</v>
      </c>
      <c r="AG6" s="24">
        <v>5.1359999999999992</v>
      </c>
      <c r="AH6" s="19">
        <v>12.536000000000968</v>
      </c>
      <c r="AI6" s="26">
        <v>9.84</v>
      </c>
      <c r="AJ6" s="25">
        <v>12.48</v>
      </c>
      <c r="AK6" s="21">
        <v>8.5</v>
      </c>
      <c r="AL6" s="20">
        <v>12.47</v>
      </c>
      <c r="AM6" s="21">
        <v>8.64</v>
      </c>
      <c r="AN6" s="19">
        <v>12.57</v>
      </c>
      <c r="AO6" s="21">
        <v>5.28</v>
      </c>
      <c r="AP6" s="25">
        <v>12.513999999998759</v>
      </c>
      <c r="AQ6" s="21">
        <v>7.92</v>
      </c>
      <c r="AR6" s="19">
        <v>12.53</v>
      </c>
      <c r="AS6" s="26">
        <v>8.4</v>
      </c>
      <c r="AT6" s="25">
        <v>12.53</v>
      </c>
      <c r="AU6" s="26">
        <v>8.6639999999999997</v>
      </c>
      <c r="AV6" s="25">
        <v>12.535999999999603</v>
      </c>
      <c r="AW6" s="18">
        <v>8.6639999999999997</v>
      </c>
      <c r="AX6" s="20">
        <v>12.457000000000335</v>
      </c>
      <c r="AY6" s="18">
        <v>7.6079999999999997</v>
      </c>
      <c r="AZ6" s="20">
        <v>12.473000000000411</v>
      </c>
      <c r="BA6" s="26">
        <v>8.64</v>
      </c>
      <c r="BB6" s="25">
        <v>12.56</v>
      </c>
      <c r="BC6" s="21">
        <v>8.8800000000000008</v>
      </c>
      <c r="BD6" s="19">
        <v>12.6</v>
      </c>
      <c r="BE6" s="26">
        <v>9.84</v>
      </c>
      <c r="BF6" s="25">
        <v>12.472999999999047</v>
      </c>
      <c r="BG6" s="21"/>
      <c r="BH6" s="19"/>
      <c r="BI6" s="27"/>
      <c r="BJ6" s="25"/>
      <c r="BK6" s="26"/>
      <c r="BL6" s="28"/>
      <c r="BM6" s="178">
        <v>7.62</v>
      </c>
      <c r="BN6" s="25">
        <v>12.532000000000608</v>
      </c>
      <c r="BO6" s="26">
        <v>7.66</v>
      </c>
      <c r="BP6" s="25">
        <v>12.56</v>
      </c>
      <c r="BQ6" s="26"/>
      <c r="BR6" s="25"/>
      <c r="BS6" s="29">
        <f t="shared" ref="BS6:BS35" si="0">SUM(C6,E6,G6,I6,K6,M6,O6,Q6,S6,U6,Y6,AA6,AC6,AE6,AG6,AI6,AK6,AM6,AO6,AQ6,AS6,AU6,AW6,AY6,BA6,BC6,BE6,BG6,BI6,,BI6,BK6)</f>
        <v>243.51299999999995</v>
      </c>
      <c r="BT6" s="30">
        <f t="shared" ref="BT6:BT11" si="1">SUM(V6,T6,R6,P6,N6,L6,J6,H6,F6,D6,Z6,AB6,AD6,AF6,AH6,AJ6,AL6,AN6,AP6,AR6,AT6,AV6,AX6,AZ6,BB6,BD6,BF6,BH6,BJ6,BL6)</f>
        <v>338.79299999999552</v>
      </c>
      <c r="BU6" s="31">
        <f>BT6-BS6</f>
        <v>95.279999999995567</v>
      </c>
      <c r="BV6" s="32"/>
    </row>
    <row r="7" spans="1:75" ht="15.75" x14ac:dyDescent="0.25">
      <c r="A7" s="33" t="s">
        <v>10</v>
      </c>
      <c r="B7" s="34"/>
      <c r="C7" s="26">
        <v>0</v>
      </c>
      <c r="D7" s="25">
        <v>0</v>
      </c>
      <c r="E7" s="26">
        <v>0</v>
      </c>
      <c r="F7" s="25">
        <v>0</v>
      </c>
      <c r="G7" s="26">
        <v>0</v>
      </c>
      <c r="H7" s="25">
        <v>0</v>
      </c>
      <c r="I7" s="26">
        <v>0</v>
      </c>
      <c r="J7" s="25">
        <v>0</v>
      </c>
      <c r="K7" s="26">
        <v>0</v>
      </c>
      <c r="L7" s="25">
        <v>0</v>
      </c>
      <c r="M7" s="46">
        <v>0</v>
      </c>
      <c r="N7" s="25">
        <v>0</v>
      </c>
      <c r="O7" s="46">
        <v>0</v>
      </c>
      <c r="P7" s="25">
        <v>0</v>
      </c>
      <c r="Q7" s="26">
        <v>0</v>
      </c>
      <c r="R7" s="25">
        <v>0</v>
      </c>
      <c r="S7" s="26">
        <v>0</v>
      </c>
      <c r="T7" s="25">
        <v>0</v>
      </c>
      <c r="U7" s="26">
        <v>0</v>
      </c>
      <c r="V7" s="25">
        <v>0</v>
      </c>
      <c r="W7" s="26">
        <v>0</v>
      </c>
      <c r="X7" s="25">
        <v>0</v>
      </c>
      <c r="Y7" s="26">
        <v>0</v>
      </c>
      <c r="Z7" s="25">
        <v>0</v>
      </c>
      <c r="AA7" s="26">
        <v>0</v>
      </c>
      <c r="AB7" s="25">
        <v>0</v>
      </c>
      <c r="AC7" s="26">
        <v>0</v>
      </c>
      <c r="AD7" s="25">
        <v>0</v>
      </c>
      <c r="AE7" s="26">
        <v>0</v>
      </c>
      <c r="AF7" s="25">
        <v>0</v>
      </c>
      <c r="AG7" s="26">
        <v>0</v>
      </c>
      <c r="AH7" s="25">
        <v>0</v>
      </c>
      <c r="AI7" s="26">
        <v>0</v>
      </c>
      <c r="AJ7" s="25">
        <v>0</v>
      </c>
      <c r="AK7" s="26">
        <v>0</v>
      </c>
      <c r="AL7" s="25">
        <v>0</v>
      </c>
      <c r="AM7" s="26">
        <v>0</v>
      </c>
      <c r="AN7" s="25">
        <v>0</v>
      </c>
      <c r="AO7" s="35">
        <v>0</v>
      </c>
      <c r="AP7" s="28">
        <v>0</v>
      </c>
      <c r="AQ7" s="24">
        <v>0</v>
      </c>
      <c r="AR7" s="28">
        <v>0</v>
      </c>
      <c r="AS7" s="24">
        <v>0</v>
      </c>
      <c r="AT7" s="28">
        <v>0</v>
      </c>
      <c r="AU7" s="24">
        <v>0</v>
      </c>
      <c r="AV7" s="28">
        <v>0</v>
      </c>
      <c r="AW7" s="26">
        <v>0</v>
      </c>
      <c r="AX7" s="25">
        <v>0</v>
      </c>
      <c r="AY7" s="26">
        <v>0</v>
      </c>
      <c r="AZ7" s="25">
        <v>0</v>
      </c>
      <c r="BA7" s="26">
        <v>0</v>
      </c>
      <c r="BB7" s="25">
        <v>0</v>
      </c>
      <c r="BC7" s="26">
        <v>0</v>
      </c>
      <c r="BD7" s="25">
        <v>0</v>
      </c>
      <c r="BE7" s="26">
        <v>0</v>
      </c>
      <c r="BF7" s="25">
        <v>0</v>
      </c>
      <c r="BG7" s="24"/>
      <c r="BH7" s="28"/>
      <c r="BI7" s="26"/>
      <c r="BJ7" s="25"/>
      <c r="BK7" s="26"/>
      <c r="BL7" s="28"/>
      <c r="BM7" s="26">
        <v>0</v>
      </c>
      <c r="BN7" s="25">
        <v>0</v>
      </c>
      <c r="BO7" s="26">
        <v>0</v>
      </c>
      <c r="BP7" s="25">
        <v>0</v>
      </c>
      <c r="BQ7" s="26"/>
      <c r="BR7" s="25"/>
      <c r="BS7" s="29">
        <f t="shared" si="0"/>
        <v>0</v>
      </c>
      <c r="BT7" s="30">
        <f t="shared" si="1"/>
        <v>0</v>
      </c>
      <c r="BU7" s="37">
        <f>BT7-BS7</f>
        <v>0</v>
      </c>
      <c r="BV7" s="38"/>
      <c r="BW7" s="39"/>
    </row>
    <row r="8" spans="1:75" ht="15.75" x14ac:dyDescent="0.25">
      <c r="A8" s="33" t="s">
        <v>11</v>
      </c>
      <c r="B8" s="34"/>
      <c r="C8" s="26">
        <v>0</v>
      </c>
      <c r="D8" s="25">
        <v>0</v>
      </c>
      <c r="E8" s="26">
        <v>0</v>
      </c>
      <c r="F8" s="25">
        <v>0</v>
      </c>
      <c r="G8" s="26">
        <v>0</v>
      </c>
      <c r="H8" s="25">
        <v>0</v>
      </c>
      <c r="I8" s="26">
        <v>0</v>
      </c>
      <c r="J8" s="25">
        <v>0</v>
      </c>
      <c r="K8" s="26">
        <v>0</v>
      </c>
      <c r="L8" s="25">
        <v>0</v>
      </c>
      <c r="M8" s="46">
        <v>0</v>
      </c>
      <c r="N8" s="25">
        <v>0</v>
      </c>
      <c r="O8" s="46">
        <v>0</v>
      </c>
      <c r="P8" s="25">
        <v>0</v>
      </c>
      <c r="Q8" s="26">
        <v>0</v>
      </c>
      <c r="R8" s="25">
        <v>0</v>
      </c>
      <c r="S8" s="26">
        <v>0</v>
      </c>
      <c r="T8" s="25">
        <v>0</v>
      </c>
      <c r="U8" s="26">
        <v>0</v>
      </c>
      <c r="V8" s="25">
        <v>0</v>
      </c>
      <c r="W8" s="26">
        <v>0</v>
      </c>
      <c r="X8" s="25">
        <v>0</v>
      </c>
      <c r="Y8" s="26">
        <v>0</v>
      </c>
      <c r="Z8" s="25">
        <v>0</v>
      </c>
      <c r="AA8" s="26">
        <v>0</v>
      </c>
      <c r="AB8" s="25">
        <v>0</v>
      </c>
      <c r="AC8" s="26">
        <v>0</v>
      </c>
      <c r="AD8" s="25">
        <v>0</v>
      </c>
      <c r="AE8" s="26">
        <v>0</v>
      </c>
      <c r="AF8" s="25">
        <v>0</v>
      </c>
      <c r="AG8" s="26">
        <v>0</v>
      </c>
      <c r="AH8" s="25">
        <v>0</v>
      </c>
      <c r="AI8" s="26">
        <v>0</v>
      </c>
      <c r="AJ8" s="25">
        <v>0</v>
      </c>
      <c r="AK8" s="26">
        <v>0</v>
      </c>
      <c r="AL8" s="25">
        <v>0</v>
      </c>
      <c r="AM8" s="26">
        <v>0</v>
      </c>
      <c r="AN8" s="25">
        <v>0</v>
      </c>
      <c r="AO8" s="35">
        <v>0</v>
      </c>
      <c r="AP8" s="28">
        <v>0</v>
      </c>
      <c r="AQ8" s="24">
        <v>0</v>
      </c>
      <c r="AR8" s="28">
        <v>0</v>
      </c>
      <c r="AS8" s="24">
        <v>0</v>
      </c>
      <c r="AT8" s="28">
        <v>0</v>
      </c>
      <c r="AU8" s="24">
        <v>0</v>
      </c>
      <c r="AV8" s="28">
        <v>0</v>
      </c>
      <c r="AW8" s="26">
        <v>0</v>
      </c>
      <c r="AX8" s="25">
        <v>0</v>
      </c>
      <c r="AY8" s="26">
        <v>0</v>
      </c>
      <c r="AZ8" s="25">
        <v>0</v>
      </c>
      <c r="BA8" s="26">
        <v>0</v>
      </c>
      <c r="BB8" s="25">
        <v>0</v>
      </c>
      <c r="BC8" s="26">
        <v>0</v>
      </c>
      <c r="BD8" s="25">
        <v>0</v>
      </c>
      <c r="BE8" s="26">
        <v>0</v>
      </c>
      <c r="BF8" s="25">
        <v>0</v>
      </c>
      <c r="BG8" s="24"/>
      <c r="BH8" s="28"/>
      <c r="BI8" s="26"/>
      <c r="BJ8" s="25"/>
      <c r="BK8" s="26"/>
      <c r="BL8" s="28"/>
      <c r="BM8" s="26">
        <v>0</v>
      </c>
      <c r="BN8" s="25">
        <v>0</v>
      </c>
      <c r="BO8" s="26">
        <v>0</v>
      </c>
      <c r="BP8" s="25">
        <v>0</v>
      </c>
      <c r="BQ8" s="26"/>
      <c r="BR8" s="25"/>
      <c r="BS8" s="29">
        <f t="shared" si="0"/>
        <v>0</v>
      </c>
      <c r="BT8" s="30">
        <f t="shared" si="1"/>
        <v>0</v>
      </c>
      <c r="BU8" s="37">
        <f t="shared" ref="BU8:BU25" si="2">BT8-BS8</f>
        <v>0</v>
      </c>
      <c r="BV8" s="40"/>
      <c r="BW8" s="41"/>
    </row>
    <row r="9" spans="1:75" s="48" customFormat="1" ht="15.75" x14ac:dyDescent="0.25">
      <c r="A9" s="344" t="s">
        <v>12</v>
      </c>
      <c r="B9" s="345"/>
      <c r="C9" s="42">
        <v>35.660000000000004</v>
      </c>
      <c r="D9" s="44">
        <v>34.621650000001466</v>
      </c>
      <c r="E9" s="26">
        <v>35.276000000000003</v>
      </c>
      <c r="F9" s="25">
        <v>32.791499999997598</v>
      </c>
      <c r="G9" s="46">
        <v>35.300000000000004</v>
      </c>
      <c r="H9" s="44">
        <v>31.91929999999995</v>
      </c>
      <c r="I9" s="42">
        <v>35.300000000000004</v>
      </c>
      <c r="J9" s="44">
        <v>31.99385000000127</v>
      </c>
      <c r="K9" s="47">
        <v>35.540000000000006</v>
      </c>
      <c r="L9" s="44">
        <v>33.122599999999544</v>
      </c>
      <c r="M9" s="46">
        <v>105.468</v>
      </c>
      <c r="N9" s="25">
        <v>33.214999999999691</v>
      </c>
      <c r="O9" s="26">
        <v>35.852000000000004</v>
      </c>
      <c r="P9" s="25">
        <v>31.083500000000296</v>
      </c>
      <c r="Q9" s="26">
        <v>35.42</v>
      </c>
      <c r="R9" s="25">
        <v>38.421599999999913</v>
      </c>
      <c r="S9" s="42">
        <v>34.964000000000006</v>
      </c>
      <c r="T9" s="44">
        <v>37.007599999998817</v>
      </c>
      <c r="U9" s="26">
        <v>34.964000000000006</v>
      </c>
      <c r="V9" s="25">
        <v>37.016350000001289</v>
      </c>
      <c r="W9" s="42">
        <v>34.964000000000006</v>
      </c>
      <c r="X9" s="44">
        <v>34.746599999998558</v>
      </c>
      <c r="Y9" s="26">
        <v>34.964000000000006</v>
      </c>
      <c r="Z9" s="25">
        <v>33.203450000001403</v>
      </c>
      <c r="AA9" s="42">
        <v>40.963999999999999</v>
      </c>
      <c r="AB9" s="44">
        <v>40.963999999999999</v>
      </c>
      <c r="AC9" s="26">
        <v>63.36</v>
      </c>
      <c r="AD9" s="25">
        <v>34.599599999999391</v>
      </c>
      <c r="AE9" s="24">
        <v>39.379999999999995</v>
      </c>
      <c r="AF9" s="25">
        <v>32.341749999996992</v>
      </c>
      <c r="AG9" s="26">
        <v>39.379999999999995</v>
      </c>
      <c r="AH9" s="25">
        <v>33.938450000001879</v>
      </c>
      <c r="AI9" s="46">
        <v>39.379999999999995</v>
      </c>
      <c r="AJ9" s="44">
        <v>32.758599999999873</v>
      </c>
      <c r="AK9" s="26">
        <v>39.379999999999995</v>
      </c>
      <c r="AL9" s="25">
        <v>31.123749999998132</v>
      </c>
      <c r="AM9" s="35">
        <v>39.379999999999995</v>
      </c>
      <c r="AN9" s="28">
        <v>29.606150000002494</v>
      </c>
      <c r="AO9" s="35">
        <v>41.084000000000003</v>
      </c>
      <c r="AP9" s="28">
        <v>33.773599999998083</v>
      </c>
      <c r="AQ9" s="24">
        <v>55.94</v>
      </c>
      <c r="AR9" s="28">
        <v>34.571950000002431</v>
      </c>
      <c r="AS9" s="42">
        <v>57.620000000000005</v>
      </c>
      <c r="AT9" s="44">
        <v>33.462449999998306</v>
      </c>
      <c r="AU9" s="24">
        <v>57.620000000000005</v>
      </c>
      <c r="AV9" s="28">
        <v>31.687950000000665</v>
      </c>
      <c r="AW9" s="26">
        <v>57.620000000000005</v>
      </c>
      <c r="AX9" s="25">
        <v>30.86965000000011</v>
      </c>
      <c r="AY9" s="42">
        <v>57.379999999999995</v>
      </c>
      <c r="AZ9" s="44">
        <v>29.53544999999891</v>
      </c>
      <c r="BA9" s="42">
        <v>57.620000000000005</v>
      </c>
      <c r="BB9" s="44">
        <v>31.538850000002142</v>
      </c>
      <c r="BC9" s="24">
        <v>57.620000000000005</v>
      </c>
      <c r="BD9" s="28">
        <v>32.004349999999732</v>
      </c>
      <c r="BE9" s="26">
        <v>57.620000000000005</v>
      </c>
      <c r="BF9" s="25">
        <v>29.604749999997857</v>
      </c>
      <c r="BG9" s="47"/>
      <c r="BH9" s="43"/>
      <c r="BI9" s="42"/>
      <c r="BJ9" s="44"/>
      <c r="BK9" s="42"/>
      <c r="BL9" s="43"/>
      <c r="BM9" s="26">
        <v>41.610999999999997</v>
      </c>
      <c r="BN9" s="25">
        <v>29.730750000000718</v>
      </c>
      <c r="BO9" s="26">
        <v>41.956999999999994</v>
      </c>
      <c r="BP9" s="25">
        <v>32.316899999999762</v>
      </c>
      <c r="BQ9" s="26"/>
      <c r="BR9" s="25"/>
      <c r="BS9" s="29">
        <f t="shared" si="0"/>
        <v>1260.056</v>
      </c>
      <c r="BT9" s="30">
        <f t="shared" si="1"/>
        <v>896.77769999999816</v>
      </c>
      <c r="BU9" s="37">
        <f t="shared" si="2"/>
        <v>-363.27830000000188</v>
      </c>
      <c r="BV9" s="40"/>
      <c r="BW9" s="41"/>
    </row>
    <row r="10" spans="1:75" ht="15.75" x14ac:dyDescent="0.25">
      <c r="A10" s="417" t="s">
        <v>13</v>
      </c>
      <c r="B10" s="418"/>
      <c r="C10" s="42">
        <v>12.912000000000001</v>
      </c>
      <c r="D10" s="44">
        <v>20.492000000000001</v>
      </c>
      <c r="E10" s="26">
        <v>12.912000000000001</v>
      </c>
      <c r="F10" s="25">
        <v>20.489000000000001</v>
      </c>
      <c r="G10" s="46">
        <v>12.912000000000001</v>
      </c>
      <c r="H10" s="44">
        <v>20.490000000000002</v>
      </c>
      <c r="I10" s="42">
        <v>12.792</v>
      </c>
      <c r="J10" s="44">
        <v>20.963999999999999</v>
      </c>
      <c r="K10" s="47">
        <v>12.912000000000001</v>
      </c>
      <c r="L10" s="44">
        <v>20.337</v>
      </c>
      <c r="M10" s="46">
        <v>12.912000000000001</v>
      </c>
      <c r="N10" s="25">
        <v>20.368000000000002</v>
      </c>
      <c r="O10" s="26">
        <v>12.912000000000001</v>
      </c>
      <c r="P10" s="25">
        <v>20.381</v>
      </c>
      <c r="Q10" s="26">
        <v>12.912000000000001</v>
      </c>
      <c r="R10" s="25">
        <v>13.01</v>
      </c>
      <c r="S10" s="42">
        <v>12.912000000000001</v>
      </c>
      <c r="T10" s="44">
        <v>20.369</v>
      </c>
      <c r="U10" s="26">
        <v>12.912000000000001</v>
      </c>
      <c r="V10" s="25">
        <v>20.353000000000002</v>
      </c>
      <c r="W10" s="42">
        <v>12.912000000000001</v>
      </c>
      <c r="X10" s="44">
        <v>20.361000000000001</v>
      </c>
      <c r="Y10" s="26">
        <v>12.912000000000001</v>
      </c>
      <c r="Z10" s="25">
        <v>19.974</v>
      </c>
      <c r="AA10" s="42">
        <v>12.912000000000001</v>
      </c>
      <c r="AB10" s="44">
        <v>12.912000000000001</v>
      </c>
      <c r="AC10" s="26">
        <v>151.19999999999999</v>
      </c>
      <c r="AD10" s="25">
        <v>20.582999999999998</v>
      </c>
      <c r="AE10" s="24">
        <v>12.912000000000001</v>
      </c>
      <c r="AF10" s="25">
        <v>23.585000000000001</v>
      </c>
      <c r="AG10" s="26">
        <v>12.912000000000001</v>
      </c>
      <c r="AH10" s="25">
        <v>20.234999999999999</v>
      </c>
      <c r="AI10" s="46">
        <v>12.912000000000001</v>
      </c>
      <c r="AJ10" s="44">
        <v>20.385999999999999</v>
      </c>
      <c r="AK10" s="26">
        <v>12.912000000000001</v>
      </c>
      <c r="AL10" s="25">
        <v>20.444000000000003</v>
      </c>
      <c r="AM10" s="35">
        <v>12.912000000000001</v>
      </c>
      <c r="AN10" s="28">
        <v>20.441000000000003</v>
      </c>
      <c r="AO10" s="35">
        <v>12.912000000000001</v>
      </c>
      <c r="AP10" s="28">
        <v>20.015999999999998</v>
      </c>
      <c r="AQ10" s="24">
        <v>12.912000000000001</v>
      </c>
      <c r="AR10" s="28">
        <v>20.253999999999998</v>
      </c>
      <c r="AS10" s="42">
        <v>12.912000000000001</v>
      </c>
      <c r="AT10" s="44">
        <v>20.314999999999998</v>
      </c>
      <c r="AU10" s="24">
        <v>12.912000000000001</v>
      </c>
      <c r="AV10" s="28">
        <v>20.52</v>
      </c>
      <c r="AW10" s="26">
        <v>12.912000000000001</v>
      </c>
      <c r="AX10" s="25">
        <v>20.536999999999999</v>
      </c>
      <c r="AY10" s="42">
        <v>12.912000000000001</v>
      </c>
      <c r="AZ10" s="44">
        <v>20.448999999999998</v>
      </c>
      <c r="BA10" s="42">
        <v>12.912000000000001</v>
      </c>
      <c r="BB10" s="44">
        <v>20.399000000000001</v>
      </c>
      <c r="BC10" s="24">
        <v>12.912000000000001</v>
      </c>
      <c r="BD10" s="28">
        <v>20.395</v>
      </c>
      <c r="BE10" s="26">
        <v>12.912000000000001</v>
      </c>
      <c r="BF10" s="25">
        <v>20.440000000000001</v>
      </c>
      <c r="BG10" s="47"/>
      <c r="BH10" s="43"/>
      <c r="BI10" s="42"/>
      <c r="BJ10" s="44"/>
      <c r="BK10" s="42"/>
      <c r="BL10" s="43"/>
      <c r="BM10" s="26">
        <v>12.912000000000001</v>
      </c>
      <c r="BN10" s="25">
        <v>20.254999999999999</v>
      </c>
      <c r="BO10" s="26">
        <v>12.912000000000001</v>
      </c>
      <c r="BP10" s="25">
        <v>20.271999999999998</v>
      </c>
      <c r="BQ10" s="26"/>
      <c r="BR10" s="25"/>
      <c r="BS10" s="29">
        <f t="shared" si="0"/>
        <v>486.79199999999969</v>
      </c>
      <c r="BT10" s="30">
        <f t="shared" si="1"/>
        <v>539.13800000000003</v>
      </c>
      <c r="BU10" s="37">
        <f t="shared" si="2"/>
        <v>52.346000000000345</v>
      </c>
      <c r="BV10" s="40"/>
      <c r="BW10" s="41"/>
    </row>
    <row r="11" spans="1:75" ht="15.75" x14ac:dyDescent="0.25">
      <c r="A11" s="419" t="s">
        <v>14</v>
      </c>
      <c r="B11" s="420"/>
      <c r="C11" s="42">
        <v>72.239999999999995</v>
      </c>
      <c r="D11" s="44">
        <v>101.58639999998964</v>
      </c>
      <c r="E11" s="26">
        <v>78.48</v>
      </c>
      <c r="F11" s="25">
        <v>102.36035</v>
      </c>
      <c r="G11" s="46">
        <v>89.207999999999998</v>
      </c>
      <c r="H11" s="44">
        <v>109.35924999998997</v>
      </c>
      <c r="I11" s="42">
        <v>89.207999999999998</v>
      </c>
      <c r="J11" s="44">
        <v>108.80035000000697</v>
      </c>
      <c r="K11" s="47">
        <v>79.367999999999995</v>
      </c>
      <c r="L11" s="44">
        <v>108.26790000000609</v>
      </c>
      <c r="M11" s="46">
        <v>89.206000000000003</v>
      </c>
      <c r="N11" s="44">
        <v>106.97069999998395</v>
      </c>
      <c r="O11" s="42">
        <v>89.207999999999998</v>
      </c>
      <c r="P11" s="44">
        <v>108.72215000001692</v>
      </c>
      <c r="Q11" s="26">
        <v>74.400000000000006</v>
      </c>
      <c r="R11" s="25">
        <v>107.87689999997991</v>
      </c>
      <c r="S11" s="42">
        <v>74.400000000000006</v>
      </c>
      <c r="T11" s="44">
        <v>106.98680000001607</v>
      </c>
      <c r="U11" s="42">
        <v>53.927999999999997</v>
      </c>
      <c r="V11" s="44">
        <v>107.1293999999785</v>
      </c>
      <c r="W11" s="42">
        <v>59.927999999999997</v>
      </c>
      <c r="X11" s="44">
        <v>111.03710000001789</v>
      </c>
      <c r="Y11" s="26">
        <v>60.887999999999998</v>
      </c>
      <c r="Z11" s="28">
        <v>109.67549999998091</v>
      </c>
      <c r="AA11" s="42">
        <v>62.808</v>
      </c>
      <c r="AB11" s="44">
        <v>63.36</v>
      </c>
      <c r="AC11" s="45">
        <v>81.599999999999994</v>
      </c>
      <c r="AD11" s="44">
        <v>106.51529999998648</v>
      </c>
      <c r="AE11" s="24">
        <v>64.08</v>
      </c>
      <c r="AF11" s="25">
        <v>105.64475000003165</v>
      </c>
      <c r="AG11" s="24">
        <v>64.56</v>
      </c>
      <c r="AH11" s="28">
        <v>106.56359999999785</v>
      </c>
      <c r="AI11" s="46">
        <v>66</v>
      </c>
      <c r="AJ11" s="44">
        <v>105.45040000000252</v>
      </c>
      <c r="AK11" s="47">
        <v>66</v>
      </c>
      <c r="AL11" s="44">
        <v>105.62404999998873</v>
      </c>
      <c r="AM11" s="35">
        <v>59.04</v>
      </c>
      <c r="AN11" s="28">
        <v>109.816949999993</v>
      </c>
      <c r="AO11" s="42">
        <v>43.44</v>
      </c>
      <c r="AP11" s="44">
        <v>106.49919999999628</v>
      </c>
      <c r="AQ11" s="47">
        <v>57.36</v>
      </c>
      <c r="AR11" s="43">
        <v>108.33690000000146</v>
      </c>
      <c r="AS11" s="42">
        <v>63.12</v>
      </c>
      <c r="AT11" s="44">
        <v>108.18050000002411</v>
      </c>
      <c r="AU11" s="26">
        <v>62.4</v>
      </c>
      <c r="AV11" s="25">
        <v>109.73644999998504</v>
      </c>
      <c r="AW11" s="26">
        <v>62.16</v>
      </c>
      <c r="AX11" s="25">
        <v>107.1662000000145</v>
      </c>
      <c r="AY11" s="42">
        <v>61.92</v>
      </c>
      <c r="AZ11" s="44">
        <v>106.8602999999931</v>
      </c>
      <c r="BA11" s="42">
        <v>62.16</v>
      </c>
      <c r="BB11" s="44">
        <v>108.0079999999823</v>
      </c>
      <c r="BC11" s="24">
        <v>62.4</v>
      </c>
      <c r="BD11" s="28">
        <v>109.93195000000662</v>
      </c>
      <c r="BE11" s="26">
        <v>75.599999999999994</v>
      </c>
      <c r="BF11" s="25">
        <v>108.91880000000064</v>
      </c>
      <c r="BG11" s="47"/>
      <c r="BH11" s="43"/>
      <c r="BI11" s="42"/>
      <c r="BJ11" s="44"/>
      <c r="BK11" s="42"/>
      <c r="BL11" s="43"/>
      <c r="BM11" s="42">
        <v>54.361999999999995</v>
      </c>
      <c r="BN11" s="44">
        <v>108.73939999998436</v>
      </c>
      <c r="BO11" s="42">
        <v>56.511000000000003</v>
      </c>
      <c r="BP11" s="44">
        <v>106.80510000001938</v>
      </c>
      <c r="BQ11" s="26"/>
      <c r="BR11" s="25"/>
      <c r="BS11" s="29">
        <f t="shared" si="0"/>
        <v>1865.182</v>
      </c>
      <c r="BT11" s="30">
        <f t="shared" si="1"/>
        <v>2854.349049999953</v>
      </c>
      <c r="BU11" s="37">
        <f>BT11-BS11</f>
        <v>989.16704999995295</v>
      </c>
      <c r="BV11" s="40"/>
      <c r="BW11" s="41"/>
    </row>
    <row r="12" spans="1:75" ht="15.75" x14ac:dyDescent="0.25">
      <c r="A12" s="421" t="s">
        <v>15</v>
      </c>
      <c r="B12" s="422"/>
      <c r="C12" s="42">
        <v>192</v>
      </c>
      <c r="D12" s="44">
        <v>194.31899999998689</v>
      </c>
      <c r="E12" s="26">
        <v>192</v>
      </c>
      <c r="F12" s="25">
        <v>183.40500000008808</v>
      </c>
      <c r="G12" s="46">
        <v>120</v>
      </c>
      <c r="H12" s="44">
        <v>153.15199999995377</v>
      </c>
      <c r="I12" s="42">
        <v>120</v>
      </c>
      <c r="J12" s="44">
        <v>195.30900000008768</v>
      </c>
      <c r="K12" s="47">
        <v>180</v>
      </c>
      <c r="L12" s="44">
        <v>187.40399999985266</v>
      </c>
      <c r="M12" s="46">
        <v>180</v>
      </c>
      <c r="N12" s="44">
        <v>177.54700000001222</v>
      </c>
      <c r="O12" s="42">
        <v>163.19999999999999</v>
      </c>
      <c r="P12" s="44">
        <v>179.60800000001231</v>
      </c>
      <c r="Q12" s="26">
        <v>156</v>
      </c>
      <c r="R12" s="25">
        <v>206.78900000003975</v>
      </c>
      <c r="S12" s="42">
        <v>156</v>
      </c>
      <c r="T12" s="44">
        <v>226.34899999998788</v>
      </c>
      <c r="U12" s="42">
        <v>120</v>
      </c>
      <c r="V12" s="44">
        <v>232.52400000003536</v>
      </c>
      <c r="W12" s="42">
        <v>120</v>
      </c>
      <c r="X12" s="44">
        <v>85.779000000025917</v>
      </c>
      <c r="Y12" s="26">
        <v>148.80000000000001</v>
      </c>
      <c r="Z12" s="28">
        <v>197.30099999991262</v>
      </c>
      <c r="AA12" s="42">
        <v>168</v>
      </c>
      <c r="AB12" s="44">
        <v>151.19999999999999</v>
      </c>
      <c r="AC12" s="45">
        <v>1.008</v>
      </c>
      <c r="AD12" s="44">
        <v>228.84299999998188</v>
      </c>
      <c r="AE12" s="24">
        <v>148.80000000000001</v>
      </c>
      <c r="AF12" s="25">
        <v>229.15299999994863</v>
      </c>
      <c r="AG12" s="24">
        <v>148.80000000000001</v>
      </c>
      <c r="AH12" s="28">
        <v>199.00400000008858</v>
      </c>
      <c r="AI12" s="46">
        <v>120</v>
      </c>
      <c r="AJ12" s="44">
        <v>148.30199999994693</v>
      </c>
      <c r="AK12" s="47">
        <v>120</v>
      </c>
      <c r="AL12" s="44">
        <v>161.5259999999289</v>
      </c>
      <c r="AM12" s="35">
        <v>168</v>
      </c>
      <c r="AN12" s="28">
        <v>192.76900000002729</v>
      </c>
      <c r="AO12" s="42">
        <v>216.4</v>
      </c>
      <c r="AP12" s="44">
        <v>185.83800000003157</v>
      </c>
      <c r="AQ12" s="47">
        <v>228</v>
      </c>
      <c r="AR12" s="43">
        <v>125.12900000000559</v>
      </c>
      <c r="AS12" s="42">
        <v>228</v>
      </c>
      <c r="AT12" s="44">
        <v>188.18200000005777</v>
      </c>
      <c r="AU12" s="26">
        <v>220.8</v>
      </c>
      <c r="AV12" s="25">
        <v>210.99099999997634</v>
      </c>
      <c r="AW12" s="26">
        <v>220.8</v>
      </c>
      <c r="AX12" s="25">
        <v>158.53199999997651</v>
      </c>
      <c r="AY12" s="42">
        <v>220.8</v>
      </c>
      <c r="AZ12" s="44">
        <v>157.23599999995687</v>
      </c>
      <c r="BA12" s="42">
        <v>220.8</v>
      </c>
      <c r="BB12" s="44">
        <v>176.35600000003728</v>
      </c>
      <c r="BC12" s="24">
        <v>225.6</v>
      </c>
      <c r="BD12" s="28">
        <v>155.82099999994375</v>
      </c>
      <c r="BE12" s="26">
        <v>216</v>
      </c>
      <c r="BF12" s="25">
        <v>157.19300000008366</v>
      </c>
      <c r="BG12" s="47"/>
      <c r="BH12" s="43"/>
      <c r="BI12" s="42"/>
      <c r="BJ12" s="44"/>
      <c r="BK12" s="42"/>
      <c r="BL12" s="43"/>
      <c r="BM12" s="42">
        <v>216</v>
      </c>
      <c r="BN12" s="44">
        <v>218.31399999999803</v>
      </c>
      <c r="BO12" s="42">
        <v>216</v>
      </c>
      <c r="BP12" s="44">
        <v>187.30699999997728</v>
      </c>
      <c r="BQ12" s="26"/>
      <c r="BR12" s="25"/>
      <c r="BS12" s="29">
        <f t="shared" si="0"/>
        <v>4599.8080000000009</v>
      </c>
      <c r="BT12" s="30">
        <f>SUM(V12,T12,R12,P12,N12,L12,J12,H12,F12,D12,Z12,AB12,AD12,AF12,AH12,AJ12,AL12,AN12,AP12,AR12,AT12,AV12,AX12,AZ12,BB12,BD12,BF12,BH12,BJ12,BL12)-782.272</f>
        <v>4177.5099999999602</v>
      </c>
      <c r="BU12" s="37">
        <f>BT12-BS12</f>
        <v>-422.2980000000407</v>
      </c>
      <c r="BV12" s="40"/>
      <c r="BW12" s="41"/>
    </row>
    <row r="13" spans="1:75" ht="15.75" x14ac:dyDescent="0.25">
      <c r="A13" s="49" t="s">
        <v>16</v>
      </c>
      <c r="B13" s="50"/>
      <c r="C13" s="42">
        <v>84</v>
      </c>
      <c r="D13" s="44">
        <v>82.842000000009648</v>
      </c>
      <c r="E13" s="42">
        <v>84</v>
      </c>
      <c r="F13" s="44">
        <v>81.395999999993364</v>
      </c>
      <c r="G13" s="46">
        <v>84</v>
      </c>
      <c r="H13" s="44">
        <v>84.827999999994063</v>
      </c>
      <c r="I13" s="42">
        <v>84</v>
      </c>
      <c r="J13" s="44">
        <v>81.365999999992709</v>
      </c>
      <c r="K13" s="47">
        <v>84</v>
      </c>
      <c r="L13" s="44">
        <v>83.652000000021872</v>
      </c>
      <c r="M13" s="46">
        <v>84</v>
      </c>
      <c r="N13" s="44">
        <v>5.0219999999808351</v>
      </c>
      <c r="O13" s="42">
        <v>84</v>
      </c>
      <c r="P13" s="44">
        <v>78.132000000010521</v>
      </c>
      <c r="Q13" s="42">
        <v>84</v>
      </c>
      <c r="R13" s="44">
        <v>74.681999999995242</v>
      </c>
      <c r="S13" s="42">
        <v>84</v>
      </c>
      <c r="T13" s="44">
        <v>86.153999999996813</v>
      </c>
      <c r="U13" s="42">
        <v>76.8</v>
      </c>
      <c r="V13" s="44">
        <v>86.381999999999607</v>
      </c>
      <c r="W13" s="42">
        <v>76.8</v>
      </c>
      <c r="X13" s="44">
        <v>86.400000000019645</v>
      </c>
      <c r="Y13" s="46">
        <v>76.8</v>
      </c>
      <c r="Z13" s="43">
        <v>82.343999999990046</v>
      </c>
      <c r="AA13" s="42">
        <v>81.599999999999994</v>
      </c>
      <c r="AB13" s="44">
        <v>81.599999999999994</v>
      </c>
      <c r="AC13" s="45">
        <v>156</v>
      </c>
      <c r="AD13" s="44">
        <v>86.12999999998101</v>
      </c>
      <c r="AE13" s="47">
        <v>81.599999999999994</v>
      </c>
      <c r="AF13" s="44">
        <v>90.342000000009648</v>
      </c>
      <c r="AG13" s="47">
        <v>81.599999999999994</v>
      </c>
      <c r="AH13" s="43">
        <v>69.293999999999869</v>
      </c>
      <c r="AI13" s="46">
        <v>81.599999999999994</v>
      </c>
      <c r="AJ13" s="44">
        <v>80.789999999989959</v>
      </c>
      <c r="AK13" s="47">
        <v>81.599999999999994</v>
      </c>
      <c r="AL13" s="44">
        <v>88.493999999998778</v>
      </c>
      <c r="AM13" s="47">
        <v>81.599999999999994</v>
      </c>
      <c r="AN13" s="43">
        <v>89.286000000007334</v>
      </c>
      <c r="AO13" s="42">
        <v>81.599999999999994</v>
      </c>
      <c r="AP13" s="44">
        <v>40.421999999995023</v>
      </c>
      <c r="AQ13" s="47">
        <v>81.599999999999994</v>
      </c>
      <c r="AR13" s="43">
        <v>87.252000000002226</v>
      </c>
      <c r="AS13" s="42">
        <v>81.599999999999994</v>
      </c>
      <c r="AT13" s="44">
        <v>84.773999999993976</v>
      </c>
      <c r="AU13" s="42">
        <v>64.8</v>
      </c>
      <c r="AV13" s="44">
        <v>86.622000000004846</v>
      </c>
      <c r="AW13" s="46">
        <v>64.8</v>
      </c>
      <c r="AX13" s="44">
        <v>83.010000000000218</v>
      </c>
      <c r="AY13" s="42">
        <v>64.8</v>
      </c>
      <c r="AZ13" s="44">
        <v>85.56000000000131</v>
      </c>
      <c r="BA13" s="42">
        <v>64.8</v>
      </c>
      <c r="BB13" s="44">
        <v>88.188000000007378</v>
      </c>
      <c r="BC13" s="24">
        <v>64.8</v>
      </c>
      <c r="BD13" s="28">
        <v>77.447999999985768</v>
      </c>
      <c r="BE13" s="42">
        <v>24</v>
      </c>
      <c r="BF13" s="44">
        <v>2.9460000000053697</v>
      </c>
      <c r="BG13" s="47"/>
      <c r="BH13" s="43"/>
      <c r="BI13" s="42"/>
      <c r="BJ13" s="44"/>
      <c r="BK13" s="42"/>
      <c r="BL13" s="43"/>
      <c r="BM13" s="42">
        <v>86.097999999999999</v>
      </c>
      <c r="BN13" s="44">
        <v>4.6799999999930151</v>
      </c>
      <c r="BO13" s="42">
        <v>86.4</v>
      </c>
      <c r="BP13" s="44">
        <v>89.166000000010172</v>
      </c>
      <c r="BQ13" s="42"/>
      <c r="BR13" s="44"/>
      <c r="BS13" s="29">
        <f t="shared" si="0"/>
        <v>2147.9999999999991</v>
      </c>
      <c r="BT13" s="30">
        <f>SUM(V13,T13,R13,P13,N13,L13,J13,H13,F13,D13,Z13,AB13,AD13,AF13,AH13,AJ13,AL13,AN13,AP13,AR13,AT13,AV13,AX13,AZ13,BB13,BD13,BF13,BH13,BJ13,BL13)+782.272</f>
        <v>2831.2299999999673</v>
      </c>
      <c r="BU13" s="37"/>
      <c r="BV13" s="40"/>
      <c r="BW13" s="41"/>
    </row>
    <row r="14" spans="1:75" ht="15.75" x14ac:dyDescent="0.25">
      <c r="A14" s="421" t="s">
        <v>17</v>
      </c>
      <c r="B14" s="422"/>
      <c r="C14" s="42">
        <v>1.008</v>
      </c>
      <c r="D14" s="44">
        <v>1.008</v>
      </c>
      <c r="E14" s="42">
        <v>1.008</v>
      </c>
      <c r="F14" s="44">
        <v>1.008</v>
      </c>
      <c r="G14" s="46">
        <v>1.008</v>
      </c>
      <c r="H14" s="44">
        <v>1.008</v>
      </c>
      <c r="I14" s="42">
        <v>1.008</v>
      </c>
      <c r="J14" s="44">
        <v>1.008</v>
      </c>
      <c r="K14" s="47">
        <v>1.008</v>
      </c>
      <c r="L14" s="44">
        <v>1.008</v>
      </c>
      <c r="M14" s="46">
        <v>1.008</v>
      </c>
      <c r="N14" s="44">
        <v>1.008</v>
      </c>
      <c r="O14" s="42">
        <v>1.008</v>
      </c>
      <c r="P14" s="44">
        <v>1.008</v>
      </c>
      <c r="Q14" s="42">
        <v>1.008</v>
      </c>
      <c r="R14" s="44">
        <v>1.008</v>
      </c>
      <c r="S14" s="42">
        <v>1.008</v>
      </c>
      <c r="T14" s="44">
        <v>1.008</v>
      </c>
      <c r="U14" s="42">
        <v>1.008</v>
      </c>
      <c r="V14" s="44">
        <v>1.008</v>
      </c>
      <c r="W14" s="42">
        <v>1.008</v>
      </c>
      <c r="X14" s="44">
        <v>1.008</v>
      </c>
      <c r="Y14" s="46">
        <v>1.008</v>
      </c>
      <c r="Z14" s="43">
        <v>1.008</v>
      </c>
      <c r="AA14" s="42">
        <v>1.008</v>
      </c>
      <c r="AB14" s="44">
        <v>1.008</v>
      </c>
      <c r="AC14" s="45">
        <v>24</v>
      </c>
      <c r="AD14" s="44">
        <v>1.008</v>
      </c>
      <c r="AE14" s="47">
        <v>1.008</v>
      </c>
      <c r="AF14" s="44">
        <v>1.008</v>
      </c>
      <c r="AG14" s="47">
        <v>1.008</v>
      </c>
      <c r="AH14" s="43">
        <v>1.008</v>
      </c>
      <c r="AI14" s="46">
        <v>1.008</v>
      </c>
      <c r="AJ14" s="44">
        <v>1.008</v>
      </c>
      <c r="AK14" s="47">
        <v>1.008</v>
      </c>
      <c r="AL14" s="44">
        <v>1.008</v>
      </c>
      <c r="AM14" s="47">
        <v>1.008</v>
      </c>
      <c r="AN14" s="43">
        <v>1.008</v>
      </c>
      <c r="AO14" s="42">
        <v>1.008</v>
      </c>
      <c r="AP14" s="44">
        <v>1.008</v>
      </c>
      <c r="AQ14" s="47">
        <v>1.008</v>
      </c>
      <c r="AR14" s="43">
        <v>1.008</v>
      </c>
      <c r="AS14" s="42">
        <v>1.008</v>
      </c>
      <c r="AT14" s="44">
        <v>1.008</v>
      </c>
      <c r="AU14" s="42">
        <v>1.008</v>
      </c>
      <c r="AV14" s="44">
        <v>1.008</v>
      </c>
      <c r="AW14" s="46">
        <v>1.008</v>
      </c>
      <c r="AX14" s="44">
        <v>1.008</v>
      </c>
      <c r="AY14" s="42">
        <v>1.008</v>
      </c>
      <c r="AZ14" s="44">
        <v>1.008</v>
      </c>
      <c r="BA14" s="42">
        <v>1.008</v>
      </c>
      <c r="BB14" s="44">
        <v>1.008</v>
      </c>
      <c r="BC14" s="24">
        <v>1.008</v>
      </c>
      <c r="BD14" s="28">
        <v>1.008</v>
      </c>
      <c r="BE14" s="42">
        <v>1.008</v>
      </c>
      <c r="BF14" s="44">
        <v>1.008</v>
      </c>
      <c r="BG14" s="47"/>
      <c r="BH14" s="43"/>
      <c r="BI14" s="42"/>
      <c r="BJ14" s="44"/>
      <c r="BK14" s="42"/>
      <c r="BL14" s="43"/>
      <c r="BM14" s="42">
        <v>1.008</v>
      </c>
      <c r="BN14" s="44">
        <v>1.008</v>
      </c>
      <c r="BO14" s="42">
        <v>1.008</v>
      </c>
      <c r="BP14" s="44">
        <v>1.008</v>
      </c>
      <c r="BQ14" s="42"/>
      <c r="BR14" s="44"/>
      <c r="BS14" s="29">
        <f t="shared" si="0"/>
        <v>50.208000000000034</v>
      </c>
      <c r="BT14" s="30">
        <f t="shared" ref="BT14:BT34" si="3">SUM(V14,T14,R14,P14,N14,L14,J14,H14,F14,D14,Z14,AB14,AD14,AF14,AH14,AJ14,AL14,AN14,AP14,AR14,AT14,AV14,AX14,AZ14,BB14,BD14,BF14,BH14,BJ14,BL14)</f>
        <v>27.215999999999983</v>
      </c>
      <c r="BU14" s="37">
        <f t="shared" si="2"/>
        <v>-22.992000000000051</v>
      </c>
      <c r="BV14" s="40"/>
      <c r="BW14" s="41"/>
    </row>
    <row r="15" spans="1:75" ht="15.75" x14ac:dyDescent="0.25">
      <c r="A15" s="421" t="s">
        <v>18</v>
      </c>
      <c r="B15" s="422"/>
      <c r="C15" s="42">
        <v>148.80000000000001</v>
      </c>
      <c r="D15" s="44">
        <v>123.93200000001161</v>
      </c>
      <c r="E15" s="42">
        <v>148.80000000000001</v>
      </c>
      <c r="F15" s="44">
        <v>151.148</v>
      </c>
      <c r="G15" s="46">
        <v>129.6</v>
      </c>
      <c r="H15" s="44">
        <v>157.23800000001756</v>
      </c>
      <c r="I15" s="42">
        <v>100.8</v>
      </c>
      <c r="J15" s="44">
        <v>113.85999999998785</v>
      </c>
      <c r="K15" s="47">
        <v>129.6</v>
      </c>
      <c r="L15" s="44">
        <v>153.03400000001238</v>
      </c>
      <c r="M15" s="46">
        <v>153.6</v>
      </c>
      <c r="N15" s="44">
        <v>173.63999999997941</v>
      </c>
      <c r="O15" s="42">
        <v>158.4</v>
      </c>
      <c r="P15" s="44">
        <v>176.06400000001304</v>
      </c>
      <c r="Q15" s="42">
        <v>83.64800000000001</v>
      </c>
      <c r="R15" s="44">
        <v>164.22599999998783</v>
      </c>
      <c r="S15" s="42">
        <v>158.4</v>
      </c>
      <c r="T15" s="44">
        <v>176.68199999998978</v>
      </c>
      <c r="U15" s="42">
        <v>40.512999999999991</v>
      </c>
      <c r="V15" s="44">
        <v>162.75200000002587</v>
      </c>
      <c r="W15" s="42">
        <v>100.8</v>
      </c>
      <c r="X15" s="44">
        <v>134.2519999999804</v>
      </c>
      <c r="Y15" s="46">
        <v>153.6</v>
      </c>
      <c r="Z15" s="43">
        <v>150.84200000001147</v>
      </c>
      <c r="AA15" s="42">
        <v>156</v>
      </c>
      <c r="AB15" s="44">
        <v>156</v>
      </c>
      <c r="AC15" s="45">
        <v>12</v>
      </c>
      <c r="AD15" s="44">
        <v>187.88000000000466</v>
      </c>
      <c r="AE15" s="47">
        <v>156</v>
      </c>
      <c r="AF15" s="44">
        <v>204.20999999999185</v>
      </c>
      <c r="AG15" s="47">
        <v>69.244</v>
      </c>
      <c r="AH15" s="43">
        <v>196.44000000000233</v>
      </c>
      <c r="AI15" s="46">
        <v>182.4</v>
      </c>
      <c r="AJ15" s="44">
        <v>193.69599999998354</v>
      </c>
      <c r="AK15" s="47">
        <v>100.066</v>
      </c>
      <c r="AL15" s="44">
        <v>143.09799999999086</v>
      </c>
      <c r="AM15" s="47">
        <v>153.6</v>
      </c>
      <c r="AN15" s="43">
        <v>154.72000000001572</v>
      </c>
      <c r="AO15" s="42">
        <v>180</v>
      </c>
      <c r="AP15" s="44">
        <v>176.39200000002893</v>
      </c>
      <c r="AQ15" s="47">
        <v>180</v>
      </c>
      <c r="AR15" s="43">
        <v>180.49199999998928</v>
      </c>
      <c r="AS15" s="42">
        <v>180</v>
      </c>
      <c r="AT15" s="44">
        <v>197.17199999997865</v>
      </c>
      <c r="AU15" s="42">
        <v>180</v>
      </c>
      <c r="AV15" s="44">
        <v>181.84599999999773</v>
      </c>
      <c r="AW15" s="46">
        <v>180</v>
      </c>
      <c r="AX15" s="44">
        <v>170.40600000000813</v>
      </c>
      <c r="AY15" s="42">
        <v>123.983</v>
      </c>
      <c r="AZ15" s="44">
        <v>145.79799999999159</v>
      </c>
      <c r="BA15" s="42">
        <v>163.19999999999999</v>
      </c>
      <c r="BB15" s="44">
        <v>164.72400000001471</v>
      </c>
      <c r="BC15" s="47">
        <v>182.4</v>
      </c>
      <c r="BD15" s="43">
        <v>183.54799999998431</v>
      </c>
      <c r="BE15" s="42">
        <v>180</v>
      </c>
      <c r="BF15" s="44">
        <v>170.46399999999267</v>
      </c>
      <c r="BG15" s="47"/>
      <c r="BH15" s="43"/>
      <c r="BI15" s="42"/>
      <c r="BJ15" s="44"/>
      <c r="BK15" s="42"/>
      <c r="BL15" s="43"/>
      <c r="BM15" s="42">
        <v>177.51</v>
      </c>
      <c r="BN15" s="44">
        <v>165.3060000000205</v>
      </c>
      <c r="BO15" s="42">
        <v>179.74799999999999</v>
      </c>
      <c r="BP15" s="44">
        <v>179.42199999999139</v>
      </c>
      <c r="BQ15" s="42"/>
      <c r="BR15" s="44"/>
      <c r="BS15" s="29">
        <f t="shared" si="0"/>
        <v>3784.654</v>
      </c>
      <c r="BT15" s="30">
        <f t="shared" si="3"/>
        <v>4510.3040000000119</v>
      </c>
      <c r="BU15" s="51">
        <f t="shared" si="2"/>
        <v>725.65000000001191</v>
      </c>
      <c r="BV15" s="40"/>
      <c r="BW15" s="41"/>
    </row>
    <row r="16" spans="1:75" ht="15.75" x14ac:dyDescent="0.25">
      <c r="A16" s="421" t="s">
        <v>19</v>
      </c>
      <c r="B16" s="422"/>
      <c r="C16" s="42">
        <v>22.8</v>
      </c>
      <c r="D16" s="44">
        <v>45.355199999999968</v>
      </c>
      <c r="E16" s="42">
        <v>36</v>
      </c>
      <c r="F16" s="44">
        <v>48.313099999999999</v>
      </c>
      <c r="G16" s="46">
        <v>36</v>
      </c>
      <c r="H16" s="44">
        <v>50.798000000000322</v>
      </c>
      <c r="I16" s="42">
        <v>36</v>
      </c>
      <c r="J16" s="44">
        <v>46.688400000005458</v>
      </c>
      <c r="K16" s="47">
        <v>30.96</v>
      </c>
      <c r="L16" s="44">
        <v>47.709199999999328</v>
      </c>
      <c r="M16" s="46">
        <v>36</v>
      </c>
      <c r="N16" s="44">
        <v>51.397500000000399</v>
      </c>
      <c r="O16" s="42">
        <v>35.76</v>
      </c>
      <c r="P16" s="44">
        <v>50.742999999993117</v>
      </c>
      <c r="Q16" s="42">
        <v>30.24</v>
      </c>
      <c r="R16" s="44">
        <v>49.334999999999397</v>
      </c>
      <c r="S16" s="42">
        <v>30</v>
      </c>
      <c r="T16" s="44">
        <v>49.509900000000016</v>
      </c>
      <c r="U16" s="42">
        <v>19.920000000000002</v>
      </c>
      <c r="V16" s="44">
        <v>50.342600000002584</v>
      </c>
      <c r="W16" s="42">
        <v>21.84</v>
      </c>
      <c r="X16" s="44">
        <v>41.971599999999945</v>
      </c>
      <c r="Y16" s="46">
        <v>21.84</v>
      </c>
      <c r="Z16" s="43">
        <v>45.326600000003147</v>
      </c>
      <c r="AA16" s="42">
        <v>22.824000000000002</v>
      </c>
      <c r="AB16" s="44">
        <v>24</v>
      </c>
      <c r="AC16" s="45">
        <v>4.8</v>
      </c>
      <c r="AD16" s="44">
        <v>47.506800000000112</v>
      </c>
      <c r="AE16" s="47">
        <v>23.76</v>
      </c>
      <c r="AF16" s="44">
        <v>48.199800000001233</v>
      </c>
      <c r="AG16" s="47">
        <v>24</v>
      </c>
      <c r="AH16" s="43">
        <v>49.113900000002374</v>
      </c>
      <c r="AI16" s="46">
        <v>24.48</v>
      </c>
      <c r="AJ16" s="44">
        <v>45.9480999999967</v>
      </c>
      <c r="AK16" s="47">
        <v>24</v>
      </c>
      <c r="AL16" s="44">
        <v>45.744599999995259</v>
      </c>
      <c r="AM16" s="47">
        <v>21.815999999999999</v>
      </c>
      <c r="AN16" s="43">
        <v>48.504500000002281</v>
      </c>
      <c r="AO16" s="42">
        <v>12.936</v>
      </c>
      <c r="AP16" s="44">
        <v>43.952699999999368</v>
      </c>
      <c r="AQ16" s="47">
        <v>20.88</v>
      </c>
      <c r="AR16" s="43">
        <v>40.635099999998786</v>
      </c>
      <c r="AS16" s="42">
        <v>22.56</v>
      </c>
      <c r="AT16" s="44">
        <v>41.185100000001782</v>
      </c>
      <c r="AU16" s="42">
        <v>23.04</v>
      </c>
      <c r="AV16" s="44">
        <v>42.772399999999017</v>
      </c>
      <c r="AW16" s="46">
        <v>22.824000000000002</v>
      </c>
      <c r="AX16" s="44">
        <v>45.785300000001556</v>
      </c>
      <c r="AY16" s="42">
        <v>22.824000000000002</v>
      </c>
      <c r="AZ16" s="44">
        <v>42.395099999996184</v>
      </c>
      <c r="BA16" s="42">
        <v>22.824000000000002</v>
      </c>
      <c r="BB16" s="44">
        <v>46.815999999999441</v>
      </c>
      <c r="BC16" s="47">
        <v>23.28</v>
      </c>
      <c r="BD16" s="43">
        <v>50.45150000000276</v>
      </c>
      <c r="BE16" s="42">
        <v>26.16</v>
      </c>
      <c r="BF16" s="44">
        <v>43.195900000003256</v>
      </c>
      <c r="BG16" s="47"/>
      <c r="BH16" s="43"/>
      <c r="BI16" s="42"/>
      <c r="BJ16" s="44"/>
      <c r="BK16" s="42"/>
      <c r="BL16" s="43"/>
      <c r="BM16" s="42">
        <v>19.678999999999998</v>
      </c>
      <c r="BN16" s="44">
        <v>45.098899999996775</v>
      </c>
      <c r="BO16" s="42">
        <v>20.306999999999999</v>
      </c>
      <c r="BP16" s="44">
        <v>46.493699999999805</v>
      </c>
      <c r="BQ16" s="42"/>
      <c r="BR16" s="44"/>
      <c r="BS16" s="29">
        <f t="shared" si="0"/>
        <v>678.52799999999968</v>
      </c>
      <c r="BT16" s="30">
        <f t="shared" si="3"/>
        <v>1241.7253000000037</v>
      </c>
      <c r="BU16" s="37">
        <f t="shared" si="2"/>
        <v>563.19730000000402</v>
      </c>
      <c r="BV16" s="40"/>
      <c r="BW16" s="41"/>
    </row>
    <row r="17" spans="1:75" ht="15.75" x14ac:dyDescent="0.25">
      <c r="A17" s="421" t="s">
        <v>20</v>
      </c>
      <c r="B17" s="422"/>
      <c r="C17" s="42">
        <v>24.24</v>
      </c>
      <c r="D17" s="44">
        <v>28.6</v>
      </c>
      <c r="E17" s="42">
        <v>24.24</v>
      </c>
      <c r="F17" s="44">
        <v>31.95</v>
      </c>
      <c r="G17" s="46">
        <v>24.24</v>
      </c>
      <c r="H17" s="44">
        <v>26.81</v>
      </c>
      <c r="I17" s="42">
        <v>24.24</v>
      </c>
      <c r="J17" s="44">
        <v>26.72</v>
      </c>
      <c r="K17" s="47">
        <v>24.24</v>
      </c>
      <c r="L17" s="44">
        <v>29.76</v>
      </c>
      <c r="M17" s="46">
        <v>24.24</v>
      </c>
      <c r="N17" s="44">
        <v>40.39</v>
      </c>
      <c r="O17" s="42">
        <v>24.24</v>
      </c>
      <c r="P17" s="44">
        <v>32</v>
      </c>
      <c r="Q17" s="42">
        <v>24.24</v>
      </c>
      <c r="R17" s="44">
        <v>26.72</v>
      </c>
      <c r="S17" s="42">
        <v>24.24</v>
      </c>
      <c r="T17" s="44">
        <v>29.76</v>
      </c>
      <c r="U17" s="42">
        <v>12</v>
      </c>
      <c r="V17" s="44">
        <v>28.98</v>
      </c>
      <c r="W17" s="42">
        <v>12</v>
      </c>
      <c r="X17" s="44">
        <v>24.798999999999999</v>
      </c>
      <c r="Y17" s="46">
        <v>12</v>
      </c>
      <c r="Z17" s="43">
        <v>24.798999999999999</v>
      </c>
      <c r="AA17" s="42">
        <v>12</v>
      </c>
      <c r="AB17" s="44">
        <v>12</v>
      </c>
      <c r="AC17" s="45">
        <v>33.6</v>
      </c>
      <c r="AD17" s="44">
        <v>43.44</v>
      </c>
      <c r="AE17" s="47">
        <v>12</v>
      </c>
      <c r="AF17" s="44">
        <v>40.5</v>
      </c>
      <c r="AG17" s="47">
        <v>12</v>
      </c>
      <c r="AH17" s="43">
        <v>38.369999999999997</v>
      </c>
      <c r="AI17" s="46">
        <v>12</v>
      </c>
      <c r="AJ17" s="44">
        <v>36.99</v>
      </c>
      <c r="AK17" s="47">
        <v>12</v>
      </c>
      <c r="AL17" s="44">
        <v>36.69</v>
      </c>
      <c r="AM17" s="47">
        <v>12</v>
      </c>
      <c r="AN17" s="43">
        <v>36.61</v>
      </c>
      <c r="AO17" s="42">
        <v>6</v>
      </c>
      <c r="AP17" s="44">
        <v>38.47</v>
      </c>
      <c r="AQ17" s="47">
        <v>12</v>
      </c>
      <c r="AR17" s="43">
        <v>45.63</v>
      </c>
      <c r="AS17" s="42">
        <v>12</v>
      </c>
      <c r="AT17" s="44">
        <v>41.15</v>
      </c>
      <c r="AU17" s="42">
        <v>12</v>
      </c>
      <c r="AV17" s="44">
        <v>45.01</v>
      </c>
      <c r="AW17" s="46">
        <v>12</v>
      </c>
      <c r="AX17" s="44">
        <v>41.06</v>
      </c>
      <c r="AY17" s="42">
        <v>12</v>
      </c>
      <c r="AZ17" s="44">
        <v>35.31</v>
      </c>
      <c r="BA17" s="42">
        <v>12</v>
      </c>
      <c r="BB17" s="44">
        <v>33.659999999999997</v>
      </c>
      <c r="BC17" s="47">
        <v>12</v>
      </c>
      <c r="BD17" s="43">
        <v>53.5</v>
      </c>
      <c r="BE17" s="42">
        <v>12</v>
      </c>
      <c r="BF17" s="44">
        <v>25.46</v>
      </c>
      <c r="BG17" s="47"/>
      <c r="BH17" s="43"/>
      <c r="BI17" s="42"/>
      <c r="BJ17" s="44"/>
      <c r="BK17" s="42"/>
      <c r="BL17" s="43"/>
      <c r="BM17" s="42">
        <v>12</v>
      </c>
      <c r="BN17" s="44">
        <v>36.44</v>
      </c>
      <c r="BO17" s="42">
        <v>12</v>
      </c>
      <c r="BP17" s="44">
        <v>56.65</v>
      </c>
      <c r="BQ17" s="42"/>
      <c r="BR17" s="44"/>
      <c r="BS17" s="29">
        <f t="shared" si="0"/>
        <v>449.76000000000005</v>
      </c>
      <c r="BT17" s="30">
        <f t="shared" si="3"/>
        <v>930.33900000000006</v>
      </c>
      <c r="BU17" s="37">
        <f t="shared" si="2"/>
        <v>480.57900000000001</v>
      </c>
      <c r="BV17" s="40"/>
      <c r="BW17" s="41"/>
    </row>
    <row r="18" spans="1:75" ht="15.75" x14ac:dyDescent="0.25">
      <c r="A18" s="433" t="s">
        <v>21</v>
      </c>
      <c r="B18" s="434"/>
      <c r="C18" s="42">
        <v>4.8</v>
      </c>
      <c r="D18" s="44">
        <v>7</v>
      </c>
      <c r="E18" s="42">
        <v>4.8</v>
      </c>
      <c r="F18" s="44">
        <v>7</v>
      </c>
      <c r="G18" s="46">
        <v>4.8</v>
      </c>
      <c r="H18" s="44">
        <v>7</v>
      </c>
      <c r="I18" s="42">
        <v>4.8</v>
      </c>
      <c r="J18" s="44">
        <v>7</v>
      </c>
      <c r="K18" s="47">
        <v>4.8</v>
      </c>
      <c r="L18" s="44">
        <v>7</v>
      </c>
      <c r="M18" s="46">
        <v>4.8</v>
      </c>
      <c r="N18" s="44">
        <v>7</v>
      </c>
      <c r="O18" s="42">
        <v>4.8</v>
      </c>
      <c r="P18" s="44">
        <v>7</v>
      </c>
      <c r="Q18" s="42">
        <v>4.8</v>
      </c>
      <c r="R18" s="44">
        <v>7</v>
      </c>
      <c r="S18" s="42">
        <v>4.8</v>
      </c>
      <c r="T18" s="44">
        <v>7</v>
      </c>
      <c r="U18" s="42">
        <v>4.8</v>
      </c>
      <c r="V18" s="44">
        <v>7</v>
      </c>
      <c r="W18" s="42">
        <v>4.8</v>
      </c>
      <c r="X18" s="44">
        <v>7</v>
      </c>
      <c r="Y18" s="46">
        <v>4.8</v>
      </c>
      <c r="Z18" s="43">
        <v>7</v>
      </c>
      <c r="AA18" s="42">
        <v>4.8</v>
      </c>
      <c r="AB18" s="44">
        <v>4.8</v>
      </c>
      <c r="AC18" s="45">
        <v>19.2</v>
      </c>
      <c r="AD18" s="44">
        <v>7</v>
      </c>
      <c r="AE18" s="47">
        <v>4.8</v>
      </c>
      <c r="AF18" s="44">
        <v>7</v>
      </c>
      <c r="AG18" s="47">
        <v>4.8</v>
      </c>
      <c r="AH18" s="43">
        <v>7</v>
      </c>
      <c r="AI18" s="46">
        <v>4.8</v>
      </c>
      <c r="AJ18" s="44">
        <v>7</v>
      </c>
      <c r="AK18" s="47">
        <v>4.8</v>
      </c>
      <c r="AL18" s="44">
        <v>7</v>
      </c>
      <c r="AM18" s="47">
        <v>4.8</v>
      </c>
      <c r="AN18" s="43">
        <v>7</v>
      </c>
      <c r="AO18" s="42">
        <v>4.8</v>
      </c>
      <c r="AP18" s="44">
        <v>7</v>
      </c>
      <c r="AQ18" s="47">
        <v>4.8</v>
      </c>
      <c r="AR18" s="43">
        <v>7</v>
      </c>
      <c r="AS18" s="42">
        <v>4.8</v>
      </c>
      <c r="AT18" s="44">
        <v>7</v>
      </c>
      <c r="AU18" s="42">
        <v>4.8</v>
      </c>
      <c r="AV18" s="44">
        <v>7</v>
      </c>
      <c r="AW18" s="46">
        <v>4.8</v>
      </c>
      <c r="AX18" s="44">
        <v>7</v>
      </c>
      <c r="AY18" s="42">
        <v>4.8</v>
      </c>
      <c r="AZ18" s="44">
        <v>7</v>
      </c>
      <c r="BA18" s="42">
        <v>4.8</v>
      </c>
      <c r="BB18" s="44">
        <v>7</v>
      </c>
      <c r="BC18" s="47">
        <v>4.8</v>
      </c>
      <c r="BD18" s="43">
        <v>7</v>
      </c>
      <c r="BE18" s="42">
        <v>4.8</v>
      </c>
      <c r="BF18" s="44">
        <v>7</v>
      </c>
      <c r="BG18" s="47"/>
      <c r="BH18" s="43"/>
      <c r="BI18" s="42"/>
      <c r="BJ18" s="44"/>
      <c r="BK18" s="42"/>
      <c r="BL18" s="43"/>
      <c r="BM18" s="42">
        <v>3.1399999999999997</v>
      </c>
      <c r="BN18" s="44">
        <v>7</v>
      </c>
      <c r="BO18" s="42">
        <v>4.548</v>
      </c>
      <c r="BP18" s="44">
        <v>7</v>
      </c>
      <c r="BQ18" s="42"/>
      <c r="BR18" s="44"/>
      <c r="BS18" s="29">
        <f t="shared" si="0"/>
        <v>144</v>
      </c>
      <c r="BT18" s="30">
        <f t="shared" si="3"/>
        <v>186.8</v>
      </c>
      <c r="BU18" s="37">
        <f t="shared" si="2"/>
        <v>42.800000000000011</v>
      </c>
      <c r="BV18" s="40"/>
      <c r="BW18" s="41"/>
    </row>
    <row r="19" spans="1:75" ht="15.75" x14ac:dyDescent="0.25">
      <c r="A19" s="425" t="s">
        <v>22</v>
      </c>
      <c r="B19" s="426"/>
      <c r="C19" s="42">
        <v>27.12</v>
      </c>
      <c r="D19" s="44">
        <v>32.470000000051861</v>
      </c>
      <c r="E19" s="42">
        <v>28.8</v>
      </c>
      <c r="F19" s="44">
        <v>31.38599999993373</v>
      </c>
      <c r="G19" s="46">
        <v>28.8</v>
      </c>
      <c r="H19" s="44">
        <v>30.149000000077795</v>
      </c>
      <c r="I19" s="42">
        <v>28.8</v>
      </c>
      <c r="J19" s="44">
        <v>28.691999999966384</v>
      </c>
      <c r="K19" s="47">
        <v>28.08</v>
      </c>
      <c r="L19" s="44">
        <v>36.624000000049946</v>
      </c>
      <c r="M19" s="46">
        <v>28.08</v>
      </c>
      <c r="N19" s="44">
        <v>41.426999999991359</v>
      </c>
      <c r="O19" s="42">
        <v>33.6</v>
      </c>
      <c r="P19" s="44">
        <v>40.50800000002689</v>
      </c>
      <c r="Q19" s="42">
        <v>32.159999999999997</v>
      </c>
      <c r="R19" s="44">
        <v>40.203000000000003</v>
      </c>
      <c r="S19" s="42">
        <v>31.92</v>
      </c>
      <c r="T19" s="44">
        <v>40.967999999948134</v>
      </c>
      <c r="U19" s="42">
        <v>29.28</v>
      </c>
      <c r="V19" s="44">
        <v>40.809999999970231</v>
      </c>
      <c r="W19" s="42">
        <v>29.76</v>
      </c>
      <c r="X19" s="44">
        <v>3.91</v>
      </c>
      <c r="Y19" s="46">
        <v>29.76</v>
      </c>
      <c r="Z19" s="43">
        <v>22.51</v>
      </c>
      <c r="AA19" s="42">
        <v>30</v>
      </c>
      <c r="AB19" s="44">
        <v>33.6</v>
      </c>
      <c r="AC19" s="45">
        <v>9.6</v>
      </c>
      <c r="AD19" s="44">
        <v>37.617999999909721</v>
      </c>
      <c r="AE19" s="47">
        <v>35.04</v>
      </c>
      <c r="AF19" s="44">
        <v>35.667000000000002</v>
      </c>
      <c r="AG19" s="47">
        <v>35.28</v>
      </c>
      <c r="AH19" s="43">
        <v>34.314999999916438</v>
      </c>
      <c r="AI19" s="46">
        <v>35.28</v>
      </c>
      <c r="AJ19" s="44">
        <v>39.862000000006724</v>
      </c>
      <c r="AK19" s="47">
        <v>35.28</v>
      </c>
      <c r="AL19" s="44">
        <v>40.42100000005955</v>
      </c>
      <c r="AM19" s="47">
        <v>34.536000000000001</v>
      </c>
      <c r="AN19" s="43">
        <v>34.262000000001919</v>
      </c>
      <c r="AO19" s="42">
        <v>32.159999999999997</v>
      </c>
      <c r="AP19" s="44">
        <v>35.261999999863619</v>
      </c>
      <c r="AQ19" s="47">
        <v>34.295999999999999</v>
      </c>
      <c r="AR19" s="43">
        <v>37.027000000078758</v>
      </c>
      <c r="AS19" s="42">
        <v>34.799999999999997</v>
      </c>
      <c r="AT19" s="44">
        <v>35.345000000007687</v>
      </c>
      <c r="AU19" s="42">
        <v>35.04</v>
      </c>
      <c r="AV19" s="44">
        <v>41.184000000004801</v>
      </c>
      <c r="AW19" s="46">
        <v>34.799999999999997</v>
      </c>
      <c r="AX19" s="44">
        <v>30.619000000043219</v>
      </c>
      <c r="AY19" s="42">
        <v>34.799999999999997</v>
      </c>
      <c r="AZ19" s="44">
        <v>30.837000000024009</v>
      </c>
      <c r="BA19" s="42">
        <v>34.799999999999997</v>
      </c>
      <c r="BB19" s="44">
        <v>36.288999999900113</v>
      </c>
      <c r="BC19" s="47">
        <v>35.04</v>
      </c>
      <c r="BD19" s="43">
        <v>8.7150000000941219</v>
      </c>
      <c r="BE19" s="42">
        <v>36.735999999999997</v>
      </c>
      <c r="BF19" s="44">
        <v>8.584999999918363</v>
      </c>
      <c r="BG19" s="47"/>
      <c r="BH19" s="43"/>
      <c r="BI19" s="42"/>
      <c r="BJ19" s="44"/>
      <c r="BK19" s="42"/>
      <c r="BL19" s="43"/>
      <c r="BM19" s="42">
        <v>34.32</v>
      </c>
      <c r="BN19" s="44">
        <v>9.8880000000220907</v>
      </c>
      <c r="BO19" s="42">
        <v>34.292999999999999</v>
      </c>
      <c r="BP19" s="44">
        <v>5.5689999999942366</v>
      </c>
      <c r="BQ19" s="42"/>
      <c r="BR19" s="44"/>
      <c r="BS19" s="29">
        <f t="shared" si="0"/>
        <v>853.88799999999969</v>
      </c>
      <c r="BT19" s="30">
        <f t="shared" si="3"/>
        <v>905.35499999984529</v>
      </c>
      <c r="BU19" s="37">
        <f t="shared" si="2"/>
        <v>51.466999999845598</v>
      </c>
      <c r="BV19" s="40"/>
      <c r="BW19" s="41"/>
    </row>
    <row r="20" spans="1:75" ht="15.75" x14ac:dyDescent="0.25">
      <c r="A20" s="427" t="s">
        <v>23</v>
      </c>
      <c r="B20" s="428"/>
      <c r="C20" s="42">
        <v>19.2</v>
      </c>
      <c r="D20" s="44">
        <v>24.356000000000002</v>
      </c>
      <c r="E20" s="42">
        <v>19.2</v>
      </c>
      <c r="F20" s="44">
        <v>26.628</v>
      </c>
      <c r="G20" s="46">
        <v>19.2</v>
      </c>
      <c r="H20" s="44">
        <v>26.215</v>
      </c>
      <c r="I20" s="42">
        <v>19.2</v>
      </c>
      <c r="J20" s="44">
        <v>24.768000000000001</v>
      </c>
      <c r="K20" s="47">
        <v>19.2</v>
      </c>
      <c r="L20" s="44">
        <v>27.263999999999999</v>
      </c>
      <c r="M20" s="46">
        <v>19.2</v>
      </c>
      <c r="N20" s="44">
        <v>35.726999999999997</v>
      </c>
      <c r="O20" s="42">
        <v>19.2</v>
      </c>
      <c r="P20" s="44">
        <v>42.124000000000002</v>
      </c>
      <c r="Q20" s="42">
        <v>19.2</v>
      </c>
      <c r="R20" s="44">
        <v>24.768000000000001</v>
      </c>
      <c r="S20" s="42">
        <v>19.2</v>
      </c>
      <c r="T20" s="44">
        <v>25.956</v>
      </c>
      <c r="U20" s="42">
        <v>19.2</v>
      </c>
      <c r="V20" s="44">
        <v>6.7759999999999998</v>
      </c>
      <c r="W20" s="42">
        <v>19.2</v>
      </c>
      <c r="X20" s="44">
        <v>6.7759999999999998</v>
      </c>
      <c r="Y20" s="46">
        <v>19.2</v>
      </c>
      <c r="Z20" s="43">
        <v>23.71</v>
      </c>
      <c r="AA20" s="42">
        <v>19.2</v>
      </c>
      <c r="AB20" s="44">
        <v>19.2</v>
      </c>
      <c r="AC20" s="45">
        <v>9.6000000000000002E-2</v>
      </c>
      <c r="AD20" s="44">
        <v>22.045999999999999</v>
      </c>
      <c r="AE20" s="47">
        <v>19.2</v>
      </c>
      <c r="AF20" s="44">
        <v>33.384</v>
      </c>
      <c r="AG20" s="47">
        <v>19.2</v>
      </c>
      <c r="AH20" s="43">
        <v>29.507000000000001</v>
      </c>
      <c r="AI20" s="46">
        <v>19.2</v>
      </c>
      <c r="AJ20" s="44">
        <v>28.257000000000001</v>
      </c>
      <c r="AK20" s="47">
        <v>19.2</v>
      </c>
      <c r="AL20" s="44">
        <v>21.157</v>
      </c>
      <c r="AM20" s="47">
        <v>19.2</v>
      </c>
      <c r="AN20" s="43">
        <v>32.926000000000002</v>
      </c>
      <c r="AO20" s="42">
        <v>19.2</v>
      </c>
      <c r="AP20" s="44">
        <v>28.89</v>
      </c>
      <c r="AQ20" s="47">
        <v>19.2</v>
      </c>
      <c r="AR20" s="43">
        <v>28.181000000000001</v>
      </c>
      <c r="AS20" s="42">
        <v>19.2</v>
      </c>
      <c r="AT20" s="44">
        <v>27.157</v>
      </c>
      <c r="AU20" s="42">
        <v>19.2</v>
      </c>
      <c r="AV20" s="44">
        <v>27.786000000000001</v>
      </c>
      <c r="AW20" s="46">
        <v>19.2</v>
      </c>
      <c r="AX20" s="44">
        <v>29.111000000000001</v>
      </c>
      <c r="AY20" s="42">
        <v>19.2</v>
      </c>
      <c r="AZ20" s="44">
        <v>25.263000000000002</v>
      </c>
      <c r="BA20" s="42">
        <v>19.2</v>
      </c>
      <c r="BB20" s="44">
        <v>25.684999999999999</v>
      </c>
      <c r="BC20" s="47">
        <v>19.2</v>
      </c>
      <c r="BD20" s="43">
        <v>16.497</v>
      </c>
      <c r="BE20" s="42">
        <v>19.2</v>
      </c>
      <c r="BF20" s="44">
        <v>15.175000000000001</v>
      </c>
      <c r="BG20" s="47"/>
      <c r="BH20" s="43"/>
      <c r="BI20" s="42"/>
      <c r="BJ20" s="44"/>
      <c r="BK20" s="42"/>
      <c r="BL20" s="43"/>
      <c r="BM20" s="42">
        <v>19.2</v>
      </c>
      <c r="BN20" s="44">
        <v>12.023999999999999</v>
      </c>
      <c r="BO20" s="42">
        <v>19.2</v>
      </c>
      <c r="BP20" s="44">
        <v>15.617000000000001</v>
      </c>
      <c r="BQ20" s="42"/>
      <c r="BR20" s="44"/>
      <c r="BS20" s="29">
        <f t="shared" si="0"/>
        <v>499.29599999999982</v>
      </c>
      <c r="BT20" s="30">
        <f t="shared" si="3"/>
        <v>698.51399999999978</v>
      </c>
      <c r="BU20" s="37">
        <f t="shared" si="2"/>
        <v>199.21799999999996</v>
      </c>
      <c r="BV20" s="40"/>
      <c r="BW20" s="41"/>
    </row>
    <row r="21" spans="1:75" ht="15.75" x14ac:dyDescent="0.25">
      <c r="A21" s="427" t="s">
        <v>24</v>
      </c>
      <c r="B21" s="428"/>
      <c r="C21" s="42">
        <v>9.6</v>
      </c>
      <c r="D21" s="44">
        <v>7</v>
      </c>
      <c r="E21" s="42">
        <v>9.6</v>
      </c>
      <c r="F21" s="44">
        <v>7</v>
      </c>
      <c r="G21" s="46">
        <v>9.6</v>
      </c>
      <c r="H21" s="44">
        <v>7</v>
      </c>
      <c r="I21" s="42">
        <v>9.6</v>
      </c>
      <c r="J21" s="44">
        <v>7</v>
      </c>
      <c r="K21" s="47">
        <v>7.2</v>
      </c>
      <c r="L21" s="44">
        <v>7</v>
      </c>
      <c r="M21" s="46">
        <v>8.4</v>
      </c>
      <c r="N21" s="44">
        <v>7</v>
      </c>
      <c r="O21" s="42">
        <v>9.6</v>
      </c>
      <c r="P21" s="44">
        <v>7</v>
      </c>
      <c r="Q21" s="42">
        <v>7.2</v>
      </c>
      <c r="R21" s="44">
        <v>7</v>
      </c>
      <c r="S21" s="42">
        <v>7.2</v>
      </c>
      <c r="T21" s="44">
        <v>7</v>
      </c>
      <c r="U21" s="42">
        <v>7.2</v>
      </c>
      <c r="V21" s="44">
        <v>7</v>
      </c>
      <c r="W21" s="42">
        <v>9.6</v>
      </c>
      <c r="X21" s="44">
        <v>7</v>
      </c>
      <c r="Y21" s="46">
        <v>7.2</v>
      </c>
      <c r="Z21" s="43">
        <v>7</v>
      </c>
      <c r="AA21" s="42">
        <v>9.6</v>
      </c>
      <c r="AB21" s="44">
        <v>9.6</v>
      </c>
      <c r="AC21" s="45">
        <v>157.44</v>
      </c>
      <c r="AD21" s="44">
        <v>7</v>
      </c>
      <c r="AE21" s="47">
        <v>9.6</v>
      </c>
      <c r="AF21" s="44">
        <v>7</v>
      </c>
      <c r="AG21" s="47">
        <v>9.6</v>
      </c>
      <c r="AH21" s="43">
        <v>7</v>
      </c>
      <c r="AI21" s="46">
        <v>7.2</v>
      </c>
      <c r="AJ21" s="44">
        <v>7</v>
      </c>
      <c r="AK21" s="47">
        <v>9.6</v>
      </c>
      <c r="AL21" s="44">
        <v>7</v>
      </c>
      <c r="AM21" s="47">
        <v>9.6</v>
      </c>
      <c r="AN21" s="43">
        <v>7</v>
      </c>
      <c r="AO21" s="42">
        <v>7.2</v>
      </c>
      <c r="AP21" s="44">
        <v>7</v>
      </c>
      <c r="AQ21" s="47">
        <v>7.2</v>
      </c>
      <c r="AR21" s="43">
        <v>7</v>
      </c>
      <c r="AS21" s="42">
        <v>7.2</v>
      </c>
      <c r="AT21" s="44">
        <v>7</v>
      </c>
      <c r="AU21" s="42">
        <v>7.2</v>
      </c>
      <c r="AV21" s="44">
        <v>7</v>
      </c>
      <c r="AW21" s="46">
        <v>9.6</v>
      </c>
      <c r="AX21" s="44">
        <v>7</v>
      </c>
      <c r="AY21" s="42">
        <v>9.6</v>
      </c>
      <c r="AZ21" s="44">
        <v>7</v>
      </c>
      <c r="BA21" s="42">
        <v>9.6</v>
      </c>
      <c r="BB21" s="44">
        <v>7</v>
      </c>
      <c r="BC21" s="47">
        <v>9.6</v>
      </c>
      <c r="BD21" s="43">
        <v>7</v>
      </c>
      <c r="BE21" s="42">
        <v>12</v>
      </c>
      <c r="BF21" s="44">
        <v>7</v>
      </c>
      <c r="BG21" s="47"/>
      <c r="BH21" s="43"/>
      <c r="BI21" s="42"/>
      <c r="BJ21" s="44"/>
      <c r="BK21" s="42"/>
      <c r="BL21" s="43"/>
      <c r="BM21" s="42">
        <v>4.8</v>
      </c>
      <c r="BN21" s="44">
        <v>7</v>
      </c>
      <c r="BO21" s="42">
        <v>4.8</v>
      </c>
      <c r="BP21" s="44">
        <v>7</v>
      </c>
      <c r="BQ21" s="42"/>
      <c r="BR21" s="44"/>
      <c r="BS21" s="29">
        <f t="shared" si="0"/>
        <v>384.24000000000012</v>
      </c>
      <c r="BT21" s="30">
        <f t="shared" si="3"/>
        <v>191.6</v>
      </c>
      <c r="BU21" s="37">
        <f t="shared" si="2"/>
        <v>-192.64000000000013</v>
      </c>
      <c r="BV21" s="40"/>
      <c r="BW21" s="41"/>
    </row>
    <row r="22" spans="1:75" ht="15.75" x14ac:dyDescent="0.25">
      <c r="A22" s="52" t="s">
        <v>25</v>
      </c>
      <c r="B22" s="53"/>
      <c r="C22" s="42">
        <v>9.6000000000000002E-2</v>
      </c>
      <c r="D22" s="44">
        <v>9.6000000000000002E-2</v>
      </c>
      <c r="E22" s="42">
        <v>9.6000000000000002E-2</v>
      </c>
      <c r="F22" s="44">
        <v>9.6000000000000002E-2</v>
      </c>
      <c r="G22" s="46">
        <v>9.6000000000000002E-2</v>
      </c>
      <c r="H22" s="44">
        <v>9.6000000000000002E-2</v>
      </c>
      <c r="I22" s="42">
        <v>9.6000000000000002E-2</v>
      </c>
      <c r="J22" s="55">
        <v>9.6000000000000002E-2</v>
      </c>
      <c r="K22" s="47">
        <v>9.6000000000000002E-2</v>
      </c>
      <c r="L22" s="44">
        <v>9.6000000000000002E-2</v>
      </c>
      <c r="M22" s="159">
        <v>9.6000000000000002E-2</v>
      </c>
      <c r="N22" s="44">
        <v>9.6000000000000002E-2</v>
      </c>
      <c r="O22" s="42">
        <v>9.6000000000000002E-2</v>
      </c>
      <c r="P22" s="44">
        <v>9.6000000000000002E-2</v>
      </c>
      <c r="Q22" s="42">
        <v>9.6000000000000002E-2</v>
      </c>
      <c r="R22" s="44">
        <v>9.6000000000000002E-2</v>
      </c>
      <c r="S22" s="42">
        <v>9.6000000000000002E-2</v>
      </c>
      <c r="T22" s="55">
        <v>9.6000000000000002E-2</v>
      </c>
      <c r="U22" s="46">
        <v>7.1999999999999995E-2</v>
      </c>
      <c r="V22" s="44">
        <v>7.1999999999999995E-2</v>
      </c>
      <c r="W22" s="42">
        <v>7.1999999999999995E-2</v>
      </c>
      <c r="X22" s="44">
        <v>7.1999999999999995E-2</v>
      </c>
      <c r="Y22" s="46">
        <v>7.1999999999999995E-2</v>
      </c>
      <c r="Z22" s="43">
        <v>7.1999999999999995E-2</v>
      </c>
      <c r="AA22" s="42">
        <v>9.6000000000000002E-2</v>
      </c>
      <c r="AB22" s="44">
        <v>9.6000000000000002E-2</v>
      </c>
      <c r="AC22" s="45">
        <v>24</v>
      </c>
      <c r="AD22" s="44">
        <v>9.6000000000000002E-2</v>
      </c>
      <c r="AE22" s="47">
        <v>9.6000000000000002E-2</v>
      </c>
      <c r="AF22" s="44">
        <v>9.6000000000000002E-2</v>
      </c>
      <c r="AG22" s="47">
        <v>9.6000000000000002E-2</v>
      </c>
      <c r="AH22" s="43">
        <v>9.6000000000000002E-2</v>
      </c>
      <c r="AI22" s="46">
        <v>7.1999999999999995E-2</v>
      </c>
      <c r="AJ22" s="44">
        <v>7.1999999999999995E-2</v>
      </c>
      <c r="AK22" s="47">
        <v>7.1999999999999995E-2</v>
      </c>
      <c r="AL22" s="44">
        <v>7.1999999999999995E-2</v>
      </c>
      <c r="AM22" s="47">
        <v>9.6000000000000002E-2</v>
      </c>
      <c r="AN22" s="43">
        <v>9.6000000000000002E-2</v>
      </c>
      <c r="AO22" s="42">
        <v>9.6000000000000002E-2</v>
      </c>
      <c r="AP22" s="44">
        <v>9.6000000000000002E-2</v>
      </c>
      <c r="AQ22" s="47">
        <v>9.6000000000000002E-2</v>
      </c>
      <c r="AR22" s="43">
        <v>9.6000000000000002E-2</v>
      </c>
      <c r="AS22" s="42">
        <v>9.6000000000000002E-2</v>
      </c>
      <c r="AT22" s="44">
        <v>9.6000000000000002E-2</v>
      </c>
      <c r="AU22" s="42">
        <v>9.6000000000000002E-2</v>
      </c>
      <c r="AV22" s="44">
        <v>9.6000000000000002E-2</v>
      </c>
      <c r="AW22" s="46">
        <v>9.6000000000000002E-2</v>
      </c>
      <c r="AX22" s="44">
        <v>9.6000000000000002E-2</v>
      </c>
      <c r="AY22" s="42">
        <v>9.6000000000000002E-2</v>
      </c>
      <c r="AZ22" s="44">
        <v>9.6000000000000002E-2</v>
      </c>
      <c r="BA22" s="42">
        <v>9.6000000000000002E-2</v>
      </c>
      <c r="BB22" s="44">
        <v>9.6000000000000002E-2</v>
      </c>
      <c r="BC22" s="47">
        <v>9.6000000000000002E-2</v>
      </c>
      <c r="BD22" s="43">
        <v>9.6000000000000002E-2</v>
      </c>
      <c r="BE22" s="42">
        <v>9.6000000000000002E-2</v>
      </c>
      <c r="BF22" s="44">
        <v>9.6000000000000002E-2</v>
      </c>
      <c r="BG22" s="47"/>
      <c r="BH22" s="43"/>
      <c r="BI22" s="42"/>
      <c r="BJ22" s="44"/>
      <c r="BK22" s="42"/>
      <c r="BL22" s="43"/>
      <c r="BM22" s="42">
        <v>24.070799999999998</v>
      </c>
      <c r="BN22" s="44">
        <v>24.070799999999998</v>
      </c>
      <c r="BO22" s="42">
        <v>9.6000000000000002E-2</v>
      </c>
      <c r="BP22" s="44">
        <v>9.6000000000000002E-2</v>
      </c>
      <c r="BQ22" s="42"/>
      <c r="BR22" s="44"/>
      <c r="BS22" s="29">
        <f t="shared" si="0"/>
        <v>26.4</v>
      </c>
      <c r="BT22" s="30">
        <f t="shared" si="3"/>
        <v>2.4960000000000009</v>
      </c>
      <c r="BU22" s="37">
        <f t="shared" si="2"/>
        <v>-23.903999999999996</v>
      </c>
      <c r="BV22" s="40"/>
      <c r="BW22" s="41"/>
    </row>
    <row r="23" spans="1:75" ht="15.75" x14ac:dyDescent="0.25">
      <c r="A23" s="52" t="s">
        <v>26</v>
      </c>
      <c r="B23" s="53"/>
      <c r="C23" s="42">
        <v>112.32</v>
      </c>
      <c r="D23" s="44">
        <v>184.55513999999573</v>
      </c>
      <c r="E23" s="42">
        <v>244.8</v>
      </c>
      <c r="F23" s="44">
        <v>135.77652000001245</v>
      </c>
      <c r="G23" s="23">
        <v>244.8</v>
      </c>
      <c r="H23" s="62">
        <v>168.04259999994815</v>
      </c>
      <c r="I23" s="59">
        <v>244.8</v>
      </c>
      <c r="J23" s="58">
        <v>232.5061199999827</v>
      </c>
      <c r="K23" s="47">
        <v>210.24</v>
      </c>
      <c r="L23" s="62">
        <v>232.12398000008011</v>
      </c>
      <c r="M23" s="46">
        <v>228</v>
      </c>
      <c r="N23" s="44">
        <v>236.24765999998141</v>
      </c>
      <c r="O23" s="42">
        <v>229.68</v>
      </c>
      <c r="P23" s="44">
        <v>221.99694000000085</v>
      </c>
      <c r="Q23" s="42">
        <v>160.80000000000001</v>
      </c>
      <c r="R23" s="44">
        <v>220.81487999998424</v>
      </c>
      <c r="S23" s="63">
        <v>196.32</v>
      </c>
      <c r="T23" s="58">
        <v>228.84906000006362</v>
      </c>
      <c r="U23" s="46">
        <v>132.72</v>
      </c>
      <c r="V23" s="44">
        <v>213.49548000001204</v>
      </c>
      <c r="W23" s="61">
        <v>141.84</v>
      </c>
      <c r="X23" s="58">
        <v>228.44117999997573</v>
      </c>
      <c r="Y23" s="46">
        <v>146.68</v>
      </c>
      <c r="Z23" s="43">
        <v>142.00295999992974</v>
      </c>
      <c r="AA23" s="149">
        <v>189.12</v>
      </c>
      <c r="AB23" s="57">
        <v>157.44</v>
      </c>
      <c r="AC23" s="45">
        <v>6.7079999997422419</v>
      </c>
      <c r="AD23" s="44">
        <v>194.88677999993271</v>
      </c>
      <c r="AE23" s="47">
        <v>197.04</v>
      </c>
      <c r="AF23" s="44">
        <v>226.73970000003305</v>
      </c>
      <c r="AG23" s="47">
        <v>200.16</v>
      </c>
      <c r="AH23" s="43">
        <v>229.5856200000072</v>
      </c>
      <c r="AI23" s="46">
        <v>221.04</v>
      </c>
      <c r="AJ23" s="44">
        <v>231.35375999998834</v>
      </c>
      <c r="AK23" s="47">
        <v>216.72</v>
      </c>
      <c r="AL23" s="44">
        <v>231.30492000001288</v>
      </c>
      <c r="AM23" s="47">
        <v>196.32</v>
      </c>
      <c r="AN23" s="43">
        <v>230.00933999994734</v>
      </c>
      <c r="AO23" s="42">
        <v>133.44</v>
      </c>
      <c r="AP23" s="44">
        <v>241.09866000005249</v>
      </c>
      <c r="AQ23" s="47">
        <v>214.56</v>
      </c>
      <c r="AR23" s="43">
        <v>251.89229999998062</v>
      </c>
      <c r="AS23" s="42">
        <v>279.83999999999997</v>
      </c>
      <c r="AT23" s="44">
        <v>313.35875999998655</v>
      </c>
      <c r="AU23" s="42">
        <v>284.16000000000003</v>
      </c>
      <c r="AV23" s="44">
        <v>163.80342000008906</v>
      </c>
      <c r="AW23" s="46">
        <v>266.88</v>
      </c>
      <c r="AX23" s="44">
        <v>245.32529999995793</v>
      </c>
      <c r="AY23" s="63">
        <v>265.2</v>
      </c>
      <c r="AZ23" s="62">
        <v>242.80871999993715</v>
      </c>
      <c r="BA23" s="63">
        <v>266.39999999999998</v>
      </c>
      <c r="BB23" s="62">
        <v>282.14604000000162</v>
      </c>
      <c r="BC23" s="47">
        <v>224.4</v>
      </c>
      <c r="BD23" s="43">
        <v>411.44</v>
      </c>
      <c r="BE23" s="42">
        <v>321.60000000000002</v>
      </c>
      <c r="BF23" s="44">
        <v>-279.18000000001621</v>
      </c>
      <c r="BG23" s="63"/>
      <c r="BH23" s="62"/>
      <c r="BI23" s="63"/>
      <c r="BJ23" s="62"/>
      <c r="BK23" s="63"/>
      <c r="BL23" s="43"/>
      <c r="BM23" s="42">
        <v>203.81400000000002</v>
      </c>
      <c r="BN23" s="44">
        <v>-99.392700000005277</v>
      </c>
      <c r="BO23" s="42">
        <v>264.67500000000001</v>
      </c>
      <c r="BP23" s="44">
        <v>360.75666000001627</v>
      </c>
      <c r="BQ23" s="42"/>
      <c r="BR23" s="44"/>
      <c r="BS23" s="29">
        <f t="shared" si="0"/>
        <v>5634.7479999997413</v>
      </c>
      <c r="BT23" s="30">
        <f t="shared" si="3"/>
        <v>5590.4246599999005</v>
      </c>
      <c r="BU23" s="37">
        <f t="shared" si="2"/>
        <v>-44.323339999840755</v>
      </c>
      <c r="BV23" s="40"/>
      <c r="BW23" s="41"/>
    </row>
    <row r="24" spans="1:75" ht="15.75" x14ac:dyDescent="0.25">
      <c r="A24" s="52" t="s">
        <v>27</v>
      </c>
      <c r="B24" s="53"/>
      <c r="C24" s="42">
        <v>31.2</v>
      </c>
      <c r="D24" s="44">
        <v>50</v>
      </c>
      <c r="E24" s="42">
        <v>31.2</v>
      </c>
      <c r="F24" s="44">
        <v>50</v>
      </c>
      <c r="G24" s="23">
        <v>31.2</v>
      </c>
      <c r="H24" s="62">
        <v>50</v>
      </c>
      <c r="I24" s="59">
        <v>31.2</v>
      </c>
      <c r="J24" s="58">
        <v>50</v>
      </c>
      <c r="K24" s="47">
        <v>31.2</v>
      </c>
      <c r="L24" s="62">
        <v>50</v>
      </c>
      <c r="M24" s="46">
        <v>31.2</v>
      </c>
      <c r="N24" s="55">
        <v>50</v>
      </c>
      <c r="O24" s="42">
        <v>31.2</v>
      </c>
      <c r="P24" s="55">
        <v>50</v>
      </c>
      <c r="Q24" s="42">
        <v>24</v>
      </c>
      <c r="R24" s="44">
        <v>50</v>
      </c>
      <c r="S24" s="63">
        <v>24</v>
      </c>
      <c r="T24" s="58">
        <v>50</v>
      </c>
      <c r="U24" s="46">
        <v>24</v>
      </c>
      <c r="V24" s="55">
        <v>50</v>
      </c>
      <c r="W24" s="61">
        <v>24</v>
      </c>
      <c r="X24" s="58">
        <v>50</v>
      </c>
      <c r="Y24" s="46">
        <v>24</v>
      </c>
      <c r="Z24" s="43">
        <v>50</v>
      </c>
      <c r="AA24" s="149">
        <v>24</v>
      </c>
      <c r="AB24" s="57">
        <v>24</v>
      </c>
      <c r="AC24" s="45">
        <v>41.444999999897824</v>
      </c>
      <c r="AD24" s="44">
        <v>50</v>
      </c>
      <c r="AE24" s="47">
        <v>24</v>
      </c>
      <c r="AF24" s="44">
        <v>50</v>
      </c>
      <c r="AG24" s="47">
        <v>24</v>
      </c>
      <c r="AH24" s="43">
        <v>50</v>
      </c>
      <c r="AI24" s="46">
        <v>24</v>
      </c>
      <c r="AJ24" s="44">
        <v>50</v>
      </c>
      <c r="AK24" s="47">
        <v>24</v>
      </c>
      <c r="AL24" s="44">
        <v>50</v>
      </c>
      <c r="AM24" s="47">
        <v>24</v>
      </c>
      <c r="AN24" s="43">
        <v>50</v>
      </c>
      <c r="AO24" s="42">
        <v>24</v>
      </c>
      <c r="AP24" s="44">
        <v>50</v>
      </c>
      <c r="AQ24" s="47">
        <v>24</v>
      </c>
      <c r="AR24" s="43">
        <v>50</v>
      </c>
      <c r="AS24" s="42">
        <v>24</v>
      </c>
      <c r="AT24" s="44">
        <v>50</v>
      </c>
      <c r="AU24" s="42">
        <v>24</v>
      </c>
      <c r="AV24" s="44">
        <v>50</v>
      </c>
      <c r="AW24" s="46">
        <v>24</v>
      </c>
      <c r="AX24" s="44">
        <v>50</v>
      </c>
      <c r="AY24" s="63">
        <v>24</v>
      </c>
      <c r="AZ24" s="62">
        <v>50</v>
      </c>
      <c r="BA24" s="63">
        <v>24</v>
      </c>
      <c r="BB24" s="62">
        <v>50</v>
      </c>
      <c r="BC24" s="47">
        <v>24</v>
      </c>
      <c r="BD24" s="43">
        <v>50</v>
      </c>
      <c r="BE24" s="160">
        <v>24</v>
      </c>
      <c r="BF24" s="44">
        <v>50</v>
      </c>
      <c r="BG24" s="63"/>
      <c r="BH24" s="62"/>
      <c r="BI24" s="63"/>
      <c r="BJ24" s="62"/>
      <c r="BK24" s="63"/>
      <c r="BL24" s="43"/>
      <c r="BM24" s="42">
        <v>24</v>
      </c>
      <c r="BN24" s="44">
        <v>50</v>
      </c>
      <c r="BO24" s="42">
        <v>24</v>
      </c>
      <c r="BP24" s="44">
        <v>50</v>
      </c>
      <c r="BQ24" s="42"/>
      <c r="BR24" s="44"/>
      <c r="BS24" s="29">
        <f t="shared" si="0"/>
        <v>715.84499999989782</v>
      </c>
      <c r="BT24" s="30">
        <f t="shared" si="3"/>
        <v>1324</v>
      </c>
      <c r="BU24" s="37">
        <f t="shared" si="2"/>
        <v>608.15500000010218</v>
      </c>
      <c r="BV24" s="40"/>
      <c r="BW24" s="41"/>
    </row>
    <row r="25" spans="1:75" ht="15.75" x14ac:dyDescent="0.25">
      <c r="A25" s="435" t="s">
        <v>28</v>
      </c>
      <c r="B25" s="436"/>
      <c r="C25" s="42">
        <v>11.528000000129623</v>
      </c>
      <c r="D25" s="55">
        <v>11.528000000129623</v>
      </c>
      <c r="E25" s="42">
        <v>0.47999999983221642</v>
      </c>
      <c r="F25" s="44">
        <v>0.47999999983221642</v>
      </c>
      <c r="G25" s="23">
        <v>7.5480000002436327</v>
      </c>
      <c r="H25" s="64">
        <v>7.5480000002436327</v>
      </c>
      <c r="I25" s="59">
        <v>6.5000000001315925</v>
      </c>
      <c r="J25" s="58">
        <v>6.5000000001315925</v>
      </c>
      <c r="K25" s="47">
        <v>8.4799999996351971</v>
      </c>
      <c r="L25" s="64">
        <v>8.4799999996351971</v>
      </c>
      <c r="M25" s="144">
        <v>8.4799999996351971</v>
      </c>
      <c r="N25" s="58">
        <v>25.760000000197351</v>
      </c>
      <c r="O25" s="60">
        <v>8.7332000000054002</v>
      </c>
      <c r="P25" s="58">
        <v>8.7332000000054002</v>
      </c>
      <c r="Q25" s="42">
        <v>0</v>
      </c>
      <c r="R25" s="44">
        <v>0</v>
      </c>
      <c r="S25" s="63">
        <v>-2.1759999999023876</v>
      </c>
      <c r="T25" s="58">
        <v>-2.1759999999023876</v>
      </c>
      <c r="U25" s="61">
        <v>9.8240000001269436</v>
      </c>
      <c r="V25" s="58">
        <v>9.8240000001269436</v>
      </c>
      <c r="W25" s="61">
        <v>22.516000000009285</v>
      </c>
      <c r="X25" s="58">
        <v>22.516000000009285</v>
      </c>
      <c r="Y25" s="46">
        <v>18.088000000218472</v>
      </c>
      <c r="Z25" s="43">
        <v>18.088000000218472</v>
      </c>
      <c r="AA25" s="144">
        <v>132.72</v>
      </c>
      <c r="AB25" s="57">
        <v>6.7079999997422419</v>
      </c>
      <c r="AC25" s="45">
        <v>6.7079999997422419</v>
      </c>
      <c r="AD25" s="62">
        <v>6.7079999997422419</v>
      </c>
      <c r="AE25" s="47">
        <v>1.6800000001368289</v>
      </c>
      <c r="AF25" s="44">
        <v>1.6800000001368289</v>
      </c>
      <c r="AG25" s="47">
        <v>18.599999999808801</v>
      </c>
      <c r="AH25" s="43">
        <v>18.599999999808801</v>
      </c>
      <c r="AI25" s="42">
        <v>15.504000000297765</v>
      </c>
      <c r="AJ25" s="55">
        <v>15.504000000297765</v>
      </c>
      <c r="AK25" s="47">
        <v>3.8720000000500931</v>
      </c>
      <c r="AL25" s="62">
        <v>3.8720000000500931</v>
      </c>
      <c r="AM25" s="47">
        <v>7.5119999997471041</v>
      </c>
      <c r="AN25" s="43">
        <v>7.5119999997471041</v>
      </c>
      <c r="AO25" s="63">
        <v>15.536000000358399</v>
      </c>
      <c r="AP25" s="62">
        <v>15.536000000358399</v>
      </c>
      <c r="AQ25" s="63">
        <v>-2.2519999999110496</v>
      </c>
      <c r="AR25" s="62">
        <v>-2.2519999999110496</v>
      </c>
      <c r="AS25" s="42">
        <v>29.707999999562844</v>
      </c>
      <c r="AT25" s="55">
        <v>29.707999999562844</v>
      </c>
      <c r="AU25" s="42">
        <v>1.5760000000735772</v>
      </c>
      <c r="AV25" s="44">
        <v>1.5760000000735772</v>
      </c>
      <c r="AW25" s="46">
        <v>2.764000000132</v>
      </c>
      <c r="AX25" s="44">
        <v>2.764000000132</v>
      </c>
      <c r="AY25" s="63">
        <v>0</v>
      </c>
      <c r="AZ25" s="64">
        <v>6.6680000001531425</v>
      </c>
      <c r="BA25" s="63">
        <v>25.032000000172275</v>
      </c>
      <c r="BB25" s="64">
        <v>25.032000000172275</v>
      </c>
      <c r="BC25" s="47">
        <v>16.052000000011731</v>
      </c>
      <c r="BD25" s="43">
        <v>16.052000000011731</v>
      </c>
      <c r="BE25" s="42">
        <v>3.1159999997066734</v>
      </c>
      <c r="BF25" s="44">
        <v>3.1159999997066734</v>
      </c>
      <c r="BG25" s="63"/>
      <c r="BH25" s="64"/>
      <c r="BI25" s="63"/>
      <c r="BJ25" s="64"/>
      <c r="BK25" s="63"/>
      <c r="BL25" s="54"/>
      <c r="BM25" s="42">
        <v>0</v>
      </c>
      <c r="BN25" s="44">
        <v>-3.9439999999866586</v>
      </c>
      <c r="BO25" s="42">
        <v>18.519999999954734</v>
      </c>
      <c r="BP25" s="44">
        <v>18.519999999954734</v>
      </c>
      <c r="BQ25" s="42"/>
      <c r="BR25" s="44"/>
      <c r="BS25" s="65">
        <f t="shared" si="0"/>
        <v>355.61319999994515</v>
      </c>
      <c r="BT25" s="30">
        <f t="shared" si="3"/>
        <v>253.54920000040272</v>
      </c>
      <c r="BU25" s="37">
        <f t="shared" si="2"/>
        <v>-102.06399999954243</v>
      </c>
      <c r="BV25" s="40"/>
      <c r="BW25" s="41"/>
    </row>
    <row r="26" spans="1:75" s="76" customFormat="1" ht="15.75" x14ac:dyDescent="0.25">
      <c r="A26" s="66" t="s">
        <v>29</v>
      </c>
      <c r="B26" s="67"/>
      <c r="C26" s="72">
        <v>42.002799999907076</v>
      </c>
      <c r="D26" s="57">
        <v>14.023799999999008</v>
      </c>
      <c r="E26" s="42">
        <v>43.120399999995804</v>
      </c>
      <c r="F26" s="44">
        <v>13.784400000007446</v>
      </c>
      <c r="G26" s="72">
        <v>43.595000000094707</v>
      </c>
      <c r="H26" s="57">
        <v>13.481999999994722</v>
      </c>
      <c r="I26" s="140">
        <v>13.797000000004372</v>
      </c>
      <c r="J26" s="44">
        <v>13.797000000004372</v>
      </c>
      <c r="K26" s="70">
        <v>45.140800000029188</v>
      </c>
      <c r="L26" s="57">
        <v>13.771799999990733</v>
      </c>
      <c r="M26" s="84">
        <v>45.140800000029188</v>
      </c>
      <c r="N26" s="58">
        <v>18.736199999998988</v>
      </c>
      <c r="O26" s="84">
        <v>42.970799999915151</v>
      </c>
      <c r="P26" s="58">
        <v>13.393800000007014</v>
      </c>
      <c r="Q26" s="42">
        <v>16.543800000016862</v>
      </c>
      <c r="R26" s="55">
        <v>16.543800000016862</v>
      </c>
      <c r="S26" s="140">
        <v>57.282399999974359</v>
      </c>
      <c r="T26" s="44">
        <v>25.187400000000366</v>
      </c>
      <c r="U26" s="61">
        <v>44.222400000007667</v>
      </c>
      <c r="V26" s="58">
        <v>15.044399999997436</v>
      </c>
      <c r="W26" s="154">
        <v>42.054200000012202</v>
      </c>
      <c r="X26" s="44">
        <v>11.176199999982257</v>
      </c>
      <c r="Y26" s="46">
        <v>16.594200000001432</v>
      </c>
      <c r="Z26" s="54">
        <v>16.594200000001432</v>
      </c>
      <c r="AA26" s="415">
        <v>41.14</v>
      </c>
      <c r="AB26" s="44">
        <v>41.444999999897824</v>
      </c>
      <c r="AC26" s="45">
        <v>41.444999999897824</v>
      </c>
      <c r="AD26" s="62">
        <v>15.875999999992453</v>
      </c>
      <c r="AE26" s="47">
        <v>63.087000000063455</v>
      </c>
      <c r="AF26" s="44">
        <v>16.065000000008038</v>
      </c>
      <c r="AG26" s="47">
        <v>15.838200000001942</v>
      </c>
      <c r="AH26" s="43">
        <v>15.838200000001942</v>
      </c>
      <c r="AI26" s="69">
        <v>109.75139999995096</v>
      </c>
      <c r="AJ26" s="57">
        <v>15.926399999988487</v>
      </c>
      <c r="AK26" s="47">
        <v>21.073600000061056</v>
      </c>
      <c r="AL26" s="62">
        <v>14.326200000002155</v>
      </c>
      <c r="AM26" s="47">
        <v>103.27779999996183</v>
      </c>
      <c r="AN26" s="43">
        <v>17.425800000002898</v>
      </c>
      <c r="AO26" s="63">
        <v>16.430400000002443</v>
      </c>
      <c r="AP26" s="62">
        <v>16.430400000002443</v>
      </c>
      <c r="AQ26" s="63">
        <v>143.98180000001963</v>
      </c>
      <c r="AR26" s="62">
        <v>16.165799999999926</v>
      </c>
      <c r="AS26" s="72">
        <v>159.8383999999312</v>
      </c>
      <c r="AT26" s="57">
        <v>15.800399999999971</v>
      </c>
      <c r="AU26" s="42">
        <v>15.78780000000036</v>
      </c>
      <c r="AV26" s="44">
        <v>15.78780000000036</v>
      </c>
      <c r="AW26" s="46">
        <v>15.497999999998617</v>
      </c>
      <c r="AX26" s="44">
        <v>15.497999999998617</v>
      </c>
      <c r="AY26" s="69">
        <v>0</v>
      </c>
      <c r="AZ26" s="57">
        <v>15.510600000001183</v>
      </c>
      <c r="BA26" s="69">
        <v>156.41960000003479</v>
      </c>
      <c r="BB26" s="57">
        <v>15.573599999993874</v>
      </c>
      <c r="BC26" s="47">
        <v>159.43439999997867</v>
      </c>
      <c r="BD26" s="43">
        <v>16.178399999999716</v>
      </c>
      <c r="BE26" s="42">
        <v>15.094800000005197</v>
      </c>
      <c r="BF26" s="44">
        <v>15.094800000005197</v>
      </c>
      <c r="BG26" s="70"/>
      <c r="BH26" s="56"/>
      <c r="BI26" s="69"/>
      <c r="BJ26" s="57"/>
      <c r="BK26" s="69"/>
      <c r="BL26" s="56"/>
      <c r="BM26" s="42">
        <v>0</v>
      </c>
      <c r="BN26" s="44">
        <v>15.989400000004007</v>
      </c>
      <c r="BO26" s="42">
        <v>158.77900000001404</v>
      </c>
      <c r="BP26" s="44">
        <v>15.623999999995638</v>
      </c>
      <c r="BQ26" s="42"/>
      <c r="BR26" s="44"/>
      <c r="BS26" s="29">
        <f t="shared" si="0"/>
        <v>1488.5085999998839</v>
      </c>
      <c r="BT26" s="30">
        <f t="shared" si="3"/>
        <v>453.30119999991342</v>
      </c>
      <c r="BU26" s="73">
        <f>(BT27+BT26)-BS26</f>
        <v>465.42199999994477</v>
      </c>
      <c r="BV26" s="74"/>
      <c r="BW26" s="75"/>
    </row>
    <row r="27" spans="1:75" s="76" customFormat="1" ht="15.75" x14ac:dyDescent="0.25">
      <c r="A27" s="425" t="s">
        <v>30</v>
      </c>
      <c r="B27" s="426"/>
      <c r="C27" s="81"/>
      <c r="D27" s="57">
        <v>27.978999999908069</v>
      </c>
      <c r="E27" s="42"/>
      <c r="F27" s="44">
        <v>29.33599999998836</v>
      </c>
      <c r="G27" s="81"/>
      <c r="H27" s="57">
        <v>30.113000000099987</v>
      </c>
      <c r="I27" s="141"/>
      <c r="J27" s="44">
        <v>28.28</v>
      </c>
      <c r="K27" s="79"/>
      <c r="L27" s="57">
        <v>31.369000000038454</v>
      </c>
      <c r="M27" s="27"/>
      <c r="N27" s="58">
        <v>14.123000000088837</v>
      </c>
      <c r="O27" s="153"/>
      <c r="P27" s="58">
        <v>29.576999999908139</v>
      </c>
      <c r="Q27" s="60"/>
      <c r="R27" s="58">
        <v>27.25</v>
      </c>
      <c r="S27" s="26"/>
      <c r="T27" s="44">
        <v>32.094999999973993</v>
      </c>
      <c r="U27" s="61"/>
      <c r="V27" s="58">
        <v>29.178000000010229</v>
      </c>
      <c r="W27" s="155"/>
      <c r="X27" s="44">
        <v>30.878000000029942</v>
      </c>
      <c r="Y27" s="60"/>
      <c r="Z27" s="56">
        <v>31.28</v>
      </c>
      <c r="AA27" s="416"/>
      <c r="AB27" s="44"/>
      <c r="AC27" s="45"/>
      <c r="AD27" s="64">
        <v>25.568999999905373</v>
      </c>
      <c r="AE27" s="47"/>
      <c r="AF27" s="44">
        <v>47.022000000055414</v>
      </c>
      <c r="AG27" s="47"/>
      <c r="AH27" s="43">
        <v>27.27</v>
      </c>
      <c r="AI27" s="78"/>
      <c r="AJ27" s="57">
        <v>93.824999999962472</v>
      </c>
      <c r="AK27" s="47"/>
      <c r="AL27" s="64">
        <v>6.7474000000589029</v>
      </c>
      <c r="AM27" s="63"/>
      <c r="AN27" s="62">
        <v>85.851999999958934</v>
      </c>
      <c r="AO27" s="63"/>
      <c r="AP27" s="64">
        <v>27.47</v>
      </c>
      <c r="AQ27" s="63"/>
      <c r="AR27" s="64">
        <v>127.8160000000197</v>
      </c>
      <c r="AS27" s="81"/>
      <c r="AT27" s="57">
        <v>144.03799999993123</v>
      </c>
      <c r="AU27" s="42"/>
      <c r="AV27" s="44">
        <v>28.27</v>
      </c>
      <c r="AW27" s="23"/>
      <c r="AX27" s="62">
        <v>27.85</v>
      </c>
      <c r="AY27" s="78"/>
      <c r="AZ27" s="57">
        <v>138.34799999998734</v>
      </c>
      <c r="BA27" s="78"/>
      <c r="BB27" s="57">
        <v>140.84600000004093</v>
      </c>
      <c r="BC27" s="47"/>
      <c r="BD27" s="43">
        <v>143.25599999997894</v>
      </c>
      <c r="BE27" s="63"/>
      <c r="BF27" s="62">
        <v>125.87</v>
      </c>
      <c r="BG27" s="79"/>
      <c r="BH27" s="56"/>
      <c r="BI27" s="78"/>
      <c r="BJ27" s="57"/>
      <c r="BK27" s="78"/>
      <c r="BL27" s="56"/>
      <c r="BM27" s="42"/>
      <c r="BN27" s="55">
        <v>143.01800000007097</v>
      </c>
      <c r="BO27" s="42"/>
      <c r="BP27" s="55">
        <v>143.15500000001839</v>
      </c>
      <c r="BQ27" s="42"/>
      <c r="BR27" s="44"/>
      <c r="BS27" s="29">
        <f t="shared" si="0"/>
        <v>0</v>
      </c>
      <c r="BT27" s="30">
        <f t="shared" si="3"/>
        <v>1500.6293999999152</v>
      </c>
      <c r="BU27" s="82"/>
      <c r="BV27" s="74"/>
      <c r="BW27" s="75"/>
    </row>
    <row r="28" spans="1:75" ht="15.75" x14ac:dyDescent="0.25">
      <c r="A28" s="66" t="s">
        <v>31</v>
      </c>
      <c r="B28" s="83"/>
      <c r="C28" s="142">
        <v>141.11720000009294</v>
      </c>
      <c r="D28" s="44">
        <v>222.22200000004523</v>
      </c>
      <c r="E28" s="42">
        <v>139.27960000000419</v>
      </c>
      <c r="F28" s="44">
        <v>223.06199999998717</v>
      </c>
      <c r="G28" s="42">
        <v>140.00499999990529</v>
      </c>
      <c r="H28" s="44">
        <v>222.43200000001161</v>
      </c>
      <c r="I28" s="42">
        <v>164.52299999999562</v>
      </c>
      <c r="J28" s="44">
        <v>220.94100000001345</v>
      </c>
      <c r="K28" s="47">
        <v>138.45919999997079</v>
      </c>
      <c r="L28" s="44">
        <v>218.92499999998472</v>
      </c>
      <c r="M28" s="142">
        <v>137.2591999999708</v>
      </c>
      <c r="N28" s="44">
        <v>218.462999999967</v>
      </c>
      <c r="O28" s="142">
        <v>139.42920000008485</v>
      </c>
      <c r="P28" s="44">
        <v>216.61500000004889</v>
      </c>
      <c r="Q28" s="60">
        <v>161.77619999998313</v>
      </c>
      <c r="R28" s="58">
        <v>213.44399999993766</v>
      </c>
      <c r="S28" s="42">
        <v>118.09760000002564</v>
      </c>
      <c r="T28" s="44">
        <v>205.31700000003912</v>
      </c>
      <c r="U28" s="156">
        <v>132.17759999999234</v>
      </c>
      <c r="V28" s="44">
        <v>215.56499999998778</v>
      </c>
      <c r="W28" s="86">
        <v>134.3457999999878</v>
      </c>
      <c r="X28" s="44">
        <v>219.37</v>
      </c>
      <c r="Y28" s="60">
        <v>159.80579999999858</v>
      </c>
      <c r="Z28" s="56">
        <v>210.54600000003484</v>
      </c>
      <c r="AA28" s="142">
        <v>136.46</v>
      </c>
      <c r="AB28" s="44">
        <v>126.55500000010218</v>
      </c>
      <c r="AC28" s="142">
        <v>126.55500000010218</v>
      </c>
      <c r="AD28" s="57">
        <v>218.88300000005256</v>
      </c>
      <c r="AE28" s="63">
        <v>112.11299999993653</v>
      </c>
      <c r="AF28" s="44">
        <v>220.08</v>
      </c>
      <c r="AG28" s="47">
        <v>159.36179999999806</v>
      </c>
      <c r="AH28" s="43">
        <v>219.03000000000611</v>
      </c>
      <c r="AI28" s="42">
        <v>87.048600000049049</v>
      </c>
      <c r="AJ28" s="44">
        <v>217.93800000001283</v>
      </c>
      <c r="AK28" s="70">
        <v>175.72639999993896</v>
      </c>
      <c r="AL28" s="57">
        <v>216.08999999994194</v>
      </c>
      <c r="AM28" s="63">
        <v>93.522200000038183</v>
      </c>
      <c r="AN28" s="62">
        <v>214.35</v>
      </c>
      <c r="AO28" s="71">
        <v>180.36959999999758</v>
      </c>
      <c r="AP28" s="57">
        <v>214.30499999996027</v>
      </c>
      <c r="AQ28" s="70">
        <v>110.41819999998037</v>
      </c>
      <c r="AR28" s="56">
        <v>214.13700000000244</v>
      </c>
      <c r="AS28" s="46">
        <v>111.36160000006879</v>
      </c>
      <c r="AT28" s="44">
        <v>217.3920000000544</v>
      </c>
      <c r="AU28" s="42">
        <v>255.41219999999964</v>
      </c>
      <c r="AV28" s="44">
        <v>217.6859999999615</v>
      </c>
      <c r="AW28" s="23">
        <v>255.70200000000136</v>
      </c>
      <c r="AX28" s="62">
        <v>217.81199999998717</v>
      </c>
      <c r="AY28" s="42">
        <v>292.8</v>
      </c>
      <c r="AZ28" s="44">
        <v>218.90400000005684</v>
      </c>
      <c r="BA28" s="42">
        <v>136.38039999996522</v>
      </c>
      <c r="BB28" s="44">
        <v>217.13999999992666</v>
      </c>
      <c r="BC28" s="47">
        <v>133.36560000002135</v>
      </c>
      <c r="BD28" s="43">
        <v>216.64</v>
      </c>
      <c r="BE28" s="63">
        <v>277.70519999999482</v>
      </c>
      <c r="BF28" s="62">
        <v>219.78600000000733</v>
      </c>
      <c r="BG28" s="47"/>
      <c r="BH28" s="43"/>
      <c r="BI28" s="42"/>
      <c r="BJ28" s="44"/>
      <c r="BK28" s="42"/>
      <c r="BL28" s="43"/>
      <c r="BM28" s="72">
        <v>300</v>
      </c>
      <c r="BN28" s="57">
        <v>221.00399999994988</v>
      </c>
      <c r="BO28" s="72">
        <v>143.62099999998594</v>
      </c>
      <c r="BP28" s="57">
        <v>213.4020000000055</v>
      </c>
      <c r="BQ28" s="42"/>
      <c r="BR28" s="44"/>
      <c r="BS28" s="29">
        <f t="shared" si="0"/>
        <v>4216.231400000117</v>
      </c>
      <c r="BT28" s="30">
        <f t="shared" si="3"/>
        <v>5774.2600000001303</v>
      </c>
      <c r="BU28" s="37">
        <f t="shared" ref="BU28:BU34" si="4">BT28-BS28</f>
        <v>1558.0286000000133</v>
      </c>
      <c r="BV28" s="40"/>
      <c r="BW28" s="41"/>
    </row>
    <row r="29" spans="1:75" ht="15.75" x14ac:dyDescent="0.25">
      <c r="A29" s="66" t="s">
        <v>32</v>
      </c>
      <c r="B29" s="83"/>
      <c r="C29" s="89">
        <v>7.2</v>
      </c>
      <c r="D29" s="44">
        <v>7.2</v>
      </c>
      <c r="E29" s="42">
        <v>7.2</v>
      </c>
      <c r="F29" s="55">
        <v>7.2</v>
      </c>
      <c r="G29" s="89">
        <v>7.2</v>
      </c>
      <c r="H29" s="44">
        <v>7.2</v>
      </c>
      <c r="I29" s="42">
        <v>7.2</v>
      </c>
      <c r="J29" s="44">
        <v>7.2</v>
      </c>
      <c r="K29" s="42">
        <v>7.2</v>
      </c>
      <c r="L29" s="44">
        <v>7.2</v>
      </c>
      <c r="M29" s="143">
        <v>8.4</v>
      </c>
      <c r="N29" s="44">
        <v>8.4</v>
      </c>
      <c r="O29" s="143">
        <v>8.4</v>
      </c>
      <c r="P29" s="44">
        <v>8.4</v>
      </c>
      <c r="Q29" s="144">
        <v>7.2</v>
      </c>
      <c r="R29" s="58">
        <v>7.2</v>
      </c>
      <c r="S29" s="42">
        <v>7.92</v>
      </c>
      <c r="T29" s="44">
        <v>7.92</v>
      </c>
      <c r="U29" s="155">
        <v>8.4</v>
      </c>
      <c r="V29" s="44">
        <v>8.4</v>
      </c>
      <c r="W29" s="155">
        <v>8.4</v>
      </c>
      <c r="X29" s="44">
        <v>8.4</v>
      </c>
      <c r="Y29" s="144">
        <v>8.4</v>
      </c>
      <c r="Z29" s="56">
        <v>8.4</v>
      </c>
      <c r="AA29" s="143">
        <v>8.4</v>
      </c>
      <c r="AB29" s="44">
        <v>8.4</v>
      </c>
      <c r="AC29" s="143">
        <v>8.4</v>
      </c>
      <c r="AD29" s="57">
        <v>8.4</v>
      </c>
      <c r="AE29" s="143">
        <v>8.4</v>
      </c>
      <c r="AF29" s="57">
        <v>8.4</v>
      </c>
      <c r="AG29" s="47">
        <v>8.4</v>
      </c>
      <c r="AH29" s="54">
        <v>8.4</v>
      </c>
      <c r="AI29" s="63">
        <v>8.4</v>
      </c>
      <c r="AJ29" s="55">
        <v>8.4</v>
      </c>
      <c r="AK29" s="79">
        <v>0</v>
      </c>
      <c r="AL29" s="57">
        <v>0</v>
      </c>
      <c r="AM29" s="63">
        <v>8.4</v>
      </c>
      <c r="AN29" s="64">
        <v>8.4</v>
      </c>
      <c r="AO29" s="80">
        <v>0</v>
      </c>
      <c r="AP29" s="57">
        <v>0</v>
      </c>
      <c r="AQ29" s="79">
        <v>8.4</v>
      </c>
      <c r="AR29" s="56">
        <v>8.4</v>
      </c>
      <c r="AS29" s="47">
        <v>8.4</v>
      </c>
      <c r="AT29" s="43">
        <v>8.4</v>
      </c>
      <c r="AU29" s="42">
        <v>8.4</v>
      </c>
      <c r="AV29" s="55">
        <v>8.4</v>
      </c>
      <c r="AW29" s="23">
        <v>8.4</v>
      </c>
      <c r="AX29" s="64">
        <v>8.4</v>
      </c>
      <c r="AY29" s="42">
        <v>8.4</v>
      </c>
      <c r="AZ29" s="44">
        <v>8.4</v>
      </c>
      <c r="BA29" s="42">
        <v>8.4</v>
      </c>
      <c r="BB29" s="44">
        <v>8.4</v>
      </c>
      <c r="BC29" s="42">
        <v>8.4</v>
      </c>
      <c r="BD29" s="62">
        <v>8.4</v>
      </c>
      <c r="BE29" s="63">
        <v>8.4</v>
      </c>
      <c r="BF29" s="64">
        <v>8.4</v>
      </c>
      <c r="BG29" s="47"/>
      <c r="BH29" s="43"/>
      <c r="BI29" s="42"/>
      <c r="BJ29" s="44"/>
      <c r="BK29" s="42"/>
      <c r="BL29" s="43"/>
      <c r="BM29" s="81">
        <v>8.4</v>
      </c>
      <c r="BN29" s="57">
        <v>8.4</v>
      </c>
      <c r="BO29" s="81">
        <v>8.4</v>
      </c>
      <c r="BP29" s="57">
        <v>8.4</v>
      </c>
      <c r="BQ29" s="42"/>
      <c r="BR29" s="55"/>
      <c r="BS29" s="29">
        <f t="shared" si="0"/>
        <v>202.32000000000008</v>
      </c>
      <c r="BT29" s="30">
        <f t="shared" si="3"/>
        <v>202.32000000000008</v>
      </c>
      <c r="BU29" s="37">
        <f t="shared" si="4"/>
        <v>0</v>
      </c>
      <c r="BV29" s="40"/>
      <c r="BW29" s="41"/>
    </row>
    <row r="30" spans="1:75" ht="15.75" x14ac:dyDescent="0.25">
      <c r="A30" s="427" t="s">
        <v>33</v>
      </c>
      <c r="B30" s="428"/>
      <c r="C30" s="84">
        <v>23.04</v>
      </c>
      <c r="D30" s="44">
        <v>23</v>
      </c>
      <c r="E30" s="72">
        <v>23.28</v>
      </c>
      <c r="F30" s="57">
        <v>23</v>
      </c>
      <c r="G30" s="84">
        <v>24</v>
      </c>
      <c r="H30" s="44">
        <v>23.5</v>
      </c>
      <c r="I30" s="42">
        <v>23.52</v>
      </c>
      <c r="J30" s="44">
        <v>24</v>
      </c>
      <c r="K30" s="42">
        <v>24</v>
      </c>
      <c r="L30" s="44">
        <v>28</v>
      </c>
      <c r="M30" s="84">
        <v>29.04</v>
      </c>
      <c r="N30" s="44">
        <v>32</v>
      </c>
      <c r="O30" s="84">
        <v>33.840000000000003</v>
      </c>
      <c r="P30" s="44">
        <v>32</v>
      </c>
      <c r="Q30" s="152">
        <v>23.52</v>
      </c>
      <c r="R30" s="44">
        <v>32</v>
      </c>
      <c r="S30" s="84">
        <v>33.840000000000003</v>
      </c>
      <c r="T30" s="44">
        <v>32</v>
      </c>
      <c r="U30" s="84">
        <v>31.44</v>
      </c>
      <c r="V30" s="44">
        <v>32</v>
      </c>
      <c r="W30" s="84">
        <v>31.44</v>
      </c>
      <c r="X30" s="44">
        <v>32</v>
      </c>
      <c r="Y30" s="152">
        <v>31.44</v>
      </c>
      <c r="Z30" s="43">
        <v>33</v>
      </c>
      <c r="AA30" s="84">
        <v>33.840000000000003</v>
      </c>
      <c r="AB30" s="44">
        <v>33.840000000000003</v>
      </c>
      <c r="AC30" s="84">
        <v>33.840000000000003</v>
      </c>
      <c r="AD30" s="44">
        <v>34</v>
      </c>
      <c r="AE30" s="84">
        <v>34.799999999999997</v>
      </c>
      <c r="AF30" s="44">
        <v>35</v>
      </c>
      <c r="AG30" s="68">
        <v>35.04</v>
      </c>
      <c r="AH30" s="56">
        <v>35</v>
      </c>
      <c r="AI30" s="42">
        <v>36.24</v>
      </c>
      <c r="AJ30" s="44">
        <v>38</v>
      </c>
      <c r="AK30" s="47">
        <v>36.24</v>
      </c>
      <c r="AL30" s="44">
        <v>39</v>
      </c>
      <c r="AM30" s="68">
        <v>36.24</v>
      </c>
      <c r="AN30" s="56">
        <v>39</v>
      </c>
      <c r="AO30" s="42">
        <v>36.24</v>
      </c>
      <c r="AP30" s="44">
        <v>39</v>
      </c>
      <c r="AQ30" s="47">
        <v>36.24</v>
      </c>
      <c r="AR30" s="43">
        <v>39</v>
      </c>
      <c r="AS30" s="47">
        <v>36.24</v>
      </c>
      <c r="AT30" s="43">
        <v>38</v>
      </c>
      <c r="AU30" s="72">
        <v>36.24</v>
      </c>
      <c r="AV30" s="57">
        <v>38</v>
      </c>
      <c r="AW30" s="72">
        <v>30.48</v>
      </c>
      <c r="AX30" s="57">
        <v>38</v>
      </c>
      <c r="AY30" s="42">
        <v>36.24</v>
      </c>
      <c r="AZ30" s="44">
        <v>38</v>
      </c>
      <c r="BA30" s="42">
        <v>36.24</v>
      </c>
      <c r="BB30" s="44">
        <v>39</v>
      </c>
      <c r="BC30" s="63">
        <v>38.64</v>
      </c>
      <c r="BD30" s="62">
        <v>36</v>
      </c>
      <c r="BE30" s="72">
        <v>38.64</v>
      </c>
      <c r="BF30" s="57">
        <v>36</v>
      </c>
      <c r="BG30" s="47"/>
      <c r="BH30" s="43"/>
      <c r="BI30" s="42"/>
      <c r="BJ30" s="44"/>
      <c r="BK30" s="42"/>
      <c r="BL30" s="43"/>
      <c r="BM30" s="46">
        <v>38.64</v>
      </c>
      <c r="BN30" s="44">
        <v>34</v>
      </c>
      <c r="BO30" s="46">
        <v>38.64</v>
      </c>
      <c r="BP30" s="44">
        <v>34</v>
      </c>
      <c r="BQ30" s="72"/>
      <c r="BR30" s="57"/>
      <c r="BS30" s="29">
        <f t="shared" si="0"/>
        <v>872.4000000000002</v>
      </c>
      <c r="BT30" s="30">
        <f t="shared" si="3"/>
        <v>909.34</v>
      </c>
      <c r="BU30" s="37">
        <f t="shared" si="4"/>
        <v>36.939999999999827</v>
      </c>
      <c r="BV30" s="40"/>
      <c r="BW30" s="41"/>
    </row>
    <row r="31" spans="1:75" ht="15.75" x14ac:dyDescent="0.25">
      <c r="A31" s="425" t="s">
        <v>34</v>
      </c>
      <c r="B31" s="426"/>
      <c r="C31" s="87">
        <v>0</v>
      </c>
      <c r="D31" s="44">
        <v>0</v>
      </c>
      <c r="E31" s="81">
        <v>0</v>
      </c>
      <c r="F31" s="57">
        <v>0</v>
      </c>
      <c r="G31" s="87">
        <v>0</v>
      </c>
      <c r="H31" s="44">
        <v>0</v>
      </c>
      <c r="I31" s="42">
        <v>0</v>
      </c>
      <c r="J31" s="44">
        <v>0</v>
      </c>
      <c r="K31" s="42">
        <v>0</v>
      </c>
      <c r="L31" s="44">
        <v>0</v>
      </c>
      <c r="M31" s="84">
        <v>0</v>
      </c>
      <c r="N31" s="44">
        <v>0</v>
      </c>
      <c r="O31" s="84">
        <v>0</v>
      </c>
      <c r="P31" s="44">
        <v>0</v>
      </c>
      <c r="Q31" s="153">
        <v>0</v>
      </c>
      <c r="R31" s="44">
        <v>0</v>
      </c>
      <c r="S31" s="84">
        <v>0</v>
      </c>
      <c r="T31" s="44">
        <v>0</v>
      </c>
      <c r="U31" s="42">
        <v>0</v>
      </c>
      <c r="V31" s="44">
        <v>0</v>
      </c>
      <c r="W31" s="42">
        <v>0</v>
      </c>
      <c r="X31" s="44">
        <v>0</v>
      </c>
      <c r="Y31" s="42">
        <v>0</v>
      </c>
      <c r="Z31" s="44">
        <v>0</v>
      </c>
      <c r="AA31" s="42">
        <v>0</v>
      </c>
      <c r="AB31" s="44">
        <v>0</v>
      </c>
      <c r="AC31" s="42">
        <v>0</v>
      </c>
      <c r="AD31" s="44">
        <v>0</v>
      </c>
      <c r="AE31" s="42">
        <v>0</v>
      </c>
      <c r="AF31" s="44">
        <v>0</v>
      </c>
      <c r="AG31" s="63">
        <v>0</v>
      </c>
      <c r="AH31" s="55">
        <v>0</v>
      </c>
      <c r="AI31" s="42">
        <v>0</v>
      </c>
      <c r="AJ31" s="44">
        <v>0</v>
      </c>
      <c r="AK31" s="157">
        <v>0</v>
      </c>
      <c r="AL31" s="158">
        <v>0</v>
      </c>
      <c r="AM31" s="42">
        <v>0</v>
      </c>
      <c r="AN31" s="44">
        <v>0</v>
      </c>
      <c r="AO31" s="63">
        <v>0</v>
      </c>
      <c r="AP31" s="64">
        <v>0</v>
      </c>
      <c r="AQ31" s="47">
        <v>0</v>
      </c>
      <c r="AR31" s="43">
        <v>0</v>
      </c>
      <c r="AS31" s="47">
        <v>0</v>
      </c>
      <c r="AT31" s="43">
        <v>0</v>
      </c>
      <c r="AU31" s="47">
        <v>0</v>
      </c>
      <c r="AV31" s="43">
        <v>0</v>
      </c>
      <c r="AW31" s="81">
        <v>0</v>
      </c>
      <c r="AX31" s="57">
        <v>0</v>
      </c>
      <c r="AY31" s="42">
        <v>0</v>
      </c>
      <c r="AZ31" s="44">
        <v>0</v>
      </c>
      <c r="BA31" s="42">
        <v>0</v>
      </c>
      <c r="BB31" s="44">
        <v>0</v>
      </c>
      <c r="BC31" s="42">
        <v>0</v>
      </c>
      <c r="BD31" s="44">
        <v>0</v>
      </c>
      <c r="BE31" s="81">
        <v>0</v>
      </c>
      <c r="BF31" s="57">
        <v>0</v>
      </c>
      <c r="BG31" s="47"/>
      <c r="BH31" s="43"/>
      <c r="BI31" s="42"/>
      <c r="BJ31" s="44"/>
      <c r="BK31" s="42"/>
      <c r="BL31" s="43"/>
      <c r="BM31" s="89">
        <v>0</v>
      </c>
      <c r="BN31" s="44">
        <v>0</v>
      </c>
      <c r="BO31" s="89">
        <v>0</v>
      </c>
      <c r="BP31" s="44">
        <v>0</v>
      </c>
      <c r="BQ31" s="81"/>
      <c r="BR31" s="57"/>
      <c r="BS31" s="29">
        <f t="shared" si="0"/>
        <v>0</v>
      </c>
      <c r="BT31" s="30">
        <f t="shared" si="3"/>
        <v>0</v>
      </c>
      <c r="BU31" s="37">
        <f t="shared" si="4"/>
        <v>0</v>
      </c>
      <c r="BV31" s="40"/>
      <c r="BW31" s="41"/>
    </row>
    <row r="32" spans="1:75" ht="16.5" thickBot="1" x14ac:dyDescent="0.3">
      <c r="A32" s="429" t="s">
        <v>35</v>
      </c>
      <c r="B32" s="430"/>
      <c r="C32" s="42">
        <v>0</v>
      </c>
      <c r="D32" s="44">
        <v>0</v>
      </c>
      <c r="E32" s="46">
        <v>0</v>
      </c>
      <c r="F32" s="44">
        <v>0</v>
      </c>
      <c r="G32" s="42">
        <v>0</v>
      </c>
      <c r="H32" s="44">
        <v>0</v>
      </c>
      <c r="I32" s="42">
        <v>0</v>
      </c>
      <c r="J32" s="44">
        <v>0</v>
      </c>
      <c r="K32" s="42">
        <v>0</v>
      </c>
      <c r="L32" s="44">
        <v>0</v>
      </c>
      <c r="M32" s="98">
        <v>0</v>
      </c>
      <c r="N32" s="44">
        <v>0</v>
      </c>
      <c r="O32" s="98">
        <v>0</v>
      </c>
      <c r="P32" s="44">
        <v>0</v>
      </c>
      <c r="Q32" s="84">
        <v>0</v>
      </c>
      <c r="R32" s="44">
        <v>0</v>
      </c>
      <c r="S32" s="98">
        <v>0</v>
      </c>
      <c r="T32" s="44">
        <v>0</v>
      </c>
      <c r="U32" s="42">
        <v>0</v>
      </c>
      <c r="V32" s="44">
        <v>0</v>
      </c>
      <c r="W32" s="42">
        <v>0</v>
      </c>
      <c r="X32" s="44">
        <v>0</v>
      </c>
      <c r="Y32" s="42">
        <v>0</v>
      </c>
      <c r="Z32" s="44">
        <v>0</v>
      </c>
      <c r="AA32" s="42">
        <v>0</v>
      </c>
      <c r="AB32" s="44">
        <v>0</v>
      </c>
      <c r="AC32" s="42">
        <v>0</v>
      </c>
      <c r="AD32" s="44">
        <v>0</v>
      </c>
      <c r="AE32" s="42">
        <v>0</v>
      </c>
      <c r="AF32" s="44">
        <v>0</v>
      </c>
      <c r="AG32" s="42"/>
      <c r="AH32" s="44"/>
      <c r="AI32" s="42">
        <v>0</v>
      </c>
      <c r="AJ32" s="44">
        <v>0</v>
      </c>
      <c r="AK32" s="157"/>
      <c r="AL32" s="158"/>
      <c r="AM32" s="42">
        <v>0</v>
      </c>
      <c r="AN32" s="44">
        <v>0</v>
      </c>
      <c r="AO32" s="45"/>
      <c r="AP32" s="43"/>
      <c r="AQ32" s="47">
        <v>0</v>
      </c>
      <c r="AR32" s="43">
        <v>0</v>
      </c>
      <c r="AS32" s="47"/>
      <c r="AT32" s="43"/>
      <c r="AU32" s="47"/>
      <c r="AV32" s="43"/>
      <c r="AW32" s="84"/>
      <c r="AX32" s="44"/>
      <c r="AY32" s="42"/>
      <c r="AZ32" s="44"/>
      <c r="BA32" s="42"/>
      <c r="BB32" s="44"/>
      <c r="BC32" s="68"/>
      <c r="BD32" s="56"/>
      <c r="BE32" s="84"/>
      <c r="BF32" s="44"/>
      <c r="BG32" s="47"/>
      <c r="BH32" s="43"/>
      <c r="BI32" s="42"/>
      <c r="BJ32" s="44"/>
      <c r="BK32" s="42"/>
      <c r="BL32" s="43"/>
      <c r="BM32" s="84"/>
      <c r="BN32" s="44"/>
      <c r="BO32" s="84"/>
      <c r="BP32" s="44"/>
      <c r="BQ32" s="46"/>
      <c r="BR32" s="44"/>
      <c r="BS32" s="29">
        <f t="shared" si="0"/>
        <v>0</v>
      </c>
      <c r="BT32" s="30">
        <f t="shared" si="3"/>
        <v>0</v>
      </c>
      <c r="BU32" s="90">
        <f t="shared" si="4"/>
        <v>0</v>
      </c>
      <c r="BV32" s="40"/>
      <c r="BW32" s="48"/>
    </row>
    <row r="33" spans="1:76" ht="15.75" x14ac:dyDescent="0.25">
      <c r="A33" s="431" t="s">
        <v>36</v>
      </c>
      <c r="B33" s="432"/>
      <c r="C33" s="91"/>
      <c r="D33" s="44"/>
      <c r="E33" s="91"/>
      <c r="F33" s="44"/>
      <c r="G33" s="91"/>
      <c r="H33" s="44"/>
      <c r="I33" s="92"/>
      <c r="J33" s="44"/>
      <c r="K33" s="94"/>
      <c r="L33" s="44"/>
      <c r="M33" s="92"/>
      <c r="N33" s="44"/>
      <c r="O33" s="92"/>
      <c r="P33" s="44"/>
      <c r="Q33" s="91"/>
      <c r="R33" s="44"/>
      <c r="S33" s="91"/>
      <c r="T33" s="44"/>
      <c r="U33" s="92"/>
      <c r="V33" s="44"/>
      <c r="W33" s="93"/>
      <c r="X33" s="55"/>
      <c r="Y33" s="92"/>
      <c r="Z33" s="43"/>
      <c r="AA33" s="91"/>
      <c r="AB33" s="44"/>
      <c r="AC33" s="147"/>
      <c r="AD33" s="44"/>
      <c r="AE33" s="147"/>
      <c r="AF33" s="44"/>
      <c r="AG33" s="94"/>
      <c r="AH33" s="43"/>
      <c r="AI33" s="91"/>
      <c r="AJ33" s="44"/>
      <c r="AK33" s="94"/>
      <c r="AL33" s="44"/>
      <c r="AM33" s="94"/>
      <c r="AN33" s="43"/>
      <c r="AO33" s="91"/>
      <c r="AP33" s="44"/>
      <c r="AQ33" s="94"/>
      <c r="AR33" s="43"/>
      <c r="AS33" s="91"/>
      <c r="AT33" s="44"/>
      <c r="AU33" s="91"/>
      <c r="AV33" s="44"/>
      <c r="AW33" s="91"/>
      <c r="AX33" s="44"/>
      <c r="AY33" s="91"/>
      <c r="AZ33" s="44"/>
      <c r="BA33" s="91"/>
      <c r="BB33" s="44"/>
      <c r="BC33" s="94"/>
      <c r="BD33" s="43"/>
      <c r="BE33" s="91"/>
      <c r="BF33" s="44"/>
      <c r="BG33" s="94"/>
      <c r="BH33" s="43"/>
      <c r="BI33" s="91"/>
      <c r="BJ33" s="44"/>
      <c r="BK33" s="91"/>
      <c r="BL33" s="43"/>
      <c r="BM33" s="87"/>
      <c r="BN33" s="44"/>
      <c r="BO33" s="87"/>
      <c r="BP33" s="44"/>
      <c r="BQ33" s="91"/>
      <c r="BR33" s="44"/>
      <c r="BS33" s="29">
        <f t="shared" si="0"/>
        <v>0</v>
      </c>
      <c r="BT33" s="30">
        <f t="shared" si="3"/>
        <v>0</v>
      </c>
      <c r="BU33" s="95">
        <f t="shared" si="4"/>
        <v>0</v>
      </c>
      <c r="BV33" s="40"/>
      <c r="BW33" s="48"/>
    </row>
    <row r="34" spans="1:76" ht="32.25" customHeight="1" thickBot="1" x14ac:dyDescent="0.3">
      <c r="A34" s="427" t="s">
        <v>37</v>
      </c>
      <c r="B34" s="428"/>
      <c r="C34" s="108">
        <v>104.64</v>
      </c>
      <c r="D34" s="99">
        <v>192.8</v>
      </c>
      <c r="E34" s="108">
        <v>165.6</v>
      </c>
      <c r="F34" s="99">
        <v>162.19999999999999</v>
      </c>
      <c r="G34" s="108">
        <v>165.84</v>
      </c>
      <c r="H34" s="99">
        <v>155.80000000000001</v>
      </c>
      <c r="I34" s="96">
        <v>165.36</v>
      </c>
      <c r="J34" s="99">
        <v>36.56</v>
      </c>
      <c r="K34" s="96">
        <v>142.32</v>
      </c>
      <c r="L34" s="99">
        <v>61.56</v>
      </c>
      <c r="M34" s="98">
        <v>165.6</v>
      </c>
      <c r="N34" s="99">
        <v>123</v>
      </c>
      <c r="O34" s="96">
        <v>165.6</v>
      </c>
      <c r="P34" s="99">
        <v>185.2</v>
      </c>
      <c r="Q34" s="96">
        <v>138.72</v>
      </c>
      <c r="R34" s="99">
        <v>176.56</v>
      </c>
      <c r="S34" s="100">
        <v>138.24299999999999</v>
      </c>
      <c r="T34" s="101">
        <v>175.16</v>
      </c>
      <c r="U34" s="102">
        <v>91.68</v>
      </c>
      <c r="V34" s="44">
        <v>171.36</v>
      </c>
      <c r="W34" s="86">
        <v>99.84</v>
      </c>
      <c r="X34" s="101">
        <v>165.84</v>
      </c>
      <c r="Y34" s="102">
        <v>100.56</v>
      </c>
      <c r="Z34" s="105">
        <v>195.24</v>
      </c>
      <c r="AA34" s="150">
        <v>121.44</v>
      </c>
      <c r="AB34" s="99">
        <v>194.04</v>
      </c>
      <c r="AC34" s="148">
        <v>128.4</v>
      </c>
      <c r="AD34" s="101">
        <v>191.92</v>
      </c>
      <c r="AE34" s="148">
        <v>157.68</v>
      </c>
      <c r="AF34" s="101">
        <v>176.36</v>
      </c>
      <c r="AG34" s="148">
        <v>160.08000000000001</v>
      </c>
      <c r="AH34" s="97">
        <v>167.32</v>
      </c>
      <c r="AI34" s="96">
        <v>163.68</v>
      </c>
      <c r="AJ34" s="99">
        <v>74.12</v>
      </c>
      <c r="AK34" s="96">
        <v>160.56</v>
      </c>
      <c r="AL34" s="99">
        <v>27.6</v>
      </c>
      <c r="AM34" s="85">
        <v>146.19999999999999</v>
      </c>
      <c r="AN34" s="105">
        <v>1.04</v>
      </c>
      <c r="AO34" s="106">
        <v>86.16</v>
      </c>
      <c r="AP34" s="99">
        <v>0.88</v>
      </c>
      <c r="AQ34" s="107">
        <v>163.68</v>
      </c>
      <c r="AR34" s="105">
        <v>0.88</v>
      </c>
      <c r="AS34" s="108">
        <v>30</v>
      </c>
      <c r="AT34" s="99">
        <v>8.7999999999999995E-2</v>
      </c>
      <c r="AU34" s="108">
        <v>30.72</v>
      </c>
      <c r="AV34" s="99">
        <v>1.2</v>
      </c>
      <c r="AW34" s="108">
        <v>30.72</v>
      </c>
      <c r="AX34" s="99">
        <v>0.32</v>
      </c>
      <c r="AY34" s="106">
        <v>30.24</v>
      </c>
      <c r="AZ34" s="99">
        <v>0.72</v>
      </c>
      <c r="BA34" s="106">
        <v>30.48</v>
      </c>
      <c r="BB34" s="99">
        <v>0.72</v>
      </c>
      <c r="BC34" s="107">
        <v>30.96</v>
      </c>
      <c r="BD34" s="105">
        <v>0.88</v>
      </c>
      <c r="BE34" s="108">
        <v>17.28</v>
      </c>
      <c r="BF34" s="99">
        <v>0.64</v>
      </c>
      <c r="BG34" s="107"/>
      <c r="BH34" s="105"/>
      <c r="BI34" s="42"/>
      <c r="BJ34" s="44"/>
      <c r="BK34" s="100"/>
      <c r="BL34" s="105"/>
      <c r="BM34" s="42">
        <v>24</v>
      </c>
      <c r="BN34" s="44">
        <v>0.72</v>
      </c>
      <c r="BO34" s="108">
        <v>6.68</v>
      </c>
      <c r="BP34" s="99">
        <v>0.64</v>
      </c>
      <c r="BQ34" s="108"/>
      <c r="BR34" s="99"/>
      <c r="BS34" s="109">
        <f t="shared" si="0"/>
        <v>3032.4429999999993</v>
      </c>
      <c r="BT34" s="110">
        <f t="shared" si="3"/>
        <v>2474.1679999999997</v>
      </c>
      <c r="BU34" s="111">
        <f t="shared" si="4"/>
        <v>-558.27499999999964</v>
      </c>
      <c r="BV34" s="40"/>
      <c r="BW34" s="48"/>
    </row>
    <row r="35" spans="1:76" s="122" customFormat="1" ht="15" customHeight="1" thickBot="1" x14ac:dyDescent="0.3">
      <c r="A35" s="353" t="s">
        <v>38</v>
      </c>
      <c r="B35" s="354"/>
      <c r="C35" s="115">
        <f t="shared" ref="C35:F35" si="5">SUM(C6:C34)</f>
        <v>1136.6440000001298</v>
      </c>
      <c r="D35" s="116">
        <f t="shared" si="5"/>
        <v>1449.6261900001286</v>
      </c>
      <c r="E35" s="115">
        <f t="shared" si="5"/>
        <v>1342.8919999998323</v>
      </c>
      <c r="F35" s="116">
        <f t="shared" si="5"/>
        <v>1382.4318699998407</v>
      </c>
      <c r="G35" s="115">
        <f>SUM(G6:G34)</f>
        <v>1271.6720000002435</v>
      </c>
      <c r="H35" s="116">
        <f>SUM(H6:H34)</f>
        <v>1396.7101500003314</v>
      </c>
      <c r="I35" s="112">
        <f t="shared" ref="I35:BF35" si="6">SUM(I6:I34)</f>
        <v>1235.4640000001318</v>
      </c>
      <c r="J35" s="114">
        <f t="shared" si="6"/>
        <v>1326.5697200001805</v>
      </c>
      <c r="K35" s="112">
        <f t="shared" si="6"/>
        <v>1254.8939999996355</v>
      </c>
      <c r="L35" s="114">
        <f>SUM(L6:L34)</f>
        <v>1406.2784799996709</v>
      </c>
      <c r="M35" s="112">
        <f t="shared" si="6"/>
        <v>1412.8499999996352</v>
      </c>
      <c r="N35" s="114">
        <f t="shared" si="6"/>
        <v>1440.098060000179</v>
      </c>
      <c r="O35" s="112">
        <f t="shared" si="6"/>
        <v>1344.4492000000052</v>
      </c>
      <c r="P35" s="114">
        <f t="shared" si="6"/>
        <v>1552.9655900000437</v>
      </c>
      <c r="Q35" s="112">
        <f t="shared" si="6"/>
        <v>1103.4950000000001</v>
      </c>
      <c r="R35" s="113">
        <f t="shared" si="6"/>
        <v>1517.5241799999408</v>
      </c>
      <c r="S35" s="115">
        <f t="shared" si="6"/>
        <v>1222.9870000000976</v>
      </c>
      <c r="T35" s="116">
        <f t="shared" si="6"/>
        <v>1581.7087600001121</v>
      </c>
      <c r="U35" s="115">
        <f t="shared" si="6"/>
        <v>910.02100000012706</v>
      </c>
      <c r="V35" s="116">
        <f t="shared" si="6"/>
        <v>1545.6022300001482</v>
      </c>
      <c r="W35" s="115">
        <f t="shared" si="6"/>
        <v>1016.7600000000093</v>
      </c>
      <c r="X35" s="116">
        <f t="shared" si="6"/>
        <v>1346.3336800000395</v>
      </c>
      <c r="Y35" s="115">
        <f t="shared" si="6"/>
        <v>1098.0520000002186</v>
      </c>
      <c r="Z35" s="116">
        <f t="shared" si="6"/>
        <v>1442.5227100000827</v>
      </c>
      <c r="AA35" s="115">
        <f t="shared" si="6"/>
        <v>1318.0520000000001</v>
      </c>
      <c r="AB35" s="116">
        <f t="shared" si="6"/>
        <v>1215.3679999997423</v>
      </c>
      <c r="AC35" s="115">
        <f t="shared" si="6"/>
        <v>1139.3249999993825</v>
      </c>
      <c r="AD35" s="116">
        <f t="shared" si="6"/>
        <v>1589.0584799994888</v>
      </c>
      <c r="AE35" s="117">
        <f t="shared" si="6"/>
        <v>1216.4360000001368</v>
      </c>
      <c r="AF35" s="116">
        <f t="shared" si="6"/>
        <v>1652.088000000213</v>
      </c>
      <c r="AG35" s="117">
        <f>SUM(AG6:AG34)</f>
        <v>1149.0959999998088</v>
      </c>
      <c r="AH35" s="116">
        <f t="shared" si="6"/>
        <v>1575.4647699998343</v>
      </c>
      <c r="AI35" s="115">
        <f t="shared" si="6"/>
        <v>1281.8360000002979</v>
      </c>
      <c r="AJ35" s="116">
        <f t="shared" si="6"/>
        <v>1505.0672600001762</v>
      </c>
      <c r="AK35" s="115">
        <f t="shared" si="6"/>
        <v>1172.6100000000504</v>
      </c>
      <c r="AL35" s="116">
        <f t="shared" si="6"/>
        <v>1310.8129200000262</v>
      </c>
      <c r="AM35" s="115">
        <f t="shared" si="6"/>
        <v>1241.6999999997472</v>
      </c>
      <c r="AN35" s="116">
        <f t="shared" si="6"/>
        <v>1430.2047399997064</v>
      </c>
      <c r="AO35" s="115">
        <f>AO6+AO7+AO8+AO9+AO10+AO11+AO12+AO13+AO14+AO15+AO16+AO17+AO18+AO19+AO20+AO21+AO22+AO23+AO24+AO25+AO26+AO27+AO28+AO29+AO30+AO31+AO32+AO34</f>
        <v>1156.2920000003585</v>
      </c>
      <c r="AP35" s="116">
        <f t="shared" si="6"/>
        <v>1341.8535600002854</v>
      </c>
      <c r="AQ35" s="115">
        <f t="shared" si="6"/>
        <v>1422.2400000000891</v>
      </c>
      <c r="AR35" s="116">
        <f t="shared" si="6"/>
        <v>1441.1820500001704</v>
      </c>
      <c r="AS35" s="115">
        <f t="shared" ref="AS35:AV35" si="7">SUM(AS6:AS34)</f>
        <v>1412.7039999995629</v>
      </c>
      <c r="AT35" s="116">
        <f t="shared" si="7"/>
        <v>1621.3422099995971</v>
      </c>
      <c r="AU35" s="115">
        <f t="shared" si="7"/>
        <v>1365.8760000000739</v>
      </c>
      <c r="AV35" s="116">
        <f t="shared" si="7"/>
        <v>1350.5190200000925</v>
      </c>
      <c r="AW35" s="115">
        <f t="shared" si="6"/>
        <v>1345.7280000001319</v>
      </c>
      <c r="AX35" s="116">
        <f t="shared" si="6"/>
        <v>1350.6264500001203</v>
      </c>
      <c r="AY35" s="115">
        <f t="shared" si="6"/>
        <v>1310.6110000000001</v>
      </c>
      <c r="AZ35" s="116">
        <f t="shared" si="6"/>
        <v>1426.1801700000983</v>
      </c>
      <c r="BA35" s="115">
        <f t="shared" si="6"/>
        <v>1377.8120000001722</v>
      </c>
      <c r="BB35" s="116">
        <f t="shared" si="6"/>
        <v>1538.1854900000787</v>
      </c>
      <c r="BC35" s="115">
        <f t="shared" si="6"/>
        <v>1354.888000000012</v>
      </c>
      <c r="BD35" s="116">
        <f t="shared" si="6"/>
        <v>1634.8622000000078</v>
      </c>
      <c r="BE35" s="115">
        <f t="shared" si="6"/>
        <v>1393.8079999997071</v>
      </c>
      <c r="BF35" s="116">
        <f t="shared" si="6"/>
        <v>789.28624999970384</v>
      </c>
      <c r="BG35" s="115">
        <f>SUM(BG6:BG34)</f>
        <v>0</v>
      </c>
      <c r="BH35" s="116">
        <f t="shared" ref="BH35:BR35" si="8">SUM(BH6:BH34)</f>
        <v>0</v>
      </c>
      <c r="BI35" s="115">
        <f t="shared" si="8"/>
        <v>0</v>
      </c>
      <c r="BJ35" s="116">
        <f t="shared" si="8"/>
        <v>0</v>
      </c>
      <c r="BK35" s="115">
        <f t="shared" si="8"/>
        <v>0</v>
      </c>
      <c r="BL35" s="116">
        <f t="shared" si="8"/>
        <v>0</v>
      </c>
      <c r="BM35" s="91">
        <v>0</v>
      </c>
      <c r="BN35" s="116">
        <f t="shared" ref="BN35" si="9">SUM(BN6:BN34)</f>
        <v>1071.8815500000489</v>
      </c>
      <c r="BO35" s="115">
        <f t="shared" si="8"/>
        <v>1360.7549999999551</v>
      </c>
      <c r="BP35" s="116">
        <f t="shared" si="8"/>
        <v>1611.7803599999827</v>
      </c>
      <c r="BQ35" s="115">
        <f t="shared" si="8"/>
        <v>0</v>
      </c>
      <c r="BR35" s="116">
        <f t="shared" si="8"/>
        <v>0</v>
      </c>
      <c r="BS35" s="118">
        <f t="shared" si="0"/>
        <v>33992.434199999589</v>
      </c>
      <c r="BT35" s="119">
        <f>SUM(V35,T35,R35,P35,N35,L35,J35,H35,F35,D35,Z35,AB35,AD35,AF35,AH35,AJ35,AL35,AN35,AP35,AR35,AT35,AV35,AX35,AZ35,BB35,BD35,BF35,BH35,BJ35,BL35)</f>
        <v>38814.139510000015</v>
      </c>
      <c r="BU35" s="120">
        <f>BT35-BS35</f>
        <v>4821.7053100004268</v>
      </c>
      <c r="BV35" s="121">
        <f>SUM(BV6:BV34)</f>
        <v>0</v>
      </c>
      <c r="BW35" s="1"/>
      <c r="BX35" s="1"/>
    </row>
    <row r="36" spans="1:76" ht="16.5" thickBot="1" x14ac:dyDescent="0.3">
      <c r="A36" s="355" t="s">
        <v>39</v>
      </c>
      <c r="B36" s="357"/>
      <c r="C36" s="317">
        <v>3489.837</v>
      </c>
      <c r="D36" s="314"/>
      <c r="E36" s="317">
        <v>3470.94</v>
      </c>
      <c r="F36" s="314"/>
      <c r="G36" s="298">
        <v>3411.0749999999998</v>
      </c>
      <c r="H36" s="320"/>
      <c r="I36" s="298"/>
      <c r="J36" s="320"/>
      <c r="K36" s="298">
        <v>3555.1619999999998</v>
      </c>
      <c r="L36" s="320"/>
      <c r="M36" s="298">
        <v>3835.498</v>
      </c>
      <c r="N36" s="320"/>
      <c r="O36" s="298">
        <v>3809.475999999855</v>
      </c>
      <c r="P36" s="320"/>
      <c r="Q36" s="298">
        <v>3422.7168399998704</v>
      </c>
      <c r="R36" s="320"/>
      <c r="S36" s="298">
        <v>3929.4760000000001</v>
      </c>
      <c r="T36" s="320"/>
      <c r="U36" s="298">
        <v>3797.143</v>
      </c>
      <c r="V36" s="320"/>
      <c r="W36" s="366">
        <v>3535.2032799999292</v>
      </c>
      <c r="X36" s="367"/>
      <c r="Y36" s="298">
        <v>3565.0476799999301</v>
      </c>
      <c r="Z36" s="320"/>
      <c r="AA36" s="298">
        <v>3479.2359999999999</v>
      </c>
      <c r="AB36" s="320"/>
      <c r="AC36" s="317">
        <v>3731.9830000000002</v>
      </c>
      <c r="AD36" s="314"/>
      <c r="AE36" s="364">
        <v>3773.0719999999992</v>
      </c>
      <c r="AF36" s="365"/>
      <c r="AG36" s="298">
        <v>3753.1363199998514</v>
      </c>
      <c r="AH36" s="320"/>
      <c r="AI36" s="298">
        <v>3618.212</v>
      </c>
      <c r="AJ36" s="320"/>
      <c r="AK36" s="298">
        <v>3505</v>
      </c>
      <c r="AL36" s="320"/>
      <c r="AM36" s="298">
        <v>3665.377</v>
      </c>
      <c r="AN36" s="320"/>
      <c r="AO36" s="298">
        <v>3571.774639999815</v>
      </c>
      <c r="AP36" s="320"/>
      <c r="AQ36" s="298">
        <v>3496.192</v>
      </c>
      <c r="AR36" s="320"/>
      <c r="AS36" s="317">
        <v>3745.3119999999999</v>
      </c>
      <c r="AT36" s="314"/>
      <c r="AU36" s="317">
        <v>3668.8273200001076</v>
      </c>
      <c r="AV36" s="314"/>
      <c r="AW36" s="298">
        <v>3614.7886399997346</v>
      </c>
      <c r="AX36" s="320"/>
      <c r="AY36" s="317">
        <v>3515.6289999999999</v>
      </c>
      <c r="AZ36" s="314"/>
      <c r="BA36" s="317">
        <v>3763.0079999999998</v>
      </c>
      <c r="BB36" s="314"/>
      <c r="BC36" s="317">
        <v>3955.2917200000657</v>
      </c>
      <c r="BD36" s="314"/>
      <c r="BE36" s="317">
        <v>3532.5793200000717</v>
      </c>
      <c r="BF36" s="314"/>
      <c r="BG36" s="317"/>
      <c r="BH36" s="314"/>
      <c r="BI36" s="317"/>
      <c r="BJ36" s="314"/>
      <c r="BK36" s="317"/>
      <c r="BL36" s="314"/>
      <c r="BM36" s="317">
        <v>3546.239</v>
      </c>
      <c r="BN36" s="314"/>
      <c r="BO36" s="317">
        <v>3775.62</v>
      </c>
      <c r="BP36" s="314"/>
      <c r="BQ36" s="317"/>
      <c r="BR36" s="314"/>
      <c r="BS36" s="437">
        <f>SUM(A36:BL36)</f>
        <v>98210.993759999241</v>
      </c>
      <c r="BT36" s="438"/>
      <c r="BU36" s="439"/>
      <c r="BV36" s="16"/>
    </row>
    <row r="37" spans="1:76" ht="15.75" thickBot="1" x14ac:dyDescent="0.3">
      <c r="A37" s="368" t="s">
        <v>40</v>
      </c>
      <c r="B37" s="370"/>
      <c r="C37" s="318">
        <v>1793.4690000000001</v>
      </c>
      <c r="D37" s="319"/>
      <c r="E37" s="318">
        <v>2025.645</v>
      </c>
      <c r="F37" s="319"/>
      <c r="G37" s="318">
        <v>2088.1889999999999</v>
      </c>
      <c r="H37" s="319"/>
      <c r="I37" s="302"/>
      <c r="J37" s="310"/>
      <c r="K37" s="302">
        <v>2028.796</v>
      </c>
      <c r="L37" s="310"/>
      <c r="M37" s="302">
        <v>2050.5120000000002</v>
      </c>
      <c r="N37" s="310"/>
      <c r="O37" s="302">
        <v>2070.6680000000001</v>
      </c>
      <c r="P37" s="310"/>
      <c r="Q37" s="302">
        <v>2081.819</v>
      </c>
      <c r="R37" s="310"/>
      <c r="S37" s="302">
        <v>2016.8430000000001</v>
      </c>
      <c r="T37" s="310"/>
      <c r="U37" s="318">
        <v>2129.8780000000002</v>
      </c>
      <c r="V37" s="319"/>
      <c r="W37" s="371">
        <v>2131.4940000000001</v>
      </c>
      <c r="X37" s="372"/>
      <c r="Y37" s="318">
        <v>2104.6550000000002</v>
      </c>
      <c r="Z37" s="319"/>
      <c r="AA37" s="318">
        <v>2074.9749999999999</v>
      </c>
      <c r="AB37" s="319"/>
      <c r="AC37" s="321">
        <v>2096.9050000000002</v>
      </c>
      <c r="AD37" s="322"/>
      <c r="AE37" s="318">
        <v>2097.1320000000001</v>
      </c>
      <c r="AF37" s="319"/>
      <c r="AG37" s="318">
        <v>2121.5299999999997</v>
      </c>
      <c r="AH37" s="319"/>
      <c r="AI37" s="318">
        <v>2126.1950000000002</v>
      </c>
      <c r="AJ37" s="319"/>
      <c r="AK37" s="318">
        <v>2127.761</v>
      </c>
      <c r="AL37" s="319"/>
      <c r="AM37" s="318">
        <v>2079.5239999999999</v>
      </c>
      <c r="AN37" s="319"/>
      <c r="AO37" s="318">
        <v>1977.9369999999999</v>
      </c>
      <c r="AP37" s="319"/>
      <c r="AQ37" s="318">
        <v>1959.675</v>
      </c>
      <c r="AR37" s="319"/>
      <c r="AS37" s="318">
        <v>1945.538</v>
      </c>
      <c r="AT37" s="319"/>
      <c r="AU37" s="318">
        <v>1950.6119999999999</v>
      </c>
      <c r="AV37" s="319"/>
      <c r="AW37" s="318">
        <v>1951.143</v>
      </c>
      <c r="AX37" s="319"/>
      <c r="AY37" s="318">
        <v>1949.1679999999999</v>
      </c>
      <c r="AZ37" s="319"/>
      <c r="BA37" s="318">
        <v>1952.683</v>
      </c>
      <c r="BB37" s="319"/>
      <c r="BC37" s="318">
        <v>1945.838</v>
      </c>
      <c r="BD37" s="319"/>
      <c r="BE37" s="318">
        <v>1985.5130000000001</v>
      </c>
      <c r="BF37" s="319"/>
      <c r="BG37" s="321"/>
      <c r="BH37" s="322"/>
      <c r="BI37" s="321"/>
      <c r="BJ37" s="322"/>
      <c r="BK37" s="321"/>
      <c r="BL37" s="322"/>
      <c r="BM37" s="318">
        <v>1829.703</v>
      </c>
      <c r="BN37" s="319"/>
      <c r="BO37" s="318">
        <v>1921.018</v>
      </c>
      <c r="BP37" s="319"/>
      <c r="BQ37" s="318"/>
      <c r="BR37" s="319"/>
      <c r="BS37" s="381">
        <f>SUM(A37:BL37)</f>
        <v>54864.096999999987</v>
      </c>
      <c r="BT37" s="382"/>
      <c r="BU37" s="440"/>
      <c r="BV37" s="16"/>
    </row>
    <row r="38" spans="1:76" ht="15.75" thickBot="1" x14ac:dyDescent="0.3">
      <c r="A38" s="373" t="s">
        <v>41</v>
      </c>
      <c r="B38" s="375"/>
      <c r="C38" s="321">
        <v>236.16</v>
      </c>
      <c r="D38" s="322"/>
      <c r="E38" s="321">
        <v>328.32</v>
      </c>
      <c r="F38" s="322"/>
      <c r="G38" s="300">
        <v>328.08</v>
      </c>
      <c r="H38" s="311"/>
      <c r="I38" s="300"/>
      <c r="J38" s="311"/>
      <c r="K38" s="300">
        <v>292.8</v>
      </c>
      <c r="L38" s="311"/>
      <c r="M38" s="300">
        <v>327.84</v>
      </c>
      <c r="N38" s="311"/>
      <c r="O38" s="300">
        <v>310.08</v>
      </c>
      <c r="P38" s="311"/>
      <c r="Q38" s="300">
        <v>285.12</v>
      </c>
      <c r="R38" s="311"/>
      <c r="S38" s="300">
        <v>267.83999999999997</v>
      </c>
      <c r="T38" s="311"/>
      <c r="U38" s="300">
        <v>213.84</v>
      </c>
      <c r="V38" s="311"/>
      <c r="W38" s="403">
        <v>226.56</v>
      </c>
      <c r="X38" s="404"/>
      <c r="Y38" s="300">
        <v>227.52000000000004</v>
      </c>
      <c r="Z38" s="311"/>
      <c r="AA38" s="300">
        <v>231.12</v>
      </c>
      <c r="AB38" s="311"/>
      <c r="AC38" s="321">
        <v>240.48</v>
      </c>
      <c r="AD38" s="322"/>
      <c r="AE38" s="300">
        <v>237.36</v>
      </c>
      <c r="AF38" s="311"/>
      <c r="AG38" s="300">
        <v>237.60000000000002</v>
      </c>
      <c r="AH38" s="311"/>
      <c r="AI38" s="300">
        <v>241.44</v>
      </c>
      <c r="AJ38" s="311"/>
      <c r="AK38" s="300">
        <v>238.08</v>
      </c>
      <c r="AL38" s="311"/>
      <c r="AM38" s="300">
        <v>222.24</v>
      </c>
      <c r="AN38" s="311"/>
      <c r="AO38" s="300">
        <v>162.95999999999998</v>
      </c>
      <c r="AP38" s="311"/>
      <c r="AQ38" s="300">
        <v>217.44</v>
      </c>
      <c r="AR38" s="311"/>
      <c r="AS38" s="321">
        <v>228</v>
      </c>
      <c r="AT38" s="322"/>
      <c r="AU38" s="321">
        <v>234.48</v>
      </c>
      <c r="AV38" s="322"/>
      <c r="AW38" s="300">
        <v>230.64000000000001</v>
      </c>
      <c r="AX38" s="311"/>
      <c r="AY38" s="300">
        <v>229.92</v>
      </c>
      <c r="AZ38" s="311"/>
      <c r="BA38" s="321">
        <v>230.4</v>
      </c>
      <c r="BB38" s="322"/>
      <c r="BC38" s="321">
        <v>235.44</v>
      </c>
      <c r="BD38" s="322"/>
      <c r="BE38" s="321">
        <v>258</v>
      </c>
      <c r="BF38" s="322"/>
      <c r="BG38" s="321"/>
      <c r="BH38" s="322"/>
      <c r="BI38" s="321"/>
      <c r="BJ38" s="322"/>
      <c r="BK38" s="321"/>
      <c r="BL38" s="322"/>
      <c r="BM38" s="321">
        <v>213.864</v>
      </c>
      <c r="BN38" s="322"/>
      <c r="BO38" s="321">
        <v>218.328</v>
      </c>
      <c r="BP38" s="322"/>
      <c r="BQ38" s="321"/>
      <c r="BR38" s="322"/>
      <c r="BS38" s="381">
        <f>SUM(A38:BL38)</f>
        <v>6719.7599999999984</v>
      </c>
      <c r="BT38" s="382"/>
      <c r="BU38" s="440"/>
      <c r="BV38" s="16"/>
    </row>
    <row r="39" spans="1:76" s="48" customFormat="1" ht="15.75" hidden="1" customHeight="1" x14ac:dyDescent="0.25">
      <c r="A39" s="441" t="s">
        <v>42</v>
      </c>
      <c r="B39" s="442"/>
      <c r="C39" s="125"/>
      <c r="D39" s="126"/>
      <c r="E39" s="125"/>
      <c r="F39" s="126"/>
      <c r="G39" s="125"/>
      <c r="H39" s="126"/>
      <c r="I39" s="123"/>
      <c r="J39" s="124"/>
      <c r="K39" s="125"/>
      <c r="L39" s="126"/>
      <c r="M39" s="123"/>
      <c r="N39" s="124"/>
      <c r="O39" s="123"/>
      <c r="P39" s="126"/>
      <c r="Q39" s="123"/>
      <c r="R39" s="126"/>
      <c r="S39" s="123"/>
      <c r="T39" s="126"/>
      <c r="U39" s="125"/>
      <c r="V39" s="126"/>
      <c r="W39" s="403">
        <f t="shared" ref="W39:W42" si="10">SUM(C39:V39)</f>
        <v>0</v>
      </c>
      <c r="X39" s="404"/>
      <c r="Y39" s="125"/>
      <c r="Z39" s="126"/>
      <c r="AA39" s="125"/>
      <c r="AB39" s="126"/>
      <c r="AC39" s="125"/>
      <c r="AD39" s="126"/>
      <c r="AE39" s="125"/>
      <c r="AF39" s="126"/>
      <c r="AG39" s="125"/>
      <c r="AH39" s="126"/>
      <c r="AI39" s="125"/>
      <c r="AJ39" s="126"/>
      <c r="AK39" s="125"/>
      <c r="AL39" s="126"/>
      <c r="AM39" s="125"/>
      <c r="AN39" s="126"/>
      <c r="AO39" s="125"/>
      <c r="AP39" s="126"/>
      <c r="AQ39" s="125"/>
      <c r="AR39" s="126"/>
      <c r="AS39" s="125"/>
      <c r="AT39" s="126"/>
      <c r="AU39" s="125"/>
      <c r="AV39" s="126"/>
      <c r="AW39" s="125"/>
      <c r="AX39" s="126"/>
      <c r="AY39" s="125"/>
      <c r="AZ39" s="126"/>
      <c r="BA39" s="125"/>
      <c r="BB39" s="126"/>
      <c r="BC39" s="125"/>
      <c r="BD39" s="126"/>
      <c r="BE39" s="125"/>
      <c r="BF39" s="126"/>
      <c r="BG39" s="125"/>
      <c r="BH39" s="126"/>
      <c r="BI39" s="125"/>
      <c r="BJ39" s="126"/>
      <c r="BK39" s="125"/>
      <c r="BL39" s="126"/>
      <c r="BM39" s="125"/>
      <c r="BN39" s="126"/>
      <c r="BO39" s="125"/>
      <c r="BP39" s="126"/>
      <c r="BQ39" s="125"/>
      <c r="BR39" s="126"/>
      <c r="BS39" s="381">
        <f>SUM(A39:BJ39)-W39</f>
        <v>0</v>
      </c>
      <c r="BT39" s="382"/>
      <c r="BU39" s="440"/>
      <c r="BV39" s="32"/>
      <c r="BW39" s="1"/>
      <c r="BX39" s="1"/>
    </row>
    <row r="40" spans="1:76" ht="15.75" hidden="1" customHeight="1" x14ac:dyDescent="0.25">
      <c r="A40" s="127"/>
      <c r="B40" s="128"/>
      <c r="C40" s="129"/>
      <c r="D40" s="130"/>
      <c r="E40" s="129"/>
      <c r="F40" s="130"/>
      <c r="G40" s="129"/>
      <c r="H40" s="130"/>
      <c r="I40" s="129"/>
      <c r="J40" s="130"/>
      <c r="K40" s="129"/>
      <c r="L40" s="130"/>
      <c r="M40" s="129"/>
      <c r="N40" s="130"/>
      <c r="O40" s="129"/>
      <c r="P40" s="130"/>
      <c r="Q40" s="129"/>
      <c r="R40" s="130"/>
      <c r="S40" s="129"/>
      <c r="T40" s="130"/>
      <c r="U40" s="129"/>
      <c r="V40" s="130"/>
      <c r="W40" s="403">
        <f t="shared" si="10"/>
        <v>0</v>
      </c>
      <c r="X40" s="404"/>
      <c r="Y40" s="129"/>
      <c r="Z40" s="130"/>
      <c r="AA40" s="129"/>
      <c r="AB40" s="130"/>
      <c r="AC40" s="129"/>
      <c r="AD40" s="130"/>
      <c r="AE40" s="129"/>
      <c r="AF40" s="130"/>
      <c r="AG40" s="129"/>
      <c r="AH40" s="130"/>
      <c r="AI40" s="129"/>
      <c r="AJ40" s="130"/>
      <c r="AK40" s="129"/>
      <c r="AL40" s="130"/>
      <c r="AM40" s="129"/>
      <c r="AN40" s="130"/>
      <c r="AO40" s="129"/>
      <c r="AP40" s="130"/>
      <c r="AQ40" s="129"/>
      <c r="AR40" s="130"/>
      <c r="AS40" s="129"/>
      <c r="AT40" s="130"/>
      <c r="AU40" s="129"/>
      <c r="AV40" s="130"/>
      <c r="AW40" s="129"/>
      <c r="AX40" s="130"/>
      <c r="AY40" s="129"/>
      <c r="AZ40" s="130"/>
      <c r="BA40" s="129"/>
      <c r="BB40" s="130"/>
      <c r="BC40" s="129"/>
      <c r="BD40" s="130"/>
      <c r="BE40" s="129"/>
      <c r="BF40" s="130"/>
      <c r="BG40" s="129"/>
      <c r="BH40" s="130"/>
      <c r="BI40" s="129"/>
      <c r="BJ40" s="130"/>
      <c r="BK40" s="129"/>
      <c r="BL40" s="130"/>
      <c r="BM40" s="129"/>
      <c r="BN40" s="130"/>
      <c r="BO40" s="129"/>
      <c r="BP40" s="130"/>
      <c r="BQ40" s="129"/>
      <c r="BR40" s="130"/>
      <c r="BS40" s="381">
        <f>SUM(A40:BJ40)-W40</f>
        <v>0</v>
      </c>
      <c r="BT40" s="382"/>
      <c r="BU40" s="440"/>
      <c r="BV40" s="40"/>
    </row>
    <row r="41" spans="1:76" ht="15.75" hidden="1" customHeight="1" x14ac:dyDescent="0.25">
      <c r="A41" s="127"/>
      <c r="B41" s="128"/>
      <c r="C41" s="129"/>
      <c r="D41" s="130"/>
      <c r="E41" s="129"/>
      <c r="F41" s="130"/>
      <c r="G41" s="129"/>
      <c r="H41" s="130"/>
      <c r="I41" s="129"/>
      <c r="J41" s="130"/>
      <c r="K41" s="129"/>
      <c r="L41" s="130"/>
      <c r="M41" s="129"/>
      <c r="N41" s="130"/>
      <c r="O41" s="129"/>
      <c r="P41" s="131"/>
      <c r="Q41" s="129"/>
      <c r="R41" s="130"/>
      <c r="S41" s="129"/>
      <c r="T41" s="130"/>
      <c r="U41" s="129"/>
      <c r="V41" s="130"/>
      <c r="W41" s="403">
        <f t="shared" si="10"/>
        <v>0</v>
      </c>
      <c r="X41" s="404"/>
      <c r="Y41" s="129"/>
      <c r="Z41" s="130"/>
      <c r="AA41" s="129"/>
      <c r="AB41" s="130"/>
      <c r="AC41" s="129"/>
      <c r="AD41" s="130"/>
      <c r="AE41" s="129"/>
      <c r="AF41" s="130"/>
      <c r="AG41" s="129"/>
      <c r="AH41" s="130"/>
      <c r="AI41" s="129"/>
      <c r="AJ41" s="130"/>
      <c r="AK41" s="129"/>
      <c r="AL41" s="130"/>
      <c r="AM41" s="129"/>
      <c r="AN41" s="130"/>
      <c r="AO41" s="129"/>
      <c r="AP41" s="130"/>
      <c r="AQ41" s="129"/>
      <c r="AR41" s="130"/>
      <c r="AS41" s="129"/>
      <c r="AT41" s="130"/>
      <c r="AU41" s="129"/>
      <c r="AV41" s="130"/>
      <c r="AW41" s="129"/>
      <c r="AX41" s="130"/>
      <c r="AY41" s="129"/>
      <c r="AZ41" s="130"/>
      <c r="BA41" s="129"/>
      <c r="BB41" s="130"/>
      <c r="BC41" s="129"/>
      <c r="BD41" s="130"/>
      <c r="BE41" s="129"/>
      <c r="BF41" s="130"/>
      <c r="BG41" s="129"/>
      <c r="BH41" s="130"/>
      <c r="BI41" s="129"/>
      <c r="BJ41" s="130"/>
      <c r="BK41" s="129"/>
      <c r="BL41" s="130"/>
      <c r="BM41" s="129"/>
      <c r="BN41" s="130"/>
      <c r="BO41" s="129"/>
      <c r="BP41" s="130"/>
      <c r="BQ41" s="129"/>
      <c r="BR41" s="130"/>
      <c r="BS41" s="381">
        <f>SUM(A41:BJ41)-W41</f>
        <v>0</v>
      </c>
      <c r="BT41" s="382"/>
      <c r="BU41" s="440"/>
      <c r="BV41" s="40"/>
    </row>
    <row r="42" spans="1:76" ht="15.75" hidden="1" customHeight="1" x14ac:dyDescent="0.25">
      <c r="A42" s="132"/>
      <c r="B42" s="133"/>
      <c r="C42" s="134"/>
      <c r="D42" s="135"/>
      <c r="E42" s="134"/>
      <c r="F42" s="135"/>
      <c r="G42" s="134"/>
      <c r="H42" s="135"/>
      <c r="I42" s="134"/>
      <c r="J42" s="135"/>
      <c r="K42" s="134"/>
      <c r="L42" s="135"/>
      <c r="M42" s="134"/>
      <c r="N42" s="135"/>
      <c r="O42" s="134"/>
      <c r="P42" s="135"/>
      <c r="Q42" s="134"/>
      <c r="R42" s="135"/>
      <c r="S42" s="134"/>
      <c r="T42" s="135"/>
      <c r="U42" s="134"/>
      <c r="V42" s="135"/>
      <c r="W42" s="403">
        <f t="shared" si="10"/>
        <v>0</v>
      </c>
      <c r="X42" s="404"/>
      <c r="Y42" s="134"/>
      <c r="Z42" s="135"/>
      <c r="AA42" s="134">
        <v>3</v>
      </c>
      <c r="AB42" s="135"/>
      <c r="AC42" s="134"/>
      <c r="AD42" s="135"/>
      <c r="AE42" s="134"/>
      <c r="AF42" s="135"/>
      <c r="AG42" s="134"/>
      <c r="AH42" s="135"/>
      <c r="AI42" s="134"/>
      <c r="AJ42" s="135"/>
      <c r="AK42" s="134"/>
      <c r="AL42" s="135"/>
      <c r="AM42" s="134"/>
      <c r="AN42" s="135"/>
      <c r="AO42" s="134"/>
      <c r="AP42" s="135"/>
      <c r="AQ42" s="134"/>
      <c r="AR42" s="135"/>
      <c r="AS42" s="134"/>
      <c r="AT42" s="135"/>
      <c r="AU42" s="134"/>
      <c r="AV42" s="135"/>
      <c r="AW42" s="134"/>
      <c r="AX42" s="135"/>
      <c r="AY42" s="134"/>
      <c r="AZ42" s="135"/>
      <c r="BA42" s="134"/>
      <c r="BB42" s="135"/>
      <c r="BC42" s="134"/>
      <c r="BD42" s="135"/>
      <c r="BE42" s="134"/>
      <c r="BF42" s="135"/>
      <c r="BG42" s="134"/>
      <c r="BH42" s="135"/>
      <c r="BI42" s="134"/>
      <c r="BJ42" s="135"/>
      <c r="BK42" s="134"/>
      <c r="BL42" s="135"/>
      <c r="BM42" s="134"/>
      <c r="BN42" s="135"/>
      <c r="BO42" s="134"/>
      <c r="BP42" s="135"/>
      <c r="BQ42" s="134"/>
      <c r="BR42" s="135"/>
      <c r="BS42" s="381">
        <f>SUM(A42:BJ42)-W42</f>
        <v>3</v>
      </c>
      <c r="BT42" s="382"/>
      <c r="BU42" s="440"/>
      <c r="BV42" s="121"/>
    </row>
    <row r="43" spans="1:76" ht="15.75" thickBot="1" x14ac:dyDescent="0.3">
      <c r="A43" s="373" t="s">
        <v>43</v>
      </c>
      <c r="B43" s="375"/>
      <c r="C43" s="304">
        <f t="shared" ref="C43" si="11">C35+C37+C38</f>
        <v>3166.2730000001297</v>
      </c>
      <c r="D43" s="322"/>
      <c r="E43" s="304">
        <f t="shared" ref="E43" si="12">E35+E37+E38</f>
        <v>3696.8569999998322</v>
      </c>
      <c r="F43" s="322"/>
      <c r="G43" s="304">
        <f>G35+G37+G38</f>
        <v>3687.9410000002435</v>
      </c>
      <c r="H43" s="322"/>
      <c r="I43" s="304">
        <f t="shared" ref="I43" si="13">I35+I37+I38</f>
        <v>1235.4640000001318</v>
      </c>
      <c r="J43" s="322"/>
      <c r="K43" s="304">
        <f t="shared" ref="K43" si="14">K35+K37+K38</f>
        <v>3576.489999999636</v>
      </c>
      <c r="L43" s="322"/>
      <c r="M43" s="304">
        <f t="shared" ref="M43" si="15">M35+M37+M38</f>
        <v>3791.2019999996355</v>
      </c>
      <c r="N43" s="322"/>
      <c r="O43" s="304">
        <f>O35+O37+O38</f>
        <v>3725.1972000000051</v>
      </c>
      <c r="P43" s="322"/>
      <c r="Q43" s="304">
        <f t="shared" ref="Q43" si="16">Q35+Q37+Q38</f>
        <v>3470.4340000000002</v>
      </c>
      <c r="R43" s="322"/>
      <c r="S43" s="304">
        <f t="shared" ref="S43" si="17">S35+S37+S38</f>
        <v>3507.6700000000978</v>
      </c>
      <c r="T43" s="322"/>
      <c r="U43" s="304">
        <f>U35+U37+U38</f>
        <v>3253.7390000001274</v>
      </c>
      <c r="V43" s="322"/>
      <c r="W43" s="304">
        <f>W35+W37+W38</f>
        <v>3374.8140000000094</v>
      </c>
      <c r="X43" s="322"/>
      <c r="Y43" s="304">
        <f>Y35+Y37+Y38</f>
        <v>3430.2270000002186</v>
      </c>
      <c r="Z43" s="322"/>
      <c r="AA43" s="304">
        <f>AA35+AA37+AA38</f>
        <v>3624.1469999999999</v>
      </c>
      <c r="AB43" s="322"/>
      <c r="AC43" s="304">
        <f t="shared" ref="AC43:AM43" si="18">AC35+AC37+AC38</f>
        <v>3476.7099999993829</v>
      </c>
      <c r="AD43" s="305"/>
      <c r="AE43" s="304">
        <f t="shared" si="18"/>
        <v>3550.9280000001368</v>
      </c>
      <c r="AF43" s="305"/>
      <c r="AG43" s="304">
        <f t="shared" si="18"/>
        <v>3508.2259999998082</v>
      </c>
      <c r="AH43" s="305"/>
      <c r="AI43" s="304">
        <f t="shared" si="18"/>
        <v>3649.4710000002983</v>
      </c>
      <c r="AJ43" s="305"/>
      <c r="AK43" s="304">
        <f t="shared" si="18"/>
        <v>3538.45100000005</v>
      </c>
      <c r="AL43" s="305"/>
      <c r="AM43" s="304">
        <f t="shared" si="18"/>
        <v>3543.4639999997471</v>
      </c>
      <c r="AN43" s="305"/>
      <c r="AO43" s="304">
        <f>AO35+AO37+AO38</f>
        <v>3297.1890000003586</v>
      </c>
      <c r="AP43" s="322"/>
      <c r="AQ43" s="304">
        <f t="shared" ref="AQ43" si="19">AQ35+AQ37+AQ38</f>
        <v>3599.3550000000891</v>
      </c>
      <c r="AR43" s="322"/>
      <c r="AS43" s="304">
        <f t="shared" ref="AS43" si="20">AS35+AS37+AS38</f>
        <v>3586.2419999995627</v>
      </c>
      <c r="AT43" s="322"/>
      <c r="AU43" s="304">
        <f t="shared" ref="AU43" si="21">AU35+AU37+AU38</f>
        <v>3550.968000000074</v>
      </c>
      <c r="AV43" s="322"/>
      <c r="AW43" s="304">
        <f t="shared" ref="AW43" si="22">AW35+AW37+AW38</f>
        <v>3527.5110000001318</v>
      </c>
      <c r="AX43" s="322"/>
      <c r="AY43" s="304">
        <f t="shared" ref="AY43" si="23">AY35+AY37+AY38</f>
        <v>3489.6990000000001</v>
      </c>
      <c r="AZ43" s="322"/>
      <c r="BA43" s="304">
        <f t="shared" ref="BA43" si="24">BA35+BA37+BA38</f>
        <v>3560.8950000001723</v>
      </c>
      <c r="BB43" s="322"/>
      <c r="BC43" s="304">
        <f t="shared" ref="BC43" si="25">BC35+BC37+BC38</f>
        <v>3536.166000000012</v>
      </c>
      <c r="BD43" s="322"/>
      <c r="BE43" s="304">
        <f t="shared" ref="BE43" si="26">BE35+BE37+BE38</f>
        <v>3637.3209999997071</v>
      </c>
      <c r="BF43" s="322"/>
      <c r="BG43" s="304">
        <f>BG35+BG37+BG38</f>
        <v>0</v>
      </c>
      <c r="BH43" s="305"/>
      <c r="BI43" s="304">
        <f t="shared" ref="BI43:BK43" si="27">BI35+BI37+BI38</f>
        <v>0</v>
      </c>
      <c r="BJ43" s="305"/>
      <c r="BK43" s="304">
        <f t="shared" si="27"/>
        <v>0</v>
      </c>
      <c r="BL43" s="305"/>
      <c r="BM43" s="304">
        <v>2895.41</v>
      </c>
      <c r="BN43" s="322"/>
      <c r="BO43" s="304">
        <f t="shared" ref="BO43" si="28">BO35+BO37+BO38</f>
        <v>3500.1009999999551</v>
      </c>
      <c r="BP43" s="322"/>
      <c r="BQ43" s="304">
        <f t="shared" ref="BQ43" si="29">BQ35+BQ37+BQ38</f>
        <v>0</v>
      </c>
      <c r="BR43" s="322"/>
      <c r="BS43" s="381">
        <f>SUM(A43:BL43)</f>
        <v>96593.051199999594</v>
      </c>
      <c r="BT43" s="382"/>
      <c r="BU43" s="440"/>
      <c r="BV43" s="16"/>
    </row>
    <row r="44" spans="1:76" ht="15.75" thickBot="1" x14ac:dyDescent="0.3">
      <c r="A44" s="378" t="s">
        <v>44</v>
      </c>
      <c r="B44" s="380"/>
      <c r="C44" s="306">
        <f t="shared" ref="C44:E44" si="30">C36-C43</f>
        <v>323.56399999987025</v>
      </c>
      <c r="D44" s="307"/>
      <c r="E44" s="306">
        <f t="shared" si="30"/>
        <v>-225.91699999983211</v>
      </c>
      <c r="F44" s="307"/>
      <c r="G44" s="306">
        <f>G36-G43</f>
        <v>-276.86600000024373</v>
      </c>
      <c r="H44" s="307"/>
      <c r="I44" s="306">
        <f t="shared" ref="I44" si="31">I36-I43</f>
        <v>-1235.4640000001318</v>
      </c>
      <c r="J44" s="307"/>
      <c r="K44" s="306">
        <f t="shared" ref="K44" si="32">K36-K43</f>
        <v>-21.327999999636177</v>
      </c>
      <c r="L44" s="307"/>
      <c r="M44" s="306">
        <f t="shared" ref="M44" si="33">M36-M43</f>
        <v>44.296000000364529</v>
      </c>
      <c r="N44" s="307"/>
      <c r="O44" s="306">
        <f>O36-O43</f>
        <v>84.27879999984998</v>
      </c>
      <c r="P44" s="307"/>
      <c r="Q44" s="306">
        <f t="shared" ref="Q44" si="34">Q36-Q43</f>
        <v>-47.717160000129752</v>
      </c>
      <c r="R44" s="307"/>
      <c r="S44" s="306">
        <f>S36-S43</f>
        <v>421.80599999990227</v>
      </c>
      <c r="T44" s="307"/>
      <c r="U44" s="306">
        <f t="shared" ref="U44:W44" si="35">U36-U43</f>
        <v>543.40399999987267</v>
      </c>
      <c r="V44" s="307"/>
      <c r="W44" s="306">
        <f t="shared" si="35"/>
        <v>160.38927999991984</v>
      </c>
      <c r="X44" s="307"/>
      <c r="Y44" s="306">
        <f>Y36-Y43</f>
        <v>134.8206799997115</v>
      </c>
      <c r="Z44" s="307"/>
      <c r="AA44" s="306">
        <f t="shared" ref="AA44:BI44" si="36">AA36-AA43</f>
        <v>-144.91100000000006</v>
      </c>
      <c r="AB44" s="307"/>
      <c r="AC44" s="304">
        <f t="shared" si="36"/>
        <v>255.27300000061723</v>
      </c>
      <c r="AD44" s="305"/>
      <c r="AE44" s="304">
        <f t="shared" ref="AE44:AM44" si="37">AE36-AE43</f>
        <v>222.14399999986244</v>
      </c>
      <c r="AF44" s="305"/>
      <c r="AG44" s="304">
        <f t="shared" si="37"/>
        <v>244.91032000004316</v>
      </c>
      <c r="AH44" s="305"/>
      <c r="AI44" s="304">
        <f t="shared" si="37"/>
        <v>-31.259000000298329</v>
      </c>
      <c r="AJ44" s="305"/>
      <c r="AK44" s="304">
        <f t="shared" si="37"/>
        <v>-33.451000000050044</v>
      </c>
      <c r="AL44" s="305"/>
      <c r="AM44" s="304">
        <f t="shared" si="37"/>
        <v>121.91300000025285</v>
      </c>
      <c r="AN44" s="305"/>
      <c r="AO44" s="306">
        <f>AO36-AO43</f>
        <v>274.58563999945636</v>
      </c>
      <c r="AP44" s="307"/>
      <c r="AQ44" s="306">
        <f t="shared" si="36"/>
        <v>-103.16300000008914</v>
      </c>
      <c r="AR44" s="307"/>
      <c r="AS44" s="306">
        <f t="shared" ref="AS44" si="38">AS36-AS43</f>
        <v>159.07000000043718</v>
      </c>
      <c r="AT44" s="307"/>
      <c r="AU44" s="306">
        <f t="shared" ref="AU44" si="39">AU36-AU43</f>
        <v>117.85932000003368</v>
      </c>
      <c r="AV44" s="307"/>
      <c r="AW44" s="306">
        <f t="shared" si="36"/>
        <v>87.277639999602798</v>
      </c>
      <c r="AX44" s="307"/>
      <c r="AY44" s="306">
        <f t="shared" si="36"/>
        <v>25.929999999999836</v>
      </c>
      <c r="AZ44" s="307"/>
      <c r="BA44" s="306">
        <f t="shared" si="36"/>
        <v>202.11299999982748</v>
      </c>
      <c r="BB44" s="307"/>
      <c r="BC44" s="306">
        <f t="shared" si="36"/>
        <v>419.12572000005366</v>
      </c>
      <c r="BD44" s="307"/>
      <c r="BE44" s="306">
        <f t="shared" si="36"/>
        <v>-104.74167999963538</v>
      </c>
      <c r="BF44" s="307"/>
      <c r="BG44" s="304">
        <f t="shared" si="36"/>
        <v>0</v>
      </c>
      <c r="BH44" s="305"/>
      <c r="BI44" s="304">
        <f t="shared" si="36"/>
        <v>0</v>
      </c>
      <c r="BJ44" s="305"/>
      <c r="BK44" s="304">
        <f t="shared" ref="BK44" si="40">BK36-BK43</f>
        <v>0</v>
      </c>
      <c r="BL44" s="305"/>
      <c r="BM44" s="306">
        <f t="shared" ref="BM44:BO44" si="41">BM36-BM43</f>
        <v>650.82900000000018</v>
      </c>
      <c r="BN44" s="307"/>
      <c r="BO44" s="306">
        <f t="shared" si="41"/>
        <v>275.5190000000448</v>
      </c>
      <c r="BP44" s="307"/>
      <c r="BQ44" s="306">
        <f t="shared" ref="BQ44" si="42">BQ36-BQ43</f>
        <v>0</v>
      </c>
      <c r="BR44" s="307"/>
      <c r="BS44" s="381">
        <f>SUM(A44:BL44)</f>
        <v>1617.9425599996312</v>
      </c>
      <c r="BT44" s="382"/>
      <c r="BU44" s="440"/>
      <c r="BV44" s="136"/>
    </row>
    <row r="45" spans="1:76" ht="33" customHeight="1" thickBot="1" x14ac:dyDescent="0.3">
      <c r="A45" s="385" t="s">
        <v>45</v>
      </c>
      <c r="B45" s="387"/>
      <c r="C45" s="313">
        <f t="shared" ref="C45" si="43">C36-D35-C37-C38</f>
        <v>10.581809999871297</v>
      </c>
      <c r="D45" s="314"/>
      <c r="E45" s="313">
        <f t="shared" ref="E45" si="44">E36-F35-E37-E38</f>
        <v>-265.45686999984065</v>
      </c>
      <c r="F45" s="314"/>
      <c r="G45" s="313">
        <f t="shared" ref="G45" si="45">G36-H35-G37-G38</f>
        <v>-401.90415000033141</v>
      </c>
      <c r="H45" s="314"/>
      <c r="I45" s="313">
        <f t="shared" ref="I45" si="46">I36-J35-I37-I38</f>
        <v>-1326.5697200001805</v>
      </c>
      <c r="J45" s="314"/>
      <c r="K45" s="313">
        <f t="shared" ref="K45" si="47">K36-L35-K37-K38</f>
        <v>-172.71247999967142</v>
      </c>
      <c r="L45" s="314"/>
      <c r="M45" s="313">
        <f t="shared" ref="M45" si="48">M36-N35-M37-M38</f>
        <v>17.047939999820926</v>
      </c>
      <c r="N45" s="314"/>
      <c r="O45" s="313">
        <f>O36-P35-O37-O38</f>
        <v>-124.2375900001885</v>
      </c>
      <c r="P45" s="314"/>
      <c r="Q45" s="313">
        <f t="shared" ref="Q45" si="49">Q36-R35-Q37-Q38</f>
        <v>-461.74634000007029</v>
      </c>
      <c r="R45" s="314"/>
      <c r="S45" s="313">
        <f t="shared" ref="S45" si="50">S36-T35-S37-S38</f>
        <v>63.084239999888212</v>
      </c>
      <c r="T45" s="314"/>
      <c r="U45" s="313">
        <f>U36-V35-U37-U38</f>
        <v>-92.177230000148342</v>
      </c>
      <c r="V45" s="314"/>
      <c r="W45" s="313">
        <f>W36-X35-W37-W38</f>
        <v>-169.1844000001102</v>
      </c>
      <c r="X45" s="314"/>
      <c r="Y45" s="313">
        <f>Y36-Z35-Y37-Y38</f>
        <v>-209.65003000015264</v>
      </c>
      <c r="Z45" s="314"/>
      <c r="AA45" s="313">
        <f>AA36-AB35-AA37-AA38</f>
        <v>-42.226999999742134</v>
      </c>
      <c r="AB45" s="314"/>
      <c r="AC45" s="313">
        <f t="shared" ref="AC45" si="51">AC36-AD35-AC37-AC38</f>
        <v>-194.46047999948857</v>
      </c>
      <c r="AD45" s="315"/>
      <c r="AE45" s="313">
        <f>AE36-AF35-AE37-AE38</f>
        <v>-213.50800000021388</v>
      </c>
      <c r="AF45" s="314"/>
      <c r="AG45" s="313">
        <f t="shared" ref="AG45" si="52">AG36-AH35-AG37-AG38</f>
        <v>-181.45844999998246</v>
      </c>
      <c r="AH45" s="314"/>
      <c r="AI45" s="313">
        <f t="shared" ref="AI45" si="53">AI36-AJ35-AI37-AI38</f>
        <v>-254.49026000017642</v>
      </c>
      <c r="AJ45" s="314"/>
      <c r="AK45" s="313">
        <f t="shared" ref="AK45" si="54">AK36-AL35-AK37-AK38</f>
        <v>-171.6539200000262</v>
      </c>
      <c r="AL45" s="314"/>
      <c r="AM45" s="313">
        <f t="shared" ref="AM45" si="55">AM36-AN35-AM37-AM38</f>
        <v>-66.591739999706306</v>
      </c>
      <c r="AN45" s="314"/>
      <c r="AO45" s="313">
        <f t="shared" ref="AO45" si="56">AO36-AP35-AO37-AO38</f>
        <v>89.024079999529988</v>
      </c>
      <c r="AP45" s="314"/>
      <c r="AQ45" s="313">
        <f t="shared" ref="AQ45" si="57">AQ36-AR35-AQ37-AQ38</f>
        <v>-122.10505000017037</v>
      </c>
      <c r="AR45" s="314"/>
      <c r="AS45" s="313">
        <f t="shared" ref="AS45" si="58">AS36-AT35-AS37-AS38</f>
        <v>-49.568209999597002</v>
      </c>
      <c r="AT45" s="314"/>
      <c r="AU45" s="313">
        <f t="shared" ref="AU45" si="59">AU36-AV35-AU37-AU38</f>
        <v>133.21630000001531</v>
      </c>
      <c r="AV45" s="314"/>
      <c r="AW45" s="313">
        <f t="shared" ref="AW45" si="60">AW36-AX35-AW37-AW38</f>
        <v>82.37918999961434</v>
      </c>
      <c r="AX45" s="314"/>
      <c r="AY45" s="313">
        <f t="shared" ref="AY45" si="61">AY36-AZ35-AY37-AY38</f>
        <v>-89.639170000098289</v>
      </c>
      <c r="AZ45" s="314"/>
      <c r="BA45" s="313">
        <f t="shared" ref="BA45" si="62">BA36-BB35-BA37-BA38</f>
        <v>41.739509999920841</v>
      </c>
      <c r="BB45" s="314"/>
      <c r="BC45" s="313">
        <f t="shared" ref="BC45" si="63">BC36-BD35-BC37-BC38</f>
        <v>139.15152000005793</v>
      </c>
      <c r="BD45" s="314"/>
      <c r="BE45" s="313">
        <f t="shared" ref="BE45" si="64">BE36-BF35-BE37-BE38</f>
        <v>499.78007000036791</v>
      </c>
      <c r="BF45" s="314"/>
      <c r="BG45" s="313">
        <f t="shared" ref="BG45" si="65">BG36-BH35-BG37-BG38</f>
        <v>0</v>
      </c>
      <c r="BH45" s="315"/>
      <c r="BI45" s="313">
        <f t="shared" ref="BI45" si="66">BI36-BJ35-BI37-BI38</f>
        <v>0</v>
      </c>
      <c r="BJ45" s="315"/>
      <c r="BK45" s="313">
        <f t="shared" ref="BK45" si="67">BK36-BL35-BK37-BK38</f>
        <v>0</v>
      </c>
      <c r="BL45" s="315"/>
      <c r="BM45" s="313">
        <f t="shared" ref="BM45" si="68">BM36-BN35-BM37-BM38</f>
        <v>430.79044999995131</v>
      </c>
      <c r="BN45" s="314"/>
      <c r="BO45" s="313">
        <f t="shared" ref="BO45" si="69">BO36-BP35-BO37-BO38</f>
        <v>24.493640000017393</v>
      </c>
      <c r="BP45" s="314"/>
      <c r="BQ45" s="313">
        <f t="shared" ref="BQ45" si="70">BQ36-BR35-BQ37-BQ38</f>
        <v>0</v>
      </c>
      <c r="BR45" s="314"/>
      <c r="BS45" s="381">
        <f>SUM(C45:BL45)</f>
        <v>-3533.3364300008079</v>
      </c>
      <c r="BT45" s="382"/>
      <c r="BU45" s="440"/>
      <c r="BV45" s="136">
        <f>BV36-BV35-BV38-BV37</f>
        <v>0</v>
      </c>
    </row>
    <row r="46" spans="1:76" ht="15" hidden="1" customHeight="1" x14ac:dyDescent="0.25">
      <c r="A46" s="389" t="s">
        <v>46</v>
      </c>
      <c r="B46" s="389"/>
      <c r="K46" s="48">
        <v>227.95499999999083</v>
      </c>
      <c r="M46" s="48">
        <v>213.96899999996822</v>
      </c>
      <c r="O46" s="48">
        <v>54.26</v>
      </c>
      <c r="Q46" s="48">
        <v>19.11</v>
      </c>
      <c r="S46" s="48">
        <v>112.54</v>
      </c>
      <c r="U46" s="48">
        <v>220.08</v>
      </c>
      <c r="Y46" s="48">
        <v>178.75</v>
      </c>
      <c r="AA46" s="48">
        <v>178.29</v>
      </c>
      <c r="AC46" s="48">
        <v>186.5</v>
      </c>
      <c r="AE46" s="48">
        <v>177.11</v>
      </c>
      <c r="AG46" s="48">
        <v>91.66</v>
      </c>
      <c r="AI46" s="48">
        <v>116.03</v>
      </c>
      <c r="AK46" s="48">
        <v>55.78</v>
      </c>
      <c r="AM46" s="48">
        <v>126.27</v>
      </c>
      <c r="AO46" s="137">
        <f>AP28</f>
        <v>214.30499999996027</v>
      </c>
      <c r="BA46" s="137">
        <f>BB28</f>
        <v>217.13999999992666</v>
      </c>
      <c r="BC46" s="137">
        <f>BD28</f>
        <v>216.64</v>
      </c>
      <c r="BT46" s="138"/>
    </row>
    <row r="47" spans="1:76" ht="15" customHeight="1" x14ac:dyDescent="0.25">
      <c r="A47" s="76"/>
      <c r="B47" s="76"/>
      <c r="AO47" s="137"/>
      <c r="BA47" s="137"/>
      <c r="BC47" s="137"/>
      <c r="BT47" s="138"/>
    </row>
    <row r="48" spans="1:76" ht="15" customHeight="1" x14ac:dyDescent="0.25">
      <c r="A48" s="76"/>
      <c r="B48" s="76"/>
      <c r="AE48" s="170">
        <v>45094</v>
      </c>
      <c r="AF48" s="170">
        <v>45095</v>
      </c>
      <c r="AG48" s="170"/>
      <c r="AH48" s="170"/>
      <c r="AI48" s="170"/>
      <c r="AJ48" s="170"/>
      <c r="AK48" s="170">
        <v>45095</v>
      </c>
      <c r="AM48" s="170">
        <v>45096</v>
      </c>
      <c r="AO48" s="170">
        <v>45097</v>
      </c>
      <c r="AQ48" s="170">
        <v>45098</v>
      </c>
      <c r="AS48" s="170">
        <v>45099</v>
      </c>
      <c r="AW48" s="176"/>
      <c r="AY48" s="176">
        <v>45102</v>
      </c>
      <c r="BA48" s="176">
        <v>45103</v>
      </c>
      <c r="BC48" s="176" t="s">
        <v>64</v>
      </c>
      <c r="BO48" s="390">
        <v>45107</v>
      </c>
      <c r="BP48" s="390"/>
      <c r="BT48" s="138"/>
    </row>
    <row r="49" spans="2:70" ht="20.25" customHeight="1" x14ac:dyDescent="0.25">
      <c r="AG49" s="170"/>
      <c r="AH49" s="169"/>
      <c r="AI49" s="170"/>
      <c r="AK49" s="170"/>
      <c r="AM49" s="169"/>
      <c r="AO49" s="170"/>
      <c r="AQ49" s="170"/>
      <c r="AW49" s="177"/>
      <c r="BA49" s="177"/>
    </row>
    <row r="50" spans="2:70" x14ac:dyDescent="0.25">
      <c r="B50" s="163" t="s">
        <v>48</v>
      </c>
      <c r="Z50" s="48">
        <v>44</v>
      </c>
      <c r="AA50" s="164">
        <v>15445.795</v>
      </c>
      <c r="AB50" s="17" t="s">
        <v>60</v>
      </c>
      <c r="AC50" s="17">
        <v>15448.975</v>
      </c>
      <c r="AD50" s="17"/>
      <c r="AE50" s="17">
        <v>15454.647999999999</v>
      </c>
      <c r="AF50" s="17">
        <v>15457.453</v>
      </c>
      <c r="AG50" s="17" t="s">
        <v>60</v>
      </c>
      <c r="AH50" s="168"/>
      <c r="AI50" s="167"/>
      <c r="AJ50" s="167"/>
      <c r="AK50" s="171">
        <v>15460.263000000001</v>
      </c>
      <c r="AL50" s="17"/>
      <c r="AM50" s="172">
        <v>15465.618</v>
      </c>
      <c r="AN50" s="17"/>
      <c r="AO50" s="137">
        <v>15467.085999999999</v>
      </c>
      <c r="AP50" s="17"/>
      <c r="AQ50" s="137">
        <v>15467.085999999999</v>
      </c>
      <c r="AR50" s="17"/>
      <c r="AS50" s="175">
        <v>15473.752</v>
      </c>
      <c r="AT50" s="17"/>
      <c r="AU50" s="17"/>
      <c r="AV50" s="17"/>
      <c r="AW50" s="177"/>
      <c r="AX50" s="17"/>
      <c r="AY50" s="17">
        <v>15475.915999999999</v>
      </c>
      <c r="AZ50" s="17"/>
      <c r="BA50" s="177" t="e">
        <f>#REF!</f>
        <v>#REF!</v>
      </c>
      <c r="BB50" s="17"/>
      <c r="BC50" s="175">
        <v>15482.566000000001</v>
      </c>
      <c r="BD50" s="17"/>
      <c r="BE50" s="17">
        <v>15484.646000000001</v>
      </c>
      <c r="BF50" s="17"/>
      <c r="BG50" s="17"/>
      <c r="BH50" s="17"/>
      <c r="BI50" s="17"/>
      <c r="BJ50" s="17"/>
      <c r="BK50" s="17"/>
      <c r="BL50" s="17"/>
      <c r="BM50" s="17"/>
      <c r="BN50" s="17"/>
      <c r="BO50" s="391" t="e">
        <f>#REF!</f>
        <v>#REF!</v>
      </c>
      <c r="BP50" s="391"/>
      <c r="BQ50" s="17"/>
      <c r="BR50" s="17"/>
    </row>
    <row r="51" spans="2:70" x14ac:dyDescent="0.25">
      <c r="B51" s="163" t="s">
        <v>49</v>
      </c>
      <c r="Z51" s="48">
        <v>44</v>
      </c>
      <c r="AA51" s="164">
        <v>773.63699999999994</v>
      </c>
      <c r="AB51" s="17" t="s">
        <v>60</v>
      </c>
      <c r="AC51" s="17">
        <v>773.63699999999994</v>
      </c>
      <c r="AD51" s="17"/>
      <c r="AE51" s="17">
        <v>773.63699999999994</v>
      </c>
      <c r="AF51" s="17">
        <v>773.63699999999994</v>
      </c>
      <c r="AG51" s="17" t="s">
        <v>60</v>
      </c>
      <c r="AH51" s="168"/>
      <c r="AI51" s="167"/>
      <c r="AJ51" s="167"/>
      <c r="AK51" s="41">
        <v>773.63699999999994</v>
      </c>
      <c r="AL51" s="17"/>
      <c r="AM51" s="172">
        <v>773.63699999999994</v>
      </c>
      <c r="AN51" s="17"/>
      <c r="AO51" s="137">
        <v>773.63699999999994</v>
      </c>
      <c r="AP51" s="17"/>
      <c r="AQ51" s="137">
        <v>773.63699999999994</v>
      </c>
      <c r="AR51" s="17"/>
      <c r="AS51" s="175">
        <v>773.63699999999994</v>
      </c>
      <c r="AT51" s="17"/>
      <c r="AU51" s="17"/>
      <c r="AV51" s="17"/>
      <c r="AW51" s="177"/>
      <c r="AX51" s="17"/>
      <c r="AY51" s="17">
        <v>773.63699999999994</v>
      </c>
      <c r="AZ51" s="17"/>
      <c r="BA51" s="177" t="e">
        <f>#REF!</f>
        <v>#REF!</v>
      </c>
      <c r="BB51" s="17"/>
      <c r="BC51" s="175">
        <v>773.63699999999994</v>
      </c>
      <c r="BD51" s="17"/>
      <c r="BE51" s="175">
        <v>773.63699999999994</v>
      </c>
      <c r="BF51" s="17"/>
      <c r="BG51" s="17"/>
      <c r="BH51" s="17"/>
      <c r="BI51" s="17"/>
      <c r="BJ51" s="17"/>
      <c r="BK51" s="17"/>
      <c r="BL51" s="17"/>
      <c r="BM51" s="17"/>
      <c r="BN51" s="17"/>
      <c r="BO51" s="391" t="e">
        <f>#REF!</f>
        <v>#REF!</v>
      </c>
      <c r="BP51" s="391"/>
      <c r="BQ51" s="17"/>
      <c r="BR51" s="17"/>
    </row>
    <row r="52" spans="2:70" x14ac:dyDescent="0.25">
      <c r="B52" s="163" t="s">
        <v>50</v>
      </c>
      <c r="Z52" s="48">
        <v>4</v>
      </c>
      <c r="AA52" s="165">
        <v>16.039999999999964</v>
      </c>
      <c r="AB52" s="17" t="s">
        <v>61</v>
      </c>
      <c r="AC52" s="17">
        <v>765.43</v>
      </c>
      <c r="AD52" s="17"/>
      <c r="AE52" s="17">
        <v>14.6</v>
      </c>
      <c r="AF52" s="17">
        <v>14.92</v>
      </c>
      <c r="AG52" s="17" t="s">
        <v>61</v>
      </c>
      <c r="AH52" s="167"/>
      <c r="AI52" s="167"/>
      <c r="AJ52" s="167"/>
      <c r="AK52" s="41">
        <v>15.440000000000055</v>
      </c>
      <c r="AL52" s="17"/>
      <c r="AM52" s="173">
        <v>14.36</v>
      </c>
      <c r="AN52" s="17"/>
      <c r="AO52" s="137">
        <v>15.28</v>
      </c>
      <c r="AP52" s="17"/>
      <c r="AQ52" s="137">
        <v>15.28</v>
      </c>
      <c r="AR52" s="17"/>
      <c r="AS52" s="17">
        <v>14.96</v>
      </c>
      <c r="AT52" s="17"/>
      <c r="AU52" s="17"/>
      <c r="AV52" s="17"/>
      <c r="AW52" s="177"/>
      <c r="AX52" s="17"/>
      <c r="AY52" s="17">
        <v>15</v>
      </c>
      <c r="AZ52" s="17"/>
      <c r="BA52" s="177" t="e">
        <f>#REF!</f>
        <v>#REF!</v>
      </c>
      <c r="BB52" s="17"/>
      <c r="BC52" s="17">
        <v>15.4</v>
      </c>
      <c r="BD52" s="17"/>
      <c r="BE52" s="17">
        <v>14.56</v>
      </c>
      <c r="BF52" s="17"/>
      <c r="BG52" s="17"/>
      <c r="BH52" s="17"/>
      <c r="BI52" s="17"/>
      <c r="BJ52" s="17"/>
      <c r="BK52" s="17"/>
      <c r="BL52" s="17"/>
      <c r="BM52" s="17"/>
      <c r="BN52" s="17"/>
      <c r="BO52" s="391" t="e">
        <f>#REF!</f>
        <v>#REF!</v>
      </c>
      <c r="BP52" s="391"/>
      <c r="BQ52" s="17"/>
      <c r="BR52" s="17"/>
    </row>
    <row r="53" spans="2:70" x14ac:dyDescent="0.25">
      <c r="B53" s="163" t="s">
        <v>51</v>
      </c>
      <c r="Z53" s="48">
        <v>14</v>
      </c>
      <c r="AA53" s="166">
        <v>139.02000000000407</v>
      </c>
      <c r="AB53" s="17" t="s">
        <v>61</v>
      </c>
      <c r="AC53" s="17">
        <v>16287.16</v>
      </c>
      <c r="AD53" s="17"/>
      <c r="AE53" s="17">
        <v>149.66</v>
      </c>
      <c r="AF53" s="17">
        <v>150.5</v>
      </c>
      <c r="AG53" s="17" t="s">
        <v>61</v>
      </c>
      <c r="AH53" s="167"/>
      <c r="AI53" s="167"/>
      <c r="AJ53" s="167"/>
      <c r="AK53" s="41">
        <v>148.40000000000509</v>
      </c>
      <c r="AL53" s="17"/>
      <c r="AM53" s="173">
        <v>152.6</v>
      </c>
      <c r="AN53" s="17"/>
      <c r="AO53" s="137">
        <v>127.96</v>
      </c>
      <c r="AP53" s="17"/>
      <c r="AQ53" s="137">
        <v>127.96</v>
      </c>
      <c r="AR53" s="17"/>
      <c r="AS53" s="17">
        <v>149.38</v>
      </c>
      <c r="AT53" s="17"/>
      <c r="AU53" s="17"/>
      <c r="AV53" s="17"/>
      <c r="AW53" s="177"/>
      <c r="AX53" s="17"/>
      <c r="AY53" s="17">
        <v>152.18</v>
      </c>
      <c r="AZ53" s="17"/>
      <c r="BA53" s="177" t="e">
        <f>#REF!</f>
        <v>#REF!</v>
      </c>
      <c r="BB53" s="17"/>
      <c r="BC53" s="17">
        <v>149.66</v>
      </c>
      <c r="BD53" s="17"/>
      <c r="BE53" s="17">
        <v>151.47999999999999</v>
      </c>
      <c r="BF53" s="17"/>
      <c r="BG53" s="17"/>
      <c r="BH53" s="17"/>
      <c r="BI53" s="17"/>
      <c r="BJ53" s="17"/>
      <c r="BK53" s="17"/>
      <c r="BL53" s="17"/>
      <c r="BM53" s="17"/>
      <c r="BN53" s="17"/>
      <c r="BO53" s="391" t="e">
        <f>#REF!</f>
        <v>#REF!</v>
      </c>
      <c r="BP53" s="391"/>
      <c r="BQ53" s="17"/>
      <c r="BR53" s="17"/>
    </row>
    <row r="54" spans="2:70" x14ac:dyDescent="0.25">
      <c r="B54" s="163" t="s">
        <v>52</v>
      </c>
      <c r="Z54" s="48">
        <v>3.5</v>
      </c>
      <c r="AA54" s="166">
        <v>34.859999999996944</v>
      </c>
      <c r="AB54" s="17" t="s">
        <v>61</v>
      </c>
      <c r="AC54" s="17">
        <v>33.74</v>
      </c>
      <c r="AD54" s="17"/>
      <c r="AE54" s="17">
        <v>34.825000000000003</v>
      </c>
      <c r="AF54" s="17">
        <v>33.844999999999999</v>
      </c>
      <c r="AG54" s="17" t="s">
        <v>61</v>
      </c>
      <c r="AH54" s="167"/>
      <c r="AI54" s="167"/>
      <c r="AJ54" s="167"/>
      <c r="AK54" s="41">
        <v>36.959999999991851</v>
      </c>
      <c r="AL54" s="17"/>
      <c r="AM54" s="173">
        <v>39.234999999999999</v>
      </c>
      <c r="AN54" s="17"/>
      <c r="AO54" s="137">
        <v>37.869999999999997</v>
      </c>
      <c r="AP54" s="17"/>
      <c r="AQ54" s="137">
        <v>37.869999999999997</v>
      </c>
      <c r="AR54" s="17"/>
      <c r="AS54" s="17">
        <v>40.25</v>
      </c>
      <c r="AT54" s="17"/>
      <c r="AU54" s="17"/>
      <c r="AV54" s="17"/>
      <c r="AW54" s="177"/>
      <c r="AX54" s="17"/>
      <c r="AY54" s="17">
        <v>38.604999999999997</v>
      </c>
      <c r="AZ54" s="17"/>
      <c r="BA54" s="177" t="e">
        <f>#REF!</f>
        <v>#REF!</v>
      </c>
      <c r="BB54" s="17"/>
      <c r="BC54" s="17">
        <v>39.270000000000003</v>
      </c>
      <c r="BD54" s="17"/>
      <c r="BE54" s="17">
        <v>37.380000000000003</v>
      </c>
      <c r="BF54" s="17"/>
      <c r="BG54" s="17"/>
      <c r="BH54" s="17"/>
      <c r="BI54" s="17"/>
      <c r="BJ54" s="17"/>
      <c r="BK54" s="17"/>
      <c r="BL54" s="17"/>
      <c r="BM54" s="17"/>
      <c r="BN54" s="17"/>
      <c r="BO54" s="391" t="e">
        <f>#REF!</f>
        <v>#REF!</v>
      </c>
      <c r="BP54" s="391"/>
      <c r="BQ54" s="17"/>
      <c r="BR54" s="17"/>
    </row>
    <row r="55" spans="2:70" x14ac:dyDescent="0.25">
      <c r="B55" s="163" t="s">
        <v>53</v>
      </c>
      <c r="Z55" s="48">
        <v>21</v>
      </c>
      <c r="AA55" s="166">
        <v>16686.263999999999</v>
      </c>
      <c r="AB55" s="17" t="s">
        <v>60</v>
      </c>
      <c r="AC55" s="17">
        <v>16690.245999999999</v>
      </c>
      <c r="AD55" s="17"/>
      <c r="AE55" s="17">
        <v>16698.124</v>
      </c>
      <c r="AF55" s="17">
        <v>16701.990000000002</v>
      </c>
      <c r="AG55" s="17" t="s">
        <v>60</v>
      </c>
      <c r="AH55" s="168"/>
      <c r="AI55" s="167"/>
      <c r="AJ55" s="167"/>
      <c r="AK55" s="171">
        <v>16705.796999999999</v>
      </c>
      <c r="AL55" s="17"/>
      <c r="AM55" s="172">
        <v>16713.392</v>
      </c>
      <c r="AN55" s="17"/>
      <c r="AO55" s="137">
        <v>16717.136999999999</v>
      </c>
      <c r="AP55" s="17"/>
      <c r="AQ55" s="137">
        <v>16717.136999999999</v>
      </c>
      <c r="AR55" s="17"/>
      <c r="AS55" s="175">
        <v>16728.719000000001</v>
      </c>
      <c r="AT55" s="17"/>
      <c r="AU55" s="17"/>
      <c r="AV55" s="17"/>
      <c r="AW55" s="177"/>
      <c r="AX55" s="17"/>
      <c r="AY55" s="17">
        <v>16732.393</v>
      </c>
      <c r="AZ55" s="17"/>
      <c r="BA55" s="177" t="e">
        <f>#REF!</f>
        <v>#REF!</v>
      </c>
      <c r="BB55" s="17"/>
      <c r="BC55" s="175">
        <v>16744.11</v>
      </c>
      <c r="BD55" s="17"/>
      <c r="BE55" s="17">
        <v>16747.888999999999</v>
      </c>
      <c r="BF55" s="17"/>
      <c r="BG55" s="17"/>
      <c r="BH55" s="17"/>
      <c r="BI55" s="17"/>
      <c r="BJ55" s="17"/>
      <c r="BK55" s="17"/>
      <c r="BL55" s="17"/>
      <c r="BM55" s="17"/>
      <c r="BN55" s="17"/>
      <c r="BO55" s="391" t="e">
        <f>#REF!</f>
        <v>#REF!</v>
      </c>
      <c r="BP55" s="391"/>
      <c r="BQ55" s="17"/>
      <c r="BR55" s="17"/>
    </row>
    <row r="56" spans="2:70" x14ac:dyDescent="0.25">
      <c r="B56" s="163" t="s">
        <v>54</v>
      </c>
      <c r="Z56" s="48">
        <v>21</v>
      </c>
      <c r="AA56" s="166">
        <v>4.03</v>
      </c>
      <c r="AB56" s="17" t="s">
        <v>60</v>
      </c>
      <c r="AC56" s="17">
        <v>4.03</v>
      </c>
      <c r="AD56" s="17"/>
      <c r="AE56" s="17">
        <v>4.03</v>
      </c>
      <c r="AF56" s="17">
        <v>4.03</v>
      </c>
      <c r="AG56" s="17" t="s">
        <v>60</v>
      </c>
      <c r="AH56" s="167"/>
      <c r="AI56" s="167"/>
      <c r="AJ56" s="167"/>
      <c r="AK56" s="41">
        <v>4.03</v>
      </c>
      <c r="AL56" s="17"/>
      <c r="AM56" s="173">
        <v>40.299999999999997</v>
      </c>
      <c r="AN56" s="17"/>
      <c r="AO56" s="137">
        <v>4.03</v>
      </c>
      <c r="AP56" s="17"/>
      <c r="AQ56" s="137">
        <v>4.03</v>
      </c>
      <c r="AR56" s="17"/>
      <c r="AS56" s="17">
        <v>4.03</v>
      </c>
      <c r="AT56" s="17"/>
      <c r="AU56" s="17"/>
      <c r="AV56" s="17"/>
      <c r="AW56" s="177"/>
      <c r="AX56" s="17"/>
      <c r="AY56" s="17">
        <v>4.03</v>
      </c>
      <c r="AZ56" s="17"/>
      <c r="BA56" s="177" t="e">
        <f>#REF!</f>
        <v>#REF!</v>
      </c>
      <c r="BB56" s="17"/>
      <c r="BC56" s="175">
        <v>4.03</v>
      </c>
      <c r="BD56" s="17"/>
      <c r="BE56" s="17">
        <v>4.03</v>
      </c>
      <c r="BF56" s="17"/>
      <c r="BG56" s="17"/>
      <c r="BH56" s="17"/>
      <c r="BI56" s="17"/>
      <c r="BJ56" s="17"/>
      <c r="BK56" s="17"/>
      <c r="BL56" s="17"/>
      <c r="BM56" s="17"/>
      <c r="BN56" s="17"/>
      <c r="BO56" s="391" t="e">
        <f>#REF!</f>
        <v>#REF!</v>
      </c>
      <c r="BP56" s="391"/>
      <c r="BQ56" s="17"/>
      <c r="BR56" s="17"/>
    </row>
    <row r="57" spans="2:70" x14ac:dyDescent="0.25">
      <c r="B57" s="163" t="s">
        <v>55</v>
      </c>
      <c r="Z57" s="48">
        <v>21</v>
      </c>
      <c r="AA57" s="166">
        <v>59.51</v>
      </c>
      <c r="AB57" s="17" t="s">
        <v>60</v>
      </c>
      <c r="AC57" s="17">
        <v>59.16</v>
      </c>
      <c r="AD57" s="17"/>
      <c r="AE57" s="17">
        <v>59.81</v>
      </c>
      <c r="AF57" s="17">
        <v>59.92</v>
      </c>
      <c r="AG57" s="17" t="s">
        <v>60</v>
      </c>
      <c r="AH57" s="167"/>
      <c r="AI57" s="167"/>
      <c r="AJ57" s="167"/>
      <c r="AK57" s="41">
        <v>59.92</v>
      </c>
      <c r="AL57" s="17"/>
      <c r="AM57" s="173">
        <v>60.25</v>
      </c>
      <c r="AN57" s="17"/>
      <c r="AO57" s="137">
        <v>60.35</v>
      </c>
      <c r="AP57" s="17"/>
      <c r="AQ57" s="137">
        <v>60.35</v>
      </c>
      <c r="AR57" s="17"/>
      <c r="AS57" s="17">
        <v>60.67</v>
      </c>
      <c r="AT57" s="17"/>
      <c r="AU57" s="17"/>
      <c r="AV57" s="17"/>
      <c r="AW57" s="177"/>
      <c r="AX57" s="17"/>
      <c r="AY57" s="17">
        <v>60.78</v>
      </c>
      <c r="AZ57" s="17"/>
      <c r="BA57" s="177" t="e">
        <f>#REF!</f>
        <v>#REF!</v>
      </c>
      <c r="BB57" s="17"/>
      <c r="BC57" s="175">
        <v>61.09</v>
      </c>
      <c r="BD57" s="17"/>
      <c r="BE57" s="17">
        <v>61.19</v>
      </c>
      <c r="BF57" s="17"/>
      <c r="BG57" s="17"/>
      <c r="BH57" s="17"/>
      <c r="BI57" s="17"/>
      <c r="BJ57" s="17"/>
      <c r="BK57" s="17"/>
      <c r="BL57" s="17"/>
      <c r="BM57" s="17"/>
      <c r="BN57" s="17"/>
      <c r="BO57" s="391" t="e">
        <f>#REF!</f>
        <v>#REF!</v>
      </c>
      <c r="BP57" s="391"/>
      <c r="BQ57" s="17"/>
      <c r="BR57" s="17"/>
    </row>
    <row r="58" spans="2:70" x14ac:dyDescent="0.25">
      <c r="B58" s="163" t="s">
        <v>56</v>
      </c>
      <c r="AA58" s="166">
        <v>518.625</v>
      </c>
      <c r="AB58" s="17" t="s">
        <v>61</v>
      </c>
      <c r="AC58" s="17">
        <v>522.58600000000001</v>
      </c>
      <c r="AD58" s="17"/>
      <c r="AE58" s="17">
        <v>588.02700000000004</v>
      </c>
      <c r="AF58" s="17">
        <v>542.81700000000001</v>
      </c>
      <c r="AG58" s="17" t="s">
        <v>61</v>
      </c>
      <c r="AH58" s="167"/>
      <c r="AI58" s="167"/>
      <c r="AJ58" s="167"/>
      <c r="AK58" s="41">
        <v>600.78700000000003</v>
      </c>
      <c r="AL58" s="17"/>
      <c r="AM58" s="173">
        <v>601.149</v>
      </c>
      <c r="AN58" s="17"/>
      <c r="AO58" s="137">
        <v>542.59</v>
      </c>
      <c r="AP58" s="17"/>
      <c r="AQ58" s="137">
        <v>542.59</v>
      </c>
      <c r="AR58" s="17"/>
      <c r="AS58" s="17">
        <v>600.93399999999997</v>
      </c>
      <c r="AT58" s="17"/>
      <c r="AU58" s="17"/>
      <c r="AV58" s="17"/>
      <c r="AW58" s="177"/>
      <c r="AX58" s="17"/>
      <c r="AY58" s="17">
        <v>548.31200000000001</v>
      </c>
      <c r="AZ58" s="17"/>
      <c r="BA58" s="177">
        <f>'[2]Данные ДТАТЭК'!$D$4</f>
        <v>596.42899999999997</v>
      </c>
      <c r="BB58" s="17"/>
      <c r="BC58" s="175">
        <v>600.66399999999999</v>
      </c>
      <c r="BD58" s="17"/>
      <c r="BE58" s="17">
        <v>546.346</v>
      </c>
      <c r="BF58" s="17"/>
      <c r="BG58" s="17"/>
      <c r="BH58" s="17"/>
      <c r="BI58" s="17"/>
      <c r="BJ58" s="17"/>
      <c r="BK58" s="17"/>
      <c r="BL58" s="17"/>
      <c r="BM58" s="17"/>
      <c r="BN58" s="17"/>
      <c r="BO58" s="391">
        <f>'[3]Данные ДТАТЭК'!$D$4</f>
        <v>598.03499999999997</v>
      </c>
      <c r="BP58" s="391"/>
      <c r="BQ58" s="17"/>
      <c r="BR58" s="17"/>
    </row>
    <row r="59" spans="2:70" x14ac:dyDescent="0.25">
      <c r="B59" s="163" t="s">
        <v>57</v>
      </c>
      <c r="AA59" s="166">
        <v>57.735999999999997</v>
      </c>
      <c r="AB59" s="17" t="s">
        <v>61</v>
      </c>
      <c r="AC59" s="17">
        <v>54.154000000000003</v>
      </c>
      <c r="AD59" s="17"/>
      <c r="AE59" s="17">
        <v>54.030999999999999</v>
      </c>
      <c r="AF59" s="17">
        <v>55.59</v>
      </c>
      <c r="AG59" s="17" t="s">
        <v>61</v>
      </c>
      <c r="AH59" s="167"/>
      <c r="AI59" s="167"/>
      <c r="AJ59" s="167"/>
      <c r="AK59" s="41">
        <v>55.093000000000004</v>
      </c>
      <c r="AL59" s="17"/>
      <c r="AM59" s="173">
        <v>58.817999999999998</v>
      </c>
      <c r="AN59" s="17"/>
      <c r="AO59" s="137">
        <v>57.779000000000003</v>
      </c>
      <c r="AP59" s="17"/>
      <c r="AQ59" s="137">
        <v>57.779000000000003</v>
      </c>
      <c r="AR59" s="17"/>
      <c r="AS59" s="17">
        <v>50.436</v>
      </c>
      <c r="AT59" s="17"/>
      <c r="AU59" s="17"/>
      <c r="AV59" s="17"/>
      <c r="AW59" s="177"/>
      <c r="AX59" s="17"/>
      <c r="AY59" s="17">
        <v>51.792000000000002</v>
      </c>
      <c r="AZ59" s="17"/>
      <c r="BA59" s="177">
        <f>'[2]Данные ДТАТЭК'!$E$4</f>
        <v>52.390999999999998</v>
      </c>
      <c r="BB59" s="17"/>
      <c r="BC59" s="17">
        <v>51.343000000000004</v>
      </c>
      <c r="BD59" s="17"/>
      <c r="BE59" s="17">
        <v>53.106999999999999</v>
      </c>
      <c r="BF59" s="17"/>
      <c r="BG59" s="17"/>
      <c r="BH59" s="17"/>
      <c r="BI59" s="17"/>
      <c r="BJ59" s="17"/>
      <c r="BK59" s="17"/>
      <c r="BL59" s="17"/>
      <c r="BM59" s="17"/>
      <c r="BN59" s="17"/>
      <c r="BO59" s="391">
        <f>'[3]Данные ДТАТЭК'!$E$4</f>
        <v>50.93</v>
      </c>
      <c r="BP59" s="391"/>
      <c r="BQ59" s="17"/>
      <c r="BR59" s="17"/>
    </row>
    <row r="60" spans="2:70" x14ac:dyDescent="0.25">
      <c r="B60" s="163" t="s">
        <v>58</v>
      </c>
      <c r="Z60" s="48">
        <v>66</v>
      </c>
      <c r="AA60" s="166">
        <v>499.95</v>
      </c>
      <c r="AB60" s="17" t="s">
        <v>61</v>
      </c>
      <c r="AC60" s="17">
        <v>483.78</v>
      </c>
      <c r="AD60" s="17"/>
      <c r="AE60" s="17">
        <v>463.65</v>
      </c>
      <c r="AF60" s="17">
        <v>470.976</v>
      </c>
      <c r="AG60" s="17" t="s">
        <v>61</v>
      </c>
      <c r="AH60" s="167"/>
      <c r="AI60" s="167"/>
      <c r="AJ60" s="167"/>
      <c r="AK60" s="41">
        <v>461.93399999998655</v>
      </c>
      <c r="AL60" s="17"/>
      <c r="AM60" s="173">
        <v>466.55399999999997</v>
      </c>
      <c r="AN60" s="17"/>
      <c r="AO60" s="137">
        <v>463.91399999999999</v>
      </c>
      <c r="AP60" s="17"/>
      <c r="AQ60" s="137">
        <v>463.91399999999999</v>
      </c>
      <c r="AR60" s="17"/>
      <c r="AS60" s="17">
        <v>466.35600000004706</v>
      </c>
      <c r="AT60" s="17"/>
      <c r="AU60" s="17"/>
      <c r="AV60" s="17"/>
      <c r="AW60" s="177"/>
      <c r="AX60" s="17"/>
      <c r="AY60" s="17">
        <v>452.69400000000002</v>
      </c>
      <c r="AZ60" s="17"/>
      <c r="BA60" s="177" t="e">
        <f>#REF!</f>
        <v>#REF!</v>
      </c>
      <c r="BB60" s="17"/>
      <c r="BC60" s="17">
        <v>188.23699999999999</v>
      </c>
      <c r="BD60" s="17"/>
      <c r="BE60" s="17">
        <v>184.99799999999999</v>
      </c>
      <c r="BF60" s="17"/>
      <c r="BG60" s="17"/>
      <c r="BH60" s="17"/>
      <c r="BI60" s="17"/>
      <c r="BJ60" s="17"/>
      <c r="BK60" s="17"/>
      <c r="BL60" s="17"/>
      <c r="BM60" s="17"/>
      <c r="BN60" s="17"/>
      <c r="BO60" s="391" t="e">
        <f>#REF!</f>
        <v>#REF!</v>
      </c>
      <c r="BP60" s="391"/>
      <c r="BQ60" s="17"/>
      <c r="BR60" s="17"/>
    </row>
    <row r="61" spans="2:70" x14ac:dyDescent="0.25">
      <c r="B61" s="163" t="s">
        <v>63</v>
      </c>
      <c r="AA61" s="166">
        <v>1841.7159999999999</v>
      </c>
      <c r="AB61" s="17" t="s">
        <v>61</v>
      </c>
      <c r="AC61" s="17">
        <v>1873.7370000000001</v>
      </c>
      <c r="AD61" s="17"/>
      <c r="AE61" s="17">
        <v>1847.539</v>
      </c>
      <c r="AF61" s="17">
        <v>1823.67</v>
      </c>
      <c r="AG61" s="17" t="s">
        <v>61</v>
      </c>
      <c r="AH61" s="167"/>
      <c r="AI61" s="167"/>
      <c r="AJ61" s="167"/>
      <c r="AK61" s="41">
        <v>1814.638999999996</v>
      </c>
      <c r="AL61" s="17"/>
      <c r="AM61" s="173">
        <v>1772.9870000000001</v>
      </c>
      <c r="AN61" s="17"/>
      <c r="AO61" s="137">
        <v>1761.904</v>
      </c>
      <c r="AP61" s="17"/>
      <c r="AQ61" s="137">
        <v>1761.904</v>
      </c>
      <c r="AR61" s="17"/>
      <c r="AS61" s="17">
        <v>1780.5690000000045</v>
      </c>
      <c r="AT61" s="17"/>
      <c r="AU61" s="17"/>
      <c r="AV61" s="17"/>
      <c r="AW61" s="177"/>
      <c r="AX61" s="17"/>
      <c r="AY61" s="17">
        <v>1743.1559999999999</v>
      </c>
      <c r="AZ61" s="17"/>
      <c r="BA61" s="177" t="e">
        <f>#REF!</f>
        <v>#REF!</v>
      </c>
      <c r="BB61" s="17"/>
      <c r="BC61" s="17">
        <v>1723.9290000000301</v>
      </c>
      <c r="BD61" s="17"/>
      <c r="BE61" s="17">
        <v>1691.203</v>
      </c>
      <c r="BF61" s="17"/>
      <c r="BG61" s="17"/>
      <c r="BH61" s="17"/>
      <c r="BI61" s="17"/>
      <c r="BJ61" s="17"/>
      <c r="BK61" s="17"/>
      <c r="BL61" s="17"/>
      <c r="BM61" s="17"/>
      <c r="BN61" s="17"/>
      <c r="BO61" s="391" t="e">
        <f>#REF!</f>
        <v>#REF!</v>
      </c>
      <c r="BP61" s="391"/>
      <c r="BQ61" s="17"/>
      <c r="BR61" s="17"/>
    </row>
    <row r="62" spans="2:70" x14ac:dyDescent="0.25">
      <c r="B62" s="163" t="s">
        <v>59</v>
      </c>
      <c r="Z62" s="48">
        <v>3.5</v>
      </c>
      <c r="AA62" s="166">
        <v>38.6</v>
      </c>
      <c r="AB62" s="17" t="s">
        <v>61</v>
      </c>
      <c r="AC62" s="17">
        <v>39.225999999999999</v>
      </c>
      <c r="AD62" s="17"/>
      <c r="AE62" s="17">
        <v>18.649999999999999</v>
      </c>
      <c r="AF62" s="17">
        <v>38.234000000000002</v>
      </c>
      <c r="AG62" s="17" t="s">
        <v>61</v>
      </c>
      <c r="AH62" s="167"/>
      <c r="AI62" s="167"/>
      <c r="AJ62" s="167"/>
      <c r="AK62" s="41">
        <v>40.101999999999997</v>
      </c>
      <c r="AL62" s="17"/>
      <c r="AM62" s="174">
        <v>36.145000000000003</v>
      </c>
      <c r="AN62" s="17"/>
      <c r="AO62" s="137">
        <v>7.7729999999999997</v>
      </c>
      <c r="AP62" s="17"/>
      <c r="AQ62" s="137">
        <v>7.7729999999999997</v>
      </c>
      <c r="AR62" s="17"/>
      <c r="AS62" s="17">
        <v>36.482999999999997</v>
      </c>
      <c r="AT62" s="17"/>
      <c r="AU62" s="17"/>
      <c r="AV62" s="17"/>
      <c r="AW62" s="177"/>
      <c r="AX62" s="17"/>
      <c r="AY62" s="17">
        <v>36.676000000000002</v>
      </c>
      <c r="AZ62" s="17"/>
      <c r="BA62" s="177">
        <f>'[2]Данные ДТАТЭК'!$D$8</f>
        <v>35.853000000000002</v>
      </c>
      <c r="BB62" s="17"/>
      <c r="BC62" s="17">
        <v>35.386000000000003</v>
      </c>
      <c r="BD62" s="17"/>
      <c r="BE62" s="17">
        <v>35.479999999999997</v>
      </c>
      <c r="BF62" s="17"/>
      <c r="BG62" s="17"/>
      <c r="BH62" s="17"/>
      <c r="BI62" s="17"/>
      <c r="BJ62" s="17"/>
      <c r="BK62" s="17"/>
      <c r="BL62" s="17"/>
      <c r="BM62" s="17"/>
      <c r="BN62" s="17"/>
      <c r="BO62" s="391">
        <f>'[3]Данные ДТАТЭК'!$D$8</f>
        <v>37.893999999999998</v>
      </c>
      <c r="BP62" s="391"/>
      <c r="BQ62" s="17"/>
      <c r="BR62" s="17"/>
    </row>
  </sheetData>
  <mergeCells count="300">
    <mergeCell ref="BO58:BP58"/>
    <mergeCell ref="BO59:BP59"/>
    <mergeCell ref="BO60:BP60"/>
    <mergeCell ref="BO61:BP61"/>
    <mergeCell ref="BO62:BP62"/>
    <mergeCell ref="BO48:BP48"/>
    <mergeCell ref="BO50:BP50"/>
    <mergeCell ref="BO51:BP51"/>
    <mergeCell ref="BO52:BP52"/>
    <mergeCell ref="BO53:BP53"/>
    <mergeCell ref="BO54:BP54"/>
    <mergeCell ref="BO55:BP55"/>
    <mergeCell ref="BO56:BP56"/>
    <mergeCell ref="BO57:BP57"/>
    <mergeCell ref="A46:B46"/>
    <mergeCell ref="BI45:BJ45"/>
    <mergeCell ref="BK45:BL45"/>
    <mergeCell ref="BM45:BN45"/>
    <mergeCell ref="BO45:BP45"/>
    <mergeCell ref="BQ45:BR45"/>
    <mergeCell ref="BS45:BU45"/>
    <mergeCell ref="AW45:AX45"/>
    <mergeCell ref="AY45:AZ45"/>
    <mergeCell ref="BA45:BB45"/>
    <mergeCell ref="BC45:BD45"/>
    <mergeCell ref="BE45:BF45"/>
    <mergeCell ref="BG45:BH45"/>
    <mergeCell ref="AK45:AL45"/>
    <mergeCell ref="AM45:AN45"/>
    <mergeCell ref="AO45:AP45"/>
    <mergeCell ref="AQ45:AR45"/>
    <mergeCell ref="AS45:AT45"/>
    <mergeCell ref="AU45:AV45"/>
    <mergeCell ref="Y45:Z45"/>
    <mergeCell ref="AA45:AB45"/>
    <mergeCell ref="AC45:AD45"/>
    <mergeCell ref="AE45:AF45"/>
    <mergeCell ref="AG45:AH45"/>
    <mergeCell ref="AI45:AJ45"/>
    <mergeCell ref="M45:N45"/>
    <mergeCell ref="O45:P45"/>
    <mergeCell ref="Q45:R45"/>
    <mergeCell ref="S45:T45"/>
    <mergeCell ref="U45:V45"/>
    <mergeCell ref="W45:X45"/>
    <mergeCell ref="A45:B45"/>
    <mergeCell ref="C45:D45"/>
    <mergeCell ref="E45:F45"/>
    <mergeCell ref="G45:H45"/>
    <mergeCell ref="I45:J45"/>
    <mergeCell ref="K45:L45"/>
    <mergeCell ref="BI44:BJ44"/>
    <mergeCell ref="BK44:BL44"/>
    <mergeCell ref="BM44:BN44"/>
    <mergeCell ref="BO44:BP44"/>
    <mergeCell ref="BQ44:BR44"/>
    <mergeCell ref="BS44:BU44"/>
    <mergeCell ref="AW44:AX44"/>
    <mergeCell ref="AY44:AZ44"/>
    <mergeCell ref="BA44:BB44"/>
    <mergeCell ref="BC44:BD44"/>
    <mergeCell ref="BE44:BF44"/>
    <mergeCell ref="BG44:BH44"/>
    <mergeCell ref="U44:V44"/>
    <mergeCell ref="W44:X44"/>
    <mergeCell ref="BM43:BN43"/>
    <mergeCell ref="BO43:BP43"/>
    <mergeCell ref="BQ43:BR43"/>
    <mergeCell ref="AM43:AN43"/>
    <mergeCell ref="Q43:R43"/>
    <mergeCell ref="S43:T43"/>
    <mergeCell ref="U43:V43"/>
    <mergeCell ref="W43:X43"/>
    <mergeCell ref="Y43:Z43"/>
    <mergeCell ref="AA43:AB43"/>
    <mergeCell ref="AK44:AL44"/>
    <mergeCell ref="AM44:AN44"/>
    <mergeCell ref="AO44:AP44"/>
    <mergeCell ref="AQ44:AR44"/>
    <mergeCell ref="AS44:AT44"/>
    <mergeCell ref="AU44:AV44"/>
    <mergeCell ref="Y44:Z44"/>
    <mergeCell ref="AA44:AB44"/>
    <mergeCell ref="AC44:AD44"/>
    <mergeCell ref="AE44:AF44"/>
    <mergeCell ref="AG44:AH44"/>
    <mergeCell ref="AI44:AJ44"/>
    <mergeCell ref="A44:B44"/>
    <mergeCell ref="C44:D44"/>
    <mergeCell ref="E44:F44"/>
    <mergeCell ref="G44:H44"/>
    <mergeCell ref="I44:J44"/>
    <mergeCell ref="K44:L44"/>
    <mergeCell ref="BA43:BB43"/>
    <mergeCell ref="BC43:BD43"/>
    <mergeCell ref="BE43:BF43"/>
    <mergeCell ref="AO43:AP43"/>
    <mergeCell ref="AQ43:AR43"/>
    <mergeCell ref="AS43:AT43"/>
    <mergeCell ref="AU43:AV43"/>
    <mergeCell ref="AW43:AX43"/>
    <mergeCell ref="AY43:AZ43"/>
    <mergeCell ref="AC43:AD43"/>
    <mergeCell ref="AE43:AF43"/>
    <mergeCell ref="AG43:AH43"/>
    <mergeCell ref="AI43:AJ43"/>
    <mergeCell ref="AK43:AL43"/>
    <mergeCell ref="M44:N44"/>
    <mergeCell ref="O44:P44"/>
    <mergeCell ref="Q44:R44"/>
    <mergeCell ref="S44:T44"/>
    <mergeCell ref="W42:X42"/>
    <mergeCell ref="BS42:BU42"/>
    <mergeCell ref="A43:B43"/>
    <mergeCell ref="C43:D43"/>
    <mergeCell ref="E43:F43"/>
    <mergeCell ref="G43:H43"/>
    <mergeCell ref="I43:J43"/>
    <mergeCell ref="K43:L43"/>
    <mergeCell ref="M43:N43"/>
    <mergeCell ref="O43:P43"/>
    <mergeCell ref="BS43:BU43"/>
    <mergeCell ref="BG43:BH43"/>
    <mergeCell ref="BI43:BJ43"/>
    <mergeCell ref="BK43:BL43"/>
    <mergeCell ref="A39:B39"/>
    <mergeCell ref="W39:X39"/>
    <mergeCell ref="BS39:BU39"/>
    <mergeCell ref="W40:X40"/>
    <mergeCell ref="BS40:BU40"/>
    <mergeCell ref="W41:X41"/>
    <mergeCell ref="BS41:BU41"/>
    <mergeCell ref="BI38:BJ38"/>
    <mergeCell ref="BK38:BL38"/>
    <mergeCell ref="BM38:BN38"/>
    <mergeCell ref="BO38:BP38"/>
    <mergeCell ref="BQ38:BR38"/>
    <mergeCell ref="BS38:BU38"/>
    <mergeCell ref="AW38:AX38"/>
    <mergeCell ref="AY38:AZ38"/>
    <mergeCell ref="BA38:BB38"/>
    <mergeCell ref="BC38:BD38"/>
    <mergeCell ref="BE38:BF38"/>
    <mergeCell ref="BG38:BH38"/>
    <mergeCell ref="AK38:AL38"/>
    <mergeCell ref="AM38:AN38"/>
    <mergeCell ref="AO38:AP38"/>
    <mergeCell ref="AQ38:AR38"/>
    <mergeCell ref="AS38:AT38"/>
    <mergeCell ref="AU38:AV38"/>
    <mergeCell ref="Y38:Z38"/>
    <mergeCell ref="AA38:AB38"/>
    <mergeCell ref="AC38:AD38"/>
    <mergeCell ref="AE38:AF38"/>
    <mergeCell ref="AG38:AH38"/>
    <mergeCell ref="AI38:AJ38"/>
    <mergeCell ref="M38:N38"/>
    <mergeCell ref="O38:P38"/>
    <mergeCell ref="Q38:R38"/>
    <mergeCell ref="S38:T38"/>
    <mergeCell ref="U38:V38"/>
    <mergeCell ref="W38:X38"/>
    <mergeCell ref="BM37:BN37"/>
    <mergeCell ref="BO37:BP37"/>
    <mergeCell ref="BQ37:BR37"/>
    <mergeCell ref="BS37:BU37"/>
    <mergeCell ref="A38:B38"/>
    <mergeCell ref="C38:D38"/>
    <mergeCell ref="E38:F38"/>
    <mergeCell ref="G38:H38"/>
    <mergeCell ref="I38:J38"/>
    <mergeCell ref="K38:L38"/>
    <mergeCell ref="BA37:BB37"/>
    <mergeCell ref="BC37:BD37"/>
    <mergeCell ref="BE37:BF37"/>
    <mergeCell ref="BG37:BH37"/>
    <mergeCell ref="BI37:BJ37"/>
    <mergeCell ref="BK37:BL37"/>
    <mergeCell ref="AO37:AP37"/>
    <mergeCell ref="AQ37:AR37"/>
    <mergeCell ref="AS37:AT37"/>
    <mergeCell ref="AU37:AV37"/>
    <mergeCell ref="AW37:AX37"/>
    <mergeCell ref="AY37:AZ37"/>
    <mergeCell ref="AC37:AD37"/>
    <mergeCell ref="AE37:AF37"/>
    <mergeCell ref="AG37:AH37"/>
    <mergeCell ref="AI37:AJ37"/>
    <mergeCell ref="AK37:AL37"/>
    <mergeCell ref="AM37:AN37"/>
    <mergeCell ref="Q37:R37"/>
    <mergeCell ref="S37:T37"/>
    <mergeCell ref="U37:V37"/>
    <mergeCell ref="W37:X37"/>
    <mergeCell ref="Y37:Z37"/>
    <mergeCell ref="AA37:AB37"/>
    <mergeCell ref="BQ36:BR36"/>
    <mergeCell ref="BS36:BU36"/>
    <mergeCell ref="A37:B37"/>
    <mergeCell ref="C37:D37"/>
    <mergeCell ref="E37:F37"/>
    <mergeCell ref="G37:H37"/>
    <mergeCell ref="I37:J37"/>
    <mergeCell ref="K37:L37"/>
    <mergeCell ref="M37:N37"/>
    <mergeCell ref="O37:P37"/>
    <mergeCell ref="BE36:BF36"/>
    <mergeCell ref="BG36:BH36"/>
    <mergeCell ref="BI36:BJ36"/>
    <mergeCell ref="BK36:BL36"/>
    <mergeCell ref="BM36:BN36"/>
    <mergeCell ref="BO36:BP36"/>
    <mergeCell ref="AS36:AT36"/>
    <mergeCell ref="AU36:AV36"/>
    <mergeCell ref="AW36:AX36"/>
    <mergeCell ref="AY36:AZ36"/>
    <mergeCell ref="BA36:BB36"/>
    <mergeCell ref="BC36:BD36"/>
    <mergeCell ref="AG36:AH36"/>
    <mergeCell ref="AI36:AJ36"/>
    <mergeCell ref="AK36:AL36"/>
    <mergeCell ref="AM36:AN36"/>
    <mergeCell ref="AO36:AP36"/>
    <mergeCell ref="AQ36:AR36"/>
    <mergeCell ref="U36:V36"/>
    <mergeCell ref="W36:X36"/>
    <mergeCell ref="Y36:Z36"/>
    <mergeCell ref="AA36:AB36"/>
    <mergeCell ref="AC36:AD36"/>
    <mergeCell ref="AE36:AF36"/>
    <mergeCell ref="I36:J36"/>
    <mergeCell ref="K36:L36"/>
    <mergeCell ref="M36:N36"/>
    <mergeCell ref="O36:P36"/>
    <mergeCell ref="Q36:R36"/>
    <mergeCell ref="S36:T36"/>
    <mergeCell ref="A34:B34"/>
    <mergeCell ref="A35:B35"/>
    <mergeCell ref="A36:B36"/>
    <mergeCell ref="C36:D36"/>
    <mergeCell ref="E36:F36"/>
    <mergeCell ref="G36:H36"/>
    <mergeCell ref="A27:B27"/>
    <mergeCell ref="A30:B30"/>
    <mergeCell ref="A31:B31"/>
    <mergeCell ref="A32:B32"/>
    <mergeCell ref="A33:B33"/>
    <mergeCell ref="A17:B17"/>
    <mergeCell ref="A18:B18"/>
    <mergeCell ref="A19:B19"/>
    <mergeCell ref="A20:B20"/>
    <mergeCell ref="A21:B21"/>
    <mergeCell ref="A25:B25"/>
    <mergeCell ref="A11:B11"/>
    <mergeCell ref="A12:B12"/>
    <mergeCell ref="A14:B14"/>
    <mergeCell ref="A15:B15"/>
    <mergeCell ref="A16:B16"/>
    <mergeCell ref="A6:B6"/>
    <mergeCell ref="A9:B9"/>
    <mergeCell ref="A1:BV1"/>
    <mergeCell ref="A2:BV2"/>
    <mergeCell ref="A4:B5"/>
    <mergeCell ref="C4:D4"/>
    <mergeCell ref="E4:F4"/>
    <mergeCell ref="G4:H4"/>
    <mergeCell ref="I4:J4"/>
    <mergeCell ref="K4:L4"/>
    <mergeCell ref="M4:N4"/>
    <mergeCell ref="O4:P4"/>
    <mergeCell ref="BM4:BN4"/>
    <mergeCell ref="BO4:BP4"/>
    <mergeCell ref="BQ4:BR4"/>
    <mergeCell ref="BS4:BV4"/>
    <mergeCell ref="BC4:BD4"/>
    <mergeCell ref="BE4:BF4"/>
    <mergeCell ref="BA4:BB4"/>
    <mergeCell ref="A10:B10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W4:X4"/>
    <mergeCell ref="Y4:Z4"/>
    <mergeCell ref="AA4:AB4"/>
    <mergeCell ref="AA26:AA27"/>
    <mergeCell ref="BG4:BH4"/>
    <mergeCell ref="BI4:BJ4"/>
    <mergeCell ref="BK4:BL4"/>
    <mergeCell ref="AO4:AP4"/>
    <mergeCell ref="AQ4:AR4"/>
    <mergeCell ref="AS4:AT4"/>
    <mergeCell ref="AU4:AV4"/>
    <mergeCell ref="AW4:AX4"/>
    <mergeCell ref="AY4:AZ4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53"/>
  <sheetViews>
    <sheetView zoomScale="110" zoomScaleNormal="110" workbookViewId="0">
      <pane xSplit="2" ySplit="2" topLeftCell="BE15" activePane="bottomRight" state="frozen"/>
      <selection pane="topRight" activeCell="C1" sqref="C1"/>
      <selection pane="bottomLeft" activeCell="A3" sqref="A3"/>
      <selection pane="bottomRight" activeCell="BE49" sqref="BE49"/>
    </sheetView>
  </sheetViews>
  <sheetFormatPr defaultRowHeight="15" x14ac:dyDescent="0.25"/>
  <cols>
    <col min="1" max="1" width="10.5703125" style="1" customWidth="1"/>
    <col min="2" max="2" width="29" style="1" customWidth="1"/>
    <col min="3" max="6" width="9" style="48" customWidth="1"/>
    <col min="7" max="8" width="8.140625" style="48" customWidth="1"/>
    <col min="9" max="21" width="9" style="48" customWidth="1"/>
    <col min="22" max="22" width="10.140625" style="48" customWidth="1"/>
    <col min="23" max="26" width="9" style="48" customWidth="1"/>
    <col min="27" max="28" width="8.140625" style="48" customWidth="1"/>
    <col min="29" max="29" width="9.5703125" style="48" customWidth="1"/>
    <col min="30" max="30" width="9.28515625" style="48" customWidth="1"/>
    <col min="31" max="32" width="9.42578125" style="48" customWidth="1"/>
    <col min="33" max="43" width="8.140625" style="48" customWidth="1"/>
    <col min="44" max="44" width="8.7109375" style="48" customWidth="1"/>
    <col min="45" max="48" width="9" style="48" customWidth="1"/>
    <col min="49" max="52" width="8.140625" style="48" customWidth="1"/>
    <col min="53" max="54" width="8.42578125" style="48" customWidth="1"/>
    <col min="55" max="55" width="8.140625" style="48" customWidth="1"/>
    <col min="56" max="58" width="9" style="48" customWidth="1"/>
    <col min="59" max="62" width="9" style="48" hidden="1" customWidth="1"/>
    <col min="63" max="64" width="10.5703125" style="48" hidden="1" customWidth="1"/>
    <col min="65" max="70" width="9" style="48" customWidth="1"/>
    <col min="71" max="71" width="13.5703125" style="48" customWidth="1"/>
    <col min="72" max="72" width="18.42578125" style="48" customWidth="1"/>
    <col min="73" max="73" width="12.5703125" style="1" customWidth="1"/>
    <col min="74" max="74" width="21.140625" style="1" customWidth="1"/>
    <col min="75" max="75" width="15.140625" style="1" customWidth="1"/>
    <col min="76" max="16384" width="9.140625" style="1"/>
  </cols>
  <sheetData>
    <row r="1" spans="1:75" ht="18.75" x14ac:dyDescent="0.3">
      <c r="A1" s="325" t="s">
        <v>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  <c r="AB1" s="325"/>
      <c r="AC1" s="325"/>
      <c r="AD1" s="325"/>
      <c r="AE1" s="325"/>
      <c r="AF1" s="325"/>
      <c r="AG1" s="325"/>
      <c r="AH1" s="325"/>
      <c r="AI1" s="325"/>
      <c r="AJ1" s="325"/>
      <c r="AK1" s="325"/>
      <c r="AL1" s="325"/>
      <c r="AM1" s="325"/>
      <c r="AN1" s="325"/>
      <c r="AO1" s="325"/>
      <c r="AP1" s="325"/>
      <c r="AQ1" s="325"/>
      <c r="AR1" s="325"/>
      <c r="AS1" s="325"/>
      <c r="AT1" s="325"/>
      <c r="AU1" s="325"/>
      <c r="AV1" s="325"/>
      <c r="AW1" s="325"/>
      <c r="AX1" s="325"/>
      <c r="AY1" s="325"/>
      <c r="AZ1" s="325"/>
      <c r="BA1" s="325"/>
      <c r="BB1" s="325"/>
      <c r="BC1" s="325"/>
      <c r="BD1" s="325"/>
      <c r="BE1" s="325"/>
      <c r="BF1" s="325"/>
      <c r="BG1" s="325"/>
      <c r="BH1" s="325"/>
      <c r="BI1" s="325"/>
      <c r="BJ1" s="325"/>
      <c r="BK1" s="325"/>
      <c r="BL1" s="325"/>
      <c r="BM1" s="325"/>
      <c r="BN1" s="325"/>
      <c r="BO1" s="325"/>
      <c r="BP1" s="325"/>
      <c r="BQ1" s="325"/>
      <c r="BR1" s="325"/>
      <c r="BS1" s="325"/>
      <c r="BT1" s="325"/>
      <c r="BU1" s="325"/>
      <c r="BV1" s="325"/>
    </row>
    <row r="2" spans="1:75" ht="18.75" x14ac:dyDescent="0.3">
      <c r="A2" s="325" t="s">
        <v>47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325"/>
      <c r="BL2" s="325"/>
      <c r="BM2" s="325"/>
      <c r="BN2" s="325"/>
      <c r="BO2" s="325"/>
      <c r="BP2" s="325"/>
      <c r="BQ2" s="325"/>
      <c r="BR2" s="325"/>
      <c r="BS2" s="325"/>
      <c r="BT2" s="325"/>
      <c r="BU2" s="325"/>
      <c r="BV2" s="325"/>
    </row>
    <row r="3" spans="1:75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145"/>
      <c r="T3" s="2"/>
      <c r="U3" s="2"/>
      <c r="V3" s="2"/>
      <c r="W3" s="2"/>
      <c r="X3" s="2"/>
      <c r="Y3" s="2"/>
      <c r="Z3" s="2"/>
      <c r="AA3" s="2"/>
      <c r="AB3" s="2"/>
      <c r="AC3" s="4"/>
      <c r="AD3" s="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5" ht="15.75" thickBot="1" x14ac:dyDescent="0.3">
      <c r="A4" s="326" t="s">
        <v>1</v>
      </c>
      <c r="B4" s="327"/>
      <c r="C4" s="323">
        <v>44986</v>
      </c>
      <c r="D4" s="324"/>
      <c r="E4" s="323">
        <v>44987</v>
      </c>
      <c r="F4" s="324"/>
      <c r="G4" s="323">
        <v>44988</v>
      </c>
      <c r="H4" s="324"/>
      <c r="I4" s="323">
        <v>44989</v>
      </c>
      <c r="J4" s="324"/>
      <c r="K4" s="323">
        <v>44990</v>
      </c>
      <c r="L4" s="324"/>
      <c r="M4" s="323">
        <v>44991</v>
      </c>
      <c r="N4" s="324"/>
      <c r="O4" s="323">
        <v>44992</v>
      </c>
      <c r="P4" s="324"/>
      <c r="Q4" s="323">
        <v>44993</v>
      </c>
      <c r="R4" s="324"/>
      <c r="S4" s="323">
        <v>44994</v>
      </c>
      <c r="T4" s="324"/>
      <c r="U4" s="323">
        <v>44995</v>
      </c>
      <c r="V4" s="324"/>
      <c r="W4" s="323">
        <v>44996</v>
      </c>
      <c r="X4" s="324"/>
      <c r="Y4" s="323">
        <v>44997</v>
      </c>
      <c r="Z4" s="324"/>
      <c r="AA4" s="323">
        <v>44998</v>
      </c>
      <c r="AB4" s="324"/>
      <c r="AC4" s="323">
        <v>44999</v>
      </c>
      <c r="AD4" s="324"/>
      <c r="AE4" s="323">
        <v>45000</v>
      </c>
      <c r="AF4" s="324"/>
      <c r="AG4" s="323">
        <v>45001</v>
      </c>
      <c r="AH4" s="324"/>
      <c r="AI4" s="323">
        <v>45002</v>
      </c>
      <c r="AJ4" s="324"/>
      <c r="AK4" s="323">
        <v>45003</v>
      </c>
      <c r="AL4" s="324"/>
      <c r="AM4" s="323">
        <v>45004</v>
      </c>
      <c r="AN4" s="324"/>
      <c r="AO4" s="323">
        <v>45005</v>
      </c>
      <c r="AP4" s="324"/>
      <c r="AQ4" s="323">
        <v>45006</v>
      </c>
      <c r="AR4" s="324"/>
      <c r="AS4" s="323">
        <v>45007</v>
      </c>
      <c r="AT4" s="324"/>
      <c r="AU4" s="323">
        <v>45008</v>
      </c>
      <c r="AV4" s="324"/>
      <c r="AW4" s="323">
        <v>45009</v>
      </c>
      <c r="AX4" s="324"/>
      <c r="AY4" s="323">
        <v>45010</v>
      </c>
      <c r="AZ4" s="324"/>
      <c r="BA4" s="323">
        <v>45011</v>
      </c>
      <c r="BB4" s="324"/>
      <c r="BC4" s="323">
        <v>45012</v>
      </c>
      <c r="BD4" s="324"/>
      <c r="BE4" s="323">
        <v>45013</v>
      </c>
      <c r="BF4" s="324"/>
      <c r="BG4" s="394">
        <v>45014</v>
      </c>
      <c r="BH4" s="396"/>
      <c r="BI4" s="394">
        <v>45015</v>
      </c>
      <c r="BJ4" s="396"/>
      <c r="BK4" s="394">
        <v>45016</v>
      </c>
      <c r="BL4" s="396"/>
      <c r="BM4" s="394">
        <v>45014</v>
      </c>
      <c r="BN4" s="396"/>
      <c r="BO4" s="323">
        <v>45015</v>
      </c>
      <c r="BP4" s="324"/>
      <c r="BQ4" s="323">
        <v>45016</v>
      </c>
      <c r="BR4" s="324"/>
      <c r="BS4" s="394" t="s">
        <v>2</v>
      </c>
      <c r="BT4" s="395"/>
      <c r="BU4" s="395"/>
      <c r="BV4" s="396"/>
    </row>
    <row r="5" spans="1:75" ht="30.75" thickBot="1" x14ac:dyDescent="0.3">
      <c r="A5" s="328"/>
      <c r="B5" s="329"/>
      <c r="C5" s="6" t="s">
        <v>3</v>
      </c>
      <c r="D5" s="8" t="s">
        <v>4</v>
      </c>
      <c r="E5" s="6" t="s">
        <v>3</v>
      </c>
      <c r="F5" s="8" t="s">
        <v>4</v>
      </c>
      <c r="G5" s="9" t="s">
        <v>3</v>
      </c>
      <c r="H5" s="7" t="s">
        <v>4</v>
      </c>
      <c r="I5" s="6" t="s">
        <v>3</v>
      </c>
      <c r="J5" s="8" t="s">
        <v>4</v>
      </c>
      <c r="K5" s="6" t="s">
        <v>3</v>
      </c>
      <c r="L5" s="8" t="s">
        <v>4</v>
      </c>
      <c r="M5" s="6" t="s">
        <v>3</v>
      </c>
      <c r="N5" s="8" t="s">
        <v>4</v>
      </c>
      <c r="O5" s="6" t="s">
        <v>3</v>
      </c>
      <c r="P5" s="8" t="s">
        <v>4</v>
      </c>
      <c r="Q5" s="6" t="s">
        <v>3</v>
      </c>
      <c r="R5" s="8" t="s">
        <v>4</v>
      </c>
      <c r="S5" s="6" t="s">
        <v>3</v>
      </c>
      <c r="T5" s="8" t="s">
        <v>4</v>
      </c>
      <c r="U5" s="6" t="s">
        <v>3</v>
      </c>
      <c r="V5" s="8" t="s">
        <v>4</v>
      </c>
      <c r="W5" s="10" t="s">
        <v>3</v>
      </c>
      <c r="X5" s="11" t="s">
        <v>4</v>
      </c>
      <c r="Y5" s="6" t="s">
        <v>3</v>
      </c>
      <c r="Z5" s="7" t="s">
        <v>4</v>
      </c>
      <c r="AA5" s="6" t="s">
        <v>3</v>
      </c>
      <c r="AB5" s="8" t="s">
        <v>4</v>
      </c>
      <c r="AC5" s="9" t="s">
        <v>3</v>
      </c>
      <c r="AD5" s="8" t="s">
        <v>4</v>
      </c>
      <c r="AE5" s="6" t="s">
        <v>3</v>
      </c>
      <c r="AF5" s="8" t="s">
        <v>4</v>
      </c>
      <c r="AG5" s="9" t="s">
        <v>3</v>
      </c>
      <c r="AH5" s="7" t="s">
        <v>4</v>
      </c>
      <c r="AI5" s="6" t="s">
        <v>3</v>
      </c>
      <c r="AJ5" s="8" t="s">
        <v>4</v>
      </c>
      <c r="AK5" s="9" t="s">
        <v>3</v>
      </c>
      <c r="AL5" s="7" t="s">
        <v>4</v>
      </c>
      <c r="AM5" s="6" t="s">
        <v>3</v>
      </c>
      <c r="AN5" s="7" t="s">
        <v>4</v>
      </c>
      <c r="AO5" s="6" t="s">
        <v>3</v>
      </c>
      <c r="AP5" s="8" t="s">
        <v>4</v>
      </c>
      <c r="AQ5" s="9" t="s">
        <v>3</v>
      </c>
      <c r="AR5" s="12" t="s">
        <v>4</v>
      </c>
      <c r="AS5" s="6" t="s">
        <v>3</v>
      </c>
      <c r="AT5" s="8" t="s">
        <v>4</v>
      </c>
      <c r="AU5" s="6" t="s">
        <v>3</v>
      </c>
      <c r="AV5" s="8" t="s">
        <v>4</v>
      </c>
      <c r="AW5" s="9" t="s">
        <v>3</v>
      </c>
      <c r="AX5" s="7" t="s">
        <v>4</v>
      </c>
      <c r="AY5" s="6" t="s">
        <v>3</v>
      </c>
      <c r="AZ5" s="8" t="s">
        <v>4</v>
      </c>
      <c r="BA5" s="6" t="s">
        <v>3</v>
      </c>
      <c r="BB5" s="8" t="s">
        <v>4</v>
      </c>
      <c r="BC5" s="9" t="s">
        <v>3</v>
      </c>
      <c r="BD5" s="7" t="s">
        <v>4</v>
      </c>
      <c r="BE5" s="6" t="s">
        <v>3</v>
      </c>
      <c r="BF5" s="8" t="s">
        <v>4</v>
      </c>
      <c r="BG5" s="9" t="s">
        <v>3</v>
      </c>
      <c r="BH5" s="7" t="s">
        <v>4</v>
      </c>
      <c r="BI5" s="6" t="s">
        <v>3</v>
      </c>
      <c r="BJ5" s="8" t="s">
        <v>4</v>
      </c>
      <c r="BK5" s="6" t="s">
        <v>3</v>
      </c>
      <c r="BL5" s="7" t="s">
        <v>4</v>
      </c>
      <c r="BM5" s="6" t="s">
        <v>3</v>
      </c>
      <c r="BN5" s="8" t="s">
        <v>4</v>
      </c>
      <c r="BO5" s="6" t="s">
        <v>3</v>
      </c>
      <c r="BP5" s="8" t="s">
        <v>4</v>
      </c>
      <c r="BQ5" s="6" t="s">
        <v>3</v>
      </c>
      <c r="BR5" s="8" t="s">
        <v>4</v>
      </c>
      <c r="BS5" s="13" t="s">
        <v>5</v>
      </c>
      <c r="BT5" s="14" t="s">
        <v>6</v>
      </c>
      <c r="BU5" s="15" t="s">
        <v>7</v>
      </c>
      <c r="BV5" s="16" t="s">
        <v>8</v>
      </c>
      <c r="BW5" s="17"/>
    </row>
    <row r="6" spans="1:75" ht="15.75" x14ac:dyDescent="0.25">
      <c r="A6" s="423" t="s">
        <v>9</v>
      </c>
      <c r="B6" s="424"/>
      <c r="C6" s="26">
        <v>141.21600000000001</v>
      </c>
      <c r="D6" s="25">
        <v>183.2</v>
      </c>
      <c r="E6" s="26">
        <v>34.32</v>
      </c>
      <c r="F6" s="25">
        <v>13.46</v>
      </c>
      <c r="G6" s="18">
        <v>34.08</v>
      </c>
      <c r="H6" s="20">
        <v>13.38</v>
      </c>
      <c r="I6" s="18">
        <v>34.32</v>
      </c>
      <c r="J6" s="20">
        <v>13.16</v>
      </c>
      <c r="K6" s="18">
        <v>34.32</v>
      </c>
      <c r="L6" s="20">
        <v>13.13</v>
      </c>
      <c r="M6" s="18">
        <v>34.32</v>
      </c>
      <c r="N6" s="20">
        <v>13.3</v>
      </c>
      <c r="O6" s="18">
        <v>34.32</v>
      </c>
      <c r="P6" s="20">
        <v>13.249000000001161</v>
      </c>
      <c r="Q6" s="18">
        <v>34.08</v>
      </c>
      <c r="R6" s="20">
        <v>13.08</v>
      </c>
      <c r="S6" s="18">
        <v>34.08</v>
      </c>
      <c r="T6" s="22">
        <v>13.2</v>
      </c>
      <c r="U6" s="18">
        <v>34.32</v>
      </c>
      <c r="V6" s="20">
        <v>13.08</v>
      </c>
      <c r="W6" s="18">
        <v>34.08</v>
      </c>
      <c r="X6" s="20">
        <v>12.94</v>
      </c>
      <c r="Y6" s="23">
        <v>34.08</v>
      </c>
      <c r="Z6" s="19">
        <v>12.91</v>
      </c>
      <c r="AA6" s="18">
        <v>34.08</v>
      </c>
      <c r="AB6" s="20">
        <v>13.06</v>
      </c>
      <c r="AC6" s="21">
        <v>141.91200000000001</v>
      </c>
      <c r="AD6" s="20">
        <v>13.11</v>
      </c>
      <c r="AE6" s="24">
        <v>34.08</v>
      </c>
      <c r="AF6" s="25">
        <v>13.019999999999072</v>
      </c>
      <c r="AG6" s="21">
        <v>34.32</v>
      </c>
      <c r="AH6" s="19">
        <v>13.03</v>
      </c>
      <c r="AI6" s="26">
        <v>34.08</v>
      </c>
      <c r="AJ6" s="25">
        <v>13.03</v>
      </c>
      <c r="AK6" s="21">
        <v>22.32</v>
      </c>
      <c r="AL6" s="20">
        <v>12.79</v>
      </c>
      <c r="AM6" s="21">
        <v>22.295999999999999</v>
      </c>
      <c r="AN6" s="19">
        <v>12.84900000000016</v>
      </c>
      <c r="AO6" s="18">
        <v>21</v>
      </c>
      <c r="AP6" s="25">
        <v>13.02</v>
      </c>
      <c r="AQ6" s="21">
        <v>9.08</v>
      </c>
      <c r="AR6" s="19">
        <v>12.77</v>
      </c>
      <c r="AS6" s="26">
        <v>22.344000000000001</v>
      </c>
      <c r="AT6" s="25">
        <v>12.78</v>
      </c>
      <c r="AU6" s="26">
        <v>19.030999999999999</v>
      </c>
      <c r="AV6" s="25">
        <v>12.808999999999742</v>
      </c>
      <c r="AW6" s="18">
        <v>21.65</v>
      </c>
      <c r="AX6" s="20">
        <v>12.77</v>
      </c>
      <c r="AY6" s="18">
        <v>21.66</v>
      </c>
      <c r="AZ6" s="20">
        <v>12.72</v>
      </c>
      <c r="BA6" s="26">
        <v>22.295999999999999</v>
      </c>
      <c r="BB6" s="25">
        <v>12.51</v>
      </c>
      <c r="BC6" s="21">
        <v>22.32</v>
      </c>
      <c r="BD6" s="19">
        <v>13.170999999999367</v>
      </c>
      <c r="BE6" s="26">
        <v>22.32</v>
      </c>
      <c r="BF6" s="25">
        <v>12.9</v>
      </c>
      <c r="BG6" s="21"/>
      <c r="BH6" s="19"/>
      <c r="BI6" s="27"/>
      <c r="BJ6" s="25"/>
      <c r="BK6" s="26"/>
      <c r="BL6" s="28"/>
      <c r="BM6" s="26">
        <v>22.32</v>
      </c>
      <c r="BN6" s="25">
        <v>12.85</v>
      </c>
      <c r="BO6" s="26">
        <v>12.72</v>
      </c>
      <c r="BP6" s="25">
        <v>12.91800000000103</v>
      </c>
      <c r="BQ6" s="26">
        <v>12.7</v>
      </c>
      <c r="BR6" s="25">
        <v>12.93</v>
      </c>
      <c r="BS6" s="29">
        <f t="shared" ref="BS6:BS13" si="0">SUM(C6,E6,G6,I6,K6,M6,O6,Q6,S6,U6,Y6,AA6,AC6,AE6,AG6,AI6,AK6,AM6,AO6,AQ6,AS6,AU6,AW6,AY6,BA6,BC6,BE6,BG6,BI6,,BI6,BK6)</f>
        <v>988.24500000000035</v>
      </c>
      <c r="BT6" s="30">
        <f t="shared" ref="BT6:BT11" si="1">SUM(V6,T6,R6,P6,N6,L6,J6,H6,F6,D6,Z6,AB6,AD6,AF6,AH6,AJ6,AL6,AN6,AP6,AR6,AT6,AV6,AX6,AZ6,BB6,BD6,BF6,BH6,BJ6,BL6)</f>
        <v>521.48799999999949</v>
      </c>
      <c r="BU6" s="31">
        <f>BT6-BS6</f>
        <v>-466.75700000000086</v>
      </c>
      <c r="BV6" s="32"/>
    </row>
    <row r="7" spans="1:75" ht="15.75" x14ac:dyDescent="0.25">
      <c r="A7" s="33" t="s">
        <v>10</v>
      </c>
      <c r="B7" s="34"/>
      <c r="C7" s="26">
        <v>0</v>
      </c>
      <c r="D7" s="25">
        <v>0</v>
      </c>
      <c r="E7" s="26">
        <v>0</v>
      </c>
      <c r="F7" s="25">
        <v>0</v>
      </c>
      <c r="G7" s="26">
        <v>0</v>
      </c>
      <c r="H7" s="25">
        <v>0</v>
      </c>
      <c r="I7" s="26">
        <v>0</v>
      </c>
      <c r="J7" s="25">
        <v>0</v>
      </c>
      <c r="K7" s="26">
        <v>0</v>
      </c>
      <c r="L7" s="25">
        <v>0</v>
      </c>
      <c r="M7" s="26">
        <v>0</v>
      </c>
      <c r="N7" s="25">
        <v>0</v>
      </c>
      <c r="O7" s="26">
        <v>0</v>
      </c>
      <c r="P7" s="25">
        <v>0</v>
      </c>
      <c r="Q7" s="26">
        <v>0</v>
      </c>
      <c r="R7" s="25">
        <v>0</v>
      </c>
      <c r="S7" s="26">
        <v>0</v>
      </c>
      <c r="T7" s="25">
        <v>0</v>
      </c>
      <c r="U7" s="26">
        <v>0</v>
      </c>
      <c r="V7" s="25">
        <v>0</v>
      </c>
      <c r="W7" s="26">
        <v>0</v>
      </c>
      <c r="X7" s="25">
        <v>0</v>
      </c>
      <c r="Y7" s="26">
        <v>0</v>
      </c>
      <c r="Z7" s="28">
        <v>0</v>
      </c>
      <c r="AA7" s="26">
        <v>0</v>
      </c>
      <c r="AB7" s="25">
        <v>0</v>
      </c>
      <c r="AC7" s="26">
        <v>0</v>
      </c>
      <c r="AD7" s="25">
        <v>0</v>
      </c>
      <c r="AE7" s="24">
        <v>0</v>
      </c>
      <c r="AF7" s="25">
        <v>0</v>
      </c>
      <c r="AG7" s="24">
        <v>0</v>
      </c>
      <c r="AH7" s="28">
        <v>0</v>
      </c>
      <c r="AI7" s="26">
        <v>0</v>
      </c>
      <c r="AJ7" s="25">
        <v>0</v>
      </c>
      <c r="AK7" s="26">
        <v>0</v>
      </c>
      <c r="AL7" s="25">
        <v>0</v>
      </c>
      <c r="AM7" s="35">
        <v>0</v>
      </c>
      <c r="AN7" s="28">
        <v>0</v>
      </c>
      <c r="AO7" s="36">
        <v>0</v>
      </c>
      <c r="AP7" s="25">
        <v>0</v>
      </c>
      <c r="AQ7" s="24">
        <v>0</v>
      </c>
      <c r="AR7" s="28">
        <v>0</v>
      </c>
      <c r="AS7" s="24">
        <v>0</v>
      </c>
      <c r="AT7" s="28">
        <v>0</v>
      </c>
      <c r="AU7" s="26">
        <v>0</v>
      </c>
      <c r="AV7" s="25">
        <v>0</v>
      </c>
      <c r="AW7" s="26">
        <v>0</v>
      </c>
      <c r="AX7" s="25">
        <v>0</v>
      </c>
      <c r="AY7" s="26">
        <v>0</v>
      </c>
      <c r="AZ7" s="25">
        <v>0</v>
      </c>
      <c r="BA7" s="26">
        <v>0</v>
      </c>
      <c r="BB7" s="25">
        <v>0</v>
      </c>
      <c r="BC7" s="24">
        <v>0</v>
      </c>
      <c r="BD7" s="28">
        <v>0</v>
      </c>
      <c r="BE7" s="26">
        <v>0</v>
      </c>
      <c r="BF7" s="25">
        <v>0</v>
      </c>
      <c r="BG7" s="24"/>
      <c r="BH7" s="28"/>
      <c r="BI7" s="26"/>
      <c r="BJ7" s="25"/>
      <c r="BK7" s="26"/>
      <c r="BL7" s="28"/>
      <c r="BM7" s="26">
        <v>0</v>
      </c>
      <c r="BN7" s="25">
        <v>0</v>
      </c>
      <c r="BO7" s="26">
        <v>0</v>
      </c>
      <c r="BP7" s="25">
        <v>43.118600000000413</v>
      </c>
      <c r="BQ7" s="26">
        <v>0</v>
      </c>
      <c r="BR7" s="25">
        <v>0</v>
      </c>
      <c r="BS7" s="29">
        <f t="shared" si="0"/>
        <v>0</v>
      </c>
      <c r="BT7" s="30">
        <f t="shared" si="1"/>
        <v>0</v>
      </c>
      <c r="BU7" s="37">
        <f>BT7-BS7</f>
        <v>0</v>
      </c>
      <c r="BV7" s="38"/>
      <c r="BW7" s="39"/>
    </row>
    <row r="8" spans="1:75" ht="15.75" x14ac:dyDescent="0.25">
      <c r="A8" s="33" t="s">
        <v>11</v>
      </c>
      <c r="B8" s="34"/>
      <c r="C8" s="26">
        <v>0</v>
      </c>
      <c r="D8" s="25">
        <v>0</v>
      </c>
      <c r="E8" s="26">
        <v>0</v>
      </c>
      <c r="F8" s="25">
        <v>0</v>
      </c>
      <c r="G8" s="26">
        <v>0</v>
      </c>
      <c r="H8" s="25">
        <v>0</v>
      </c>
      <c r="I8" s="26">
        <v>0</v>
      </c>
      <c r="J8" s="25">
        <v>0</v>
      </c>
      <c r="K8" s="26">
        <v>0</v>
      </c>
      <c r="L8" s="25">
        <v>0</v>
      </c>
      <c r="M8" s="26">
        <v>0</v>
      </c>
      <c r="N8" s="25">
        <v>0</v>
      </c>
      <c r="O8" s="26">
        <v>0</v>
      </c>
      <c r="P8" s="25">
        <v>0</v>
      </c>
      <c r="Q8" s="26">
        <v>0</v>
      </c>
      <c r="R8" s="25">
        <v>0</v>
      </c>
      <c r="S8" s="26">
        <v>0</v>
      </c>
      <c r="T8" s="25">
        <v>0</v>
      </c>
      <c r="U8" s="26">
        <v>0</v>
      </c>
      <c r="V8" s="25">
        <v>0</v>
      </c>
      <c r="W8" s="26">
        <v>0</v>
      </c>
      <c r="X8" s="25">
        <v>0</v>
      </c>
      <c r="Y8" s="26">
        <v>0</v>
      </c>
      <c r="Z8" s="28">
        <v>0</v>
      </c>
      <c r="AA8" s="26">
        <v>0</v>
      </c>
      <c r="AB8" s="25">
        <v>0</v>
      </c>
      <c r="AC8" s="26">
        <v>0</v>
      </c>
      <c r="AD8" s="25">
        <v>0</v>
      </c>
      <c r="AE8" s="24">
        <v>0</v>
      </c>
      <c r="AF8" s="25">
        <v>0</v>
      </c>
      <c r="AG8" s="24">
        <v>0</v>
      </c>
      <c r="AH8" s="28">
        <v>0</v>
      </c>
      <c r="AI8" s="26">
        <v>0</v>
      </c>
      <c r="AJ8" s="25">
        <v>0</v>
      </c>
      <c r="AK8" s="26">
        <v>0</v>
      </c>
      <c r="AL8" s="25">
        <v>0</v>
      </c>
      <c r="AM8" s="35">
        <v>0</v>
      </c>
      <c r="AN8" s="28">
        <v>0</v>
      </c>
      <c r="AO8" s="36">
        <v>0</v>
      </c>
      <c r="AP8" s="25">
        <v>0</v>
      </c>
      <c r="AQ8" s="24">
        <v>0</v>
      </c>
      <c r="AR8" s="28">
        <v>0</v>
      </c>
      <c r="AS8" s="24">
        <v>0</v>
      </c>
      <c r="AT8" s="28">
        <v>0</v>
      </c>
      <c r="AU8" s="26">
        <v>0</v>
      </c>
      <c r="AV8" s="25">
        <v>0</v>
      </c>
      <c r="AW8" s="26">
        <v>0</v>
      </c>
      <c r="AX8" s="25">
        <v>0</v>
      </c>
      <c r="AY8" s="26">
        <v>0</v>
      </c>
      <c r="AZ8" s="25">
        <v>0</v>
      </c>
      <c r="BA8" s="26">
        <v>0</v>
      </c>
      <c r="BB8" s="25">
        <v>0</v>
      </c>
      <c r="BC8" s="24">
        <v>0</v>
      </c>
      <c r="BD8" s="28">
        <v>0</v>
      </c>
      <c r="BE8" s="26">
        <v>0</v>
      </c>
      <c r="BF8" s="25">
        <v>0</v>
      </c>
      <c r="BG8" s="24"/>
      <c r="BH8" s="28"/>
      <c r="BI8" s="26"/>
      <c r="BJ8" s="25"/>
      <c r="BK8" s="26"/>
      <c r="BL8" s="28"/>
      <c r="BM8" s="26">
        <v>0</v>
      </c>
      <c r="BN8" s="25">
        <v>0</v>
      </c>
      <c r="BO8" s="26">
        <v>0</v>
      </c>
      <c r="BP8" s="25">
        <v>21.763999999999999</v>
      </c>
      <c r="BQ8" s="26">
        <v>0</v>
      </c>
      <c r="BR8" s="25">
        <v>0</v>
      </c>
      <c r="BS8" s="29">
        <f t="shared" si="0"/>
        <v>0</v>
      </c>
      <c r="BT8" s="30">
        <f t="shared" si="1"/>
        <v>0</v>
      </c>
      <c r="BU8" s="37">
        <f t="shared" ref="BU8:BU25" si="2">BT8-BS8</f>
        <v>0</v>
      </c>
      <c r="BV8" s="40"/>
      <c r="BW8" s="41"/>
    </row>
    <row r="9" spans="1:75" s="48" customFormat="1" ht="15.75" x14ac:dyDescent="0.25">
      <c r="A9" s="344" t="s">
        <v>12</v>
      </c>
      <c r="B9" s="345"/>
      <c r="C9" s="42">
        <v>59.04</v>
      </c>
      <c r="D9" s="44">
        <v>61.208699999999858</v>
      </c>
      <c r="E9" s="42">
        <v>60.96</v>
      </c>
      <c r="F9" s="44">
        <v>58.373700000000525</v>
      </c>
      <c r="G9" s="46">
        <v>60.96</v>
      </c>
      <c r="H9" s="44">
        <v>59.502099999998656</v>
      </c>
      <c r="I9" s="42">
        <v>60.96</v>
      </c>
      <c r="J9" s="44">
        <v>57.773800000001799</v>
      </c>
      <c r="K9" s="42">
        <v>60.96</v>
      </c>
      <c r="L9" s="44">
        <v>57.455999999999953</v>
      </c>
      <c r="M9" s="42">
        <v>60.96</v>
      </c>
      <c r="N9" s="44">
        <v>54.556949999999723</v>
      </c>
      <c r="O9" s="26">
        <v>60.96</v>
      </c>
      <c r="P9" s="25">
        <v>54.258400000001373</v>
      </c>
      <c r="Q9" s="42">
        <v>60.96</v>
      </c>
      <c r="R9" s="44">
        <v>52.428949999997918</v>
      </c>
      <c r="S9" s="42">
        <v>60.96</v>
      </c>
      <c r="T9" s="44">
        <v>54.358149999999846</v>
      </c>
      <c r="U9" s="42">
        <v>60.96</v>
      </c>
      <c r="V9" s="44">
        <v>50.620500000000362</v>
      </c>
      <c r="W9" s="42">
        <v>60.96</v>
      </c>
      <c r="X9" s="44">
        <v>51.638650000000666</v>
      </c>
      <c r="Y9" s="46">
        <v>59.52</v>
      </c>
      <c r="Z9" s="43">
        <v>49.305899999999369</v>
      </c>
      <c r="AA9" s="42">
        <v>59.52</v>
      </c>
      <c r="AB9" s="44">
        <v>52.90074999999981</v>
      </c>
      <c r="AC9" s="45">
        <v>60.96</v>
      </c>
      <c r="AD9" s="44">
        <v>52.327800000000067</v>
      </c>
      <c r="AE9" s="24">
        <v>60.96</v>
      </c>
      <c r="AF9" s="25">
        <v>51.756600000001214</v>
      </c>
      <c r="AG9" s="47">
        <v>60.96</v>
      </c>
      <c r="AH9" s="43">
        <v>49.845949999999171</v>
      </c>
      <c r="AI9" s="46">
        <v>60.96</v>
      </c>
      <c r="AJ9" s="44">
        <v>50.115449999999143</v>
      </c>
      <c r="AK9" s="47">
        <v>60.98</v>
      </c>
      <c r="AL9" s="44">
        <v>53.815650000001035</v>
      </c>
      <c r="AM9" s="35">
        <v>60.98</v>
      </c>
      <c r="AN9" s="28">
        <v>51.887150000001547</v>
      </c>
      <c r="AO9" s="42">
        <v>60.884</v>
      </c>
      <c r="AP9" s="44">
        <v>62.782649999997254</v>
      </c>
      <c r="AQ9" s="47">
        <v>60.823999999999998</v>
      </c>
      <c r="AR9" s="43">
        <v>51.907450000001496</v>
      </c>
      <c r="AS9" s="42">
        <v>60.970999999999997</v>
      </c>
      <c r="AT9" s="44">
        <v>50.292899999998134</v>
      </c>
      <c r="AU9" s="26">
        <v>60.98</v>
      </c>
      <c r="AV9" s="25">
        <v>48.725950000000317</v>
      </c>
      <c r="AW9" s="46">
        <v>60.963999999999999</v>
      </c>
      <c r="AX9" s="44">
        <v>47.576550000000772</v>
      </c>
      <c r="AY9" s="42">
        <v>60.98</v>
      </c>
      <c r="AZ9" s="44">
        <v>46.123000000000147</v>
      </c>
      <c r="BA9" s="42">
        <v>60.98</v>
      </c>
      <c r="BB9" s="44">
        <v>45.964800000000814</v>
      </c>
      <c r="BC9" s="24">
        <v>60.98</v>
      </c>
      <c r="BD9" s="28">
        <v>45.798549999998272</v>
      </c>
      <c r="BE9" s="42">
        <v>60.98</v>
      </c>
      <c r="BF9" s="44">
        <v>43.751400000001077</v>
      </c>
      <c r="BG9" s="47"/>
      <c r="BH9" s="43"/>
      <c r="BI9" s="42"/>
      <c r="BJ9" s="44"/>
      <c r="BK9" s="42"/>
      <c r="BL9" s="43"/>
      <c r="BM9" s="42">
        <v>61.292000000000002</v>
      </c>
      <c r="BN9" s="44">
        <v>43.421349999999137</v>
      </c>
      <c r="BO9" s="26">
        <v>65.515999999999991</v>
      </c>
      <c r="BP9" s="25">
        <v>43.118600000000413</v>
      </c>
      <c r="BQ9" s="26">
        <v>62.275999999999996</v>
      </c>
      <c r="BR9" s="25">
        <v>44.408349999998698</v>
      </c>
      <c r="BS9" s="29">
        <f t="shared" si="0"/>
        <v>1641.0630000000001</v>
      </c>
      <c r="BT9" s="30">
        <f t="shared" si="1"/>
        <v>1415.4157499999992</v>
      </c>
      <c r="BU9" s="37">
        <f t="shared" si="2"/>
        <v>-225.64725000000089</v>
      </c>
      <c r="BV9" s="40"/>
      <c r="BW9" s="41"/>
    </row>
    <row r="10" spans="1:75" ht="15.75" x14ac:dyDescent="0.25">
      <c r="A10" s="417" t="s">
        <v>13</v>
      </c>
      <c r="B10" s="418"/>
      <c r="C10" s="42">
        <v>20.736000000000001</v>
      </c>
      <c r="D10" s="44">
        <v>22.179000000000002</v>
      </c>
      <c r="E10" s="42">
        <v>20.736000000000001</v>
      </c>
      <c r="F10" s="44">
        <v>22.487000000000002</v>
      </c>
      <c r="G10" s="46">
        <v>20.736000000000001</v>
      </c>
      <c r="H10" s="44">
        <v>22.92</v>
      </c>
      <c r="I10" s="42">
        <v>20.736000000000001</v>
      </c>
      <c r="J10" s="44">
        <v>22.740000000000002</v>
      </c>
      <c r="K10" s="42">
        <v>20.736000000000001</v>
      </c>
      <c r="L10" s="44">
        <v>22.858000000000001</v>
      </c>
      <c r="M10" s="42">
        <v>20.736000000000001</v>
      </c>
      <c r="N10" s="44">
        <v>22.562000000000001</v>
      </c>
      <c r="O10" s="26">
        <v>20.736000000000001</v>
      </c>
      <c r="P10" s="25">
        <v>22.173999999999999</v>
      </c>
      <c r="Q10" s="42">
        <v>20.736000000000001</v>
      </c>
      <c r="R10" s="44">
        <v>22.170999999999999</v>
      </c>
      <c r="S10" s="42">
        <v>20.736000000000001</v>
      </c>
      <c r="T10" s="44">
        <v>22.305</v>
      </c>
      <c r="U10" s="42">
        <v>20.736000000000001</v>
      </c>
      <c r="V10" s="44">
        <v>22.204999999999998</v>
      </c>
      <c r="W10" s="42">
        <v>20.736000000000001</v>
      </c>
      <c r="X10" s="44">
        <v>22.131</v>
      </c>
      <c r="Y10" s="46">
        <v>20.736000000000001</v>
      </c>
      <c r="Z10" s="43">
        <v>21.756999999999998</v>
      </c>
      <c r="AA10" s="42">
        <v>20.736000000000001</v>
      </c>
      <c r="AB10" s="44">
        <v>22.335000000000001</v>
      </c>
      <c r="AC10" s="45">
        <v>20.736000000000001</v>
      </c>
      <c r="AD10" s="44">
        <v>22.088000000000001</v>
      </c>
      <c r="AE10" s="24">
        <v>20.736000000000001</v>
      </c>
      <c r="AF10" s="25">
        <v>22.283999999999999</v>
      </c>
      <c r="AG10" s="47">
        <v>20.736000000000001</v>
      </c>
      <c r="AH10" s="43">
        <v>21.736000000000001</v>
      </c>
      <c r="AI10" s="46">
        <v>20.736000000000001</v>
      </c>
      <c r="AJ10" s="44">
        <v>22.649000000000001</v>
      </c>
      <c r="AK10" s="47">
        <v>20.736000000000001</v>
      </c>
      <c r="AL10" s="44">
        <v>22.074999999999999</v>
      </c>
      <c r="AM10" s="35">
        <v>20.736000000000001</v>
      </c>
      <c r="AN10" s="28">
        <v>23.477</v>
      </c>
      <c r="AO10" s="42">
        <v>20.736000000000001</v>
      </c>
      <c r="AP10" s="44">
        <v>23.478999999999999</v>
      </c>
      <c r="AQ10" s="47">
        <v>20.736000000000001</v>
      </c>
      <c r="AR10" s="43">
        <v>22.823</v>
      </c>
      <c r="AS10" s="42">
        <v>20.736000000000001</v>
      </c>
      <c r="AT10" s="44">
        <v>22.3</v>
      </c>
      <c r="AU10" s="26">
        <v>20.736000000000001</v>
      </c>
      <c r="AV10" s="25">
        <v>22.295000000000002</v>
      </c>
      <c r="AW10" s="46">
        <v>20.736000000000001</v>
      </c>
      <c r="AX10" s="44">
        <v>22.291</v>
      </c>
      <c r="AY10" s="42">
        <v>20.736000000000001</v>
      </c>
      <c r="AZ10" s="44">
        <v>22.271999999999998</v>
      </c>
      <c r="BA10" s="42">
        <v>20.736000000000001</v>
      </c>
      <c r="BB10" s="44">
        <v>22.2</v>
      </c>
      <c r="BC10" s="24">
        <v>20.736000000000001</v>
      </c>
      <c r="BD10" s="28">
        <v>21.939999999999998</v>
      </c>
      <c r="BE10" s="42">
        <v>20.736000000000001</v>
      </c>
      <c r="BF10" s="44">
        <v>22.335999999999999</v>
      </c>
      <c r="BG10" s="47"/>
      <c r="BH10" s="43"/>
      <c r="BI10" s="42"/>
      <c r="BJ10" s="44"/>
      <c r="BK10" s="42"/>
      <c r="BL10" s="43"/>
      <c r="BM10" s="42">
        <v>20.736000000000001</v>
      </c>
      <c r="BN10" s="44">
        <v>21.341000000000001</v>
      </c>
      <c r="BO10" s="26">
        <v>20.736000000000001</v>
      </c>
      <c r="BP10" s="25">
        <v>21.763999999999999</v>
      </c>
      <c r="BQ10" s="26">
        <v>20.736000000000001</v>
      </c>
      <c r="BR10" s="25">
        <v>22.250999999999998</v>
      </c>
      <c r="BS10" s="29">
        <f t="shared" si="0"/>
        <v>559.87199999999984</v>
      </c>
      <c r="BT10" s="30">
        <f t="shared" si="1"/>
        <v>604.9380000000001</v>
      </c>
      <c r="BU10" s="37">
        <f t="shared" si="2"/>
        <v>45.066000000000258</v>
      </c>
      <c r="BV10" s="40"/>
      <c r="BW10" s="41"/>
    </row>
    <row r="11" spans="1:75" ht="15.75" x14ac:dyDescent="0.25">
      <c r="A11" s="419" t="s">
        <v>14</v>
      </c>
      <c r="B11" s="420"/>
      <c r="C11" s="42">
        <v>184.34399999999999</v>
      </c>
      <c r="D11" s="44">
        <v>242.06879999999268</v>
      </c>
      <c r="E11" s="42">
        <v>232.10400000000001</v>
      </c>
      <c r="F11" s="44">
        <v>239.58060000001825</v>
      </c>
      <c r="G11" s="46">
        <v>232.10400000000001</v>
      </c>
      <c r="H11" s="44">
        <v>234.36204999997449</v>
      </c>
      <c r="I11" s="42">
        <v>231.864</v>
      </c>
      <c r="J11" s="44">
        <v>235.52059999999813</v>
      </c>
      <c r="K11" s="42">
        <v>232.10400000000001</v>
      </c>
      <c r="L11" s="44">
        <v>221.48315000002549</v>
      </c>
      <c r="M11" s="42">
        <v>231.864</v>
      </c>
      <c r="N11" s="44">
        <v>220.91039999999583</v>
      </c>
      <c r="O11" s="42">
        <v>231.864</v>
      </c>
      <c r="P11" s="44">
        <v>226.65964999998516</v>
      </c>
      <c r="Q11" s="42">
        <v>207.864</v>
      </c>
      <c r="R11" s="44">
        <v>223.68135000001291</v>
      </c>
      <c r="S11" s="42">
        <v>207.864</v>
      </c>
      <c r="T11" s="44">
        <v>222.21974999998912</v>
      </c>
      <c r="U11" s="42">
        <v>208.10400000000001</v>
      </c>
      <c r="V11" s="44">
        <v>218.88910000001266</v>
      </c>
      <c r="W11" s="42">
        <v>207.864</v>
      </c>
      <c r="X11" s="44">
        <v>217.8421999999797</v>
      </c>
      <c r="Y11" s="46">
        <v>207.864</v>
      </c>
      <c r="Z11" s="43">
        <v>218.71655000000447</v>
      </c>
      <c r="AA11" s="42">
        <v>207.864</v>
      </c>
      <c r="AB11" s="44">
        <v>215.27714999999966</v>
      </c>
      <c r="AC11" s="45">
        <v>207.864</v>
      </c>
      <c r="AD11" s="44">
        <v>213.7111500000052</v>
      </c>
      <c r="AE11" s="24">
        <v>207.864</v>
      </c>
      <c r="AF11" s="25">
        <v>216.975099999973</v>
      </c>
      <c r="AG11" s="47">
        <v>197.78399999999999</v>
      </c>
      <c r="AH11" s="43">
        <v>214.85955000002616</v>
      </c>
      <c r="AI11" s="46">
        <v>198.024</v>
      </c>
      <c r="AJ11" s="44">
        <v>229.04200000000679</v>
      </c>
      <c r="AK11" s="47">
        <v>197.78399999999999</v>
      </c>
      <c r="AL11" s="44">
        <v>225.43004999998425</v>
      </c>
      <c r="AM11" s="35">
        <v>197.78399999999999</v>
      </c>
      <c r="AN11" s="28">
        <v>224.47015000003151</v>
      </c>
      <c r="AO11" s="42">
        <v>189.27300000000002</v>
      </c>
      <c r="AP11" s="44">
        <v>234.83764999998067</v>
      </c>
      <c r="AQ11" s="47">
        <v>181.56</v>
      </c>
      <c r="AR11" s="43">
        <v>233.19770000000631</v>
      </c>
      <c r="AS11" s="42">
        <v>195.32400000000001</v>
      </c>
      <c r="AT11" s="44">
        <v>219.74170000000237</v>
      </c>
      <c r="AU11" s="42">
        <v>197.78399999999999</v>
      </c>
      <c r="AV11" s="44">
        <v>216.5748999999912</v>
      </c>
      <c r="AW11" s="46">
        <v>196.196</v>
      </c>
      <c r="AX11" s="44">
        <v>214.63190000001276</v>
      </c>
      <c r="AY11" s="42">
        <v>198.02799999999999</v>
      </c>
      <c r="AZ11" s="44">
        <v>207.84879999997221</v>
      </c>
      <c r="BA11" s="42">
        <v>198.024</v>
      </c>
      <c r="BB11" s="44">
        <v>208.64195000002354</v>
      </c>
      <c r="BC11" s="24">
        <v>198.024</v>
      </c>
      <c r="BD11" s="28">
        <v>197.59874999998647</v>
      </c>
      <c r="BE11" s="42">
        <v>191.06399999999999</v>
      </c>
      <c r="BF11" s="44">
        <v>195.65140000001003</v>
      </c>
      <c r="BG11" s="47"/>
      <c r="BH11" s="43"/>
      <c r="BI11" s="42"/>
      <c r="BJ11" s="44"/>
      <c r="BK11" s="42"/>
      <c r="BL11" s="43"/>
      <c r="BM11" s="42">
        <v>171.14400000000001</v>
      </c>
      <c r="BN11" s="44">
        <v>195.62529999998137</v>
      </c>
      <c r="BO11" s="42">
        <v>183.624</v>
      </c>
      <c r="BP11" s="44">
        <v>196.69975000001762</v>
      </c>
      <c r="BQ11" s="42">
        <v>183.14400000000001</v>
      </c>
      <c r="BR11" s="44">
        <v>197.69734999999451</v>
      </c>
      <c r="BS11" s="29">
        <f t="shared" si="0"/>
        <v>5568.1890000000012</v>
      </c>
      <c r="BT11" s="30">
        <f t="shared" si="1"/>
        <v>5972.5819000000211</v>
      </c>
      <c r="BU11" s="37">
        <f>BT11-BS11</f>
        <v>404.39290000001984</v>
      </c>
      <c r="BV11" s="40"/>
      <c r="BW11" s="41"/>
    </row>
    <row r="12" spans="1:75" ht="15.75" x14ac:dyDescent="0.25">
      <c r="A12" s="421" t="s">
        <v>15</v>
      </c>
      <c r="B12" s="422"/>
      <c r="C12" s="42">
        <v>230.73599999999999</v>
      </c>
      <c r="D12" s="44">
        <v>212.22399999998245</v>
      </c>
      <c r="E12" s="42">
        <v>208.17599999999999</v>
      </c>
      <c r="F12" s="44">
        <v>212.34499999998155</v>
      </c>
      <c r="G12" s="46">
        <v>208.17599999999999</v>
      </c>
      <c r="H12" s="44">
        <v>206.30599999999635</v>
      </c>
      <c r="I12" s="42">
        <v>160.03200000000001</v>
      </c>
      <c r="J12" s="44">
        <v>165.2570000001254</v>
      </c>
      <c r="K12" s="42">
        <v>160.03200000000001</v>
      </c>
      <c r="L12" s="44">
        <v>227.48099999998641</v>
      </c>
      <c r="M12" s="42">
        <v>208.03200000000001</v>
      </c>
      <c r="N12" s="44">
        <v>187.75699999999185</v>
      </c>
      <c r="O12" s="42">
        <v>195.864</v>
      </c>
      <c r="P12" s="44">
        <v>194.1529999999758</v>
      </c>
      <c r="Q12" s="42">
        <v>176.68799999999999</v>
      </c>
      <c r="R12" s="44">
        <v>131.10799999999077</v>
      </c>
      <c r="S12" s="42">
        <v>188.68799999999999</v>
      </c>
      <c r="T12" s="44">
        <v>193.54099999992289</v>
      </c>
      <c r="U12" s="42">
        <v>176.68799999999999</v>
      </c>
      <c r="V12" s="44">
        <v>199.94899999999978</v>
      </c>
      <c r="W12" s="42">
        <v>164.68799999999999</v>
      </c>
      <c r="X12" s="44">
        <v>152.26610000006133</v>
      </c>
      <c r="Y12" s="46">
        <v>164.68799999999999</v>
      </c>
      <c r="Z12" s="43">
        <v>137.78500000005261</v>
      </c>
      <c r="AA12" s="42">
        <v>193.488</v>
      </c>
      <c r="AB12" s="44">
        <v>189.302999999929</v>
      </c>
      <c r="AC12" s="45">
        <v>224.54400000000001</v>
      </c>
      <c r="AD12" s="44">
        <v>269.11899999993392</v>
      </c>
      <c r="AE12" s="24">
        <v>195.744</v>
      </c>
      <c r="AF12" s="25">
        <v>260.63400000012979</v>
      </c>
      <c r="AG12" s="47">
        <v>196.8</v>
      </c>
      <c r="AH12" s="43">
        <v>287.87099999996514</v>
      </c>
      <c r="AI12" s="46">
        <v>196.8</v>
      </c>
      <c r="AJ12" s="44">
        <v>293.74699999998626</v>
      </c>
      <c r="AK12" s="47">
        <v>201.6</v>
      </c>
      <c r="AL12" s="44">
        <v>265.91700000000128</v>
      </c>
      <c r="AM12" s="35">
        <v>201.6</v>
      </c>
      <c r="AN12" s="28">
        <v>202.75500000005292</v>
      </c>
      <c r="AO12" s="42">
        <v>215.82299999999998</v>
      </c>
      <c r="AP12" s="44">
        <v>301.47999999993363</v>
      </c>
      <c r="AQ12" s="47">
        <v>171.70499999999998</v>
      </c>
      <c r="AR12" s="43">
        <v>169.38300000004841</v>
      </c>
      <c r="AS12" s="42">
        <v>202.65</v>
      </c>
      <c r="AT12" s="44">
        <v>198.03699999990278</v>
      </c>
      <c r="AU12" s="42">
        <v>217.62</v>
      </c>
      <c r="AV12" s="44">
        <v>242.80200000010524</v>
      </c>
      <c r="AW12" s="46">
        <v>223.358</v>
      </c>
      <c r="AX12" s="44">
        <v>287.70299999999543</v>
      </c>
      <c r="AY12" s="42">
        <v>106.53</v>
      </c>
      <c r="AZ12" s="44">
        <v>233.11599999990671</v>
      </c>
      <c r="BA12" s="42">
        <v>118.69499999999999</v>
      </c>
      <c r="BB12" s="44">
        <v>216.25200000006365</v>
      </c>
      <c r="BC12" s="24">
        <v>144</v>
      </c>
      <c r="BD12" s="28">
        <v>196.52500000002408</v>
      </c>
      <c r="BE12" s="42">
        <v>96</v>
      </c>
      <c r="BF12" s="44">
        <v>198.91099999998625</v>
      </c>
      <c r="BG12" s="47"/>
      <c r="BH12" s="43"/>
      <c r="BI12" s="42"/>
      <c r="BJ12" s="44"/>
      <c r="BK12" s="42"/>
      <c r="BL12" s="43"/>
      <c r="BM12" s="42">
        <v>96</v>
      </c>
      <c r="BN12" s="44">
        <v>192.61399999997408</v>
      </c>
      <c r="BO12" s="42">
        <v>199.05600000000001</v>
      </c>
      <c r="BP12" s="44">
        <v>194.08400000005093</v>
      </c>
      <c r="BQ12" s="42">
        <v>203.85599999999999</v>
      </c>
      <c r="BR12" s="44">
        <v>230.34599999990269</v>
      </c>
      <c r="BS12" s="29">
        <f t="shared" si="0"/>
        <v>4984.7569999999996</v>
      </c>
      <c r="BT12" s="30">
        <f>SUM(V12,T12,R12,P12,N12,L12,J12,H12,F12,D12,Z12,AB12,AD12,AF12,AH12,AJ12,AL12,AN12,AP12,AR12,AT12,AV12,AX12,AZ12,BB12,BD12,BF12,BH12,BJ12,BL12)-782.272</f>
        <v>5099.1889999999694</v>
      </c>
      <c r="BU12" s="37">
        <f>BT12-BS12</f>
        <v>114.43199999996978</v>
      </c>
      <c r="BV12" s="40"/>
      <c r="BW12" s="41"/>
    </row>
    <row r="13" spans="1:75" ht="15.75" x14ac:dyDescent="0.25">
      <c r="A13" s="49" t="s">
        <v>16</v>
      </c>
      <c r="B13" s="50"/>
      <c r="C13" s="42">
        <v>4.7759999999999998</v>
      </c>
      <c r="D13" s="44">
        <v>3.0119999999997162</v>
      </c>
      <c r="E13" s="42">
        <v>4.8</v>
      </c>
      <c r="F13" s="44">
        <v>3.0420000000003711</v>
      </c>
      <c r="G13" s="46">
        <v>4.8</v>
      </c>
      <c r="H13" s="44">
        <v>2.9519999999984066</v>
      </c>
      <c r="I13" s="42">
        <v>4.8</v>
      </c>
      <c r="J13" s="44">
        <v>2.9340000000001965</v>
      </c>
      <c r="K13" s="42">
        <v>4.8</v>
      </c>
      <c r="L13" s="44">
        <v>2.8320000000012442</v>
      </c>
      <c r="M13" s="42">
        <v>4.8</v>
      </c>
      <c r="N13" s="44">
        <v>3.1139999999986685</v>
      </c>
      <c r="O13" s="42">
        <v>4.8</v>
      </c>
      <c r="P13" s="44">
        <v>3.0720000000010259</v>
      </c>
      <c r="Q13" s="42">
        <v>4.8</v>
      </c>
      <c r="R13" s="44">
        <v>2.5200000000004366</v>
      </c>
      <c r="S13" s="42">
        <v>4.8</v>
      </c>
      <c r="T13" s="44">
        <v>3.0839999999980137</v>
      </c>
      <c r="U13" s="42">
        <v>4.7759999999999998</v>
      </c>
      <c r="V13" s="44">
        <v>3.024000000002161</v>
      </c>
      <c r="W13" s="42">
        <v>4.8</v>
      </c>
      <c r="X13" s="44">
        <v>2.7479999999977736</v>
      </c>
      <c r="Y13" s="46">
        <v>4.8</v>
      </c>
      <c r="Z13" s="43">
        <v>2.6400000000003274</v>
      </c>
      <c r="AA13" s="42">
        <v>4.8</v>
      </c>
      <c r="AB13" s="44">
        <v>3</v>
      </c>
      <c r="AC13" s="45">
        <v>4.8</v>
      </c>
      <c r="AD13" s="44">
        <v>3.0659999999998035</v>
      </c>
      <c r="AE13" s="47">
        <v>4.8</v>
      </c>
      <c r="AF13" s="44">
        <v>2.9160000000019863</v>
      </c>
      <c r="AG13" s="47">
        <v>12</v>
      </c>
      <c r="AH13" s="43">
        <v>3.1259999999983847</v>
      </c>
      <c r="AI13" s="46">
        <v>12</v>
      </c>
      <c r="AJ13" s="44">
        <v>3.2700000000004366</v>
      </c>
      <c r="AK13" s="47">
        <v>44.64</v>
      </c>
      <c r="AL13" s="44">
        <v>2.7539999999989959</v>
      </c>
      <c r="AM13" s="47">
        <v>44.64</v>
      </c>
      <c r="AN13" s="43">
        <v>2.5320000000001528</v>
      </c>
      <c r="AO13" s="42">
        <v>43.063000000000002</v>
      </c>
      <c r="AP13" s="44">
        <v>3</v>
      </c>
      <c r="AQ13" s="47">
        <v>36.311999999999998</v>
      </c>
      <c r="AR13" s="43">
        <v>2.9700000000020736</v>
      </c>
      <c r="AS13" s="42">
        <v>92.277000000000001</v>
      </c>
      <c r="AT13" s="44">
        <v>2.3999999999978172</v>
      </c>
      <c r="AU13" s="42">
        <v>80.936000000000007</v>
      </c>
      <c r="AV13" s="44">
        <v>2.7420000000020082</v>
      </c>
      <c r="AW13" s="46">
        <v>92.331999999999994</v>
      </c>
      <c r="AX13" s="44">
        <v>2.6339999999991051</v>
      </c>
      <c r="AY13" s="42">
        <v>87.84</v>
      </c>
      <c r="AZ13" s="44">
        <v>2.4300000000012005</v>
      </c>
      <c r="BA13" s="42">
        <v>87.84</v>
      </c>
      <c r="BB13" s="44">
        <v>2.2319999999990614</v>
      </c>
      <c r="BC13" s="47">
        <v>87.84</v>
      </c>
      <c r="BD13" s="43">
        <v>78.319999999992433</v>
      </c>
      <c r="BE13" s="42">
        <v>93.36</v>
      </c>
      <c r="BF13" s="44">
        <v>79.386000000008607</v>
      </c>
      <c r="BG13" s="47"/>
      <c r="BH13" s="43"/>
      <c r="BI13" s="42"/>
      <c r="BJ13" s="44"/>
      <c r="BK13" s="42"/>
      <c r="BL13" s="43"/>
      <c r="BM13" s="42">
        <v>96.48</v>
      </c>
      <c r="BN13" s="44">
        <v>66.756000000001222</v>
      </c>
      <c r="BO13" s="42">
        <v>117.12</v>
      </c>
      <c r="BP13" s="44">
        <v>76.903999999991356</v>
      </c>
      <c r="BQ13" s="42">
        <v>98.16</v>
      </c>
      <c r="BR13" s="44">
        <v>77.560000000007676</v>
      </c>
      <c r="BS13" s="29">
        <f t="shared" si="0"/>
        <v>882.23200000000008</v>
      </c>
      <c r="BT13" s="30">
        <f>SUM(V13,T13,R13,P13,N13,L13,J13,H13,F13,D13,Z13,AB13,AD13,AF13,AH13,AJ13,AL13,AN13,AP13,AR13,AT13,AV13,AX13,AZ13,BB13,BD13,BF13,BH13,BJ13,BL13)+782.272</f>
        <v>1011.2760000000027</v>
      </c>
      <c r="BU13" s="37"/>
      <c r="BV13" s="40"/>
      <c r="BW13" s="41"/>
    </row>
    <row r="14" spans="1:75" ht="15.75" x14ac:dyDescent="0.25">
      <c r="A14" s="421" t="s">
        <v>17</v>
      </c>
      <c r="B14" s="422"/>
      <c r="C14" s="42">
        <v>0.86399999999999999</v>
      </c>
      <c r="D14" s="44">
        <v>0.86399999999999999</v>
      </c>
      <c r="E14" s="42">
        <v>0.86399999999999999</v>
      </c>
      <c r="F14" s="44">
        <v>0.86399999999999999</v>
      </c>
      <c r="G14" s="46">
        <v>0.86399999999999999</v>
      </c>
      <c r="H14" s="44">
        <v>0.86399999999999999</v>
      </c>
      <c r="I14" s="42">
        <v>0.86399999999999999</v>
      </c>
      <c r="J14" s="44">
        <v>0.86399999999999999</v>
      </c>
      <c r="K14" s="42">
        <v>0.86399999999999999</v>
      </c>
      <c r="L14" s="44">
        <v>0.86399999999999999</v>
      </c>
      <c r="M14" s="42">
        <v>0.86399999999999999</v>
      </c>
      <c r="N14" s="44">
        <v>0.86399999999999999</v>
      </c>
      <c r="O14" s="42">
        <v>0.86399999999999999</v>
      </c>
      <c r="P14" s="44">
        <v>0.86399999999999999</v>
      </c>
      <c r="Q14" s="42">
        <v>0.86399999999999999</v>
      </c>
      <c r="R14" s="44">
        <v>0.86399999999999999</v>
      </c>
      <c r="S14" s="42">
        <v>0.86399999999999999</v>
      </c>
      <c r="T14" s="44">
        <v>0.86399999999999999</v>
      </c>
      <c r="U14" s="42">
        <v>0.86399999999999999</v>
      </c>
      <c r="V14" s="44">
        <v>0.86399999999999999</v>
      </c>
      <c r="W14" s="42">
        <v>0.86399999999999999</v>
      </c>
      <c r="X14" s="44">
        <v>0.86399999999999999</v>
      </c>
      <c r="Y14" s="46">
        <v>0.86399999999999999</v>
      </c>
      <c r="Z14" s="43">
        <v>0.86399999999999999</v>
      </c>
      <c r="AA14" s="42">
        <v>0.86399999999999999</v>
      </c>
      <c r="AB14" s="44">
        <v>0.86399999999999999</v>
      </c>
      <c r="AC14" s="45">
        <v>0.86399999999999999</v>
      </c>
      <c r="AD14" s="44">
        <v>0.86399999999999999</v>
      </c>
      <c r="AE14" s="47">
        <v>0.86399999999999999</v>
      </c>
      <c r="AF14" s="44">
        <v>0.86399999999999999</v>
      </c>
      <c r="AG14" s="47">
        <v>0.86399999999999999</v>
      </c>
      <c r="AH14" s="43">
        <v>0.86399999999999999</v>
      </c>
      <c r="AI14" s="46">
        <v>0.86399999999999999</v>
      </c>
      <c r="AJ14" s="44">
        <v>0.86399999999999999</v>
      </c>
      <c r="AK14" s="47">
        <v>0.86399999999999999</v>
      </c>
      <c r="AL14" s="44">
        <v>0.86399999999999999</v>
      </c>
      <c r="AM14" s="47">
        <v>0.86399999999999999</v>
      </c>
      <c r="AN14" s="43">
        <v>0.86399999999999999</v>
      </c>
      <c r="AO14" s="42">
        <v>0.86399999999999999</v>
      </c>
      <c r="AP14" s="44">
        <v>0.86399999999999999</v>
      </c>
      <c r="AQ14" s="47">
        <v>0.86399999999999999</v>
      </c>
      <c r="AR14" s="43">
        <v>0.86399999999999999</v>
      </c>
      <c r="AS14" s="42">
        <v>0.86399999999999999</v>
      </c>
      <c r="AT14" s="44">
        <v>0.86399999999999999</v>
      </c>
      <c r="AU14" s="42">
        <v>0.86399999999999999</v>
      </c>
      <c r="AV14" s="44">
        <v>0.86399999999999999</v>
      </c>
      <c r="AW14" s="46">
        <v>0.86399999999999999</v>
      </c>
      <c r="AX14" s="44">
        <v>0.86399999999999999</v>
      </c>
      <c r="AY14" s="42">
        <v>0.86399999999999999</v>
      </c>
      <c r="AZ14" s="44">
        <v>0.86399999999999999</v>
      </c>
      <c r="BA14" s="42">
        <v>0.86399999999999999</v>
      </c>
      <c r="BB14" s="44">
        <v>0.86399999999999999</v>
      </c>
      <c r="BC14" s="47">
        <v>0.86399999999999999</v>
      </c>
      <c r="BD14" s="43">
        <v>0.86399999999999999</v>
      </c>
      <c r="BE14" s="42">
        <v>0.86399999999999999</v>
      </c>
      <c r="BF14" s="44">
        <v>0.86399999999999999</v>
      </c>
      <c r="BG14" s="47"/>
      <c r="BH14" s="43"/>
      <c r="BI14" s="42"/>
      <c r="BJ14" s="44"/>
      <c r="BK14" s="42"/>
      <c r="BL14" s="43"/>
      <c r="BM14" s="42">
        <v>0.86399999999999999</v>
      </c>
      <c r="BN14" s="44">
        <v>0.86399999999999999</v>
      </c>
      <c r="BO14" s="42">
        <v>0.86399999999999999</v>
      </c>
      <c r="BP14" s="44">
        <v>0.86399999999999999</v>
      </c>
      <c r="BQ14" s="42">
        <v>0.86399999999999999</v>
      </c>
      <c r="BR14" s="44">
        <v>0.86399999999999999</v>
      </c>
      <c r="BS14" s="29">
        <f t="shared" ref="BS14:BS35" si="3">SUM(C14,E14,G14,I14,K14,M14,O14,Q14,S14,U14,Y14,AA14,AC14,AE14,AG14,AI14,AK14,AM14,AO14,AQ14,AS14,AU14,AW14,AY14,BA14,BC14,BE14,BG14,BI14,,BI14,BK14)</f>
        <v>23.328000000000014</v>
      </c>
      <c r="BT14" s="30">
        <f t="shared" ref="BT14:BT34" si="4">SUM(V14,T14,R14,P14,N14,L14,J14,H14,F14,D14,Z14,AB14,AD14,AF14,AH14,AJ14,AL14,AN14,AP14,AR14,AT14,AV14,AX14,AZ14,BB14,BD14,BF14,BH14,BJ14,BL14)</f>
        <v>23.328000000000014</v>
      </c>
      <c r="BU14" s="37">
        <f t="shared" si="2"/>
        <v>0</v>
      </c>
      <c r="BV14" s="40"/>
      <c r="BW14" s="41"/>
    </row>
    <row r="15" spans="1:75" ht="15.75" x14ac:dyDescent="0.25">
      <c r="A15" s="421" t="s">
        <v>18</v>
      </c>
      <c r="B15" s="422"/>
      <c r="C15" s="42">
        <v>228</v>
      </c>
      <c r="D15" s="44">
        <v>179.73400000001493</v>
      </c>
      <c r="E15" s="42">
        <v>204</v>
      </c>
      <c r="F15" s="44">
        <v>175.89799999999013</v>
      </c>
      <c r="G15" s="46">
        <v>204</v>
      </c>
      <c r="H15" s="44">
        <v>154.97199999999793</v>
      </c>
      <c r="I15" s="42">
        <v>172.8</v>
      </c>
      <c r="J15" s="44">
        <v>141.48599999999351</v>
      </c>
      <c r="K15" s="42">
        <v>148.80000000000001</v>
      </c>
      <c r="L15" s="44">
        <v>101.25999999999112</v>
      </c>
      <c r="M15" s="42">
        <v>172.8</v>
      </c>
      <c r="N15" s="44">
        <v>112.23400000002403</v>
      </c>
      <c r="O15" s="42">
        <v>132</v>
      </c>
      <c r="P15" s="44">
        <v>121.59999999997308</v>
      </c>
      <c r="Q15" s="42">
        <v>132</v>
      </c>
      <c r="R15" s="44">
        <v>117.40000000000509</v>
      </c>
      <c r="S15" s="42">
        <v>115.2</v>
      </c>
      <c r="T15" s="44">
        <v>121.31800000001749</v>
      </c>
      <c r="U15" s="42">
        <v>108</v>
      </c>
      <c r="V15" s="44">
        <v>127.57399999999507</v>
      </c>
      <c r="W15" s="42">
        <v>108</v>
      </c>
      <c r="X15" s="44">
        <v>124.23799999999756</v>
      </c>
      <c r="Y15" s="46">
        <v>108</v>
      </c>
      <c r="Z15" s="43">
        <v>95.605999999983396</v>
      </c>
      <c r="AA15" s="42">
        <v>172.8</v>
      </c>
      <c r="AB15" s="44">
        <v>124.29800000003161</v>
      </c>
      <c r="AC15" s="45">
        <v>192</v>
      </c>
      <c r="AD15" s="44">
        <v>163.76399999999012</v>
      </c>
      <c r="AE15" s="47">
        <v>192</v>
      </c>
      <c r="AF15" s="44">
        <v>165.9299999999912</v>
      </c>
      <c r="AG15" s="47">
        <v>132</v>
      </c>
      <c r="AH15" s="43">
        <v>176.83600000000297</v>
      </c>
      <c r="AI15" s="46">
        <v>132</v>
      </c>
      <c r="AJ15" s="44">
        <v>162.24399999999514</v>
      </c>
      <c r="AK15" s="47">
        <v>100.8</v>
      </c>
      <c r="AL15" s="44">
        <v>103.11599999999635</v>
      </c>
      <c r="AM15" s="47">
        <v>72</v>
      </c>
      <c r="AN15" s="43">
        <v>47.616000000007261</v>
      </c>
      <c r="AO15" s="42">
        <v>55.466000000000001</v>
      </c>
      <c r="AP15" s="44">
        <v>33.692000000004555</v>
      </c>
      <c r="AQ15" s="47">
        <v>26.553999999999998</v>
      </c>
      <c r="AR15" s="43">
        <v>28.852000000009866</v>
      </c>
      <c r="AS15" s="42">
        <v>43.292000000000002</v>
      </c>
      <c r="AT15" s="44">
        <v>27.571999999987383</v>
      </c>
      <c r="AU15" s="42">
        <v>56.4</v>
      </c>
      <c r="AV15" s="44">
        <v>28.179999999996653</v>
      </c>
      <c r="AW15" s="46">
        <v>54.595999999999997</v>
      </c>
      <c r="AX15" s="44">
        <v>31.327999999988606</v>
      </c>
      <c r="AY15" s="42">
        <v>27.624000000000002</v>
      </c>
      <c r="AZ15" s="44">
        <v>36.168000000006941</v>
      </c>
      <c r="BA15" s="42">
        <v>27.672000000000001</v>
      </c>
      <c r="BB15" s="44">
        <v>43.580000000007203</v>
      </c>
      <c r="BC15" s="47">
        <v>172.8</v>
      </c>
      <c r="BD15" s="43">
        <v>129.82599999999729</v>
      </c>
      <c r="BE15" s="42">
        <v>177.6</v>
      </c>
      <c r="BF15" s="44">
        <v>180.16599999999926</v>
      </c>
      <c r="BG15" s="47"/>
      <c r="BH15" s="43"/>
      <c r="BI15" s="42"/>
      <c r="BJ15" s="44"/>
      <c r="BK15" s="42"/>
      <c r="BL15" s="43"/>
      <c r="BM15" s="42">
        <v>177.6</v>
      </c>
      <c r="BN15" s="44">
        <v>196.71799999999712</v>
      </c>
      <c r="BO15" s="42">
        <v>177.6</v>
      </c>
      <c r="BP15" s="44">
        <v>190.75000000002547</v>
      </c>
      <c r="BQ15" s="42">
        <v>177.6</v>
      </c>
      <c r="BR15" s="44">
        <v>202.69599999998536</v>
      </c>
      <c r="BS15" s="29">
        <f t="shared" si="3"/>
        <v>3361.2039999999997</v>
      </c>
      <c r="BT15" s="30">
        <f t="shared" si="4"/>
        <v>2932.2499999999982</v>
      </c>
      <c r="BU15" s="51">
        <f t="shared" si="2"/>
        <v>-428.95400000000154</v>
      </c>
      <c r="BV15" s="40"/>
      <c r="BW15" s="41"/>
    </row>
    <row r="16" spans="1:75" ht="15.75" x14ac:dyDescent="0.25">
      <c r="A16" s="421" t="s">
        <v>19</v>
      </c>
      <c r="B16" s="422"/>
      <c r="C16" s="42">
        <v>24.96</v>
      </c>
      <c r="D16" s="44">
        <v>36.976799999997311</v>
      </c>
      <c r="E16" s="42">
        <v>24.864000000000001</v>
      </c>
      <c r="F16" s="44">
        <v>37.728319999997623</v>
      </c>
      <c r="G16" s="46">
        <v>24.864000000000001</v>
      </c>
      <c r="H16" s="44">
        <v>37.116800000001383</v>
      </c>
      <c r="I16" s="42">
        <v>24.84</v>
      </c>
      <c r="J16" s="44">
        <v>37.57264000000054</v>
      </c>
      <c r="K16" s="42">
        <v>24.84</v>
      </c>
      <c r="L16" s="44">
        <v>38.404800000003014</v>
      </c>
      <c r="M16" s="42">
        <v>24.84</v>
      </c>
      <c r="N16" s="44">
        <v>38.345439999993978</v>
      </c>
      <c r="O16" s="42">
        <v>24.815999999999999</v>
      </c>
      <c r="P16" s="44">
        <v>38.214400000000893</v>
      </c>
      <c r="Q16" s="42">
        <v>24.815999999999999</v>
      </c>
      <c r="R16" s="44">
        <v>37.847039999997357</v>
      </c>
      <c r="S16" s="42">
        <v>24.815999999999999</v>
      </c>
      <c r="T16" s="44">
        <v>38.034080000006945</v>
      </c>
      <c r="U16" s="42">
        <v>24.815999999999999</v>
      </c>
      <c r="V16" s="44">
        <v>36.971200000000245</v>
      </c>
      <c r="W16" s="42">
        <v>24.815999999999999</v>
      </c>
      <c r="X16" s="44">
        <v>37.702559999998485</v>
      </c>
      <c r="Y16" s="46">
        <v>24.815999999999999</v>
      </c>
      <c r="Z16" s="43">
        <v>37.647679999999525</v>
      </c>
      <c r="AA16" s="42">
        <v>24.815999999999999</v>
      </c>
      <c r="AB16" s="44">
        <v>37.842560000000518</v>
      </c>
      <c r="AC16" s="45">
        <v>24.768000000000001</v>
      </c>
      <c r="AD16" s="44">
        <v>38.867359999999465</v>
      </c>
      <c r="AE16" s="47">
        <v>24.815999999999999</v>
      </c>
      <c r="AF16" s="44">
        <v>39.932480000002542</v>
      </c>
      <c r="AG16" s="47">
        <v>24.911999999999999</v>
      </c>
      <c r="AH16" s="43">
        <v>38.98943999999581</v>
      </c>
      <c r="AI16" s="46">
        <v>24.936</v>
      </c>
      <c r="AJ16" s="44">
        <v>38.047520000003573</v>
      </c>
      <c r="AK16" s="47">
        <v>24.936</v>
      </c>
      <c r="AL16" s="44">
        <v>36.229759999997917</v>
      </c>
      <c r="AM16" s="47">
        <v>24.936</v>
      </c>
      <c r="AN16" s="43">
        <v>27.959680000001971</v>
      </c>
      <c r="AO16" s="42">
        <v>24.063000000000002</v>
      </c>
      <c r="AP16" s="44">
        <v>40.016479999998268</v>
      </c>
      <c r="AQ16" s="47">
        <v>23.448</v>
      </c>
      <c r="AR16" s="43">
        <v>40.308799999995678</v>
      </c>
      <c r="AS16" s="42">
        <v>11.943</v>
      </c>
      <c r="AT16" s="44">
        <v>36.001280000004336</v>
      </c>
      <c r="AU16" s="42">
        <v>24.936</v>
      </c>
      <c r="AV16" s="44">
        <v>36.055039999992879</v>
      </c>
      <c r="AW16" s="46">
        <v>24.763999999999999</v>
      </c>
      <c r="AX16" s="44">
        <v>34.329120000001858</v>
      </c>
      <c r="AY16" s="42">
        <v>24.936</v>
      </c>
      <c r="AZ16" s="44">
        <v>36.119999999999997</v>
      </c>
      <c r="BA16" s="42">
        <v>24.936</v>
      </c>
      <c r="BB16" s="44">
        <v>35.997920000003653</v>
      </c>
      <c r="BC16" s="47">
        <v>24.936</v>
      </c>
      <c r="BD16" s="43">
        <v>40.626879999997328</v>
      </c>
      <c r="BE16" s="42">
        <v>25.44</v>
      </c>
      <c r="BF16" s="44">
        <v>40.322240000004527</v>
      </c>
      <c r="BG16" s="47"/>
      <c r="BH16" s="43"/>
      <c r="BI16" s="42"/>
      <c r="BJ16" s="44"/>
      <c r="BK16" s="42"/>
      <c r="BL16" s="43"/>
      <c r="BM16" s="42">
        <v>24.48</v>
      </c>
      <c r="BN16" s="44">
        <v>40.415199999999018</v>
      </c>
      <c r="BO16" s="42">
        <v>25.295999999999999</v>
      </c>
      <c r="BP16" s="44">
        <v>41.522880000000583</v>
      </c>
      <c r="BQ16" s="42">
        <v>25.295999999999999</v>
      </c>
      <c r="BR16" s="44">
        <v>40.817280000001482</v>
      </c>
      <c r="BS16" s="29">
        <f t="shared" si="3"/>
        <v>656.81</v>
      </c>
      <c r="BT16" s="30">
        <f t="shared" si="4"/>
        <v>1012.5057599999991</v>
      </c>
      <c r="BU16" s="37">
        <f t="shared" si="2"/>
        <v>355.69575999999915</v>
      </c>
      <c r="BV16" s="40"/>
      <c r="BW16" s="41"/>
    </row>
    <row r="17" spans="1:75" ht="15.75" x14ac:dyDescent="0.25">
      <c r="A17" s="421" t="s">
        <v>20</v>
      </c>
      <c r="B17" s="422"/>
      <c r="C17" s="42">
        <v>48</v>
      </c>
      <c r="D17" s="44">
        <v>39.65</v>
      </c>
      <c r="E17" s="42">
        <v>40.799999999999997</v>
      </c>
      <c r="F17" s="44">
        <v>50.98</v>
      </c>
      <c r="G17" s="46">
        <v>40.799999999999997</v>
      </c>
      <c r="H17" s="44">
        <v>54.86</v>
      </c>
      <c r="I17" s="42">
        <v>38.64</v>
      </c>
      <c r="J17" s="44">
        <v>54.16</v>
      </c>
      <c r="K17" s="42">
        <v>38.64</v>
      </c>
      <c r="L17" s="44">
        <v>49.89</v>
      </c>
      <c r="M17" s="42">
        <v>38.64</v>
      </c>
      <c r="N17" s="44">
        <v>40.83</v>
      </c>
      <c r="O17" s="42">
        <v>38.64</v>
      </c>
      <c r="P17" s="44">
        <v>40.83</v>
      </c>
      <c r="Q17" s="42">
        <v>38.64</v>
      </c>
      <c r="R17" s="44">
        <v>54.87</v>
      </c>
      <c r="S17" s="42">
        <v>38.64</v>
      </c>
      <c r="T17" s="44">
        <v>35.119999999999997</v>
      </c>
      <c r="U17" s="42">
        <v>38.64</v>
      </c>
      <c r="V17" s="44">
        <v>48.02</v>
      </c>
      <c r="W17" s="42">
        <v>38.64</v>
      </c>
      <c r="X17" s="44">
        <v>48.02</v>
      </c>
      <c r="Y17" s="46">
        <v>38.64</v>
      </c>
      <c r="Z17" s="43">
        <v>43.29</v>
      </c>
      <c r="AA17" s="42">
        <v>38.64</v>
      </c>
      <c r="AB17" s="44">
        <v>53.98</v>
      </c>
      <c r="AC17" s="45">
        <v>38.64</v>
      </c>
      <c r="AD17" s="44">
        <v>33.1</v>
      </c>
      <c r="AE17" s="47">
        <v>38.64</v>
      </c>
      <c r="AF17" s="44">
        <v>33.1</v>
      </c>
      <c r="AG17" s="47">
        <v>38.64</v>
      </c>
      <c r="AH17" s="43">
        <v>32.82</v>
      </c>
      <c r="AI17" s="46">
        <v>38.64</v>
      </c>
      <c r="AJ17" s="44">
        <v>30.19</v>
      </c>
      <c r="AK17" s="47">
        <v>38.64</v>
      </c>
      <c r="AL17" s="44">
        <v>36.130000000000003</v>
      </c>
      <c r="AM17" s="47">
        <v>38.64</v>
      </c>
      <c r="AN17" s="43">
        <v>36.130000000000003</v>
      </c>
      <c r="AO17" s="42">
        <v>38.64</v>
      </c>
      <c r="AP17" s="44">
        <v>44.99</v>
      </c>
      <c r="AQ17" s="47">
        <v>38.64</v>
      </c>
      <c r="AR17" s="43">
        <v>42.79</v>
      </c>
      <c r="AS17" s="42">
        <v>38.64</v>
      </c>
      <c r="AT17" s="44">
        <v>60.579000000000001</v>
      </c>
      <c r="AU17" s="42">
        <v>38.64</v>
      </c>
      <c r="AV17" s="44">
        <v>60.579000000000001</v>
      </c>
      <c r="AW17" s="46">
        <v>38.64</v>
      </c>
      <c r="AX17" s="44">
        <v>44.99</v>
      </c>
      <c r="AY17" s="42">
        <v>38.64</v>
      </c>
      <c r="AZ17" s="44">
        <v>32.36</v>
      </c>
      <c r="BA17" s="42">
        <v>38.64</v>
      </c>
      <c r="BB17" s="44">
        <v>31.81</v>
      </c>
      <c r="BC17" s="47">
        <v>38.64</v>
      </c>
      <c r="BD17" s="43">
        <v>31.81</v>
      </c>
      <c r="BE17" s="42">
        <v>38.64</v>
      </c>
      <c r="BF17" s="44">
        <v>43.08</v>
      </c>
      <c r="BG17" s="47"/>
      <c r="BH17" s="43"/>
      <c r="BI17" s="42"/>
      <c r="BJ17" s="44"/>
      <c r="BK17" s="42"/>
      <c r="BL17" s="43"/>
      <c r="BM17" s="42">
        <v>38.64</v>
      </c>
      <c r="BN17" s="44">
        <v>42.33</v>
      </c>
      <c r="BO17" s="42">
        <v>38.64</v>
      </c>
      <c r="BP17" s="44">
        <v>31.81</v>
      </c>
      <c r="BQ17" s="42">
        <v>24.24</v>
      </c>
      <c r="BR17" s="44">
        <v>45.16</v>
      </c>
      <c r="BS17" s="29">
        <f t="shared" si="3"/>
        <v>1056.9599999999998</v>
      </c>
      <c r="BT17" s="30">
        <f t="shared" si="4"/>
        <v>1160.9379999999996</v>
      </c>
      <c r="BU17" s="37">
        <f t="shared" si="2"/>
        <v>103.97799999999984</v>
      </c>
      <c r="BV17" s="40"/>
      <c r="BW17" s="41"/>
    </row>
    <row r="18" spans="1:75" ht="15.75" x14ac:dyDescent="0.25">
      <c r="A18" s="433" t="s">
        <v>21</v>
      </c>
      <c r="B18" s="434"/>
      <c r="C18" s="42">
        <v>4.8</v>
      </c>
      <c r="D18" s="44">
        <v>7</v>
      </c>
      <c r="E18" s="42">
        <v>4.8</v>
      </c>
      <c r="F18" s="44">
        <v>7</v>
      </c>
      <c r="G18" s="46">
        <v>4.8</v>
      </c>
      <c r="H18" s="44">
        <v>7</v>
      </c>
      <c r="I18" s="42">
        <v>4.8</v>
      </c>
      <c r="J18" s="44">
        <v>7</v>
      </c>
      <c r="K18" s="42">
        <v>4.8</v>
      </c>
      <c r="L18" s="44">
        <v>7</v>
      </c>
      <c r="M18" s="42">
        <v>4.8</v>
      </c>
      <c r="N18" s="44">
        <v>7</v>
      </c>
      <c r="O18" s="42">
        <v>4.8</v>
      </c>
      <c r="P18" s="44">
        <v>7</v>
      </c>
      <c r="Q18" s="42">
        <v>4.8</v>
      </c>
      <c r="R18" s="44">
        <v>7</v>
      </c>
      <c r="S18" s="42">
        <v>4.8</v>
      </c>
      <c r="T18" s="44">
        <v>7</v>
      </c>
      <c r="U18" s="42">
        <v>4.8</v>
      </c>
      <c r="V18" s="44">
        <v>7</v>
      </c>
      <c r="W18" s="42">
        <v>4.8</v>
      </c>
      <c r="X18" s="44">
        <v>7</v>
      </c>
      <c r="Y18" s="46">
        <v>4.8</v>
      </c>
      <c r="Z18" s="43">
        <v>7</v>
      </c>
      <c r="AA18" s="42">
        <v>4.8</v>
      </c>
      <c r="AB18" s="44">
        <v>7</v>
      </c>
      <c r="AC18" s="45">
        <v>4.8</v>
      </c>
      <c r="AD18" s="44">
        <v>7</v>
      </c>
      <c r="AE18" s="47">
        <v>4.8</v>
      </c>
      <c r="AF18" s="44">
        <v>7</v>
      </c>
      <c r="AG18" s="47">
        <v>4.8</v>
      </c>
      <c r="AH18" s="43">
        <v>7</v>
      </c>
      <c r="AI18" s="46">
        <v>4.8</v>
      </c>
      <c r="AJ18" s="44">
        <v>7</v>
      </c>
      <c r="AK18" s="47">
        <v>4.8</v>
      </c>
      <c r="AL18" s="44">
        <v>7</v>
      </c>
      <c r="AM18" s="47">
        <v>4.8</v>
      </c>
      <c r="AN18" s="43">
        <v>7</v>
      </c>
      <c r="AO18" s="42">
        <v>4.1970000000000001</v>
      </c>
      <c r="AP18" s="44">
        <v>7</v>
      </c>
      <c r="AQ18" s="47">
        <v>3.7199999999999998</v>
      </c>
      <c r="AR18" s="43">
        <v>7</v>
      </c>
      <c r="AS18" s="42">
        <v>4.6559999999999997</v>
      </c>
      <c r="AT18" s="44">
        <v>7</v>
      </c>
      <c r="AU18" s="42">
        <v>4.8</v>
      </c>
      <c r="AV18" s="44">
        <v>7</v>
      </c>
      <c r="AW18" s="46">
        <v>4.6840000000000002</v>
      </c>
      <c r="AX18" s="44">
        <v>7</v>
      </c>
      <c r="AY18" s="42">
        <v>4.8</v>
      </c>
      <c r="AZ18" s="44">
        <v>7</v>
      </c>
      <c r="BA18" s="42">
        <v>4.8</v>
      </c>
      <c r="BB18" s="44">
        <v>7</v>
      </c>
      <c r="BC18" s="47">
        <v>4.8</v>
      </c>
      <c r="BD18" s="43">
        <v>7</v>
      </c>
      <c r="BE18" s="42">
        <v>4.8</v>
      </c>
      <c r="BF18" s="44">
        <v>7</v>
      </c>
      <c r="BG18" s="47"/>
      <c r="BH18" s="43"/>
      <c r="BI18" s="42"/>
      <c r="BJ18" s="44"/>
      <c r="BK18" s="42"/>
      <c r="BL18" s="43"/>
      <c r="BM18" s="42">
        <v>4.8</v>
      </c>
      <c r="BN18" s="44">
        <v>7</v>
      </c>
      <c r="BO18" s="42">
        <v>4.8</v>
      </c>
      <c r="BP18" s="44">
        <v>7</v>
      </c>
      <c r="BQ18" s="42">
        <v>4.8</v>
      </c>
      <c r="BR18" s="44">
        <v>7</v>
      </c>
      <c r="BS18" s="29">
        <f t="shared" si="3"/>
        <v>127.65699999999997</v>
      </c>
      <c r="BT18" s="30">
        <f t="shared" si="4"/>
        <v>189</v>
      </c>
      <c r="BU18" s="37">
        <f t="shared" si="2"/>
        <v>61.343000000000032</v>
      </c>
      <c r="BV18" s="40"/>
      <c r="BW18" s="41"/>
    </row>
    <row r="19" spans="1:75" ht="15.75" x14ac:dyDescent="0.25">
      <c r="A19" s="425" t="s">
        <v>22</v>
      </c>
      <c r="B19" s="426"/>
      <c r="C19" s="42">
        <v>32.351999999999997</v>
      </c>
      <c r="D19" s="44">
        <v>31.517999999898194</v>
      </c>
      <c r="E19" s="42">
        <v>32.351999999999997</v>
      </c>
      <c r="F19" s="44">
        <v>30.62700000010949</v>
      </c>
      <c r="G19" s="46">
        <v>32.351999999999997</v>
      </c>
      <c r="H19" s="44">
        <v>30.486999999950058</v>
      </c>
      <c r="I19" s="42">
        <v>32.351999999999997</v>
      </c>
      <c r="J19" s="44">
        <v>28.506999999915482</v>
      </c>
      <c r="K19" s="42">
        <v>32.351999999999997</v>
      </c>
      <c r="L19" s="44">
        <v>27.804000000003843</v>
      </c>
      <c r="M19" s="42">
        <v>32.351999999999997</v>
      </c>
      <c r="N19" s="44">
        <v>28.053999999939492</v>
      </c>
      <c r="O19" s="42">
        <v>32.351999999999997</v>
      </c>
      <c r="P19" s="44">
        <v>23.917000000041298</v>
      </c>
      <c r="Q19" s="42">
        <v>29.952000000000002</v>
      </c>
      <c r="R19" s="44">
        <v>22.212000000007684</v>
      </c>
      <c r="S19" s="42">
        <v>29.952000000000002</v>
      </c>
      <c r="T19" s="44">
        <v>27.652000000122932</v>
      </c>
      <c r="U19" s="42">
        <v>29.952000000000002</v>
      </c>
      <c r="V19" s="44">
        <v>25.544000000003841</v>
      </c>
      <c r="W19" s="42">
        <v>27.552</v>
      </c>
      <c r="X19" s="44">
        <v>28.975999999982712</v>
      </c>
      <c r="Y19" s="46">
        <v>27.552</v>
      </c>
      <c r="Z19" s="43">
        <v>21.566999999906841</v>
      </c>
      <c r="AA19" s="42">
        <v>27.552</v>
      </c>
      <c r="AB19" s="44">
        <v>37.935000000120056</v>
      </c>
      <c r="AC19" s="45">
        <v>27.552</v>
      </c>
      <c r="AD19" s="44">
        <v>27.584999999914523</v>
      </c>
      <c r="AE19" s="47">
        <v>27.552</v>
      </c>
      <c r="AF19" s="44">
        <v>24.416999999989436</v>
      </c>
      <c r="AG19" s="47">
        <v>26.4</v>
      </c>
      <c r="AH19" s="43">
        <v>31.053000000006723</v>
      </c>
      <c r="AI19" s="46">
        <v>26.4</v>
      </c>
      <c r="AJ19" s="44">
        <v>28.337999999965426</v>
      </c>
      <c r="AK19" s="47">
        <v>26.4</v>
      </c>
      <c r="AL19" s="44">
        <v>27.763000000126777</v>
      </c>
      <c r="AM19" s="47">
        <v>26.376000000000001</v>
      </c>
      <c r="AN19" s="43">
        <v>27.958999999860737</v>
      </c>
      <c r="AO19" s="42">
        <v>25.643000000000001</v>
      </c>
      <c r="AP19" s="44">
        <v>32.151000000089319</v>
      </c>
      <c r="AQ19" s="47">
        <v>26.4</v>
      </c>
      <c r="AR19" s="43">
        <v>24.121999999985594</v>
      </c>
      <c r="AS19" s="42">
        <v>26.4</v>
      </c>
      <c r="AT19" s="44">
        <v>22.209000000051862</v>
      </c>
      <c r="AU19" s="42">
        <v>26.4</v>
      </c>
      <c r="AV19" s="44">
        <v>23.99099999993469</v>
      </c>
      <c r="AW19" s="46">
        <v>26.4</v>
      </c>
      <c r="AX19" s="44">
        <v>25.981999999960621</v>
      </c>
      <c r="AY19" s="42">
        <v>26.4</v>
      </c>
      <c r="AZ19" s="44">
        <v>17.901000000144062</v>
      </c>
      <c r="BA19" s="42">
        <v>26.4</v>
      </c>
      <c r="BB19" s="44">
        <v>25.542999999995196</v>
      </c>
      <c r="BC19" s="47">
        <v>26.4</v>
      </c>
      <c r="BD19" s="43">
        <v>27.992999999904917</v>
      </c>
      <c r="BE19" s="42">
        <v>26.4</v>
      </c>
      <c r="BF19" s="44">
        <v>29.340999999916441</v>
      </c>
      <c r="BG19" s="47"/>
      <c r="BH19" s="43"/>
      <c r="BI19" s="42"/>
      <c r="BJ19" s="44"/>
      <c r="BK19" s="42"/>
      <c r="BL19" s="43"/>
      <c r="BM19" s="42">
        <v>26.4</v>
      </c>
      <c r="BN19" s="44">
        <v>28.103000000046102</v>
      </c>
      <c r="BO19" s="42">
        <v>26.4</v>
      </c>
      <c r="BP19" s="44">
        <v>31.029000000043219</v>
      </c>
      <c r="BQ19" s="42">
        <v>26.4</v>
      </c>
      <c r="BR19" s="44">
        <v>25.970999999986553</v>
      </c>
      <c r="BS19" s="29">
        <f t="shared" si="3"/>
        <v>768.94699999999989</v>
      </c>
      <c r="BT19" s="30">
        <f t="shared" si="4"/>
        <v>732.17199999986576</v>
      </c>
      <c r="BU19" s="37">
        <f t="shared" si="2"/>
        <v>-36.775000000134128</v>
      </c>
      <c r="BV19" s="40"/>
      <c r="BW19" s="41"/>
    </row>
    <row r="20" spans="1:75" ht="15.75" x14ac:dyDescent="0.25">
      <c r="A20" s="427" t="s">
        <v>23</v>
      </c>
      <c r="B20" s="428"/>
      <c r="C20" s="42">
        <v>21.6</v>
      </c>
      <c r="D20" s="44">
        <v>21.018000000000001</v>
      </c>
      <c r="E20" s="42">
        <v>21.6</v>
      </c>
      <c r="F20" s="44">
        <v>20.588999999999999</v>
      </c>
      <c r="G20" s="46">
        <v>21.6</v>
      </c>
      <c r="H20" s="44">
        <v>21.125</v>
      </c>
      <c r="I20" s="42">
        <v>21.6</v>
      </c>
      <c r="J20" s="44">
        <v>18.221</v>
      </c>
      <c r="K20" s="42">
        <v>21.6</v>
      </c>
      <c r="L20" s="44">
        <v>15.821999999999999</v>
      </c>
      <c r="M20" s="42">
        <v>21.6</v>
      </c>
      <c r="N20" s="44">
        <v>17.024000000000001</v>
      </c>
      <c r="O20" s="42">
        <v>21.6</v>
      </c>
      <c r="P20" s="44">
        <v>18.125</v>
      </c>
      <c r="Q20" s="42">
        <v>21.6</v>
      </c>
      <c r="R20" s="44">
        <v>15.54</v>
      </c>
      <c r="S20" s="42">
        <v>21.6</v>
      </c>
      <c r="T20" s="44">
        <v>15.38</v>
      </c>
      <c r="U20" s="46">
        <v>21.6</v>
      </c>
      <c r="V20" s="44">
        <v>18.082000000000001</v>
      </c>
      <c r="W20" s="42">
        <v>21.6</v>
      </c>
      <c r="X20" s="44">
        <v>18.082000000000001</v>
      </c>
      <c r="Y20" s="46">
        <v>21.6</v>
      </c>
      <c r="Z20" s="43">
        <v>11.565</v>
      </c>
      <c r="AA20" s="42">
        <v>21.6</v>
      </c>
      <c r="AB20" s="44">
        <v>18.021999999999998</v>
      </c>
      <c r="AC20" s="45">
        <v>21.6</v>
      </c>
      <c r="AD20" s="44">
        <v>18.548999999999999</v>
      </c>
      <c r="AE20" s="47">
        <v>21.6</v>
      </c>
      <c r="AF20" s="44">
        <v>16.401</v>
      </c>
      <c r="AG20" s="47">
        <v>21.6</v>
      </c>
      <c r="AH20" s="43">
        <v>14.355</v>
      </c>
      <c r="AI20" s="46">
        <v>21.6</v>
      </c>
      <c r="AJ20" s="44">
        <v>16.277999999999999</v>
      </c>
      <c r="AK20" s="47">
        <v>21.6</v>
      </c>
      <c r="AL20" s="44">
        <v>17.645</v>
      </c>
      <c r="AM20" s="47">
        <v>21.6</v>
      </c>
      <c r="AN20" s="43">
        <v>17.911000000000001</v>
      </c>
      <c r="AO20" s="42">
        <v>21.6</v>
      </c>
      <c r="AP20" s="44">
        <v>14.840999999999999</v>
      </c>
      <c r="AQ20" s="47">
        <v>21.6</v>
      </c>
      <c r="AR20" s="43">
        <v>16.468</v>
      </c>
      <c r="AS20" s="42">
        <v>21.6</v>
      </c>
      <c r="AT20" s="44">
        <v>18.117000000000001</v>
      </c>
      <c r="AU20" s="42">
        <v>21.6</v>
      </c>
      <c r="AV20" s="44">
        <v>18.117000000000001</v>
      </c>
      <c r="AW20" s="46">
        <v>21.6</v>
      </c>
      <c r="AX20" s="44">
        <v>15.664</v>
      </c>
      <c r="AY20" s="42">
        <v>21.6</v>
      </c>
      <c r="AZ20" s="44">
        <v>21.699000000000002</v>
      </c>
      <c r="BA20" s="42">
        <v>21.6</v>
      </c>
      <c r="BB20" s="44">
        <v>12.737</v>
      </c>
      <c r="BC20" s="47">
        <v>21.6</v>
      </c>
      <c r="BD20" s="43">
        <v>12.201000000000001</v>
      </c>
      <c r="BE20" s="42">
        <v>21.6</v>
      </c>
      <c r="BF20" s="44">
        <v>17.981000000000002</v>
      </c>
      <c r="BG20" s="47"/>
      <c r="BH20" s="43"/>
      <c r="BI20" s="42"/>
      <c r="BJ20" s="44"/>
      <c r="BK20" s="42"/>
      <c r="BL20" s="43"/>
      <c r="BM20" s="42">
        <v>21.6</v>
      </c>
      <c r="BN20" s="44">
        <v>16.908999999999999</v>
      </c>
      <c r="BO20" s="42">
        <v>21.6</v>
      </c>
      <c r="BP20" s="44">
        <v>18.331</v>
      </c>
      <c r="BQ20" s="42">
        <v>21.6</v>
      </c>
      <c r="BR20" s="44">
        <v>15.212999999999999</v>
      </c>
      <c r="BS20" s="29">
        <f t="shared" si="3"/>
        <v>583.20000000000027</v>
      </c>
      <c r="BT20" s="30">
        <f t="shared" si="4"/>
        <v>459.47700000000015</v>
      </c>
      <c r="BU20" s="37">
        <f t="shared" si="2"/>
        <v>-123.72300000000013</v>
      </c>
      <c r="BV20" s="40"/>
      <c r="BW20" s="41"/>
    </row>
    <row r="21" spans="1:75" ht="15.75" x14ac:dyDescent="0.25">
      <c r="A21" s="427" t="s">
        <v>24</v>
      </c>
      <c r="B21" s="428"/>
      <c r="C21" s="42">
        <v>7.008</v>
      </c>
      <c r="D21" s="44">
        <v>7</v>
      </c>
      <c r="E21" s="42">
        <v>7.008</v>
      </c>
      <c r="F21" s="44">
        <v>7</v>
      </c>
      <c r="G21" s="46">
        <v>7.008</v>
      </c>
      <c r="H21" s="44">
        <v>7</v>
      </c>
      <c r="I21" s="42">
        <v>7.008</v>
      </c>
      <c r="J21" s="44">
        <v>7</v>
      </c>
      <c r="K21" s="42">
        <v>7.008</v>
      </c>
      <c r="L21" s="44">
        <v>7</v>
      </c>
      <c r="M21" s="42">
        <v>7.008</v>
      </c>
      <c r="N21" s="44">
        <v>7</v>
      </c>
      <c r="O21" s="42">
        <v>7.008</v>
      </c>
      <c r="P21" s="44">
        <v>7</v>
      </c>
      <c r="Q21" s="42">
        <v>7.008</v>
      </c>
      <c r="R21" s="44">
        <v>7</v>
      </c>
      <c r="S21" s="42">
        <v>7.008</v>
      </c>
      <c r="T21" s="44">
        <v>7</v>
      </c>
      <c r="U21" s="46">
        <v>7.008</v>
      </c>
      <c r="V21" s="44">
        <v>7</v>
      </c>
      <c r="W21" s="42">
        <v>7.008</v>
      </c>
      <c r="X21" s="44">
        <v>7</v>
      </c>
      <c r="Y21" s="46">
        <v>7.008</v>
      </c>
      <c r="Z21" s="43">
        <v>7</v>
      </c>
      <c r="AA21" s="42">
        <v>7.008</v>
      </c>
      <c r="AB21" s="44">
        <v>7</v>
      </c>
      <c r="AC21" s="45">
        <v>7.008</v>
      </c>
      <c r="AD21" s="44">
        <v>7</v>
      </c>
      <c r="AE21" s="47">
        <v>7.008</v>
      </c>
      <c r="AF21" s="44">
        <v>7</v>
      </c>
      <c r="AG21" s="47">
        <v>7.008</v>
      </c>
      <c r="AH21" s="43">
        <v>7</v>
      </c>
      <c r="AI21" s="46">
        <v>7.008</v>
      </c>
      <c r="AJ21" s="44">
        <v>7</v>
      </c>
      <c r="AK21" s="47">
        <v>7.008</v>
      </c>
      <c r="AL21" s="44">
        <v>7</v>
      </c>
      <c r="AM21" s="47">
        <v>7.008</v>
      </c>
      <c r="AN21" s="43">
        <v>7</v>
      </c>
      <c r="AO21" s="42">
        <v>7.008</v>
      </c>
      <c r="AP21" s="44">
        <v>7</v>
      </c>
      <c r="AQ21" s="47">
        <v>7.008</v>
      </c>
      <c r="AR21" s="43">
        <v>7</v>
      </c>
      <c r="AS21" s="42">
        <v>7.008</v>
      </c>
      <c r="AT21" s="44">
        <v>7</v>
      </c>
      <c r="AU21" s="42">
        <v>7.008</v>
      </c>
      <c r="AV21" s="44">
        <v>7</v>
      </c>
      <c r="AW21" s="46">
        <v>7.008</v>
      </c>
      <c r="AX21" s="44">
        <v>7</v>
      </c>
      <c r="AY21" s="42">
        <v>7.008</v>
      </c>
      <c r="AZ21" s="44">
        <v>7</v>
      </c>
      <c r="BA21" s="42">
        <v>7.008</v>
      </c>
      <c r="BB21" s="44">
        <v>7</v>
      </c>
      <c r="BC21" s="47">
        <v>7.008</v>
      </c>
      <c r="BD21" s="43">
        <v>7</v>
      </c>
      <c r="BE21" s="42">
        <v>7.008</v>
      </c>
      <c r="BF21" s="44">
        <v>7</v>
      </c>
      <c r="BG21" s="47"/>
      <c r="BH21" s="43"/>
      <c r="BI21" s="42"/>
      <c r="BJ21" s="44"/>
      <c r="BK21" s="42"/>
      <c r="BL21" s="43"/>
      <c r="BM21" s="42">
        <v>7.008</v>
      </c>
      <c r="BN21" s="44">
        <v>7</v>
      </c>
      <c r="BO21" s="42">
        <v>7.008</v>
      </c>
      <c r="BP21" s="44">
        <v>7</v>
      </c>
      <c r="BQ21" s="42">
        <v>7.008</v>
      </c>
      <c r="BR21" s="44">
        <v>7</v>
      </c>
      <c r="BS21" s="29">
        <f t="shared" si="3"/>
        <v>189.21600000000007</v>
      </c>
      <c r="BT21" s="30">
        <f t="shared" si="4"/>
        <v>189</v>
      </c>
      <c r="BU21" s="37">
        <f t="shared" si="2"/>
        <v>-0.21600000000006503</v>
      </c>
      <c r="BV21" s="40"/>
      <c r="BW21" s="41"/>
    </row>
    <row r="22" spans="1:75" ht="15.75" x14ac:dyDescent="0.25">
      <c r="A22" s="52" t="s">
        <v>25</v>
      </c>
      <c r="B22" s="53"/>
      <c r="C22" s="42">
        <v>9.6000000000000002E-2</v>
      </c>
      <c r="D22" s="44">
        <v>9.6000000000000002E-2</v>
      </c>
      <c r="E22" s="42">
        <v>9.6000000000000002E-2</v>
      </c>
      <c r="F22" s="44">
        <v>9.6000000000000002E-2</v>
      </c>
      <c r="G22" s="46">
        <v>9.6000000000000002E-2</v>
      </c>
      <c r="H22" s="44">
        <v>9.6000000000000002E-2</v>
      </c>
      <c r="I22" s="42">
        <v>9.6000000000000002E-2</v>
      </c>
      <c r="J22" s="55">
        <v>9.6000000000000002E-2</v>
      </c>
      <c r="K22" s="42">
        <v>9.6000000000000002E-2</v>
      </c>
      <c r="L22" s="55">
        <v>9.6000000000000002E-2</v>
      </c>
      <c r="M22" s="46">
        <v>9.6000000000000002E-2</v>
      </c>
      <c r="N22" s="55">
        <v>9.6000000000000002E-2</v>
      </c>
      <c r="O22" s="42">
        <v>9.6000000000000002E-2</v>
      </c>
      <c r="P22" s="44">
        <v>9.6000000000000002E-2</v>
      </c>
      <c r="Q22" s="42">
        <v>9.6000000000000002E-2</v>
      </c>
      <c r="R22" s="55">
        <v>9.6000000000000002E-2</v>
      </c>
      <c r="S22" s="42">
        <v>9.6000000000000002E-2</v>
      </c>
      <c r="T22" s="55">
        <v>9.6000000000000002E-2</v>
      </c>
      <c r="U22" s="46">
        <v>9.6000000000000002E-2</v>
      </c>
      <c r="V22" s="55">
        <v>9.6000000000000002E-2</v>
      </c>
      <c r="W22" s="42">
        <v>9.6000000000000002E-2</v>
      </c>
      <c r="X22" s="44">
        <v>9.6000000000000002E-2</v>
      </c>
      <c r="Y22" s="46">
        <v>9.6000000000000002E-2</v>
      </c>
      <c r="Z22" s="54">
        <v>9.6000000000000002E-2</v>
      </c>
      <c r="AA22" s="42">
        <v>9.6000000000000002E-2</v>
      </c>
      <c r="AB22" s="44">
        <v>9.6000000000000002E-2</v>
      </c>
      <c r="AC22" s="45">
        <v>9.6000000000000002E-2</v>
      </c>
      <c r="AD22" s="44">
        <v>9.6000000000000002E-2</v>
      </c>
      <c r="AE22" s="47">
        <v>9.6000000000000002E-2</v>
      </c>
      <c r="AF22" s="44">
        <v>9.6000000000000002E-2</v>
      </c>
      <c r="AG22" s="47">
        <v>9.6000000000000002E-2</v>
      </c>
      <c r="AH22" s="43">
        <v>9.6000000000000002E-2</v>
      </c>
      <c r="AI22" s="46">
        <v>9.6000000000000002E-2</v>
      </c>
      <c r="AJ22" s="44">
        <v>9.6000000000000002E-2</v>
      </c>
      <c r="AK22" s="47">
        <v>9.6000000000000002E-2</v>
      </c>
      <c r="AL22" s="44">
        <v>9.6000000000000002E-2</v>
      </c>
      <c r="AM22" s="47">
        <v>9.6000000000000002E-2</v>
      </c>
      <c r="AN22" s="43">
        <v>9.6000000000000002E-2</v>
      </c>
      <c r="AO22" s="42">
        <v>9.6000000000000002E-2</v>
      </c>
      <c r="AP22" s="44">
        <v>9.6000000000000002E-2</v>
      </c>
      <c r="AQ22" s="47">
        <v>9.6000000000000002E-2</v>
      </c>
      <c r="AR22" s="43">
        <v>9.6000000000000002E-2</v>
      </c>
      <c r="AS22" s="42">
        <v>9.6000000000000002E-2</v>
      </c>
      <c r="AT22" s="44">
        <v>9.6000000000000002E-2</v>
      </c>
      <c r="AU22" s="42">
        <v>9.6000000000000002E-2</v>
      </c>
      <c r="AV22" s="44">
        <v>9.6000000000000002E-2</v>
      </c>
      <c r="AW22" s="46">
        <v>9.6000000000000002E-2</v>
      </c>
      <c r="AX22" s="44">
        <v>9.6000000000000002E-2</v>
      </c>
      <c r="AY22" s="42">
        <v>9.6000000000000002E-2</v>
      </c>
      <c r="AZ22" s="44">
        <v>9.6000000000000002E-2</v>
      </c>
      <c r="BA22" s="42">
        <v>9.6000000000000002E-2</v>
      </c>
      <c r="BB22" s="44">
        <v>9.6000000000000002E-2</v>
      </c>
      <c r="BC22" s="47">
        <v>9.6000000000000002E-2</v>
      </c>
      <c r="BD22" s="43">
        <v>9.6000000000000002E-2</v>
      </c>
      <c r="BE22" s="42">
        <v>9.6000000000000002E-2</v>
      </c>
      <c r="BF22" s="44">
        <v>9.6000000000000002E-2</v>
      </c>
      <c r="BG22" s="47"/>
      <c r="BH22" s="43"/>
      <c r="BI22" s="42"/>
      <c r="BJ22" s="44"/>
      <c r="BK22" s="42"/>
      <c r="BL22" s="43"/>
      <c r="BM22" s="42">
        <v>9.6000000000000002E-2</v>
      </c>
      <c r="BN22" s="44">
        <v>9.6000000000000002E-2</v>
      </c>
      <c r="BO22" s="42">
        <v>9.6000000000000002E-2</v>
      </c>
      <c r="BP22" s="44">
        <v>9.6000000000000002E-2</v>
      </c>
      <c r="BQ22" s="42">
        <v>9.6000000000000002E-2</v>
      </c>
      <c r="BR22" s="44">
        <v>9.6000000000000002E-2</v>
      </c>
      <c r="BS22" s="29">
        <f t="shared" si="3"/>
        <v>2.592000000000001</v>
      </c>
      <c r="BT22" s="30">
        <f t="shared" si="4"/>
        <v>2.592000000000001</v>
      </c>
      <c r="BU22" s="37">
        <f t="shared" si="2"/>
        <v>0</v>
      </c>
      <c r="BV22" s="40"/>
      <c r="BW22" s="41"/>
    </row>
    <row r="23" spans="1:75" ht="15.75" x14ac:dyDescent="0.25">
      <c r="A23" s="52" t="s">
        <v>26</v>
      </c>
      <c r="B23" s="53"/>
      <c r="C23" s="42">
        <v>142.89599999999999</v>
      </c>
      <c r="D23" s="44">
        <v>169.70975999998348</v>
      </c>
      <c r="E23" s="42">
        <v>142.17599999999999</v>
      </c>
      <c r="F23" s="44">
        <v>289.48062000002847</v>
      </c>
      <c r="G23" s="23">
        <v>142.17599999999999</v>
      </c>
      <c r="H23" s="62">
        <v>241.66428000003714</v>
      </c>
      <c r="I23" s="59">
        <v>142.17599999999999</v>
      </c>
      <c r="J23" s="58">
        <v>341.23319999998199</v>
      </c>
      <c r="K23" s="59">
        <v>142.17599999999999</v>
      </c>
      <c r="L23" s="58">
        <v>155.31878999999881</v>
      </c>
      <c r="M23" s="60">
        <v>142.17599999999999</v>
      </c>
      <c r="N23" s="58">
        <v>205.26593999998545</v>
      </c>
      <c r="O23" s="42">
        <v>142.05600000000001</v>
      </c>
      <c r="P23" s="44">
        <v>218.2125000000099</v>
      </c>
      <c r="Q23" s="60">
        <v>142.03200000000001</v>
      </c>
      <c r="R23" s="58">
        <v>179.04875999997918</v>
      </c>
      <c r="S23" s="63">
        <v>142.03200000000001</v>
      </c>
      <c r="T23" s="58">
        <v>268.50186000001463</v>
      </c>
      <c r="U23" s="61">
        <v>142.05600000000001</v>
      </c>
      <c r="V23" s="58">
        <v>271.49694000002904</v>
      </c>
      <c r="W23" s="61">
        <v>142.05600000000001</v>
      </c>
      <c r="X23" s="58">
        <v>325.72319999996699</v>
      </c>
      <c r="Y23" s="60">
        <v>142.03200000000001</v>
      </c>
      <c r="Z23" s="56">
        <v>366.31188000001293</v>
      </c>
      <c r="AA23" s="149">
        <v>142.05600000000001</v>
      </c>
      <c r="AB23" s="57">
        <v>436.58934000004518</v>
      </c>
      <c r="AC23" s="45">
        <v>141.91200000000001</v>
      </c>
      <c r="AD23" s="62">
        <v>340.28807999996292</v>
      </c>
      <c r="AE23" s="47">
        <v>141.91200000000001</v>
      </c>
      <c r="AF23" s="44">
        <v>425.57922000002071</v>
      </c>
      <c r="AG23" s="47">
        <v>142.87200000000001</v>
      </c>
      <c r="AH23" s="43">
        <v>376.72602000005105</v>
      </c>
      <c r="AI23" s="46">
        <v>142.89599999999999</v>
      </c>
      <c r="AJ23" s="44">
        <v>401.58425999993682</v>
      </c>
      <c r="AK23" s="47">
        <v>142.89599999999999</v>
      </c>
      <c r="AL23" s="62">
        <v>280.89270000001545</v>
      </c>
      <c r="AM23" s="47">
        <v>142.89599999999999</v>
      </c>
      <c r="AN23" s="43">
        <v>176.72160000000105</v>
      </c>
      <c r="AO23" s="63">
        <v>330.69200000000006</v>
      </c>
      <c r="AP23" s="62">
        <v>429.8659199999654</v>
      </c>
      <c r="AQ23" s="63">
        <v>321.98400000000004</v>
      </c>
      <c r="AR23" s="62">
        <v>256.22058000008326</v>
      </c>
      <c r="AS23" s="42">
        <v>321.98400000000004</v>
      </c>
      <c r="AT23" s="44">
        <v>239.11469999993042</v>
      </c>
      <c r="AU23" s="42">
        <v>342.72</v>
      </c>
      <c r="AV23" s="44">
        <v>253.22813999996495</v>
      </c>
      <c r="AW23" s="23">
        <v>340.33200000000005</v>
      </c>
      <c r="AX23" s="62">
        <v>444.85980000009948</v>
      </c>
      <c r="AY23" s="63">
        <v>244.8</v>
      </c>
      <c r="AZ23" s="62">
        <v>403.93121999993144</v>
      </c>
      <c r="BA23" s="63">
        <v>244.8</v>
      </c>
      <c r="BB23" s="62">
        <v>420.62526000003731</v>
      </c>
      <c r="BC23" s="47">
        <v>340.8</v>
      </c>
      <c r="BD23" s="43">
        <v>402.61121999994765</v>
      </c>
      <c r="BE23" s="63">
        <v>431.76</v>
      </c>
      <c r="BF23" s="62">
        <v>227.29541999997519</v>
      </c>
      <c r="BG23" s="63"/>
      <c r="BH23" s="62"/>
      <c r="BI23" s="63"/>
      <c r="BJ23" s="62"/>
      <c r="BK23" s="63"/>
      <c r="BL23" s="43"/>
      <c r="BM23" s="42">
        <v>432</v>
      </c>
      <c r="BN23" s="44">
        <v>314.36262000004245</v>
      </c>
      <c r="BO23" s="42">
        <v>432</v>
      </c>
      <c r="BP23" s="44">
        <v>403.01844000003933</v>
      </c>
      <c r="BQ23" s="42">
        <v>432</v>
      </c>
      <c r="BR23" s="44">
        <v>462.18084000001733</v>
      </c>
      <c r="BS23" s="29">
        <f t="shared" si="3"/>
        <v>5481.2960000000012</v>
      </c>
      <c r="BT23" s="30">
        <f t="shared" si="4"/>
        <v>8222.3780100000276</v>
      </c>
      <c r="BU23" s="37">
        <f t="shared" si="2"/>
        <v>2741.0820100000265</v>
      </c>
      <c r="BV23" s="40"/>
      <c r="BW23" s="41"/>
    </row>
    <row r="24" spans="1:75" ht="15.75" x14ac:dyDescent="0.25">
      <c r="A24" s="52" t="s">
        <v>27</v>
      </c>
      <c r="B24" s="53"/>
      <c r="C24" s="42">
        <v>72</v>
      </c>
      <c r="D24" s="44">
        <v>108</v>
      </c>
      <c r="E24" s="42">
        <v>72</v>
      </c>
      <c r="F24" s="44">
        <v>108</v>
      </c>
      <c r="G24" s="23">
        <v>72</v>
      </c>
      <c r="H24" s="62">
        <v>108</v>
      </c>
      <c r="I24" s="59">
        <v>72</v>
      </c>
      <c r="J24" s="58">
        <v>108</v>
      </c>
      <c r="K24" s="59">
        <v>72</v>
      </c>
      <c r="L24" s="58">
        <v>108</v>
      </c>
      <c r="M24" s="60">
        <v>72</v>
      </c>
      <c r="N24" s="58">
        <v>108</v>
      </c>
      <c r="O24" s="42">
        <v>72</v>
      </c>
      <c r="P24" s="55">
        <v>108</v>
      </c>
      <c r="Q24" s="60">
        <v>72</v>
      </c>
      <c r="R24" s="58">
        <v>108</v>
      </c>
      <c r="S24" s="63">
        <v>72</v>
      </c>
      <c r="T24" s="58">
        <v>108</v>
      </c>
      <c r="U24" s="61">
        <v>72</v>
      </c>
      <c r="V24" s="58">
        <v>108</v>
      </c>
      <c r="W24" s="61">
        <v>72</v>
      </c>
      <c r="X24" s="58">
        <v>108</v>
      </c>
      <c r="Y24" s="60">
        <v>72</v>
      </c>
      <c r="Z24" s="56">
        <v>108</v>
      </c>
      <c r="AA24" s="149">
        <v>72</v>
      </c>
      <c r="AB24" s="57">
        <v>108</v>
      </c>
      <c r="AC24" s="45">
        <v>100.56</v>
      </c>
      <c r="AD24" s="62">
        <v>108</v>
      </c>
      <c r="AE24" s="47">
        <v>100.8</v>
      </c>
      <c r="AF24" s="44">
        <v>108</v>
      </c>
      <c r="AG24" s="47">
        <v>110.88</v>
      </c>
      <c r="AH24" s="43">
        <v>108</v>
      </c>
      <c r="AI24" s="46">
        <v>111.84</v>
      </c>
      <c r="AJ24" s="44">
        <v>108</v>
      </c>
      <c r="AK24" s="47">
        <v>110.16</v>
      </c>
      <c r="AL24" s="62">
        <v>108</v>
      </c>
      <c r="AM24" s="47">
        <v>110.64</v>
      </c>
      <c r="AN24" s="43">
        <v>108</v>
      </c>
      <c r="AO24" s="63">
        <v>144.72</v>
      </c>
      <c r="AP24" s="62">
        <v>108</v>
      </c>
      <c r="AQ24" s="63">
        <v>143.76</v>
      </c>
      <c r="AR24" s="62">
        <v>108</v>
      </c>
      <c r="AS24" s="42">
        <v>143.52000000000001</v>
      </c>
      <c r="AT24" s="44">
        <v>108</v>
      </c>
      <c r="AU24" s="42">
        <v>146.88</v>
      </c>
      <c r="AV24" s="44">
        <v>108</v>
      </c>
      <c r="AW24" s="23">
        <v>146.16</v>
      </c>
      <c r="AX24" s="62">
        <v>108</v>
      </c>
      <c r="AY24" s="63">
        <v>148.08000000000001</v>
      </c>
      <c r="AZ24" s="62">
        <v>108</v>
      </c>
      <c r="BA24" s="63">
        <v>148.08000000000001</v>
      </c>
      <c r="BB24" s="62">
        <v>108</v>
      </c>
      <c r="BC24" s="47">
        <v>147.6</v>
      </c>
      <c r="BD24" s="43">
        <v>108</v>
      </c>
      <c r="BE24" s="63">
        <v>171.6</v>
      </c>
      <c r="BF24" s="62">
        <v>108</v>
      </c>
      <c r="BG24" s="63"/>
      <c r="BH24" s="62"/>
      <c r="BI24" s="63"/>
      <c r="BJ24" s="62"/>
      <c r="BK24" s="63"/>
      <c r="BL24" s="43"/>
      <c r="BM24" s="42">
        <v>108</v>
      </c>
      <c r="BN24" s="44">
        <v>108</v>
      </c>
      <c r="BO24" s="42">
        <v>171.6</v>
      </c>
      <c r="BP24" s="44">
        <v>108</v>
      </c>
      <c r="BQ24" s="42">
        <v>171.6</v>
      </c>
      <c r="BR24" s="44">
        <v>108</v>
      </c>
      <c r="BS24" s="29">
        <f t="shared" si="3"/>
        <v>2849.2799999999993</v>
      </c>
      <c r="BT24" s="30">
        <f t="shared" si="4"/>
        <v>2916</v>
      </c>
      <c r="BU24" s="37">
        <f t="shared" si="2"/>
        <v>66.720000000000709</v>
      </c>
      <c r="BV24" s="40"/>
      <c r="BW24" s="41"/>
    </row>
    <row r="25" spans="1:75" ht="15.75" x14ac:dyDescent="0.25">
      <c r="A25" s="435" t="s">
        <v>28</v>
      </c>
      <c r="B25" s="436"/>
      <c r="C25" s="42">
        <v>45.252000000155022</v>
      </c>
      <c r="D25" s="55">
        <v>45.252000000155022</v>
      </c>
      <c r="E25" s="42">
        <v>-3.8920000001471635</v>
      </c>
      <c r="F25" s="55">
        <v>-3.8920000001471635</v>
      </c>
      <c r="G25" s="23">
        <v>39.995999999931882</v>
      </c>
      <c r="H25" s="64">
        <v>39.995999999931882</v>
      </c>
      <c r="I25" s="59">
        <v>-14.56</v>
      </c>
      <c r="J25" s="58">
        <v>-14.555999999967753</v>
      </c>
      <c r="K25" s="59">
        <v>60.159999999678803</v>
      </c>
      <c r="L25" s="58">
        <v>60.159999999678803</v>
      </c>
      <c r="M25" s="60">
        <v>18.844000000169217</v>
      </c>
      <c r="N25" s="58">
        <v>18.844000000169217</v>
      </c>
      <c r="O25" s="60">
        <v>6.4159999998346393</v>
      </c>
      <c r="P25" s="58">
        <v>6.4159999998346393</v>
      </c>
      <c r="Q25" s="144">
        <v>16.97</v>
      </c>
      <c r="R25" s="58">
        <v>16.972000000119806</v>
      </c>
      <c r="S25" s="63">
        <v>-7.0400000001400258</v>
      </c>
      <c r="T25" s="58">
        <v>-7.0400000001400258</v>
      </c>
      <c r="U25" s="61">
        <v>56.120000000519212</v>
      </c>
      <c r="V25" s="58">
        <v>56.120000000519212</v>
      </c>
      <c r="W25" s="61">
        <v>14.247999999666717</v>
      </c>
      <c r="X25" s="58">
        <v>14.247999999666717</v>
      </c>
      <c r="Y25" s="144">
        <v>1.45</v>
      </c>
      <c r="Z25" s="56">
        <v>1.448000000191314</v>
      </c>
      <c r="AA25" s="149">
        <v>30.532000000141124</v>
      </c>
      <c r="AB25" s="57">
        <v>30.532000000141124</v>
      </c>
      <c r="AC25" s="45">
        <v>16.103999999953885</v>
      </c>
      <c r="AD25" s="64">
        <v>16.103999999953885</v>
      </c>
      <c r="AE25" s="47">
        <v>43.727999999879103</v>
      </c>
      <c r="AF25" s="44">
        <v>43.727999999879103</v>
      </c>
      <c r="AG25" s="47">
        <v>34.668000000087886</v>
      </c>
      <c r="AH25" s="54">
        <v>34.668000000087886</v>
      </c>
      <c r="AI25" s="42">
        <v>-6.5119999999205902</v>
      </c>
      <c r="AJ25" s="55">
        <v>-6.5119999999205902</v>
      </c>
      <c r="AK25" s="47">
        <v>46.923999999897205</v>
      </c>
      <c r="AL25" s="64">
        <v>46.923999999897205</v>
      </c>
      <c r="AM25" s="47">
        <v>-19.208000000471657</v>
      </c>
      <c r="AN25" s="43">
        <v>-19.208000000471657</v>
      </c>
      <c r="AO25" s="63">
        <v>66.732000000335574</v>
      </c>
      <c r="AP25" s="64">
        <v>66.732000000335574</v>
      </c>
      <c r="AQ25" s="63">
        <v>16.807999999813546</v>
      </c>
      <c r="AR25" s="64">
        <v>16.807999999813546</v>
      </c>
      <c r="AS25" s="42">
        <v>-10.659999999889806</v>
      </c>
      <c r="AT25" s="55">
        <v>-10.659999999889806</v>
      </c>
      <c r="AU25" s="42">
        <v>48.272000000105436</v>
      </c>
      <c r="AV25" s="44">
        <v>48.272000000105436</v>
      </c>
      <c r="AW25" s="23">
        <v>-6.4879999999720894</v>
      </c>
      <c r="AX25" s="64">
        <v>-6.4879999999720894</v>
      </c>
      <c r="AY25" s="63">
        <v>19.744000000092456</v>
      </c>
      <c r="AZ25" s="64">
        <v>19.744000000092456</v>
      </c>
      <c r="BA25" s="63">
        <v>51.175999999646592</v>
      </c>
      <c r="BB25" s="64">
        <v>51.175999999646592</v>
      </c>
      <c r="BC25" s="47">
        <v>2.0480000000579799</v>
      </c>
      <c r="BD25" s="43">
        <v>2.0480000000579799</v>
      </c>
      <c r="BE25" s="63">
        <v>52.740000000410873</v>
      </c>
      <c r="BF25" s="64">
        <v>52.740000000410873</v>
      </c>
      <c r="BG25" s="63"/>
      <c r="BH25" s="64"/>
      <c r="BI25" s="63"/>
      <c r="BJ25" s="64"/>
      <c r="BK25" s="63"/>
      <c r="BL25" s="54"/>
      <c r="BM25" s="42">
        <v>-40.372000000190383</v>
      </c>
      <c r="BN25" s="55">
        <v>-40.372000000190383</v>
      </c>
      <c r="BO25" s="42">
        <v>49.540000000300097</v>
      </c>
      <c r="BP25" s="44">
        <v>49.540000000300097</v>
      </c>
      <c r="BQ25" s="42">
        <v>2.4279999996469996</v>
      </c>
      <c r="BR25" s="44">
        <v>2.4279999996469996</v>
      </c>
      <c r="BS25" s="65">
        <f t="shared" si="3"/>
        <v>606.32400000016912</v>
      </c>
      <c r="BT25" s="30">
        <f t="shared" si="4"/>
        <v>606.32800000051247</v>
      </c>
      <c r="BU25" s="37">
        <f t="shared" si="2"/>
        <v>4.0000003433533493E-3</v>
      </c>
      <c r="BV25" s="40"/>
      <c r="BW25" s="41"/>
    </row>
    <row r="26" spans="1:75" s="76" customFormat="1" ht="15.75" x14ac:dyDescent="0.25">
      <c r="A26" s="66" t="s">
        <v>29</v>
      </c>
      <c r="B26" s="67"/>
      <c r="C26" s="72">
        <v>38.002799999963798</v>
      </c>
      <c r="D26" s="57">
        <v>25.993800000008175</v>
      </c>
      <c r="E26" s="72">
        <v>40.803799999981564</v>
      </c>
      <c r="F26" s="57">
        <v>26.056799999998091</v>
      </c>
      <c r="G26" s="72">
        <v>37.728999999971762</v>
      </c>
      <c r="H26" s="57">
        <v>24.56999999999314</v>
      </c>
      <c r="I26" s="445">
        <v>34.47</v>
      </c>
      <c r="J26" s="44">
        <v>23.889600000003412</v>
      </c>
      <c r="K26" s="140">
        <v>33.555999999934627</v>
      </c>
      <c r="L26" s="44">
        <v>23.310000000000016</v>
      </c>
      <c r="M26" s="447">
        <v>36.802800000074186</v>
      </c>
      <c r="N26" s="44">
        <v>24.040800000014162</v>
      </c>
      <c r="O26" s="415">
        <v>23.700599999993823</v>
      </c>
      <c r="P26" s="58">
        <v>23.700599999993823</v>
      </c>
      <c r="Q26" s="415">
        <v>33.03</v>
      </c>
      <c r="R26" s="44">
        <v>22.264199999993235</v>
      </c>
      <c r="S26" s="140">
        <v>37.011000000004771</v>
      </c>
      <c r="T26" s="44">
        <v>23.499000000004141</v>
      </c>
      <c r="U26" s="443">
        <v>39.093400000028041</v>
      </c>
      <c r="V26" s="44">
        <v>23.801400000008631</v>
      </c>
      <c r="W26" s="443">
        <v>44.553400000121172</v>
      </c>
      <c r="X26" s="44">
        <v>30.668400000009367</v>
      </c>
      <c r="Y26" s="415">
        <v>28.27</v>
      </c>
      <c r="Z26" s="43">
        <v>13.93559999998104</v>
      </c>
      <c r="AA26" s="146">
        <v>36.148800000057534</v>
      </c>
      <c r="AB26" s="44">
        <v>23.347799999993484</v>
      </c>
      <c r="AC26" s="85">
        <v>58.267600000020089</v>
      </c>
      <c r="AD26" s="57">
        <v>43.608599999989686</v>
      </c>
      <c r="AE26" s="47">
        <v>19.593000000005098</v>
      </c>
      <c r="AF26" s="44">
        <v>19.593000000005098</v>
      </c>
      <c r="AG26" s="68">
        <v>38.631400000001619</v>
      </c>
      <c r="AH26" s="56">
        <v>24.242399999995069</v>
      </c>
      <c r="AI26" s="69">
        <v>39.902599999969354</v>
      </c>
      <c r="AJ26" s="57">
        <v>25.023600000014017</v>
      </c>
      <c r="AK26" s="70">
        <v>54.726800000048442</v>
      </c>
      <c r="AL26" s="57">
        <v>42.877799999998544</v>
      </c>
      <c r="AM26" s="47">
        <v>3.3768000000003666</v>
      </c>
      <c r="AN26" s="43">
        <v>3.3768000000003666</v>
      </c>
      <c r="AO26" s="71">
        <v>36.895200000069075</v>
      </c>
      <c r="AP26" s="57">
        <v>22.957200000012925</v>
      </c>
      <c r="AQ26" s="70">
        <v>33.255599999909748</v>
      </c>
      <c r="AR26" s="56">
        <v>21.495599999990191</v>
      </c>
      <c r="AS26" s="72">
        <v>62.642200000122926</v>
      </c>
      <c r="AT26" s="57">
        <v>50.55119999998729</v>
      </c>
      <c r="AU26" s="42">
        <v>23.095800000019405</v>
      </c>
      <c r="AV26" s="44">
        <v>23.095800000019405</v>
      </c>
      <c r="AW26" s="72">
        <v>37.427200000022637</v>
      </c>
      <c r="AX26" s="57">
        <v>23.335199999993602</v>
      </c>
      <c r="AY26" s="69">
        <v>36.277199999944543</v>
      </c>
      <c r="AZ26" s="57">
        <v>22.579200000008793</v>
      </c>
      <c r="BA26" s="69">
        <v>36.163800000019549</v>
      </c>
      <c r="BB26" s="57">
        <v>22.654799999992591</v>
      </c>
      <c r="BC26" s="47">
        <v>23.398200000009481</v>
      </c>
      <c r="BD26" s="43">
        <v>23.398200000009481</v>
      </c>
      <c r="BE26" s="72">
        <v>38.526199999869824</v>
      </c>
      <c r="BF26" s="57">
        <v>24.280199999977164</v>
      </c>
      <c r="BG26" s="70"/>
      <c r="BH26" s="56"/>
      <c r="BI26" s="69"/>
      <c r="BJ26" s="57"/>
      <c r="BK26" s="69"/>
      <c r="BL26" s="56"/>
      <c r="BM26" s="72">
        <v>40.480599999970813</v>
      </c>
      <c r="BN26" s="57">
        <v>26.220599999997084</v>
      </c>
      <c r="BO26" s="42">
        <v>22.869000000024769</v>
      </c>
      <c r="BP26" s="44">
        <v>22.869000000024769</v>
      </c>
      <c r="BQ26" s="42">
        <v>45.649800000009762</v>
      </c>
      <c r="BR26" s="44">
        <v>30.340799999982735</v>
      </c>
      <c r="BS26" s="29">
        <f t="shared" si="3"/>
        <v>960.797800000042</v>
      </c>
      <c r="BT26" s="30">
        <f t="shared" si="4"/>
        <v>671.47919999998567</v>
      </c>
      <c r="BU26" s="73">
        <f>(BT27+BT26)-BS26</f>
        <v>-8.6000001243746738E-3</v>
      </c>
      <c r="BV26" s="74"/>
      <c r="BW26" s="75"/>
    </row>
    <row r="27" spans="1:75" s="76" customFormat="1" ht="15.75" x14ac:dyDescent="0.25">
      <c r="A27" s="425" t="s">
        <v>30</v>
      </c>
      <c r="B27" s="426"/>
      <c r="C27" s="81"/>
      <c r="D27" s="57">
        <v>12.00899999995562</v>
      </c>
      <c r="E27" s="81"/>
      <c r="F27" s="57">
        <v>14.746999999983473</v>
      </c>
      <c r="G27" s="81"/>
      <c r="H27" s="57">
        <v>13.158999999978619</v>
      </c>
      <c r="I27" s="446"/>
      <c r="J27" s="44">
        <v>10.577000000028193</v>
      </c>
      <c r="K27" s="141"/>
      <c r="L27" s="44">
        <v>10.245999999934611</v>
      </c>
      <c r="M27" s="448"/>
      <c r="N27" s="44">
        <v>12.762000000060027</v>
      </c>
      <c r="O27" s="416"/>
      <c r="P27" s="58">
        <v>0</v>
      </c>
      <c r="Q27" s="416"/>
      <c r="R27" s="44">
        <v>10.765000000013572</v>
      </c>
      <c r="S27" s="26"/>
      <c r="T27" s="44">
        <v>13.512000000000626</v>
      </c>
      <c r="U27" s="444"/>
      <c r="V27" s="44">
        <v>15.292000000019414</v>
      </c>
      <c r="W27" s="444"/>
      <c r="X27" s="44">
        <v>13.885000000111802</v>
      </c>
      <c r="Y27" s="416"/>
      <c r="Z27" s="43">
        <v>14.329999999855886</v>
      </c>
      <c r="AA27" s="141"/>
      <c r="AB27" s="44">
        <v>12.80100000006405</v>
      </c>
      <c r="AC27" s="151"/>
      <c r="AD27" s="57">
        <v>14.659000000030403</v>
      </c>
      <c r="AE27" s="47"/>
      <c r="AF27" s="44">
        <v>0</v>
      </c>
      <c r="AG27" s="77"/>
      <c r="AH27" s="56">
        <v>14.389000000006547</v>
      </c>
      <c r="AI27" s="78"/>
      <c r="AJ27" s="57">
        <v>14.87899999995534</v>
      </c>
      <c r="AK27" s="79"/>
      <c r="AL27" s="57">
        <v>11.849000000049898</v>
      </c>
      <c r="AM27" s="63"/>
      <c r="AN27" s="62">
        <v>0</v>
      </c>
      <c r="AO27" s="80"/>
      <c r="AP27" s="57">
        <v>13.938000000056149</v>
      </c>
      <c r="AQ27" s="79"/>
      <c r="AR27" s="56">
        <v>11.759999999919557</v>
      </c>
      <c r="AS27" s="81"/>
      <c r="AT27" s="57">
        <v>12.091000000135637</v>
      </c>
      <c r="AU27" s="42"/>
      <c r="AV27" s="55">
        <v>0</v>
      </c>
      <c r="AW27" s="81"/>
      <c r="AX27" s="57">
        <v>14.092000000029032</v>
      </c>
      <c r="AY27" s="78"/>
      <c r="AZ27" s="57">
        <v>13.697999999935746</v>
      </c>
      <c r="BA27" s="78"/>
      <c r="BB27" s="57">
        <v>13.509000000026958</v>
      </c>
      <c r="BC27" s="63"/>
      <c r="BD27" s="62">
        <v>0</v>
      </c>
      <c r="BE27" s="81"/>
      <c r="BF27" s="57">
        <v>14.245999999892661</v>
      </c>
      <c r="BG27" s="79"/>
      <c r="BH27" s="56"/>
      <c r="BI27" s="78"/>
      <c r="BJ27" s="57"/>
      <c r="BK27" s="78"/>
      <c r="BL27" s="56"/>
      <c r="BM27" s="81"/>
      <c r="BN27" s="57">
        <v>14.259999999973729</v>
      </c>
      <c r="BO27" s="42"/>
      <c r="BP27" s="55">
        <v>0</v>
      </c>
      <c r="BQ27" s="42"/>
      <c r="BR27" s="55">
        <v>15.309000000027027</v>
      </c>
      <c r="BS27" s="29">
        <f t="shared" si="3"/>
        <v>0</v>
      </c>
      <c r="BT27" s="30">
        <f t="shared" si="4"/>
        <v>289.30999999993202</v>
      </c>
      <c r="BU27" s="82"/>
      <c r="BV27" s="74"/>
      <c r="BW27" s="75"/>
    </row>
    <row r="28" spans="1:75" ht="15.75" x14ac:dyDescent="0.25">
      <c r="A28" s="66" t="s">
        <v>31</v>
      </c>
      <c r="B28" s="83"/>
      <c r="C28" s="46">
        <v>182.4</v>
      </c>
      <c r="D28" s="44">
        <v>226.73700000004828</v>
      </c>
      <c r="E28" s="46">
        <v>141.59620000001843</v>
      </c>
      <c r="F28" s="44">
        <v>226.10699999999633</v>
      </c>
      <c r="G28" s="42">
        <v>144.67100000002824</v>
      </c>
      <c r="H28" s="44">
        <v>222.97799999997005</v>
      </c>
      <c r="I28" s="42">
        <v>146.72999999999999</v>
      </c>
      <c r="J28" s="44">
        <v>224.36400000002322</v>
      </c>
      <c r="K28" s="42">
        <v>147.64400000006538</v>
      </c>
      <c r="L28" s="44">
        <v>222.28499999998166</v>
      </c>
      <c r="M28" s="84">
        <v>144.39719999992582</v>
      </c>
      <c r="N28" s="44">
        <v>224.23799999999756</v>
      </c>
      <c r="O28" s="142">
        <v>157.49940000000618</v>
      </c>
      <c r="P28" s="44">
        <v>223.71300000004339</v>
      </c>
      <c r="Q28" s="142">
        <v>143.37079999999321</v>
      </c>
      <c r="R28" s="44">
        <v>222.39000000000306</v>
      </c>
      <c r="S28" s="42">
        <v>139.38899999999524</v>
      </c>
      <c r="T28" s="44">
        <v>221.52899999998044</v>
      </c>
      <c r="U28" s="84">
        <v>136.10659999997193</v>
      </c>
      <c r="V28" s="44">
        <v>223.31399999996211</v>
      </c>
      <c r="W28" s="86">
        <v>130.64659999987882</v>
      </c>
      <c r="X28" s="44">
        <v>221.67600000001039</v>
      </c>
      <c r="Y28" s="142">
        <v>146.93</v>
      </c>
      <c r="Z28" s="43">
        <v>221.44500000003973</v>
      </c>
      <c r="AA28" s="42">
        <v>139.05119999994247</v>
      </c>
      <c r="AB28" s="44">
        <v>219.13499999995111</v>
      </c>
      <c r="AC28" s="45">
        <v>114.53239999997993</v>
      </c>
      <c r="AD28" s="44">
        <v>223.54500000000917</v>
      </c>
      <c r="AE28" s="63">
        <v>153.20699999999491</v>
      </c>
      <c r="AF28" s="44">
        <v>223.10399999999572</v>
      </c>
      <c r="AG28" s="47">
        <v>136.56859999999836</v>
      </c>
      <c r="AH28" s="43">
        <v>222.41100000000733</v>
      </c>
      <c r="AI28" s="42">
        <v>135.29740000003062</v>
      </c>
      <c r="AJ28" s="44">
        <v>221.69700000001467</v>
      </c>
      <c r="AK28" s="47">
        <v>122.87319999995155</v>
      </c>
      <c r="AL28" s="44">
        <v>220.18500000001222</v>
      </c>
      <c r="AM28" s="63">
        <v>174.22319999999962</v>
      </c>
      <c r="AN28" s="62">
        <v>219.07200000001467</v>
      </c>
      <c r="AO28" s="42">
        <v>140.70479999993091</v>
      </c>
      <c r="AP28" s="44">
        <v>219.95399999996516</v>
      </c>
      <c r="AQ28" s="47">
        <v>144.34440000009025</v>
      </c>
      <c r="AR28" s="43">
        <v>220.73100000004706</v>
      </c>
      <c r="AS28" s="46">
        <v>114.95779999987707</v>
      </c>
      <c r="AT28" s="44">
        <v>220.60499999994499</v>
      </c>
      <c r="AU28" s="72">
        <v>154.50419999998059</v>
      </c>
      <c r="AV28" s="57">
        <v>220.14300000000367</v>
      </c>
      <c r="AW28" s="42">
        <v>140.17279999997737</v>
      </c>
      <c r="AX28" s="44">
        <v>221.67600000001039</v>
      </c>
      <c r="AY28" s="42">
        <v>136.52280000005547</v>
      </c>
      <c r="AZ28" s="44">
        <v>221.12999999997555</v>
      </c>
      <c r="BA28" s="42">
        <v>136.63619999998048</v>
      </c>
      <c r="BB28" s="44">
        <v>220.05900000006295</v>
      </c>
      <c r="BC28" s="63">
        <v>149.40179999999054</v>
      </c>
      <c r="BD28" s="62">
        <v>219.07199999993827</v>
      </c>
      <c r="BE28" s="46">
        <v>134.27380000013019</v>
      </c>
      <c r="BF28" s="44">
        <v>219.24000000004889</v>
      </c>
      <c r="BG28" s="47"/>
      <c r="BH28" s="43"/>
      <c r="BI28" s="42"/>
      <c r="BJ28" s="44"/>
      <c r="BK28" s="42"/>
      <c r="BL28" s="43"/>
      <c r="BM28" s="46">
        <v>132.31940000002919</v>
      </c>
      <c r="BN28" s="44">
        <v>218.25300000000061</v>
      </c>
      <c r="BO28" s="72">
        <v>149.93099999997526</v>
      </c>
      <c r="BP28" s="57">
        <v>218.08499999996639</v>
      </c>
      <c r="BQ28" s="72">
        <v>127.15019999999025</v>
      </c>
      <c r="BR28" s="57">
        <v>218.98799999999756</v>
      </c>
      <c r="BS28" s="29">
        <f t="shared" si="3"/>
        <v>3858.0057999999149</v>
      </c>
      <c r="BT28" s="30">
        <f t="shared" si="4"/>
        <v>5990.8590000000477</v>
      </c>
      <c r="BU28" s="37">
        <f t="shared" ref="BU28:BU34" si="5">BT28-BS28</f>
        <v>2132.8532000001328</v>
      </c>
      <c r="BV28" s="40"/>
      <c r="BW28" s="41"/>
    </row>
    <row r="29" spans="1:75" ht="15.75" x14ac:dyDescent="0.25">
      <c r="A29" s="66" t="s">
        <v>32</v>
      </c>
      <c r="B29" s="83"/>
      <c r="C29" s="89">
        <v>12</v>
      </c>
      <c r="D29" s="44">
        <v>12</v>
      </c>
      <c r="E29" s="89">
        <v>12</v>
      </c>
      <c r="F29" s="44">
        <v>12</v>
      </c>
      <c r="G29" s="89">
        <v>12</v>
      </c>
      <c r="H29" s="44">
        <v>12</v>
      </c>
      <c r="I29" s="42">
        <v>12</v>
      </c>
      <c r="J29" s="44">
        <v>12</v>
      </c>
      <c r="K29" s="42">
        <v>12</v>
      </c>
      <c r="L29" s="44">
        <v>12</v>
      </c>
      <c r="M29" s="42">
        <v>12</v>
      </c>
      <c r="N29" s="44">
        <v>12</v>
      </c>
      <c r="O29" s="143">
        <v>12</v>
      </c>
      <c r="P29" s="44">
        <v>12</v>
      </c>
      <c r="Q29" s="143">
        <v>12</v>
      </c>
      <c r="R29" s="44">
        <v>12</v>
      </c>
      <c r="S29" s="42">
        <v>12</v>
      </c>
      <c r="T29" s="44">
        <v>12</v>
      </c>
      <c r="U29" s="42">
        <v>12</v>
      </c>
      <c r="V29" s="44">
        <v>12</v>
      </c>
      <c r="W29" s="42">
        <v>12</v>
      </c>
      <c r="X29" s="44">
        <v>12</v>
      </c>
      <c r="Y29" s="143">
        <v>12</v>
      </c>
      <c r="Z29" s="43">
        <v>12</v>
      </c>
      <c r="AA29" s="42">
        <v>12</v>
      </c>
      <c r="AB29" s="44">
        <v>12</v>
      </c>
      <c r="AC29" s="42">
        <v>12</v>
      </c>
      <c r="AD29" s="44">
        <v>12</v>
      </c>
      <c r="AE29" s="63">
        <v>12</v>
      </c>
      <c r="AF29" s="55">
        <v>12</v>
      </c>
      <c r="AG29" s="47">
        <v>12</v>
      </c>
      <c r="AH29" s="43">
        <v>12</v>
      </c>
      <c r="AI29" s="42">
        <v>12</v>
      </c>
      <c r="AJ29" s="44">
        <v>12</v>
      </c>
      <c r="AK29" s="42">
        <v>12</v>
      </c>
      <c r="AL29" s="44">
        <v>12</v>
      </c>
      <c r="AM29" s="63">
        <v>12</v>
      </c>
      <c r="AN29" s="64">
        <v>12</v>
      </c>
      <c r="AO29" s="42">
        <v>12</v>
      </c>
      <c r="AP29" s="44">
        <v>12</v>
      </c>
      <c r="AQ29" s="47">
        <v>12</v>
      </c>
      <c r="AR29" s="43">
        <v>12</v>
      </c>
      <c r="AS29" s="47">
        <v>9.6</v>
      </c>
      <c r="AT29" s="43">
        <v>9.6</v>
      </c>
      <c r="AU29" s="81">
        <v>9.6</v>
      </c>
      <c r="AV29" s="57">
        <v>9.6</v>
      </c>
      <c r="AW29" s="89">
        <v>9.6</v>
      </c>
      <c r="AX29" s="44">
        <v>9.6</v>
      </c>
      <c r="AY29" s="42">
        <v>8.4</v>
      </c>
      <c r="AZ29" s="44">
        <v>8.4</v>
      </c>
      <c r="BA29" s="42">
        <v>8.4</v>
      </c>
      <c r="BB29" s="44">
        <v>8.4</v>
      </c>
      <c r="BC29" s="63">
        <v>8.4</v>
      </c>
      <c r="BD29" s="64">
        <v>8.4</v>
      </c>
      <c r="BE29" s="89">
        <v>8.4</v>
      </c>
      <c r="BF29" s="44">
        <v>8.4</v>
      </c>
      <c r="BG29" s="47"/>
      <c r="BH29" s="43"/>
      <c r="BI29" s="42"/>
      <c r="BJ29" s="44"/>
      <c r="BK29" s="42"/>
      <c r="BL29" s="43"/>
      <c r="BM29" s="89">
        <v>8.4</v>
      </c>
      <c r="BN29" s="44">
        <v>8.4</v>
      </c>
      <c r="BO29" s="81">
        <v>8.4</v>
      </c>
      <c r="BP29" s="57">
        <v>8.4</v>
      </c>
      <c r="BQ29" s="81">
        <v>8.4</v>
      </c>
      <c r="BR29" s="57">
        <v>8.4</v>
      </c>
      <c r="BS29" s="29">
        <f t="shared" si="3"/>
        <v>302.39999999999992</v>
      </c>
      <c r="BT29" s="30">
        <f t="shared" si="4"/>
        <v>302.39999999999992</v>
      </c>
      <c r="BU29" s="37">
        <f t="shared" si="5"/>
        <v>0</v>
      </c>
      <c r="BV29" s="40"/>
      <c r="BW29" s="41"/>
    </row>
    <row r="30" spans="1:75" ht="15.75" x14ac:dyDescent="0.25">
      <c r="A30" s="427" t="s">
        <v>33</v>
      </c>
      <c r="B30" s="428"/>
      <c r="C30" s="84">
        <v>9.6</v>
      </c>
      <c r="D30" s="44">
        <v>9.8000000000000007</v>
      </c>
      <c r="E30" s="84">
        <v>9.6</v>
      </c>
      <c r="F30" s="44">
        <v>9.6</v>
      </c>
      <c r="G30" s="84">
        <v>9.6</v>
      </c>
      <c r="H30" s="44">
        <v>9.6</v>
      </c>
      <c r="I30" s="42">
        <v>9.1199999999999992</v>
      </c>
      <c r="J30" s="44">
        <v>9.4</v>
      </c>
      <c r="K30" s="42">
        <v>9.1199999999999992</v>
      </c>
      <c r="L30" s="44">
        <v>9.4</v>
      </c>
      <c r="M30" s="42">
        <v>9.1199999999999992</v>
      </c>
      <c r="N30" s="44">
        <v>9.4</v>
      </c>
      <c r="O30" s="84">
        <v>9.1199999999999992</v>
      </c>
      <c r="P30" s="44">
        <v>9.1999999999999993</v>
      </c>
      <c r="Q30" s="84">
        <v>8.8800000000000008</v>
      </c>
      <c r="R30" s="44">
        <v>9.1999999999999993</v>
      </c>
      <c r="S30" s="42">
        <v>8.8800000000000008</v>
      </c>
      <c r="T30" s="44">
        <v>9</v>
      </c>
      <c r="U30" s="42">
        <v>8.8800000000000008</v>
      </c>
      <c r="V30" s="44">
        <v>9</v>
      </c>
      <c r="W30" s="42">
        <v>8.8800000000000008</v>
      </c>
      <c r="X30" s="44">
        <v>9</v>
      </c>
      <c r="Y30" s="84">
        <v>8.8800000000000008</v>
      </c>
      <c r="Z30" s="43">
        <v>9</v>
      </c>
      <c r="AA30" s="42">
        <v>8.8800000000000008</v>
      </c>
      <c r="AB30" s="44">
        <v>9</v>
      </c>
      <c r="AC30" s="42">
        <v>8.8800000000000008</v>
      </c>
      <c r="AD30" s="44">
        <v>9</v>
      </c>
      <c r="AE30" s="68">
        <v>8.8800000000000008</v>
      </c>
      <c r="AF30" s="57">
        <v>9</v>
      </c>
      <c r="AG30" s="47">
        <v>8.8800000000000008</v>
      </c>
      <c r="AH30" s="43">
        <v>9</v>
      </c>
      <c r="AI30" s="42">
        <v>8.8800000000000008</v>
      </c>
      <c r="AJ30" s="44">
        <v>9</v>
      </c>
      <c r="AK30" s="42">
        <v>8.8800000000000008</v>
      </c>
      <c r="AL30" s="44">
        <v>9</v>
      </c>
      <c r="AM30" s="68">
        <v>8.8800000000000008</v>
      </c>
      <c r="AN30" s="56">
        <v>9</v>
      </c>
      <c r="AO30" s="42">
        <v>8.8800000000000008</v>
      </c>
      <c r="AP30" s="44">
        <v>8</v>
      </c>
      <c r="AQ30" s="47">
        <v>8.8800000000000008</v>
      </c>
      <c r="AR30" s="43">
        <v>8</v>
      </c>
      <c r="AS30" s="47">
        <v>8.8800000000000008</v>
      </c>
      <c r="AT30" s="43">
        <v>8</v>
      </c>
      <c r="AU30" s="46">
        <v>8.8800000000000008</v>
      </c>
      <c r="AV30" s="44">
        <v>8</v>
      </c>
      <c r="AW30" s="84">
        <v>8.8800000000000008</v>
      </c>
      <c r="AX30" s="44">
        <v>8</v>
      </c>
      <c r="AY30" s="42">
        <v>7.2</v>
      </c>
      <c r="AZ30" s="44">
        <v>8</v>
      </c>
      <c r="BA30" s="42">
        <v>7.2</v>
      </c>
      <c r="BB30" s="44">
        <v>8</v>
      </c>
      <c r="BC30" s="68">
        <v>7.2</v>
      </c>
      <c r="BD30" s="56">
        <v>7.8</v>
      </c>
      <c r="BE30" s="84">
        <v>7.2</v>
      </c>
      <c r="BF30" s="44">
        <v>7.6</v>
      </c>
      <c r="BG30" s="47"/>
      <c r="BH30" s="43"/>
      <c r="BI30" s="42"/>
      <c r="BJ30" s="44"/>
      <c r="BK30" s="42"/>
      <c r="BL30" s="43"/>
      <c r="BM30" s="84">
        <v>7.2</v>
      </c>
      <c r="BN30" s="44">
        <v>7.6</v>
      </c>
      <c r="BO30" s="46">
        <v>7.2</v>
      </c>
      <c r="BP30" s="44">
        <v>7.8</v>
      </c>
      <c r="BQ30" s="46">
        <v>7.2</v>
      </c>
      <c r="BR30" s="44">
        <v>9</v>
      </c>
      <c r="BS30" s="29">
        <f t="shared" si="3"/>
        <v>236.15999999999988</v>
      </c>
      <c r="BT30" s="30">
        <f t="shared" si="4"/>
        <v>236.99999999999997</v>
      </c>
      <c r="BU30" s="37">
        <f t="shared" si="5"/>
        <v>0.84000000000008868</v>
      </c>
      <c r="BV30" s="40"/>
      <c r="BW30" s="41"/>
    </row>
    <row r="31" spans="1:75" ht="15.75" x14ac:dyDescent="0.25">
      <c r="A31" s="425" t="s">
        <v>34</v>
      </c>
      <c r="B31" s="426"/>
      <c r="C31" s="87">
        <v>0</v>
      </c>
      <c r="D31" s="44">
        <v>0</v>
      </c>
      <c r="E31" s="87">
        <v>0</v>
      </c>
      <c r="F31" s="44">
        <v>0</v>
      </c>
      <c r="G31" s="87">
        <v>0</v>
      </c>
      <c r="H31" s="44">
        <v>0</v>
      </c>
      <c r="I31" s="42">
        <v>0</v>
      </c>
      <c r="J31" s="44">
        <v>0</v>
      </c>
      <c r="K31" s="42">
        <v>0</v>
      </c>
      <c r="L31" s="44">
        <v>0</v>
      </c>
      <c r="M31" s="42">
        <v>0</v>
      </c>
      <c r="N31" s="44">
        <v>0</v>
      </c>
      <c r="O31" s="84">
        <v>0</v>
      </c>
      <c r="P31" s="44">
        <v>0</v>
      </c>
      <c r="Q31" s="42">
        <v>0</v>
      </c>
      <c r="R31" s="44">
        <v>0</v>
      </c>
      <c r="S31" s="42">
        <v>0</v>
      </c>
      <c r="T31" s="44">
        <v>0</v>
      </c>
      <c r="U31" s="42">
        <v>0</v>
      </c>
      <c r="V31" s="44">
        <v>0</v>
      </c>
      <c r="W31" s="42">
        <v>0</v>
      </c>
      <c r="X31" s="44">
        <v>0</v>
      </c>
      <c r="Y31" s="87">
        <v>0</v>
      </c>
      <c r="Z31" s="43">
        <v>0</v>
      </c>
      <c r="AA31" s="42">
        <v>0</v>
      </c>
      <c r="AB31" s="44">
        <v>0</v>
      </c>
      <c r="AC31" s="42">
        <v>0</v>
      </c>
      <c r="AD31" s="44">
        <v>0</v>
      </c>
      <c r="AE31" s="77">
        <v>0</v>
      </c>
      <c r="AF31" s="57">
        <v>0</v>
      </c>
      <c r="AG31" s="88">
        <v>0</v>
      </c>
      <c r="AH31" s="43">
        <v>0</v>
      </c>
      <c r="AI31" s="42">
        <v>0</v>
      </c>
      <c r="AJ31" s="44">
        <v>0</v>
      </c>
      <c r="AK31" s="42">
        <v>0</v>
      </c>
      <c r="AL31" s="44">
        <v>0</v>
      </c>
      <c r="AM31" s="77">
        <v>0</v>
      </c>
      <c r="AN31" s="56">
        <v>0</v>
      </c>
      <c r="AO31" s="42">
        <v>0</v>
      </c>
      <c r="AP31" s="44">
        <v>0</v>
      </c>
      <c r="AQ31" s="47">
        <v>0</v>
      </c>
      <c r="AR31" s="43">
        <v>0</v>
      </c>
      <c r="AS31" s="47">
        <v>0</v>
      </c>
      <c r="AT31" s="43">
        <v>0</v>
      </c>
      <c r="AU31" s="89">
        <v>0</v>
      </c>
      <c r="AV31" s="44">
        <v>0</v>
      </c>
      <c r="AW31" s="87">
        <v>0</v>
      </c>
      <c r="AX31" s="44">
        <v>0</v>
      </c>
      <c r="AY31" s="42">
        <v>0</v>
      </c>
      <c r="AZ31" s="44">
        <v>0</v>
      </c>
      <c r="BA31" s="42">
        <v>0</v>
      </c>
      <c r="BB31" s="44">
        <v>0</v>
      </c>
      <c r="BC31" s="77">
        <v>0</v>
      </c>
      <c r="BD31" s="56">
        <v>0</v>
      </c>
      <c r="BE31" s="87">
        <v>0</v>
      </c>
      <c r="BF31" s="44">
        <v>0</v>
      </c>
      <c r="BG31" s="47"/>
      <c r="BH31" s="43"/>
      <c r="BI31" s="42"/>
      <c r="BJ31" s="44"/>
      <c r="BK31" s="42"/>
      <c r="BL31" s="43"/>
      <c r="BM31" s="87">
        <v>0</v>
      </c>
      <c r="BN31" s="44">
        <v>0</v>
      </c>
      <c r="BO31" s="89">
        <v>0</v>
      </c>
      <c r="BP31" s="44">
        <v>0</v>
      </c>
      <c r="BQ31" s="89">
        <v>0</v>
      </c>
      <c r="BR31" s="44">
        <v>0</v>
      </c>
      <c r="BS31" s="29">
        <f t="shared" si="3"/>
        <v>0</v>
      </c>
      <c r="BT31" s="30">
        <f t="shared" si="4"/>
        <v>0</v>
      </c>
      <c r="BU31" s="37">
        <f t="shared" si="5"/>
        <v>0</v>
      </c>
      <c r="BV31" s="40"/>
      <c r="BW31" s="41"/>
    </row>
    <row r="32" spans="1:75" ht="16.5" thickBot="1" x14ac:dyDescent="0.3">
      <c r="A32" s="429" t="s">
        <v>35</v>
      </c>
      <c r="B32" s="430"/>
      <c r="C32" s="42">
        <v>0</v>
      </c>
      <c r="D32" s="44">
        <v>0</v>
      </c>
      <c r="E32" s="42">
        <v>0</v>
      </c>
      <c r="F32" s="44">
        <v>0</v>
      </c>
      <c r="G32" s="42">
        <v>0</v>
      </c>
      <c r="H32" s="44">
        <v>0</v>
      </c>
      <c r="I32" s="42">
        <v>0</v>
      </c>
      <c r="J32" s="44">
        <v>0</v>
      </c>
      <c r="K32" s="42">
        <v>0</v>
      </c>
      <c r="L32" s="44">
        <v>0</v>
      </c>
      <c r="M32" s="42">
        <v>0</v>
      </c>
      <c r="N32" s="44">
        <v>0</v>
      </c>
      <c r="O32" s="98">
        <v>0</v>
      </c>
      <c r="P32" s="44">
        <v>0</v>
      </c>
      <c r="Q32" s="42">
        <v>0</v>
      </c>
      <c r="R32" s="44">
        <v>0</v>
      </c>
      <c r="S32" s="42">
        <v>0</v>
      </c>
      <c r="T32" s="44">
        <v>0</v>
      </c>
      <c r="U32" s="42">
        <v>0</v>
      </c>
      <c r="V32" s="44">
        <v>0</v>
      </c>
      <c r="W32" s="42">
        <v>0</v>
      </c>
      <c r="X32" s="44">
        <v>0</v>
      </c>
      <c r="Y32" s="87">
        <v>0</v>
      </c>
      <c r="Z32" s="43">
        <v>0</v>
      </c>
      <c r="AA32" s="42">
        <v>0</v>
      </c>
      <c r="AB32" s="44">
        <v>0</v>
      </c>
      <c r="AC32" s="42">
        <v>0</v>
      </c>
      <c r="AD32" s="44">
        <v>0</v>
      </c>
      <c r="AE32" s="47">
        <v>0</v>
      </c>
      <c r="AF32" s="44">
        <v>0</v>
      </c>
      <c r="AG32" s="88">
        <v>0</v>
      </c>
      <c r="AH32" s="43">
        <v>0</v>
      </c>
      <c r="AI32" s="42">
        <v>0</v>
      </c>
      <c r="AJ32" s="44">
        <v>0</v>
      </c>
      <c r="AK32" s="42">
        <v>0</v>
      </c>
      <c r="AL32" s="44">
        <v>0</v>
      </c>
      <c r="AM32" s="45">
        <v>0</v>
      </c>
      <c r="AN32" s="43">
        <v>0</v>
      </c>
      <c r="AO32" s="42">
        <v>0</v>
      </c>
      <c r="AP32" s="44">
        <v>0</v>
      </c>
      <c r="AQ32" s="47">
        <v>0</v>
      </c>
      <c r="AR32" s="43">
        <v>0</v>
      </c>
      <c r="AS32" s="47">
        <v>0</v>
      </c>
      <c r="AT32" s="43">
        <v>0</v>
      </c>
      <c r="AU32" s="84">
        <v>0</v>
      </c>
      <c r="AV32" s="44">
        <v>0</v>
      </c>
      <c r="AW32" s="42">
        <v>0</v>
      </c>
      <c r="AX32" s="44">
        <v>0</v>
      </c>
      <c r="AY32" s="42">
        <v>0</v>
      </c>
      <c r="AZ32" s="44">
        <v>0</v>
      </c>
      <c r="BA32" s="42">
        <v>0</v>
      </c>
      <c r="BB32" s="44">
        <v>0</v>
      </c>
      <c r="BC32" s="47">
        <v>0</v>
      </c>
      <c r="BD32" s="43">
        <v>0</v>
      </c>
      <c r="BE32" s="42">
        <v>0</v>
      </c>
      <c r="BF32" s="44">
        <v>0</v>
      </c>
      <c r="BG32" s="47"/>
      <c r="BH32" s="43"/>
      <c r="BI32" s="42"/>
      <c r="BJ32" s="44"/>
      <c r="BK32" s="42"/>
      <c r="BL32" s="43"/>
      <c r="BM32" s="42">
        <v>0</v>
      </c>
      <c r="BN32" s="44">
        <v>0</v>
      </c>
      <c r="BO32" s="84">
        <v>0</v>
      </c>
      <c r="BP32" s="44">
        <v>0</v>
      </c>
      <c r="BQ32" s="84">
        <v>0</v>
      </c>
      <c r="BR32" s="44">
        <v>0</v>
      </c>
      <c r="BS32" s="29">
        <f t="shared" si="3"/>
        <v>0</v>
      </c>
      <c r="BT32" s="30">
        <f t="shared" si="4"/>
        <v>0</v>
      </c>
      <c r="BU32" s="90">
        <f t="shared" si="5"/>
        <v>0</v>
      </c>
      <c r="BV32" s="40"/>
      <c r="BW32" s="48"/>
    </row>
    <row r="33" spans="1:76" ht="15.75" x14ac:dyDescent="0.25">
      <c r="A33" s="431" t="s">
        <v>36</v>
      </c>
      <c r="B33" s="432"/>
      <c r="C33" s="91"/>
      <c r="D33" s="44"/>
      <c r="E33" s="91"/>
      <c r="F33" s="44"/>
      <c r="G33" s="91"/>
      <c r="H33" s="44"/>
      <c r="I33" s="92"/>
      <c r="J33" s="44"/>
      <c r="K33" s="92"/>
      <c r="L33" s="44"/>
      <c r="M33" s="92"/>
      <c r="N33" s="44"/>
      <c r="O33" s="92"/>
      <c r="P33" s="44"/>
      <c r="Q33" s="91"/>
      <c r="R33" s="44"/>
      <c r="S33" s="91"/>
      <c r="T33" s="44"/>
      <c r="U33" s="92"/>
      <c r="V33" s="44"/>
      <c r="W33" s="93"/>
      <c r="X33" s="55"/>
      <c r="Y33" s="92"/>
      <c r="Z33" s="43"/>
      <c r="AA33" s="91"/>
      <c r="AB33" s="44"/>
      <c r="AC33" s="147"/>
      <c r="AD33" s="44"/>
      <c r="AE33" s="94"/>
      <c r="AF33" s="44"/>
      <c r="AG33" s="94"/>
      <c r="AH33" s="43"/>
      <c r="AI33" s="91"/>
      <c r="AJ33" s="44"/>
      <c r="AK33" s="94"/>
      <c r="AL33" s="44"/>
      <c r="AM33" s="94"/>
      <c r="AN33" s="43"/>
      <c r="AO33" s="91"/>
      <c r="AP33" s="44"/>
      <c r="AQ33" s="94"/>
      <c r="AR33" s="43"/>
      <c r="AS33" s="91"/>
      <c r="AT33" s="44"/>
      <c r="AU33" s="91"/>
      <c r="AV33" s="44"/>
      <c r="AW33" s="91"/>
      <c r="AX33" s="44"/>
      <c r="AY33" s="91"/>
      <c r="AZ33" s="44"/>
      <c r="BA33" s="91"/>
      <c r="BB33" s="44"/>
      <c r="BC33" s="94"/>
      <c r="BD33" s="43"/>
      <c r="BE33" s="91"/>
      <c r="BF33" s="44"/>
      <c r="BG33" s="94"/>
      <c r="BH33" s="43"/>
      <c r="BI33" s="91"/>
      <c r="BJ33" s="44"/>
      <c r="BK33" s="91"/>
      <c r="BL33" s="43"/>
      <c r="BM33" s="91"/>
      <c r="BN33" s="44"/>
      <c r="BO33" s="91"/>
      <c r="BP33" s="44"/>
      <c r="BQ33" s="91"/>
      <c r="BR33" s="44"/>
      <c r="BS33" s="29">
        <f t="shared" si="3"/>
        <v>0</v>
      </c>
      <c r="BT33" s="30">
        <f t="shared" si="4"/>
        <v>0</v>
      </c>
      <c r="BU33" s="95">
        <f t="shared" si="5"/>
        <v>0</v>
      </c>
      <c r="BV33" s="40"/>
      <c r="BW33" s="48"/>
    </row>
    <row r="34" spans="1:76" ht="32.25" customHeight="1" thickBot="1" x14ac:dyDescent="0.3">
      <c r="A34" s="427" t="s">
        <v>37</v>
      </c>
      <c r="B34" s="428"/>
      <c r="C34" s="108">
        <v>12</v>
      </c>
      <c r="D34" s="99">
        <v>2.08</v>
      </c>
      <c r="E34" s="108">
        <v>12.023999999999999</v>
      </c>
      <c r="F34" s="99">
        <v>3.6000000000001364</v>
      </c>
      <c r="G34" s="108">
        <v>12</v>
      </c>
      <c r="H34" s="99">
        <v>2.88</v>
      </c>
      <c r="I34" s="96">
        <v>12</v>
      </c>
      <c r="J34" s="99">
        <v>2.88</v>
      </c>
      <c r="K34" s="96">
        <v>12</v>
      </c>
      <c r="L34" s="99">
        <v>2.8</v>
      </c>
      <c r="M34" s="98">
        <v>12</v>
      </c>
      <c r="N34" s="99">
        <v>2.8</v>
      </c>
      <c r="O34" s="96">
        <v>12</v>
      </c>
      <c r="P34" s="99">
        <v>2.3199999999999998</v>
      </c>
      <c r="Q34" s="96">
        <v>12</v>
      </c>
      <c r="R34" s="99">
        <v>1.76</v>
      </c>
      <c r="S34" s="100">
        <v>12</v>
      </c>
      <c r="T34" s="101">
        <v>2.2400000000000002</v>
      </c>
      <c r="U34" s="102">
        <v>192</v>
      </c>
      <c r="V34" s="44">
        <v>2.5600000000001728</v>
      </c>
      <c r="W34" s="86">
        <v>94.8</v>
      </c>
      <c r="X34" s="101">
        <v>2.2399999999997817</v>
      </c>
      <c r="Y34" s="102">
        <v>94.56</v>
      </c>
      <c r="Z34" s="105">
        <v>2.16</v>
      </c>
      <c r="AA34" s="150">
        <v>192</v>
      </c>
      <c r="AB34" s="99">
        <v>2.72</v>
      </c>
      <c r="AC34" s="148">
        <v>12</v>
      </c>
      <c r="AD34" s="101">
        <v>2.64</v>
      </c>
      <c r="AE34" s="103">
        <v>93.53</v>
      </c>
      <c r="AF34" s="101">
        <v>2.3199999999999998</v>
      </c>
      <c r="AG34" s="104">
        <v>74.709999999999994</v>
      </c>
      <c r="AH34" s="97">
        <v>49.24</v>
      </c>
      <c r="AI34" s="96">
        <v>76.900000000000006</v>
      </c>
      <c r="AJ34" s="99">
        <v>105.24</v>
      </c>
      <c r="AK34" s="96">
        <v>192</v>
      </c>
      <c r="AL34" s="99">
        <v>129.03999999999928</v>
      </c>
      <c r="AM34" s="85">
        <v>192</v>
      </c>
      <c r="AN34" s="105">
        <v>154.56</v>
      </c>
      <c r="AO34" s="106">
        <v>192</v>
      </c>
      <c r="AP34" s="99">
        <v>144.47999999999999</v>
      </c>
      <c r="AQ34" s="107">
        <v>192</v>
      </c>
      <c r="AR34" s="105">
        <v>141.63999999999999</v>
      </c>
      <c r="AS34" s="108">
        <v>189.678</v>
      </c>
      <c r="AT34" s="99">
        <v>148.08000000000001</v>
      </c>
      <c r="AU34" s="108">
        <v>192</v>
      </c>
      <c r="AV34" s="99">
        <v>158.80000000000001</v>
      </c>
      <c r="AW34" s="108">
        <v>192</v>
      </c>
      <c r="AX34" s="99">
        <v>125.64</v>
      </c>
      <c r="AY34" s="106">
        <v>192</v>
      </c>
      <c r="AZ34" s="99">
        <v>159.91999999999999</v>
      </c>
      <c r="BA34" s="106">
        <v>192</v>
      </c>
      <c r="BB34" s="99">
        <v>153.63999999999999</v>
      </c>
      <c r="BC34" s="107">
        <v>192</v>
      </c>
      <c r="BD34" s="105">
        <v>171.64</v>
      </c>
      <c r="BE34" s="108">
        <v>192</v>
      </c>
      <c r="BF34" s="99">
        <v>161.19999999999999</v>
      </c>
      <c r="BG34" s="107"/>
      <c r="BH34" s="105"/>
      <c r="BI34" s="42"/>
      <c r="BJ34" s="44"/>
      <c r="BK34" s="100"/>
      <c r="BL34" s="105"/>
      <c r="BM34" s="108">
        <v>93.528000000000006</v>
      </c>
      <c r="BN34" s="44">
        <v>153.15999999999894</v>
      </c>
      <c r="BO34" s="108">
        <v>176.88</v>
      </c>
      <c r="BP34" s="99">
        <v>150.24</v>
      </c>
      <c r="BQ34" s="108">
        <v>192</v>
      </c>
      <c r="BR34" s="99">
        <v>157.24</v>
      </c>
      <c r="BS34" s="109">
        <f t="shared" si="3"/>
        <v>2953.402</v>
      </c>
      <c r="BT34" s="110">
        <f t="shared" si="4"/>
        <v>1838.8799999999999</v>
      </c>
      <c r="BU34" s="111">
        <f t="shared" si="5"/>
        <v>-1114.5220000000002</v>
      </c>
      <c r="BV34" s="40"/>
      <c r="BW34" s="48"/>
    </row>
    <row r="35" spans="1:76" s="122" customFormat="1" ht="15" customHeight="1" thickBot="1" x14ac:dyDescent="0.3">
      <c r="A35" s="353" t="s">
        <v>38</v>
      </c>
      <c r="B35" s="354"/>
      <c r="C35" s="115">
        <f t="shared" ref="C35:F35" si="6">SUM(C6:C34)</f>
        <v>1522.6788000001188</v>
      </c>
      <c r="D35" s="116">
        <f t="shared" si="6"/>
        <v>1659.3308600000357</v>
      </c>
      <c r="E35" s="115">
        <f t="shared" si="6"/>
        <v>1323.7879999998524</v>
      </c>
      <c r="F35" s="116">
        <f t="shared" si="6"/>
        <v>1565.7700399999571</v>
      </c>
      <c r="G35" s="115">
        <f t="shared" ref="G35:H35" si="7">SUM(G6:G34)</f>
        <v>1367.4119999999318</v>
      </c>
      <c r="H35" s="116">
        <f t="shared" si="7"/>
        <v>1527.7902299998282</v>
      </c>
      <c r="I35" s="112">
        <f t="shared" ref="I35:BF35" si="8">SUM(I6:I34)</f>
        <v>1229.6479999999999</v>
      </c>
      <c r="J35" s="114">
        <f t="shared" si="8"/>
        <v>1510.0798400001042</v>
      </c>
      <c r="K35" s="112">
        <f t="shared" si="8"/>
        <v>1280.6079999996787</v>
      </c>
      <c r="L35" s="114">
        <f>SUM(L6:L34)</f>
        <v>1396.9007399996049</v>
      </c>
      <c r="M35" s="112">
        <f t="shared" si="8"/>
        <v>1311.0520000001691</v>
      </c>
      <c r="N35" s="114">
        <f t="shared" si="8"/>
        <v>1370.9985300001699</v>
      </c>
      <c r="O35" s="112">
        <f t="shared" si="8"/>
        <v>1245.5119999998346</v>
      </c>
      <c r="P35" s="114">
        <f t="shared" si="8"/>
        <v>1374.7745499998614</v>
      </c>
      <c r="Q35" s="112">
        <f t="shared" si="8"/>
        <v>1205.1867999999936</v>
      </c>
      <c r="R35" s="113">
        <f t="shared" si="8"/>
        <v>1290.218300000121</v>
      </c>
      <c r="S35" s="115">
        <f t="shared" si="8"/>
        <v>1176.3759999998601</v>
      </c>
      <c r="T35" s="116">
        <f t="shared" si="8"/>
        <v>1412.4138399999169</v>
      </c>
      <c r="U35" s="115">
        <f t="shared" si="8"/>
        <v>1399.6160000005193</v>
      </c>
      <c r="V35" s="116">
        <f t="shared" si="8"/>
        <v>1500.5031400005528</v>
      </c>
      <c r="W35" s="115">
        <f t="shared" si="8"/>
        <v>1245.6879999996668</v>
      </c>
      <c r="X35" s="116">
        <f t="shared" si="8"/>
        <v>1468.9851099997834</v>
      </c>
      <c r="Y35" s="115">
        <f t="shared" si="8"/>
        <v>1231.1860000000001</v>
      </c>
      <c r="Z35" s="116">
        <f t="shared" si="8"/>
        <v>1416.3806100000277</v>
      </c>
      <c r="AA35" s="115">
        <f t="shared" si="8"/>
        <v>1451.3320000001413</v>
      </c>
      <c r="AB35" s="116">
        <f t="shared" si="8"/>
        <v>1637.0386000002754</v>
      </c>
      <c r="AC35" s="115">
        <f t="shared" si="8"/>
        <v>1442.3999999999542</v>
      </c>
      <c r="AD35" s="116">
        <f t="shared" si="8"/>
        <v>1640.0919899997893</v>
      </c>
      <c r="AE35" s="117">
        <f t="shared" si="8"/>
        <v>1415.2099999998793</v>
      </c>
      <c r="AF35" s="116">
        <f t="shared" si="8"/>
        <v>1705.6503999999888</v>
      </c>
      <c r="AG35" s="117">
        <f>SUM(AG6:AG34)</f>
        <v>1338.1300000000879</v>
      </c>
      <c r="AH35" s="116">
        <f t="shared" si="8"/>
        <v>1750.1583600001422</v>
      </c>
      <c r="AI35" s="115">
        <f t="shared" si="8"/>
        <v>1300.1480000000797</v>
      </c>
      <c r="AJ35" s="116">
        <f t="shared" si="8"/>
        <v>1792.8228299999571</v>
      </c>
      <c r="AK35" s="115">
        <f t="shared" si="8"/>
        <v>1463.6639999998972</v>
      </c>
      <c r="AL35" s="116">
        <f t="shared" si="8"/>
        <v>1679.3939600000792</v>
      </c>
      <c r="AM35" s="115">
        <f t="shared" si="8"/>
        <v>1369.1639999995284</v>
      </c>
      <c r="AN35" s="116">
        <f t="shared" si="8"/>
        <v>1354.0283799995009</v>
      </c>
      <c r="AO35" s="115">
        <f>AO6+AO7+AO8+AO9+AO10+AO11+AO12+AO13+AO14+AO15+AO16+AO17+AO18+AO19+AO20+AO21+AO22+AO23+AO24+AO25+AO26+AO27+AO28+AO29+AO30+AO31+AO32+AO34</f>
        <v>1660.9800000003358</v>
      </c>
      <c r="AP35" s="116">
        <f t="shared" si="8"/>
        <v>1845.1769000003392</v>
      </c>
      <c r="AQ35" s="115">
        <f t="shared" si="8"/>
        <v>1501.5789999998137</v>
      </c>
      <c r="AR35" s="116">
        <f t="shared" si="8"/>
        <v>1457.2071299999029</v>
      </c>
      <c r="AS35" s="115">
        <f t="shared" ref="AS35:AV35" si="9">SUM(AS6:AS34)</f>
        <v>1589.4030000001103</v>
      </c>
      <c r="AT35" s="116">
        <f t="shared" si="9"/>
        <v>1470.3717800000531</v>
      </c>
      <c r="AU35" s="115">
        <f t="shared" si="9"/>
        <v>1703.7830000001054</v>
      </c>
      <c r="AV35" s="116">
        <f t="shared" si="9"/>
        <v>1556.969830000116</v>
      </c>
      <c r="AW35" s="115">
        <f t="shared" si="8"/>
        <v>1661.9720000000279</v>
      </c>
      <c r="AX35" s="116">
        <f t="shared" si="8"/>
        <v>1703.5745700001196</v>
      </c>
      <c r="AY35" s="115">
        <f t="shared" si="8"/>
        <v>1440.7660000000924</v>
      </c>
      <c r="AZ35" s="116">
        <f t="shared" si="8"/>
        <v>1649.1202199999755</v>
      </c>
      <c r="BA35" s="115">
        <f t="shared" si="8"/>
        <v>1485.0429999996466</v>
      </c>
      <c r="BB35" s="116">
        <f t="shared" si="8"/>
        <v>1678.4927299998594</v>
      </c>
      <c r="BC35" s="115">
        <f t="shared" si="8"/>
        <v>1701.892000000058</v>
      </c>
      <c r="BD35" s="116">
        <f t="shared" si="8"/>
        <v>1753.7395999998535</v>
      </c>
      <c r="BE35" s="115">
        <f t="shared" si="8"/>
        <v>1823.408000000411</v>
      </c>
      <c r="BF35" s="116">
        <f t="shared" si="8"/>
        <v>1701.7876600002312</v>
      </c>
      <c r="BG35" s="115">
        <f>SUM(BG6:BG34)</f>
        <v>0</v>
      </c>
      <c r="BH35" s="116">
        <f t="shared" ref="BH35:BP35" si="10">SUM(BH6:BH34)</f>
        <v>0</v>
      </c>
      <c r="BI35" s="115">
        <f t="shared" si="10"/>
        <v>0</v>
      </c>
      <c r="BJ35" s="116">
        <f t="shared" si="10"/>
        <v>0</v>
      </c>
      <c r="BK35" s="115">
        <f t="shared" si="10"/>
        <v>0</v>
      </c>
      <c r="BL35" s="116">
        <f t="shared" si="10"/>
        <v>0</v>
      </c>
      <c r="BM35" s="115">
        <f t="shared" si="10"/>
        <v>1551.0159999998098</v>
      </c>
      <c r="BN35" s="116">
        <f t="shared" si="10"/>
        <v>1681.9270699998206</v>
      </c>
      <c r="BO35" s="115">
        <f t="shared" si="10"/>
        <v>1919.4960000003002</v>
      </c>
      <c r="BP35" s="116">
        <f t="shared" si="10"/>
        <v>1906.7262700004617</v>
      </c>
      <c r="BQ35" s="115">
        <f t="shared" ref="BQ35:BR35" si="11">SUM(BQ6:BQ34)</f>
        <v>1855.2039999996471</v>
      </c>
      <c r="BR35" s="116">
        <f t="shared" si="11"/>
        <v>1941.8966199995486</v>
      </c>
      <c r="BS35" s="118">
        <f t="shared" si="3"/>
        <v>38641.937600000128</v>
      </c>
      <c r="BT35" s="119">
        <f>SUM(V35,T35,R35,P35,N35,L35,J35,H35,F35,D35,Z35,AB35,AD35,AF35,AH35,AJ35,AL35,AN35,AP35,AR35,AT35,AV35,AX35,AZ35,BB35,BD35,BF35,BH35,BJ35,BL35)</f>
        <v>42400.785620000373</v>
      </c>
      <c r="BU35" s="120">
        <f>BT35-BS35</f>
        <v>3758.848020000245</v>
      </c>
      <c r="BV35" s="121">
        <f>SUM(BV6:BV34)</f>
        <v>0</v>
      </c>
      <c r="BW35" s="1"/>
      <c r="BX35" s="1"/>
    </row>
    <row r="36" spans="1:76" ht="16.5" thickBot="1" x14ac:dyDescent="0.3">
      <c r="A36" s="355" t="s">
        <v>39</v>
      </c>
      <c r="B36" s="357"/>
      <c r="C36" s="317">
        <v>4122.5339999999997</v>
      </c>
      <c r="D36" s="314"/>
      <c r="E36" s="317">
        <v>4061.913760000265</v>
      </c>
      <c r="F36" s="314"/>
      <c r="G36" s="298">
        <v>3933.1667599999732</v>
      </c>
      <c r="H36" s="320"/>
      <c r="I36" s="298">
        <v>3989.261</v>
      </c>
      <c r="J36" s="320"/>
      <c r="K36" s="298">
        <v>3840.7860000000001</v>
      </c>
      <c r="L36" s="320"/>
      <c r="M36" s="298">
        <v>3982.1831999999285</v>
      </c>
      <c r="N36" s="320"/>
      <c r="O36" s="298">
        <v>3966.3917600001309</v>
      </c>
      <c r="P36" s="320"/>
      <c r="Q36" s="298">
        <v>3670.4070000000002</v>
      </c>
      <c r="R36" s="320"/>
      <c r="S36" s="298">
        <v>3814.7359999999999</v>
      </c>
      <c r="T36" s="320"/>
      <c r="U36" s="298">
        <v>3866.9871199997383</v>
      </c>
      <c r="V36" s="320"/>
      <c r="W36" s="366">
        <v>3530.8371600001724</v>
      </c>
      <c r="X36" s="367"/>
      <c r="Y36" s="298">
        <v>3728.3629999999998</v>
      </c>
      <c r="Z36" s="320"/>
      <c r="AA36" s="298">
        <v>4013.2310000000002</v>
      </c>
      <c r="AB36" s="320"/>
      <c r="AC36" s="317">
        <v>4031.3333199998124</v>
      </c>
      <c r="AD36" s="314"/>
      <c r="AE36" s="364">
        <v>4004.3159600001186</v>
      </c>
      <c r="AF36" s="365"/>
      <c r="AG36" s="298">
        <v>4096.1689999999999</v>
      </c>
      <c r="AH36" s="320"/>
      <c r="AI36" s="298">
        <v>4315.4549999999999</v>
      </c>
      <c r="AJ36" s="320"/>
      <c r="AK36" s="298">
        <v>4015.8075200001535</v>
      </c>
      <c r="AL36" s="320"/>
      <c r="AM36" s="298">
        <v>3855.7858000003475</v>
      </c>
      <c r="AN36" s="320"/>
      <c r="AO36" s="298">
        <v>4211.2579999999998</v>
      </c>
      <c r="AP36" s="320"/>
      <c r="AQ36" s="298">
        <v>3844.9960000000001</v>
      </c>
      <c r="AR36" s="320"/>
      <c r="AS36" s="317">
        <v>3659.3936799998451</v>
      </c>
      <c r="AT36" s="314"/>
      <c r="AU36" s="317">
        <v>3762.1874799999441</v>
      </c>
      <c r="AV36" s="314"/>
      <c r="AW36" s="298">
        <v>4051.096</v>
      </c>
      <c r="AX36" s="320"/>
      <c r="AY36" s="317">
        <v>3834.413</v>
      </c>
      <c r="AZ36" s="314"/>
      <c r="BA36" s="317">
        <v>3847.3390000009999</v>
      </c>
      <c r="BB36" s="314"/>
      <c r="BC36" s="317">
        <v>4055.751199999997</v>
      </c>
      <c r="BD36" s="314"/>
      <c r="BE36" s="317">
        <v>3863.038</v>
      </c>
      <c r="BF36" s="314"/>
      <c r="BG36" s="317"/>
      <c r="BH36" s="314"/>
      <c r="BI36" s="317"/>
      <c r="BJ36" s="314"/>
      <c r="BK36" s="317"/>
      <c r="BL36" s="314"/>
      <c r="BM36" s="317">
        <v>3965.645</v>
      </c>
      <c r="BN36" s="314"/>
      <c r="BO36" s="317">
        <v>4070.0194799999122</v>
      </c>
      <c r="BP36" s="314"/>
      <c r="BQ36" s="317">
        <v>4154.0320000000002</v>
      </c>
      <c r="BR36" s="314"/>
      <c r="BS36" s="437">
        <f>SUM(A36:BL36)</f>
        <v>109969.13672000142</v>
      </c>
      <c r="BT36" s="438"/>
      <c r="BU36" s="439"/>
      <c r="BV36" s="16"/>
    </row>
    <row r="37" spans="1:76" ht="15.75" thickBot="1" x14ac:dyDescent="0.3">
      <c r="A37" s="368" t="s">
        <v>40</v>
      </c>
      <c r="B37" s="370"/>
      <c r="C37" s="318">
        <v>1949.1179999999999</v>
      </c>
      <c r="D37" s="319"/>
      <c r="E37" s="318">
        <v>1948.5250000000001</v>
      </c>
      <c r="F37" s="319"/>
      <c r="G37" s="318">
        <v>1944.9179999999999</v>
      </c>
      <c r="H37" s="319"/>
      <c r="I37" s="302">
        <v>1943.316</v>
      </c>
      <c r="J37" s="310"/>
      <c r="K37" s="302">
        <v>1945.2429999999999</v>
      </c>
      <c r="L37" s="310"/>
      <c r="M37" s="302">
        <v>1940.9</v>
      </c>
      <c r="N37" s="310"/>
      <c r="O37" s="302">
        <v>1949.356</v>
      </c>
      <c r="P37" s="310"/>
      <c r="Q37" s="302">
        <v>1947.9449999999999</v>
      </c>
      <c r="R37" s="310"/>
      <c r="S37" s="302">
        <v>1949.4179999999999</v>
      </c>
      <c r="T37" s="310"/>
      <c r="U37" s="318">
        <v>1955.7739999999999</v>
      </c>
      <c r="V37" s="319"/>
      <c r="W37" s="371">
        <v>1951.0229999999999</v>
      </c>
      <c r="X37" s="372"/>
      <c r="Y37" s="318">
        <v>1942.335</v>
      </c>
      <c r="Z37" s="319"/>
      <c r="AA37" s="318">
        <v>1952.6969999999999</v>
      </c>
      <c r="AB37" s="319"/>
      <c r="AC37" s="321">
        <v>1955.856</v>
      </c>
      <c r="AD37" s="322"/>
      <c r="AE37" s="318">
        <v>1958.0650000000001</v>
      </c>
      <c r="AF37" s="319"/>
      <c r="AG37" s="318">
        <v>1943.808</v>
      </c>
      <c r="AH37" s="319"/>
      <c r="AI37" s="318">
        <v>1946.1780000000001</v>
      </c>
      <c r="AJ37" s="319"/>
      <c r="AK37" s="318">
        <v>1824.9570000000001</v>
      </c>
      <c r="AL37" s="319"/>
      <c r="AM37" s="318">
        <v>1824.9729999999997</v>
      </c>
      <c r="AN37" s="319"/>
      <c r="AO37" s="318">
        <v>1886.8489999999999</v>
      </c>
      <c r="AP37" s="319"/>
      <c r="AQ37" s="318">
        <v>1723.76</v>
      </c>
      <c r="AR37" s="319"/>
      <c r="AS37" s="318">
        <v>1823.3710000000001</v>
      </c>
      <c r="AT37" s="319"/>
      <c r="AU37" s="318">
        <v>1823.0830000000001</v>
      </c>
      <c r="AV37" s="319"/>
      <c r="AW37" s="318">
        <v>1811.172</v>
      </c>
      <c r="AX37" s="319"/>
      <c r="AY37" s="318">
        <v>1831.7619999999999</v>
      </c>
      <c r="AZ37" s="319"/>
      <c r="BA37" s="318">
        <v>1830.3820000000001</v>
      </c>
      <c r="BB37" s="319"/>
      <c r="BC37" s="318">
        <v>1830.5229999999999</v>
      </c>
      <c r="BD37" s="319"/>
      <c r="BE37" s="318">
        <v>1831.5820000000001</v>
      </c>
      <c r="BF37" s="319"/>
      <c r="BG37" s="321"/>
      <c r="BH37" s="322"/>
      <c r="BI37" s="321"/>
      <c r="BJ37" s="322"/>
      <c r="BK37" s="321"/>
      <c r="BL37" s="322"/>
      <c r="BM37" s="318">
        <v>1828.1420000000001</v>
      </c>
      <c r="BN37" s="319"/>
      <c r="BO37" s="318">
        <v>1829.297</v>
      </c>
      <c r="BP37" s="319"/>
      <c r="BQ37" s="318">
        <v>1832.33</v>
      </c>
      <c r="BR37" s="319"/>
      <c r="BS37" s="381">
        <f>SUM(A37:BL37)</f>
        <v>53166.889000000003</v>
      </c>
      <c r="BT37" s="382"/>
      <c r="BU37" s="440"/>
      <c r="BV37" s="16"/>
    </row>
    <row r="38" spans="1:76" ht="15.75" thickBot="1" x14ac:dyDescent="0.3">
      <c r="A38" s="373" t="s">
        <v>41</v>
      </c>
      <c r="B38" s="375"/>
      <c r="C38" s="321">
        <v>359.04</v>
      </c>
      <c r="D38" s="322"/>
      <c r="E38" s="321">
        <v>356.4</v>
      </c>
      <c r="F38" s="322"/>
      <c r="G38" s="300">
        <v>359.04</v>
      </c>
      <c r="H38" s="311"/>
      <c r="I38" s="300">
        <v>360.48</v>
      </c>
      <c r="J38" s="311"/>
      <c r="K38" s="300">
        <v>360.24</v>
      </c>
      <c r="L38" s="311"/>
      <c r="M38" s="300">
        <v>360.24</v>
      </c>
      <c r="N38" s="311"/>
      <c r="O38" s="300">
        <v>361.44</v>
      </c>
      <c r="P38" s="311"/>
      <c r="Q38" s="300">
        <v>361.2</v>
      </c>
      <c r="R38" s="311"/>
      <c r="S38" s="300">
        <v>361.44</v>
      </c>
      <c r="T38" s="311"/>
      <c r="U38" s="300">
        <v>468</v>
      </c>
      <c r="V38" s="311"/>
      <c r="W38" s="403">
        <v>467.76</v>
      </c>
      <c r="X38" s="404"/>
      <c r="Y38" s="300">
        <v>468</v>
      </c>
      <c r="Z38" s="311"/>
      <c r="AA38" s="300">
        <v>468</v>
      </c>
      <c r="AB38" s="311"/>
      <c r="AC38" s="321">
        <v>466.56</v>
      </c>
      <c r="AD38" s="322"/>
      <c r="AE38" s="300">
        <v>466.56</v>
      </c>
      <c r="AF38" s="311"/>
      <c r="AG38" s="300">
        <v>469.2</v>
      </c>
      <c r="AH38" s="311"/>
      <c r="AI38" s="300">
        <v>468.96</v>
      </c>
      <c r="AJ38" s="311"/>
      <c r="AK38" s="300">
        <v>470.4</v>
      </c>
      <c r="AL38" s="311"/>
      <c r="AM38" s="300">
        <v>470.40000000000003</v>
      </c>
      <c r="AN38" s="311"/>
      <c r="AO38" s="300">
        <v>459.19200000000001</v>
      </c>
      <c r="AP38" s="311"/>
      <c r="AQ38" s="300">
        <v>411.43200000000002</v>
      </c>
      <c r="AR38" s="311"/>
      <c r="AS38" s="321">
        <v>476.4</v>
      </c>
      <c r="AT38" s="322"/>
      <c r="AU38" s="321">
        <v>476.4</v>
      </c>
      <c r="AV38" s="322"/>
      <c r="AW38" s="300">
        <v>473.94400000000002</v>
      </c>
      <c r="AX38" s="311"/>
      <c r="AY38" s="300">
        <v>476.4</v>
      </c>
      <c r="AZ38" s="311"/>
      <c r="BA38" s="321">
        <v>476.64</v>
      </c>
      <c r="BB38" s="322"/>
      <c r="BC38" s="321">
        <v>476.4</v>
      </c>
      <c r="BD38" s="322"/>
      <c r="BE38" s="321">
        <v>488.16</v>
      </c>
      <c r="BF38" s="322"/>
      <c r="BG38" s="321"/>
      <c r="BH38" s="322"/>
      <c r="BI38" s="321"/>
      <c r="BJ38" s="322"/>
      <c r="BK38" s="321"/>
      <c r="BL38" s="322"/>
      <c r="BM38" s="321">
        <v>478.8</v>
      </c>
      <c r="BN38" s="322"/>
      <c r="BO38" s="321">
        <v>483.59999999999997</v>
      </c>
      <c r="BP38" s="322"/>
      <c r="BQ38" s="321">
        <v>486.24</v>
      </c>
      <c r="BR38" s="322"/>
      <c r="BS38" s="381">
        <f>SUM(A38:BL38)</f>
        <v>12138.327999999998</v>
      </c>
      <c r="BT38" s="382"/>
      <c r="BU38" s="440"/>
      <c r="BV38" s="16"/>
    </row>
    <row r="39" spans="1:76" s="48" customFormat="1" ht="15.75" hidden="1" customHeight="1" x14ac:dyDescent="0.25">
      <c r="A39" s="441" t="s">
        <v>42</v>
      </c>
      <c r="B39" s="442"/>
      <c r="C39" s="125"/>
      <c r="D39" s="126"/>
      <c r="E39" s="125"/>
      <c r="F39" s="126"/>
      <c r="G39" s="125"/>
      <c r="H39" s="126"/>
      <c r="I39" s="123"/>
      <c r="J39" s="124"/>
      <c r="K39" s="125"/>
      <c r="L39" s="126"/>
      <c r="M39" s="123"/>
      <c r="N39" s="124"/>
      <c r="O39" s="123"/>
      <c r="P39" s="126"/>
      <c r="Q39" s="123"/>
      <c r="R39" s="126"/>
      <c r="S39" s="123"/>
      <c r="T39" s="126"/>
      <c r="U39" s="125"/>
      <c r="V39" s="126"/>
      <c r="W39" s="403">
        <f t="shared" ref="W39:W42" si="12">SUM(C39:V39)</f>
        <v>0</v>
      </c>
      <c r="X39" s="404"/>
      <c r="Y39" s="125"/>
      <c r="Z39" s="126"/>
      <c r="AA39" s="125"/>
      <c r="AB39" s="126"/>
      <c r="AC39" s="125"/>
      <c r="AD39" s="126"/>
      <c r="AE39" s="125"/>
      <c r="AF39" s="126"/>
      <c r="AG39" s="125"/>
      <c r="AH39" s="126"/>
      <c r="AI39" s="125"/>
      <c r="AJ39" s="126"/>
      <c r="AK39" s="125"/>
      <c r="AL39" s="126"/>
      <c r="AM39" s="125"/>
      <c r="AN39" s="126"/>
      <c r="AO39" s="125"/>
      <c r="AP39" s="126"/>
      <c r="AQ39" s="125"/>
      <c r="AR39" s="126"/>
      <c r="AS39" s="125"/>
      <c r="AT39" s="126"/>
      <c r="AU39" s="125"/>
      <c r="AV39" s="126"/>
      <c r="AW39" s="125"/>
      <c r="AX39" s="126"/>
      <c r="AY39" s="125"/>
      <c r="AZ39" s="126"/>
      <c r="BA39" s="125"/>
      <c r="BB39" s="126"/>
      <c r="BC39" s="125"/>
      <c r="BD39" s="126"/>
      <c r="BE39" s="125"/>
      <c r="BF39" s="126"/>
      <c r="BG39" s="125"/>
      <c r="BH39" s="126"/>
      <c r="BI39" s="125"/>
      <c r="BJ39" s="126"/>
      <c r="BK39" s="125"/>
      <c r="BL39" s="126"/>
      <c r="BM39" s="125"/>
      <c r="BN39" s="126"/>
      <c r="BO39" s="125"/>
      <c r="BP39" s="126"/>
      <c r="BQ39" s="125"/>
      <c r="BR39" s="126"/>
      <c r="BS39" s="381">
        <f>SUM(A39:BJ39)-W39</f>
        <v>0</v>
      </c>
      <c r="BT39" s="382"/>
      <c r="BU39" s="440"/>
      <c r="BV39" s="32"/>
      <c r="BW39" s="1"/>
      <c r="BX39" s="1"/>
    </row>
    <row r="40" spans="1:76" ht="15.75" hidden="1" customHeight="1" x14ac:dyDescent="0.25">
      <c r="A40" s="127"/>
      <c r="B40" s="128"/>
      <c r="C40" s="129"/>
      <c r="D40" s="130"/>
      <c r="E40" s="129"/>
      <c r="F40" s="130"/>
      <c r="G40" s="129"/>
      <c r="H40" s="130"/>
      <c r="I40" s="129"/>
      <c r="J40" s="130"/>
      <c r="K40" s="129"/>
      <c r="L40" s="130"/>
      <c r="M40" s="129"/>
      <c r="N40" s="130"/>
      <c r="O40" s="129"/>
      <c r="P40" s="130"/>
      <c r="Q40" s="129"/>
      <c r="R40" s="130"/>
      <c r="S40" s="129"/>
      <c r="T40" s="130"/>
      <c r="U40" s="129"/>
      <c r="V40" s="130"/>
      <c r="W40" s="403">
        <f t="shared" si="12"/>
        <v>0</v>
      </c>
      <c r="X40" s="404"/>
      <c r="Y40" s="129"/>
      <c r="Z40" s="130"/>
      <c r="AA40" s="129"/>
      <c r="AB40" s="130"/>
      <c r="AC40" s="129"/>
      <c r="AD40" s="130"/>
      <c r="AE40" s="129"/>
      <c r="AF40" s="130"/>
      <c r="AG40" s="129"/>
      <c r="AH40" s="130"/>
      <c r="AI40" s="129"/>
      <c r="AJ40" s="130"/>
      <c r="AK40" s="129"/>
      <c r="AL40" s="130"/>
      <c r="AM40" s="129"/>
      <c r="AN40" s="130"/>
      <c r="AO40" s="129"/>
      <c r="AP40" s="130"/>
      <c r="AQ40" s="129"/>
      <c r="AR40" s="130"/>
      <c r="AS40" s="129"/>
      <c r="AT40" s="130"/>
      <c r="AU40" s="129"/>
      <c r="AV40" s="130"/>
      <c r="AW40" s="129"/>
      <c r="AX40" s="130"/>
      <c r="AY40" s="129"/>
      <c r="AZ40" s="130"/>
      <c r="BA40" s="129"/>
      <c r="BB40" s="130"/>
      <c r="BC40" s="129"/>
      <c r="BD40" s="130"/>
      <c r="BE40" s="129"/>
      <c r="BF40" s="130"/>
      <c r="BG40" s="129"/>
      <c r="BH40" s="130"/>
      <c r="BI40" s="129"/>
      <c r="BJ40" s="130"/>
      <c r="BK40" s="129"/>
      <c r="BL40" s="130"/>
      <c r="BM40" s="129"/>
      <c r="BN40" s="130"/>
      <c r="BO40" s="129"/>
      <c r="BP40" s="130"/>
      <c r="BQ40" s="129"/>
      <c r="BR40" s="130"/>
      <c r="BS40" s="381">
        <f>SUM(A40:BJ40)-W40</f>
        <v>0</v>
      </c>
      <c r="BT40" s="382"/>
      <c r="BU40" s="440"/>
      <c r="BV40" s="40"/>
    </row>
    <row r="41" spans="1:76" ht="15.75" hidden="1" customHeight="1" x14ac:dyDescent="0.25">
      <c r="A41" s="127"/>
      <c r="B41" s="128"/>
      <c r="C41" s="129"/>
      <c r="D41" s="130"/>
      <c r="E41" s="129"/>
      <c r="F41" s="130"/>
      <c r="G41" s="129"/>
      <c r="H41" s="130"/>
      <c r="I41" s="129"/>
      <c r="J41" s="130"/>
      <c r="K41" s="129"/>
      <c r="L41" s="130"/>
      <c r="M41" s="129"/>
      <c r="N41" s="130"/>
      <c r="O41" s="129"/>
      <c r="P41" s="131"/>
      <c r="Q41" s="129"/>
      <c r="R41" s="130"/>
      <c r="S41" s="129"/>
      <c r="T41" s="130"/>
      <c r="U41" s="129"/>
      <c r="V41" s="130"/>
      <c r="W41" s="403">
        <f t="shared" si="12"/>
        <v>0</v>
      </c>
      <c r="X41" s="404"/>
      <c r="Y41" s="129"/>
      <c r="Z41" s="130"/>
      <c r="AA41" s="129"/>
      <c r="AB41" s="130"/>
      <c r="AC41" s="129"/>
      <c r="AD41" s="130"/>
      <c r="AE41" s="129"/>
      <c r="AF41" s="130"/>
      <c r="AG41" s="129"/>
      <c r="AH41" s="130"/>
      <c r="AI41" s="129"/>
      <c r="AJ41" s="130"/>
      <c r="AK41" s="129"/>
      <c r="AL41" s="130"/>
      <c r="AM41" s="129"/>
      <c r="AN41" s="130"/>
      <c r="AO41" s="129"/>
      <c r="AP41" s="130"/>
      <c r="AQ41" s="129"/>
      <c r="AR41" s="130"/>
      <c r="AS41" s="129"/>
      <c r="AT41" s="130"/>
      <c r="AU41" s="129"/>
      <c r="AV41" s="130"/>
      <c r="AW41" s="129"/>
      <c r="AX41" s="130"/>
      <c r="AY41" s="129"/>
      <c r="AZ41" s="130"/>
      <c r="BA41" s="129"/>
      <c r="BB41" s="130"/>
      <c r="BC41" s="129"/>
      <c r="BD41" s="130"/>
      <c r="BE41" s="129"/>
      <c r="BF41" s="130"/>
      <c r="BG41" s="129"/>
      <c r="BH41" s="130"/>
      <c r="BI41" s="129"/>
      <c r="BJ41" s="130"/>
      <c r="BK41" s="129"/>
      <c r="BL41" s="130"/>
      <c r="BM41" s="129"/>
      <c r="BN41" s="130"/>
      <c r="BO41" s="129"/>
      <c r="BP41" s="130"/>
      <c r="BQ41" s="129"/>
      <c r="BR41" s="130"/>
      <c r="BS41" s="381">
        <f>SUM(A41:BJ41)-W41</f>
        <v>0</v>
      </c>
      <c r="BT41" s="382"/>
      <c r="BU41" s="440"/>
      <c r="BV41" s="40"/>
    </row>
    <row r="42" spans="1:76" ht="15.75" hidden="1" customHeight="1" x14ac:dyDescent="0.25">
      <c r="A42" s="132"/>
      <c r="B42" s="133"/>
      <c r="C42" s="134"/>
      <c r="D42" s="135"/>
      <c r="E42" s="134"/>
      <c r="F42" s="135"/>
      <c r="G42" s="134"/>
      <c r="H42" s="135"/>
      <c r="I42" s="134"/>
      <c r="J42" s="135"/>
      <c r="K42" s="134"/>
      <c r="L42" s="135"/>
      <c r="M42" s="134"/>
      <c r="N42" s="135"/>
      <c r="O42" s="134"/>
      <c r="P42" s="135"/>
      <c r="Q42" s="134"/>
      <c r="R42" s="135"/>
      <c r="S42" s="134"/>
      <c r="T42" s="135"/>
      <c r="U42" s="134"/>
      <c r="V42" s="135"/>
      <c r="W42" s="403">
        <f t="shared" si="12"/>
        <v>0</v>
      </c>
      <c r="X42" s="404"/>
      <c r="Y42" s="134"/>
      <c r="Z42" s="135"/>
      <c r="AA42" s="134"/>
      <c r="AB42" s="135"/>
      <c r="AC42" s="134"/>
      <c r="AD42" s="135"/>
      <c r="AE42" s="134"/>
      <c r="AF42" s="135"/>
      <c r="AG42" s="134"/>
      <c r="AH42" s="135"/>
      <c r="AI42" s="134"/>
      <c r="AJ42" s="135"/>
      <c r="AK42" s="134"/>
      <c r="AL42" s="135"/>
      <c r="AM42" s="134"/>
      <c r="AN42" s="135"/>
      <c r="AO42" s="134"/>
      <c r="AP42" s="135"/>
      <c r="AQ42" s="134"/>
      <c r="AR42" s="135"/>
      <c r="AS42" s="134"/>
      <c r="AT42" s="135"/>
      <c r="AU42" s="134"/>
      <c r="AV42" s="135"/>
      <c r="AW42" s="134"/>
      <c r="AX42" s="135"/>
      <c r="AY42" s="134"/>
      <c r="AZ42" s="135"/>
      <c r="BA42" s="134"/>
      <c r="BB42" s="135"/>
      <c r="BC42" s="134"/>
      <c r="BD42" s="135"/>
      <c r="BE42" s="134"/>
      <c r="BF42" s="135"/>
      <c r="BG42" s="134"/>
      <c r="BH42" s="135"/>
      <c r="BI42" s="134"/>
      <c r="BJ42" s="135"/>
      <c r="BK42" s="134"/>
      <c r="BL42" s="135"/>
      <c r="BM42" s="134"/>
      <c r="BN42" s="135"/>
      <c r="BO42" s="134"/>
      <c r="BP42" s="135"/>
      <c r="BQ42" s="134"/>
      <c r="BR42" s="135"/>
      <c r="BS42" s="381">
        <f>SUM(A42:BJ42)-W42</f>
        <v>0</v>
      </c>
      <c r="BT42" s="382"/>
      <c r="BU42" s="440"/>
      <c r="BV42" s="121"/>
    </row>
    <row r="43" spans="1:76" ht="15.75" thickBot="1" x14ac:dyDescent="0.3">
      <c r="A43" s="373" t="s">
        <v>43</v>
      </c>
      <c r="B43" s="375"/>
      <c r="C43" s="304">
        <f t="shared" ref="C43" si="13">C35+C37+C38</f>
        <v>3830.8368000001187</v>
      </c>
      <c r="D43" s="322"/>
      <c r="E43" s="304">
        <f t="shared" ref="E43" si="14">E35+E37+E38</f>
        <v>3628.7129999998529</v>
      </c>
      <c r="F43" s="322"/>
      <c r="G43" s="304">
        <f t="shared" ref="G43" si="15">G35+G37+G38</f>
        <v>3671.3699999999317</v>
      </c>
      <c r="H43" s="322"/>
      <c r="I43" s="304">
        <f t="shared" ref="I43" si="16">I35+I37+I38</f>
        <v>3533.444</v>
      </c>
      <c r="J43" s="322"/>
      <c r="K43" s="304">
        <f t="shared" ref="K43" si="17">K35+K37+K38</f>
        <v>3586.0909999996784</v>
      </c>
      <c r="L43" s="322"/>
      <c r="M43" s="304">
        <f t="shared" ref="M43" si="18">M35+M37+M38</f>
        <v>3612.1920000001692</v>
      </c>
      <c r="N43" s="322"/>
      <c r="O43" s="304">
        <f t="shared" ref="O43" si="19">O35+O37+O38</f>
        <v>3556.3079999998349</v>
      </c>
      <c r="P43" s="322"/>
      <c r="Q43" s="304">
        <f t="shared" ref="Q43" si="20">Q35+Q37+Q38</f>
        <v>3514.3317999999936</v>
      </c>
      <c r="R43" s="322"/>
      <c r="S43" s="304">
        <f t="shared" ref="S43" si="21">S35+S37+S38</f>
        <v>3487.2339999998599</v>
      </c>
      <c r="T43" s="322"/>
      <c r="U43" s="304">
        <f>U35+U37+U38</f>
        <v>3823.3900000005192</v>
      </c>
      <c r="V43" s="322"/>
      <c r="W43" s="304">
        <f>W35+W37+W38</f>
        <v>3664.4709999996667</v>
      </c>
      <c r="X43" s="322"/>
      <c r="Y43" s="304">
        <f>Y35+Y37+Y38</f>
        <v>3641.5210000000002</v>
      </c>
      <c r="Z43" s="322"/>
      <c r="AA43" s="304">
        <f>AA35+AA37+AA38</f>
        <v>3872.0290000001414</v>
      </c>
      <c r="AB43" s="322"/>
      <c r="AC43" s="304">
        <f t="shared" ref="AC43:AM43" si="22">AC35+AC37+AC38</f>
        <v>3864.8159999999539</v>
      </c>
      <c r="AD43" s="305"/>
      <c r="AE43" s="304">
        <f t="shared" si="22"/>
        <v>3839.8349999998795</v>
      </c>
      <c r="AF43" s="305"/>
      <c r="AG43" s="304">
        <f t="shared" si="22"/>
        <v>3751.1380000000877</v>
      </c>
      <c r="AH43" s="305"/>
      <c r="AI43" s="304">
        <f t="shared" si="22"/>
        <v>3715.2860000000801</v>
      </c>
      <c r="AJ43" s="305"/>
      <c r="AK43" s="304">
        <f t="shared" si="22"/>
        <v>3759.0209999998974</v>
      </c>
      <c r="AL43" s="305"/>
      <c r="AM43" s="304">
        <f t="shared" si="22"/>
        <v>3664.5369999995282</v>
      </c>
      <c r="AN43" s="305"/>
      <c r="AO43" s="304">
        <f>AO35+AO37+AO38</f>
        <v>4007.0210000003358</v>
      </c>
      <c r="AP43" s="322"/>
      <c r="AQ43" s="304">
        <f t="shared" ref="AQ43" si="23">AQ35+AQ37+AQ38</f>
        <v>3636.7709999998133</v>
      </c>
      <c r="AR43" s="322"/>
      <c r="AS43" s="304">
        <f t="shared" ref="AS43" si="24">AS35+AS37+AS38</f>
        <v>3889.1740000001105</v>
      </c>
      <c r="AT43" s="322"/>
      <c r="AU43" s="304">
        <f t="shared" ref="AU43" si="25">AU35+AU37+AU38</f>
        <v>4003.2660000001056</v>
      </c>
      <c r="AV43" s="322"/>
      <c r="AW43" s="304">
        <f t="shared" ref="AW43" si="26">AW35+AW37+AW38</f>
        <v>3947.0880000000279</v>
      </c>
      <c r="AX43" s="322"/>
      <c r="AY43" s="304">
        <f t="shared" ref="AY43" si="27">AY35+AY37+AY38</f>
        <v>3748.9280000000922</v>
      </c>
      <c r="AZ43" s="322"/>
      <c r="BA43" s="304">
        <f t="shared" ref="BA43" si="28">BA35+BA37+BA38</f>
        <v>3792.0649999996463</v>
      </c>
      <c r="BB43" s="322"/>
      <c r="BC43" s="304">
        <f t="shared" ref="BC43" si="29">BC35+BC37+BC38</f>
        <v>4008.8150000000583</v>
      </c>
      <c r="BD43" s="322"/>
      <c r="BE43" s="304">
        <f t="shared" ref="BE43" si="30">BE35+BE37+BE38</f>
        <v>4143.1500000004107</v>
      </c>
      <c r="BF43" s="322"/>
      <c r="BG43" s="304">
        <f>BG35+BG37+BG38</f>
        <v>0</v>
      </c>
      <c r="BH43" s="305"/>
      <c r="BI43" s="304">
        <f t="shared" ref="BI43:BK43" si="31">BI35+BI37+BI38</f>
        <v>0</v>
      </c>
      <c r="BJ43" s="305"/>
      <c r="BK43" s="304">
        <f t="shared" si="31"/>
        <v>0</v>
      </c>
      <c r="BL43" s="305"/>
      <c r="BM43" s="304">
        <f t="shared" ref="BM43:BO43" si="32">BM35+BM37+BM38</f>
        <v>3857.95799999981</v>
      </c>
      <c r="BN43" s="322"/>
      <c r="BO43" s="304">
        <f t="shared" si="32"/>
        <v>4232.3930000003002</v>
      </c>
      <c r="BP43" s="322"/>
      <c r="BQ43" s="304">
        <f t="shared" ref="BQ43" si="33">BQ35+BQ37+BQ38</f>
        <v>4173.7739999996465</v>
      </c>
      <c r="BR43" s="322"/>
      <c r="BS43" s="381">
        <f>SUM(A43:BL43)</f>
        <v>105192.84259999981</v>
      </c>
      <c r="BT43" s="382"/>
      <c r="BU43" s="440"/>
      <c r="BV43" s="16"/>
    </row>
    <row r="44" spans="1:76" ht="15.75" thickBot="1" x14ac:dyDescent="0.3">
      <c r="A44" s="378" t="s">
        <v>44</v>
      </c>
      <c r="B44" s="380"/>
      <c r="C44" s="306">
        <f t="shared" ref="C44" si="34">C36-C43</f>
        <v>291.69719999988092</v>
      </c>
      <c r="D44" s="307"/>
      <c r="E44" s="306">
        <f t="shared" ref="E44" si="35">E36-E43</f>
        <v>433.20076000041217</v>
      </c>
      <c r="F44" s="307"/>
      <c r="G44" s="306">
        <f t="shared" ref="G44" si="36">G36-G43</f>
        <v>261.79676000004156</v>
      </c>
      <c r="H44" s="307"/>
      <c r="I44" s="306">
        <f t="shared" ref="I44" si="37">I36-I43</f>
        <v>455.81700000000001</v>
      </c>
      <c r="J44" s="307"/>
      <c r="K44" s="306">
        <f t="shared" ref="K44" si="38">K36-K43</f>
        <v>254.69500000032167</v>
      </c>
      <c r="L44" s="307"/>
      <c r="M44" s="306">
        <f t="shared" ref="M44" si="39">M36-M43</f>
        <v>369.99119999975937</v>
      </c>
      <c r="N44" s="307"/>
      <c r="O44" s="306">
        <f t="shared" ref="O44" si="40">O36-O43</f>
        <v>410.08376000029602</v>
      </c>
      <c r="P44" s="307"/>
      <c r="Q44" s="306">
        <f t="shared" ref="Q44" si="41">Q36-Q43</f>
        <v>156.07520000000659</v>
      </c>
      <c r="R44" s="307"/>
      <c r="S44" s="306">
        <f>S36-S43</f>
        <v>327.50200000014001</v>
      </c>
      <c r="T44" s="307"/>
      <c r="U44" s="306">
        <f t="shared" ref="U44:W44" si="42">U36-U43</f>
        <v>43.597119999219103</v>
      </c>
      <c r="V44" s="307"/>
      <c r="W44" s="306">
        <f t="shared" si="42"/>
        <v>-133.63383999949428</v>
      </c>
      <c r="X44" s="307"/>
      <c r="Y44" s="306">
        <f>Y36-Y43</f>
        <v>86.841999999999643</v>
      </c>
      <c r="Z44" s="307"/>
      <c r="AA44" s="306">
        <f t="shared" ref="AA44:BI44" si="43">AA36-AA43</f>
        <v>141.2019999998588</v>
      </c>
      <c r="AB44" s="307"/>
      <c r="AC44" s="304">
        <f t="shared" si="43"/>
        <v>166.5173199998585</v>
      </c>
      <c r="AD44" s="305"/>
      <c r="AE44" s="304">
        <f t="shared" ref="AE44:AM44" si="44">AE36-AE43</f>
        <v>164.48096000023907</v>
      </c>
      <c r="AF44" s="305"/>
      <c r="AG44" s="304">
        <f t="shared" si="44"/>
        <v>345.03099999991218</v>
      </c>
      <c r="AH44" s="305"/>
      <c r="AI44" s="304">
        <f t="shared" si="44"/>
        <v>600.16899999991983</v>
      </c>
      <c r="AJ44" s="305"/>
      <c r="AK44" s="304">
        <f t="shared" si="44"/>
        <v>256.78652000025613</v>
      </c>
      <c r="AL44" s="305"/>
      <c r="AM44" s="304">
        <f t="shared" si="44"/>
        <v>191.2488000008193</v>
      </c>
      <c r="AN44" s="305"/>
      <c r="AO44" s="306">
        <f>AO36-AO43</f>
        <v>204.23699999966402</v>
      </c>
      <c r="AP44" s="307"/>
      <c r="AQ44" s="306">
        <f t="shared" si="43"/>
        <v>208.22500000018681</v>
      </c>
      <c r="AR44" s="307"/>
      <c r="AS44" s="306">
        <f t="shared" ref="AS44" si="45">AS36-AS43</f>
        <v>-229.78032000026542</v>
      </c>
      <c r="AT44" s="307"/>
      <c r="AU44" s="306">
        <f t="shared" ref="AU44" si="46">AU36-AU43</f>
        <v>-241.07852000016146</v>
      </c>
      <c r="AV44" s="307"/>
      <c r="AW44" s="306">
        <f t="shared" si="43"/>
        <v>104.00799999997207</v>
      </c>
      <c r="AX44" s="307"/>
      <c r="AY44" s="306">
        <f t="shared" si="43"/>
        <v>85.484999999907814</v>
      </c>
      <c r="AZ44" s="307"/>
      <c r="BA44" s="306">
        <f t="shared" si="43"/>
        <v>55.27400000135367</v>
      </c>
      <c r="BB44" s="307"/>
      <c r="BC44" s="306">
        <f t="shared" si="43"/>
        <v>46.936199999938708</v>
      </c>
      <c r="BD44" s="307"/>
      <c r="BE44" s="306">
        <f t="shared" si="43"/>
        <v>-280.11200000041072</v>
      </c>
      <c r="BF44" s="307"/>
      <c r="BG44" s="304">
        <f t="shared" si="43"/>
        <v>0</v>
      </c>
      <c r="BH44" s="305"/>
      <c r="BI44" s="304">
        <f t="shared" si="43"/>
        <v>0</v>
      </c>
      <c r="BJ44" s="305"/>
      <c r="BK44" s="304">
        <f t="shared" ref="BK44" si="47">BK36-BK43</f>
        <v>0</v>
      </c>
      <c r="BL44" s="305"/>
      <c r="BM44" s="306">
        <f t="shared" ref="BM44:BO44" si="48">BM36-BM43</f>
        <v>107.68700000018998</v>
      </c>
      <c r="BN44" s="307"/>
      <c r="BO44" s="306">
        <f t="shared" si="48"/>
        <v>-162.373520000388</v>
      </c>
      <c r="BP44" s="307"/>
      <c r="BQ44" s="306">
        <f t="shared" ref="BQ44" si="49">BQ36-BQ43</f>
        <v>-19.741999999646396</v>
      </c>
      <c r="BR44" s="307"/>
      <c r="BS44" s="381">
        <f>SUM(A44:BL44)</f>
        <v>4776.2941200016339</v>
      </c>
      <c r="BT44" s="382"/>
      <c r="BU44" s="440"/>
      <c r="BV44" s="136"/>
    </row>
    <row r="45" spans="1:76" ht="33" customHeight="1" thickBot="1" x14ac:dyDescent="0.3">
      <c r="A45" s="385" t="s">
        <v>45</v>
      </c>
      <c r="B45" s="387"/>
      <c r="C45" s="313">
        <f t="shared" ref="C45" si="50">C36-D35-C37-C38</f>
        <v>155.04513999996419</v>
      </c>
      <c r="D45" s="314"/>
      <c r="E45" s="313">
        <f t="shared" ref="E45" si="51">E36-F35-E37-E38</f>
        <v>191.21872000030783</v>
      </c>
      <c r="F45" s="314"/>
      <c r="G45" s="313">
        <f t="shared" ref="G45" si="52">G36-H35-G37-G38</f>
        <v>101.41853000014515</v>
      </c>
      <c r="H45" s="314"/>
      <c r="I45" s="313">
        <f t="shared" ref="I45" si="53">I36-J35-I37-I38</f>
        <v>175.38515999989545</v>
      </c>
      <c r="J45" s="314"/>
      <c r="K45" s="313">
        <f t="shared" ref="K45" si="54">K36-L35-K37-K38</f>
        <v>138.40226000039524</v>
      </c>
      <c r="L45" s="314"/>
      <c r="M45" s="313">
        <f t="shared" ref="M45" si="55">M36-N35-M37-M38</f>
        <v>310.04466999975853</v>
      </c>
      <c r="N45" s="314"/>
      <c r="O45" s="313">
        <f t="shared" ref="O45" si="56">O36-P35-O37-O38</f>
        <v>280.82121000026956</v>
      </c>
      <c r="P45" s="314"/>
      <c r="Q45" s="313">
        <f t="shared" ref="Q45" si="57">Q36-R35-Q37-Q38</f>
        <v>71.043699999879266</v>
      </c>
      <c r="R45" s="314"/>
      <c r="S45" s="313">
        <f t="shared" ref="S45" si="58">S36-T35-S37-S38</f>
        <v>91.464160000083041</v>
      </c>
      <c r="T45" s="314"/>
      <c r="U45" s="313">
        <f>U36-V35-U37-U38</f>
        <v>-57.290020000814366</v>
      </c>
      <c r="V45" s="314"/>
      <c r="W45" s="313">
        <f>W36-X35-W37-W38</f>
        <v>-356.93094999961113</v>
      </c>
      <c r="X45" s="314"/>
      <c r="Y45" s="313">
        <f>Y36-Z35-Y37-Y38</f>
        <v>-98.352610000028108</v>
      </c>
      <c r="Z45" s="314"/>
      <c r="AA45" s="313">
        <f>AA36-AB35-AA37-AA38</f>
        <v>-44.504600000275104</v>
      </c>
      <c r="AB45" s="314"/>
      <c r="AC45" s="313">
        <f t="shared" ref="AC45" si="59">AC36-AD35-AC37-AC38</f>
        <v>-31.17466999997697</v>
      </c>
      <c r="AD45" s="315"/>
      <c r="AE45" s="313">
        <f>AE36-AF35-AE37-AE38</f>
        <v>-125.95943999987054</v>
      </c>
      <c r="AF45" s="314"/>
      <c r="AG45" s="313">
        <f t="shared" ref="AG45" si="60">AG36-AH35-AG37-AG38</f>
        <v>-66.997360000142351</v>
      </c>
      <c r="AH45" s="314"/>
      <c r="AI45" s="313">
        <f t="shared" ref="AI45" si="61">AI36-AJ35-AI37-AI38</f>
        <v>107.49417000004252</v>
      </c>
      <c r="AJ45" s="314"/>
      <c r="AK45" s="313">
        <f t="shared" ref="AK45" si="62">AK36-AL35-AK37-AK38</f>
        <v>41.056560000074455</v>
      </c>
      <c r="AL45" s="314"/>
      <c r="AM45" s="313">
        <f t="shared" ref="AM45" si="63">AM36-AN35-AM37-AM38</f>
        <v>206.38442000084689</v>
      </c>
      <c r="AN45" s="314"/>
      <c r="AO45" s="313">
        <f t="shared" ref="AO45" si="64">AO36-AP35-AO37-AO38</f>
        <v>20.040099999660697</v>
      </c>
      <c r="AP45" s="314"/>
      <c r="AQ45" s="313">
        <f t="shared" ref="AQ45" si="65">AQ36-AR35-AQ37-AQ38</f>
        <v>252.59687000009717</v>
      </c>
      <c r="AR45" s="314"/>
      <c r="AS45" s="313">
        <f t="shared" ref="AS45" si="66">AS36-AT35-AS37-AS38</f>
        <v>-110.74910000020816</v>
      </c>
      <c r="AT45" s="314"/>
      <c r="AU45" s="313">
        <f t="shared" ref="AU45" si="67">AU36-AV35-AU37-AU38</f>
        <v>-94.265350000171907</v>
      </c>
      <c r="AV45" s="314"/>
      <c r="AW45" s="313">
        <f t="shared" ref="AW45" si="68">AW36-AX35-AW37-AW38</f>
        <v>62.405429999880596</v>
      </c>
      <c r="AX45" s="314"/>
      <c r="AY45" s="313">
        <f t="shared" ref="AY45" si="69">AY36-AZ35-AY37-AY38</f>
        <v>-122.8692199999756</v>
      </c>
      <c r="AZ45" s="314"/>
      <c r="BA45" s="313">
        <f t="shared" ref="BA45" si="70">BA36-BB35-BA37-BA38</f>
        <v>-138.17572999885954</v>
      </c>
      <c r="BB45" s="314"/>
      <c r="BC45" s="313">
        <f t="shared" ref="BC45" si="71">BC36-BD35-BC37-BC38</f>
        <v>-4.9113999998563713</v>
      </c>
      <c r="BD45" s="314"/>
      <c r="BE45" s="313">
        <f t="shared" ref="BE45" si="72">BE36-BF35-BE37-BE38</f>
        <v>-158.49166000023155</v>
      </c>
      <c r="BF45" s="314"/>
      <c r="BG45" s="313">
        <f t="shared" ref="BG45" si="73">BG36-BH35-BG37-BG38</f>
        <v>0</v>
      </c>
      <c r="BH45" s="315"/>
      <c r="BI45" s="313">
        <f t="shared" ref="BI45" si="74">BI36-BJ35-BI37-BI38</f>
        <v>0</v>
      </c>
      <c r="BJ45" s="315"/>
      <c r="BK45" s="313">
        <f t="shared" ref="BK45" si="75">BK36-BL35-BK37-BK38</f>
        <v>0</v>
      </c>
      <c r="BL45" s="315"/>
      <c r="BM45" s="313">
        <f t="shared" ref="BM45" si="76">BM36-BN35-BM37-BM38</f>
        <v>-23.224069999820642</v>
      </c>
      <c r="BN45" s="314"/>
      <c r="BO45" s="313">
        <f t="shared" ref="BO45" si="77">BO36-BP35-BO37-BO38</f>
        <v>-149.60379000054951</v>
      </c>
      <c r="BP45" s="314"/>
      <c r="BQ45" s="313">
        <f t="shared" ref="BQ45" si="78">BQ36-BR35-BQ37-BQ38</f>
        <v>-106.4346199995482</v>
      </c>
      <c r="BR45" s="314"/>
      <c r="BS45" s="381">
        <f>SUM(C45:BL45)</f>
        <v>794.14899000127866</v>
      </c>
      <c r="BT45" s="382"/>
      <c r="BU45" s="440"/>
      <c r="BV45" s="136">
        <f>BV36-BV35-BV38-BV37</f>
        <v>0</v>
      </c>
    </row>
    <row r="46" spans="1:76" ht="15" hidden="1" customHeight="1" x14ac:dyDescent="0.25">
      <c r="A46" s="389" t="s">
        <v>46</v>
      </c>
      <c r="B46" s="389"/>
      <c r="K46" s="48">
        <v>227.95499999999083</v>
      </c>
      <c r="M46" s="48">
        <v>213.96899999996822</v>
      </c>
      <c r="O46" s="48">
        <v>54.26</v>
      </c>
      <c r="Q46" s="48">
        <v>19.11</v>
      </c>
      <c r="S46" s="48">
        <v>112.54</v>
      </c>
      <c r="U46" s="48">
        <v>220.08</v>
      </c>
      <c r="Y46" s="48">
        <v>178.75</v>
      </c>
      <c r="AA46" s="48">
        <v>178.29</v>
      </c>
      <c r="AC46" s="48">
        <v>186.5</v>
      </c>
      <c r="AE46" s="48">
        <v>177.11</v>
      </c>
      <c r="AG46" s="48">
        <v>91.66</v>
      </c>
      <c r="AI46" s="48">
        <v>116.03</v>
      </c>
      <c r="AK46" s="48">
        <v>55.78</v>
      </c>
      <c r="AM46" s="48">
        <v>126.27</v>
      </c>
      <c r="AO46" s="137">
        <f>AP28</f>
        <v>219.95399999996516</v>
      </c>
      <c r="BA46" s="137">
        <f>BB28</f>
        <v>220.05900000006295</v>
      </c>
      <c r="BC46" s="137">
        <f>BD28</f>
        <v>219.07199999993827</v>
      </c>
      <c r="BT46" s="138"/>
    </row>
    <row r="49" spans="34:72" x14ac:dyDescent="0.25">
      <c r="AH49" s="137"/>
      <c r="BT49" s="139"/>
    </row>
    <row r="51" spans="34:72" x14ac:dyDescent="0.25">
      <c r="BH51" s="137"/>
    </row>
    <row r="52" spans="34:72" x14ac:dyDescent="0.25">
      <c r="BH52" s="137"/>
    </row>
    <row r="53" spans="34:72" x14ac:dyDescent="0.25">
      <c r="BH53" s="137"/>
    </row>
  </sheetData>
  <mergeCells count="292">
    <mergeCell ref="W4:X4"/>
    <mergeCell ref="Y4:Z4"/>
    <mergeCell ref="AA4:AB4"/>
    <mergeCell ref="A1:BV1"/>
    <mergeCell ref="A2:BV2"/>
    <mergeCell ref="A4:B5"/>
    <mergeCell ref="C4:D4"/>
    <mergeCell ref="E4:F4"/>
    <mergeCell ref="G4:H4"/>
    <mergeCell ref="I4:J4"/>
    <mergeCell ref="K4:L4"/>
    <mergeCell ref="M4:N4"/>
    <mergeCell ref="O4:P4"/>
    <mergeCell ref="BM4:BN4"/>
    <mergeCell ref="BO4:BP4"/>
    <mergeCell ref="BS4:BV4"/>
    <mergeCell ref="BQ4:BR4"/>
    <mergeCell ref="A6:B6"/>
    <mergeCell ref="A9:B9"/>
    <mergeCell ref="A10:B10"/>
    <mergeCell ref="BA4:BB4"/>
    <mergeCell ref="BC4:BD4"/>
    <mergeCell ref="BE4:BF4"/>
    <mergeCell ref="BG4:BH4"/>
    <mergeCell ref="BI4:BJ4"/>
    <mergeCell ref="BK4:BL4"/>
    <mergeCell ref="AO4:AP4"/>
    <mergeCell ref="AQ4:AR4"/>
    <mergeCell ref="AS4:AT4"/>
    <mergeCell ref="AU4:AV4"/>
    <mergeCell ref="AW4:AX4"/>
    <mergeCell ref="AY4:AZ4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A18:B18"/>
    <mergeCell ref="A19:B19"/>
    <mergeCell ref="A20:B20"/>
    <mergeCell ref="A21:B21"/>
    <mergeCell ref="A25:B25"/>
    <mergeCell ref="A11:B11"/>
    <mergeCell ref="A12:B12"/>
    <mergeCell ref="A14:B14"/>
    <mergeCell ref="A15:B15"/>
    <mergeCell ref="A16:B16"/>
    <mergeCell ref="A17:B17"/>
    <mergeCell ref="A34:B34"/>
    <mergeCell ref="A35:B35"/>
    <mergeCell ref="A36:B36"/>
    <mergeCell ref="C36:D36"/>
    <mergeCell ref="E36:F36"/>
    <mergeCell ref="G36:H36"/>
    <mergeCell ref="A27:B27"/>
    <mergeCell ref="A30:B30"/>
    <mergeCell ref="A31:B31"/>
    <mergeCell ref="A32:B32"/>
    <mergeCell ref="A33:B33"/>
    <mergeCell ref="Q26:Q27"/>
    <mergeCell ref="U26:U27"/>
    <mergeCell ref="W26:W27"/>
    <mergeCell ref="Y26:Y27"/>
    <mergeCell ref="I26:I27"/>
    <mergeCell ref="M26:M27"/>
    <mergeCell ref="O26:O27"/>
    <mergeCell ref="U36:V36"/>
    <mergeCell ref="W36:X36"/>
    <mergeCell ref="Y36:Z36"/>
    <mergeCell ref="AK36:AL36"/>
    <mergeCell ref="AM36:AN36"/>
    <mergeCell ref="AO36:AP36"/>
    <mergeCell ref="AQ36:AR36"/>
    <mergeCell ref="AA36:AB36"/>
    <mergeCell ref="AC36:AD36"/>
    <mergeCell ref="AE36:AF36"/>
    <mergeCell ref="I36:J36"/>
    <mergeCell ref="K36:L36"/>
    <mergeCell ref="M36:N36"/>
    <mergeCell ref="O36:P36"/>
    <mergeCell ref="Q36:R36"/>
    <mergeCell ref="S36:T36"/>
    <mergeCell ref="BS36:BU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BE36:BF36"/>
    <mergeCell ref="BG36:BH36"/>
    <mergeCell ref="BI36:BJ36"/>
    <mergeCell ref="BK36:BL36"/>
    <mergeCell ref="BM36:BN36"/>
    <mergeCell ref="BO36:BP36"/>
    <mergeCell ref="AS36:AT36"/>
    <mergeCell ref="AU36:AV36"/>
    <mergeCell ref="AW36:AX36"/>
    <mergeCell ref="AY36:AZ36"/>
    <mergeCell ref="BA36:BB36"/>
    <mergeCell ref="BC36:BD36"/>
    <mergeCell ref="AG36:AH36"/>
    <mergeCell ref="AI36:AJ36"/>
    <mergeCell ref="AY37:AZ37"/>
    <mergeCell ref="BA37:BB37"/>
    <mergeCell ref="AE37:AF37"/>
    <mergeCell ref="AG37:AH37"/>
    <mergeCell ref="AI37:AJ37"/>
    <mergeCell ref="AK37:AL37"/>
    <mergeCell ref="AM37:AN37"/>
    <mergeCell ref="AO37:AP37"/>
    <mergeCell ref="S37:T37"/>
    <mergeCell ref="U37:V37"/>
    <mergeCell ref="W37:X37"/>
    <mergeCell ref="Y37:Z37"/>
    <mergeCell ref="AA37:AB37"/>
    <mergeCell ref="AC37:AD37"/>
    <mergeCell ref="U38:V38"/>
    <mergeCell ref="W38:X38"/>
    <mergeCell ref="Y38:Z38"/>
    <mergeCell ref="AA38:AB38"/>
    <mergeCell ref="BO37:BP37"/>
    <mergeCell ref="BS37:BU37"/>
    <mergeCell ref="A38:B38"/>
    <mergeCell ref="C38:D38"/>
    <mergeCell ref="E38:F38"/>
    <mergeCell ref="G38:H38"/>
    <mergeCell ref="I38:J38"/>
    <mergeCell ref="K38:L38"/>
    <mergeCell ref="M38:N38"/>
    <mergeCell ref="O38:P38"/>
    <mergeCell ref="BC37:BD37"/>
    <mergeCell ref="BE37:BF37"/>
    <mergeCell ref="BG37:BH37"/>
    <mergeCell ref="BI37:BJ37"/>
    <mergeCell ref="BK37:BL37"/>
    <mergeCell ref="BM37:BN37"/>
    <mergeCell ref="AQ37:AR37"/>
    <mergeCell ref="AS37:AT37"/>
    <mergeCell ref="AU37:AV37"/>
    <mergeCell ref="AW37:AX37"/>
    <mergeCell ref="BS38:BU38"/>
    <mergeCell ref="A39:B39"/>
    <mergeCell ref="W39:X39"/>
    <mergeCell ref="BS39:BU39"/>
    <mergeCell ref="BA38:BB38"/>
    <mergeCell ref="BC38:BD38"/>
    <mergeCell ref="BE38:BF38"/>
    <mergeCell ref="BG38:BH38"/>
    <mergeCell ref="BI38:BJ38"/>
    <mergeCell ref="BK38:BL38"/>
    <mergeCell ref="AO38:AP38"/>
    <mergeCell ref="AQ38:AR38"/>
    <mergeCell ref="AS38:AT38"/>
    <mergeCell ref="AU38:AV38"/>
    <mergeCell ref="AW38:AX38"/>
    <mergeCell ref="AY38:AZ38"/>
    <mergeCell ref="AC38:AD38"/>
    <mergeCell ref="AE38:AF38"/>
    <mergeCell ref="AG38:AH38"/>
    <mergeCell ref="AI38:AJ38"/>
    <mergeCell ref="AK38:AL38"/>
    <mergeCell ref="AM38:AN38"/>
    <mergeCell ref="Q38:R38"/>
    <mergeCell ref="S38:T38"/>
    <mergeCell ref="A43:B43"/>
    <mergeCell ref="C43:D43"/>
    <mergeCell ref="E43:F43"/>
    <mergeCell ref="G43:H43"/>
    <mergeCell ref="I43:J43"/>
    <mergeCell ref="K43:L43"/>
    <mergeCell ref="W40:X40"/>
    <mergeCell ref="BS40:BU40"/>
    <mergeCell ref="W41:X41"/>
    <mergeCell ref="BS41:BU41"/>
    <mergeCell ref="W42:X42"/>
    <mergeCell ref="BS42:BU42"/>
    <mergeCell ref="BO43:BP43"/>
    <mergeCell ref="BS43:BU43"/>
    <mergeCell ref="BE43:BF43"/>
    <mergeCell ref="BG43:BH43"/>
    <mergeCell ref="AW43:AX43"/>
    <mergeCell ref="AY43:AZ43"/>
    <mergeCell ref="BA43:BB43"/>
    <mergeCell ref="BC43:BD43"/>
    <mergeCell ref="AK43:AL43"/>
    <mergeCell ref="AM43:AN43"/>
    <mergeCell ref="AO43:AP43"/>
    <mergeCell ref="AQ43:AR43"/>
    <mergeCell ref="Y43:Z43"/>
    <mergeCell ref="AA43:AB43"/>
    <mergeCell ref="AC43:AD43"/>
    <mergeCell ref="AE43:AF43"/>
    <mergeCell ref="AG43:AH43"/>
    <mergeCell ref="AS43:AT43"/>
    <mergeCell ref="AU43:AV43"/>
    <mergeCell ref="AI43:AJ43"/>
    <mergeCell ref="M43:N43"/>
    <mergeCell ref="O43:P43"/>
    <mergeCell ref="Q43:R43"/>
    <mergeCell ref="S43:T43"/>
    <mergeCell ref="U43:V43"/>
    <mergeCell ref="W43:X43"/>
    <mergeCell ref="BS44:BU44"/>
    <mergeCell ref="AU44:AV44"/>
    <mergeCell ref="AW44:AX44"/>
    <mergeCell ref="AY44:AZ44"/>
    <mergeCell ref="BA44:BB44"/>
    <mergeCell ref="BC44:BD44"/>
    <mergeCell ref="BE44:BF44"/>
    <mergeCell ref="S44:T44"/>
    <mergeCell ref="U44:V44"/>
    <mergeCell ref="AM44:AN44"/>
    <mergeCell ref="AO44:AP44"/>
    <mergeCell ref="AQ44:AR44"/>
    <mergeCell ref="AS44:AT44"/>
    <mergeCell ref="AI44:AJ44"/>
    <mergeCell ref="AK44:AL44"/>
    <mergeCell ref="W44:X44"/>
    <mergeCell ref="Y44:Z44"/>
    <mergeCell ref="AA44:AB44"/>
    <mergeCell ref="AC44:AD44"/>
    <mergeCell ref="AE44:AF44"/>
    <mergeCell ref="AG44:AH44"/>
    <mergeCell ref="U45:V45"/>
    <mergeCell ref="W45:X45"/>
    <mergeCell ref="A45:B45"/>
    <mergeCell ref="C45:D45"/>
    <mergeCell ref="E45:F45"/>
    <mergeCell ref="G45:H45"/>
    <mergeCell ref="I45:J45"/>
    <mergeCell ref="K45:L45"/>
    <mergeCell ref="BG44:BH44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BS45:BU45"/>
    <mergeCell ref="A46:B46"/>
    <mergeCell ref="AW45:AX45"/>
    <mergeCell ref="AY45:AZ45"/>
    <mergeCell ref="BA45:BB45"/>
    <mergeCell ref="BC45:BD45"/>
    <mergeCell ref="BE45:BF45"/>
    <mergeCell ref="BG45:BH45"/>
    <mergeCell ref="AK45:AL45"/>
    <mergeCell ref="AM45:AN45"/>
    <mergeCell ref="AO45:AP45"/>
    <mergeCell ref="AQ45:AR45"/>
    <mergeCell ref="AS45:AT45"/>
    <mergeCell ref="AU45:AV45"/>
    <mergeCell ref="Y45:Z45"/>
    <mergeCell ref="AA45:AB45"/>
    <mergeCell ref="AC45:AD45"/>
    <mergeCell ref="AE45:AF45"/>
    <mergeCell ref="AG45:AH45"/>
    <mergeCell ref="AI45:AJ45"/>
    <mergeCell ref="M45:N45"/>
    <mergeCell ref="O45:P45"/>
    <mergeCell ref="Q45:R45"/>
    <mergeCell ref="S45:T45"/>
    <mergeCell ref="BQ36:BR36"/>
    <mergeCell ref="BQ37:BR37"/>
    <mergeCell ref="BQ38:BR38"/>
    <mergeCell ref="BQ43:BR43"/>
    <mergeCell ref="BQ44:BR44"/>
    <mergeCell ref="BQ45:BR45"/>
    <mergeCell ref="BI45:BJ45"/>
    <mergeCell ref="BK45:BL45"/>
    <mergeCell ref="BM45:BN45"/>
    <mergeCell ref="BO45:BP45"/>
    <mergeCell ref="BI44:BJ44"/>
    <mergeCell ref="BK44:BL44"/>
    <mergeCell ref="BM44:BN44"/>
    <mergeCell ref="BO44:BP44"/>
    <mergeCell ref="BI43:BJ43"/>
    <mergeCell ref="BK43:BL43"/>
    <mergeCell ref="BM43:BN43"/>
    <mergeCell ref="BM38:BN38"/>
    <mergeCell ref="BO38:BP38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Август 2023г </vt:lpstr>
      <vt:lpstr>Июль 2023г</vt:lpstr>
      <vt:lpstr>Апрель</vt:lpstr>
      <vt:lpstr>Март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2023-08-12T02:31:45Z</dcterms:modified>
</cp:coreProperties>
</file>