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12000" windowWidth="22260" windowHeight="12648" activeTab="2" xr2:uid="{00000000-000D-0000-FFFF-FFFF00000000}"/>
  </bookViews>
  <sheets>
    <sheet name="loadLibs" sheetId="1" r:id="rId1"/>
    <sheet name="Portfolio" sheetId="2" r:id="rId2"/>
    <sheet name="LIBORMarketModel" sheetId="6" r:id="rId3"/>
    <sheet name="Regression" sheetId="7" r:id="rId4"/>
  </sheets>
  <externalReferences>
    <externalReference r:id="rId5"/>
  </externalReferences>
  <definedNames>
    <definedName name="InitialMargin">OFFSET(Regression!$D$27,0,0,Regression!$C$18/Regression!$C$17+1,1)</definedName>
    <definedName name="obLibs">loadLibs!$E$27</definedName>
    <definedName name="Simple">OFFSET(Regression!$C$27,0,0,Regression!$C$18/Regression!$C$17+1,1)</definedName>
    <definedName name="Time">OFFSET(Regression!$A$27,0,0,Regression!$C$18/Regression!$C$17+1,1)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F12" i="1"/>
  <c r="F21" i="1"/>
  <c r="E27" i="1"/>
  <c r="L16" i="2"/>
  <c r="B47" i="2"/>
  <c r="F9" i="1"/>
  <c r="L18" i="2"/>
  <c r="L19" i="2"/>
  <c r="F48" i="2"/>
  <c r="F47" i="2"/>
  <c r="F46" i="2"/>
  <c r="F45" i="2"/>
  <c r="F44" i="2"/>
  <c r="F50" i="2"/>
  <c r="B44" i="2"/>
  <c r="B45" i="2"/>
  <c r="L15" i="2"/>
  <c r="B48" i="2"/>
  <c r="N7" i="6"/>
  <c r="K9" i="6"/>
  <c r="J9" i="6"/>
  <c r="L14" i="2"/>
  <c r="L13" i="2"/>
  <c r="L12" i="2"/>
  <c r="L11" i="2"/>
  <c r="L10" i="2"/>
  <c r="B26" i="2"/>
  <c r="B25" i="2"/>
  <c r="B28" i="2"/>
  <c r="C13" i="7"/>
  <c r="N10" i="6"/>
  <c r="J13" i="6"/>
  <c r="N8" i="6"/>
  <c r="B9" i="6"/>
  <c r="C9" i="6"/>
  <c r="D9" i="6"/>
  <c r="F9" i="6"/>
  <c r="G12" i="6"/>
  <c r="G13" i="6"/>
  <c r="G14" i="6"/>
  <c r="G9" i="6"/>
  <c r="H9" i="6"/>
  <c r="J10" i="6"/>
  <c r="J11" i="6"/>
  <c r="J12" i="6"/>
  <c r="D22" i="7"/>
  <c r="B350" i="7"/>
  <c r="B10" i="7"/>
  <c r="B8" i="7"/>
  <c r="B49" i="2"/>
  <c r="B9" i="7"/>
  <c r="B13" i="7"/>
  <c r="D350" i="7"/>
  <c r="B31" i="7"/>
  <c r="D31" i="7"/>
  <c r="B744" i="7"/>
  <c r="D744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4" i="7"/>
  <c r="D604" i="7"/>
  <c r="B605" i="7"/>
  <c r="D605" i="7"/>
  <c r="B606" i="7"/>
  <c r="D606" i="7"/>
  <c r="B607" i="7"/>
  <c r="D607" i="7"/>
  <c r="B608" i="7"/>
  <c r="D608" i="7"/>
  <c r="B609" i="7"/>
  <c r="D609" i="7"/>
  <c r="B610" i="7"/>
  <c r="D610" i="7"/>
  <c r="B611" i="7"/>
  <c r="D611" i="7"/>
  <c r="B612" i="7"/>
  <c r="D612" i="7"/>
  <c r="B613" i="7"/>
  <c r="D613" i="7"/>
  <c r="B614" i="7"/>
  <c r="D614" i="7"/>
  <c r="B615" i="7"/>
  <c r="D615" i="7"/>
  <c r="B616" i="7"/>
  <c r="D616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4" i="7"/>
  <c r="D624" i="7"/>
  <c r="B625" i="7"/>
  <c r="D625" i="7"/>
  <c r="B626" i="7"/>
  <c r="D626" i="7"/>
  <c r="B627" i="7"/>
  <c r="D627" i="7"/>
  <c r="B628" i="7"/>
  <c r="D628" i="7"/>
  <c r="B629" i="7"/>
  <c r="D629" i="7"/>
  <c r="B630" i="7"/>
  <c r="D630" i="7"/>
  <c r="B631" i="7"/>
  <c r="D631" i="7"/>
  <c r="B632" i="7"/>
  <c r="D632" i="7"/>
  <c r="B633" i="7"/>
  <c r="D633" i="7"/>
  <c r="B634" i="7"/>
  <c r="D634" i="7"/>
  <c r="B635" i="7"/>
  <c r="D635" i="7"/>
  <c r="B636" i="7"/>
  <c r="D636" i="7"/>
  <c r="B637" i="7"/>
  <c r="D637" i="7"/>
  <c r="B638" i="7"/>
  <c r="D638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3" i="7"/>
  <c r="D653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68" i="7"/>
  <c r="D668" i="7"/>
  <c r="B669" i="7"/>
  <c r="D669" i="7"/>
  <c r="B670" i="7"/>
  <c r="D670" i="7"/>
  <c r="B671" i="7"/>
  <c r="D671" i="7"/>
  <c r="B672" i="7"/>
  <c r="D672" i="7"/>
  <c r="B673" i="7"/>
  <c r="D673" i="7"/>
  <c r="B674" i="7"/>
  <c r="D674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681" i="7"/>
  <c r="D681" i="7"/>
  <c r="B682" i="7"/>
  <c r="D682" i="7"/>
  <c r="B683" i="7"/>
  <c r="D683" i="7"/>
  <c r="B684" i="7"/>
  <c r="D684" i="7"/>
  <c r="B685" i="7"/>
  <c r="D685" i="7"/>
  <c r="B686" i="7"/>
  <c r="D686" i="7"/>
  <c r="B687" i="7"/>
  <c r="D687" i="7"/>
  <c r="B688" i="7"/>
  <c r="D688" i="7"/>
  <c r="B689" i="7"/>
  <c r="D689" i="7"/>
  <c r="B690" i="7"/>
  <c r="D690" i="7"/>
  <c r="B691" i="7"/>
  <c r="D691" i="7"/>
  <c r="B692" i="7"/>
  <c r="D692" i="7"/>
  <c r="B693" i="7"/>
  <c r="D693" i="7"/>
  <c r="B694" i="7"/>
  <c r="D694" i="7"/>
  <c r="B695" i="7"/>
  <c r="D695" i="7"/>
  <c r="B696" i="7"/>
  <c r="D696" i="7"/>
  <c r="B697" i="7"/>
  <c r="D697" i="7"/>
  <c r="B698" i="7"/>
  <c r="D698" i="7"/>
  <c r="B699" i="7"/>
  <c r="D699" i="7"/>
  <c r="B700" i="7"/>
  <c r="D700" i="7"/>
  <c r="B701" i="7"/>
  <c r="D701" i="7"/>
  <c r="B702" i="7"/>
  <c r="D702" i="7"/>
  <c r="B703" i="7"/>
  <c r="D703" i="7"/>
  <c r="B704" i="7"/>
  <c r="D704" i="7"/>
  <c r="B705" i="7"/>
  <c r="D705" i="7"/>
  <c r="B706" i="7"/>
  <c r="D706" i="7"/>
  <c r="B707" i="7"/>
  <c r="D707" i="7"/>
  <c r="B708" i="7"/>
  <c r="D708" i="7"/>
  <c r="B709" i="7"/>
  <c r="D709" i="7"/>
  <c r="B710" i="7"/>
  <c r="D710" i="7"/>
  <c r="B711" i="7"/>
  <c r="D711" i="7"/>
  <c r="B712" i="7"/>
  <c r="D712" i="7"/>
  <c r="B713" i="7"/>
  <c r="D713" i="7"/>
  <c r="B714" i="7"/>
  <c r="D714" i="7"/>
  <c r="B715" i="7"/>
  <c r="D715" i="7"/>
  <c r="B716" i="7"/>
  <c r="D716" i="7"/>
  <c r="B717" i="7"/>
  <c r="D717" i="7"/>
  <c r="B718" i="7"/>
  <c r="D718" i="7"/>
  <c r="B719" i="7"/>
  <c r="D719" i="7"/>
  <c r="B720" i="7"/>
  <c r="D720" i="7"/>
  <c r="B721" i="7"/>
  <c r="D721" i="7"/>
  <c r="B722" i="7"/>
  <c r="D722" i="7"/>
  <c r="B723" i="7"/>
  <c r="D723" i="7"/>
  <c r="B724" i="7"/>
  <c r="D724" i="7"/>
  <c r="B725" i="7"/>
  <c r="D725" i="7"/>
  <c r="B726" i="7"/>
  <c r="D726" i="7"/>
  <c r="B727" i="7"/>
  <c r="D727" i="7"/>
  <c r="B728" i="7"/>
  <c r="D728" i="7"/>
  <c r="B729" i="7"/>
  <c r="D729" i="7"/>
  <c r="B730" i="7"/>
  <c r="D730" i="7"/>
  <c r="B731" i="7"/>
  <c r="D731" i="7"/>
  <c r="B732" i="7"/>
  <c r="D732" i="7"/>
  <c r="B733" i="7"/>
  <c r="D733" i="7"/>
  <c r="B734" i="7"/>
  <c r="D734" i="7"/>
  <c r="B735" i="7"/>
  <c r="D735" i="7"/>
  <c r="B736" i="7"/>
  <c r="D736" i="7"/>
  <c r="B737" i="7"/>
  <c r="D737" i="7"/>
  <c r="B738" i="7"/>
  <c r="D738" i="7"/>
  <c r="B739" i="7"/>
  <c r="D739" i="7"/>
  <c r="B740" i="7"/>
  <c r="D740" i="7"/>
  <c r="B741" i="7"/>
  <c r="D741" i="7"/>
  <c r="B742" i="7"/>
  <c r="D742" i="7"/>
  <c r="B743" i="7"/>
  <c r="D743" i="7"/>
  <c r="B745" i="7"/>
  <c r="D745" i="7"/>
  <c r="B746" i="7"/>
  <c r="D746" i="7"/>
  <c r="B747" i="7"/>
  <c r="D747" i="7"/>
  <c r="B748" i="7"/>
  <c r="D748" i="7"/>
  <c r="B749" i="7"/>
  <c r="D749" i="7"/>
  <c r="B750" i="7"/>
  <c r="D750" i="7"/>
  <c r="B751" i="7"/>
  <c r="D751" i="7"/>
  <c r="B752" i="7"/>
  <c r="D752" i="7"/>
  <c r="B753" i="7"/>
  <c r="D753" i="7"/>
  <c r="B754" i="7"/>
  <c r="D754" i="7"/>
  <c r="B755" i="7"/>
  <c r="D755" i="7"/>
  <c r="B756" i="7"/>
  <c r="D756" i="7"/>
  <c r="B757" i="7"/>
  <c r="D757" i="7"/>
  <c r="B758" i="7"/>
  <c r="D758" i="7"/>
  <c r="B759" i="7"/>
  <c r="D759" i="7"/>
  <c r="B760" i="7"/>
  <c r="D760" i="7"/>
  <c r="B761" i="7"/>
  <c r="D761" i="7"/>
  <c r="B762" i="7"/>
  <c r="D762" i="7"/>
  <c r="B763" i="7"/>
  <c r="D763" i="7"/>
  <c r="B764" i="7"/>
  <c r="D764" i="7"/>
  <c r="B765" i="7"/>
  <c r="D765" i="7"/>
  <c r="B766" i="7"/>
  <c r="D766" i="7"/>
  <c r="B767" i="7"/>
  <c r="D767" i="7"/>
  <c r="B768" i="7"/>
  <c r="D768" i="7"/>
  <c r="B769" i="7"/>
  <c r="D769" i="7"/>
  <c r="B770" i="7"/>
  <c r="D770" i="7"/>
  <c r="B771" i="7"/>
  <c r="D771" i="7"/>
  <c r="B772" i="7"/>
  <c r="D772" i="7"/>
  <c r="B773" i="7"/>
  <c r="D773" i="7"/>
  <c r="B774" i="7"/>
  <c r="D774" i="7"/>
  <c r="B775" i="7"/>
  <c r="D775" i="7"/>
  <c r="B776" i="7"/>
  <c r="D776" i="7"/>
  <c r="B777" i="7"/>
  <c r="D777" i="7"/>
  <c r="B778" i="7"/>
  <c r="D778" i="7"/>
  <c r="B779" i="7"/>
  <c r="D779" i="7"/>
  <c r="B780" i="7"/>
  <c r="D780" i="7"/>
  <c r="B781" i="7"/>
  <c r="D781" i="7"/>
  <c r="B782" i="7"/>
  <c r="D782" i="7"/>
  <c r="B783" i="7"/>
  <c r="D783" i="7"/>
  <c r="B784" i="7"/>
  <c r="D784" i="7"/>
  <c r="B785" i="7"/>
  <c r="D785" i="7"/>
  <c r="B786" i="7"/>
  <c r="D786" i="7"/>
  <c r="B787" i="7"/>
  <c r="D787" i="7"/>
  <c r="B788" i="7"/>
  <c r="D788" i="7"/>
  <c r="B789" i="7"/>
  <c r="D789" i="7"/>
  <c r="B790" i="7"/>
  <c r="D790" i="7"/>
  <c r="B791" i="7"/>
  <c r="D791" i="7"/>
  <c r="B792" i="7"/>
  <c r="D792" i="7"/>
  <c r="B793" i="7"/>
  <c r="D793" i="7"/>
  <c r="B794" i="7"/>
  <c r="D794" i="7"/>
  <c r="B795" i="7"/>
  <c r="D795" i="7"/>
  <c r="B796" i="7"/>
  <c r="D796" i="7"/>
  <c r="B797" i="7"/>
  <c r="D797" i="7"/>
  <c r="B798" i="7"/>
  <c r="D798" i="7"/>
  <c r="B799" i="7"/>
  <c r="D799" i="7"/>
  <c r="B800" i="7"/>
  <c r="D800" i="7"/>
  <c r="B801" i="7"/>
  <c r="D801" i="7"/>
  <c r="B802" i="7"/>
  <c r="D802" i="7"/>
  <c r="B803" i="7"/>
  <c r="D803" i="7"/>
  <c r="B804" i="7"/>
  <c r="D804" i="7"/>
  <c r="B805" i="7"/>
  <c r="D805" i="7"/>
  <c r="B806" i="7"/>
  <c r="D806" i="7"/>
  <c r="B807" i="7"/>
  <c r="D807" i="7"/>
  <c r="B808" i="7"/>
  <c r="D808" i="7"/>
  <c r="B809" i="7"/>
  <c r="D809" i="7"/>
  <c r="B810" i="7"/>
  <c r="D810" i="7"/>
  <c r="B811" i="7"/>
  <c r="D811" i="7"/>
  <c r="B812" i="7"/>
  <c r="D812" i="7"/>
  <c r="B813" i="7"/>
  <c r="D813" i="7"/>
  <c r="B814" i="7"/>
  <c r="D814" i="7"/>
  <c r="B815" i="7"/>
  <c r="D815" i="7"/>
  <c r="B816" i="7"/>
  <c r="D816" i="7"/>
  <c r="B817" i="7"/>
  <c r="D817" i="7"/>
  <c r="B818" i="7"/>
  <c r="D818" i="7"/>
  <c r="B819" i="7"/>
  <c r="D819" i="7"/>
  <c r="B820" i="7"/>
  <c r="D820" i="7"/>
  <c r="B821" i="7"/>
  <c r="D821" i="7"/>
  <c r="B822" i="7"/>
  <c r="D822" i="7"/>
  <c r="B823" i="7"/>
  <c r="D823" i="7"/>
  <c r="B824" i="7"/>
  <c r="D824" i="7"/>
  <c r="B825" i="7"/>
  <c r="D825" i="7"/>
  <c r="B826" i="7"/>
  <c r="D826" i="7"/>
  <c r="B827" i="7"/>
  <c r="D827" i="7"/>
  <c r="B828" i="7"/>
  <c r="D828" i="7"/>
  <c r="B829" i="7"/>
  <c r="D829" i="7"/>
  <c r="B830" i="7"/>
  <c r="D830" i="7"/>
  <c r="B831" i="7"/>
  <c r="D831" i="7"/>
  <c r="B832" i="7"/>
  <c r="D832" i="7"/>
  <c r="B833" i="7"/>
  <c r="D833" i="7"/>
  <c r="B834" i="7"/>
  <c r="D834" i="7"/>
  <c r="B835" i="7"/>
  <c r="D835" i="7"/>
  <c r="B836" i="7"/>
  <c r="D836" i="7"/>
  <c r="B837" i="7"/>
  <c r="D837" i="7"/>
  <c r="B838" i="7"/>
  <c r="D838" i="7"/>
  <c r="B839" i="7"/>
  <c r="D839" i="7"/>
  <c r="B840" i="7"/>
  <c r="D840" i="7"/>
  <c r="B841" i="7"/>
  <c r="D841" i="7"/>
  <c r="B842" i="7"/>
  <c r="D842" i="7"/>
  <c r="B843" i="7"/>
  <c r="D843" i="7"/>
  <c r="B844" i="7"/>
  <c r="D844" i="7"/>
  <c r="B845" i="7"/>
  <c r="D845" i="7"/>
  <c r="B846" i="7"/>
  <c r="D846" i="7"/>
  <c r="B847" i="7"/>
  <c r="D847" i="7"/>
  <c r="B848" i="7"/>
  <c r="D848" i="7"/>
  <c r="B849" i="7"/>
  <c r="D849" i="7"/>
  <c r="B850" i="7"/>
  <c r="D850" i="7"/>
  <c r="B851" i="7"/>
  <c r="D851" i="7"/>
  <c r="B852" i="7"/>
  <c r="D852" i="7"/>
  <c r="B853" i="7"/>
  <c r="D853" i="7"/>
  <c r="B854" i="7"/>
  <c r="D854" i="7"/>
  <c r="B855" i="7"/>
  <c r="D855" i="7"/>
  <c r="B856" i="7"/>
  <c r="D856" i="7"/>
  <c r="B857" i="7"/>
  <c r="D857" i="7"/>
  <c r="B858" i="7"/>
  <c r="D858" i="7"/>
  <c r="B859" i="7"/>
  <c r="D859" i="7"/>
  <c r="B860" i="7"/>
  <c r="D860" i="7"/>
  <c r="B861" i="7"/>
  <c r="D861" i="7"/>
  <c r="B862" i="7"/>
  <c r="D862" i="7"/>
  <c r="B863" i="7"/>
  <c r="D863" i="7"/>
  <c r="B864" i="7"/>
  <c r="D864" i="7"/>
  <c r="B865" i="7"/>
  <c r="D865" i="7"/>
  <c r="B866" i="7"/>
  <c r="D866" i="7"/>
  <c r="B867" i="7"/>
  <c r="D867" i="7"/>
  <c r="B868" i="7"/>
  <c r="D868" i="7"/>
  <c r="B869" i="7"/>
  <c r="D869" i="7"/>
  <c r="B870" i="7"/>
  <c r="D870" i="7"/>
  <c r="B871" i="7"/>
  <c r="D871" i="7"/>
  <c r="B872" i="7"/>
  <c r="D872" i="7"/>
  <c r="B873" i="7"/>
  <c r="D873" i="7"/>
  <c r="B874" i="7"/>
  <c r="D874" i="7"/>
  <c r="B875" i="7"/>
  <c r="D875" i="7"/>
  <c r="B876" i="7"/>
  <c r="D876" i="7"/>
  <c r="B877" i="7"/>
  <c r="D877" i="7"/>
  <c r="B878" i="7"/>
  <c r="D878" i="7"/>
  <c r="B879" i="7"/>
  <c r="D879" i="7"/>
  <c r="B880" i="7"/>
  <c r="D880" i="7"/>
  <c r="B881" i="7"/>
  <c r="D881" i="7"/>
  <c r="B882" i="7"/>
  <c r="D882" i="7"/>
  <c r="B883" i="7"/>
  <c r="D883" i="7"/>
  <c r="B884" i="7"/>
  <c r="D884" i="7"/>
  <c r="B885" i="7"/>
  <c r="D885" i="7"/>
  <c r="B886" i="7"/>
  <c r="D886" i="7"/>
  <c r="B887" i="7"/>
  <c r="D887" i="7"/>
  <c r="B888" i="7"/>
  <c r="D888" i="7"/>
  <c r="B889" i="7"/>
  <c r="D889" i="7"/>
  <c r="B890" i="7"/>
  <c r="D890" i="7"/>
  <c r="B891" i="7"/>
  <c r="D891" i="7"/>
  <c r="B892" i="7"/>
  <c r="D892" i="7"/>
  <c r="B893" i="7"/>
  <c r="D893" i="7"/>
  <c r="B894" i="7"/>
  <c r="D894" i="7"/>
  <c r="B895" i="7"/>
  <c r="D895" i="7"/>
  <c r="B896" i="7"/>
  <c r="D896" i="7"/>
  <c r="B897" i="7"/>
  <c r="D897" i="7"/>
  <c r="B898" i="7"/>
  <c r="D898" i="7"/>
  <c r="B899" i="7"/>
  <c r="D899" i="7"/>
  <c r="B900" i="7"/>
  <c r="D900" i="7"/>
  <c r="B901" i="7"/>
  <c r="D901" i="7"/>
  <c r="B902" i="7"/>
  <c r="D902" i="7"/>
  <c r="B903" i="7"/>
  <c r="D903" i="7"/>
  <c r="B904" i="7"/>
  <c r="D904" i="7"/>
  <c r="B905" i="7"/>
  <c r="D905" i="7"/>
  <c r="B906" i="7"/>
  <c r="D906" i="7"/>
  <c r="B907" i="7"/>
  <c r="D907" i="7"/>
  <c r="B908" i="7"/>
  <c r="D908" i="7"/>
  <c r="B909" i="7"/>
  <c r="D909" i="7"/>
  <c r="B910" i="7"/>
  <c r="D910" i="7"/>
  <c r="B911" i="7"/>
  <c r="D911" i="7"/>
  <c r="B912" i="7"/>
  <c r="D912" i="7"/>
  <c r="B913" i="7"/>
  <c r="D913" i="7"/>
  <c r="B914" i="7"/>
  <c r="D914" i="7"/>
  <c r="B915" i="7"/>
  <c r="D915" i="7"/>
  <c r="B916" i="7"/>
  <c r="D916" i="7"/>
  <c r="B917" i="7"/>
  <c r="D917" i="7"/>
  <c r="B918" i="7"/>
  <c r="D918" i="7"/>
  <c r="B919" i="7"/>
  <c r="D919" i="7"/>
  <c r="B920" i="7"/>
  <c r="D920" i="7"/>
  <c r="B921" i="7"/>
  <c r="D921" i="7"/>
  <c r="B922" i="7"/>
  <c r="D922" i="7"/>
  <c r="B923" i="7"/>
  <c r="D923" i="7"/>
  <c r="B924" i="7"/>
  <c r="D924" i="7"/>
  <c r="B925" i="7"/>
  <c r="D925" i="7"/>
  <c r="B926" i="7"/>
  <c r="D926" i="7"/>
  <c r="B927" i="7"/>
  <c r="D927" i="7"/>
  <c r="B928" i="7"/>
  <c r="D928" i="7"/>
  <c r="B929" i="7"/>
  <c r="D929" i="7"/>
  <c r="B930" i="7"/>
  <c r="D930" i="7"/>
  <c r="B931" i="7"/>
  <c r="D931" i="7"/>
  <c r="B932" i="7"/>
  <c r="D932" i="7"/>
  <c r="B933" i="7"/>
  <c r="D933" i="7"/>
  <c r="B934" i="7"/>
  <c r="D934" i="7"/>
  <c r="B935" i="7"/>
  <c r="D935" i="7"/>
  <c r="B936" i="7"/>
  <c r="D936" i="7"/>
  <c r="B937" i="7"/>
  <c r="D937" i="7"/>
  <c r="B938" i="7"/>
  <c r="D938" i="7"/>
  <c r="B939" i="7"/>
  <c r="D939" i="7"/>
  <c r="B940" i="7"/>
  <c r="D940" i="7"/>
  <c r="B941" i="7"/>
  <c r="D941" i="7"/>
  <c r="B942" i="7"/>
  <c r="D942" i="7"/>
  <c r="B943" i="7"/>
  <c r="D943" i="7"/>
  <c r="B944" i="7"/>
  <c r="D944" i="7"/>
  <c r="B945" i="7"/>
  <c r="D945" i="7"/>
  <c r="B946" i="7"/>
  <c r="D946" i="7"/>
  <c r="B947" i="7"/>
  <c r="D947" i="7"/>
  <c r="B948" i="7"/>
  <c r="D948" i="7"/>
  <c r="B949" i="7"/>
  <c r="D949" i="7"/>
  <c r="B950" i="7"/>
  <c r="D950" i="7"/>
  <c r="B951" i="7"/>
  <c r="D951" i="7"/>
  <c r="B952" i="7"/>
  <c r="D952" i="7"/>
  <c r="B953" i="7"/>
  <c r="D953" i="7"/>
  <c r="B954" i="7"/>
  <c r="D954" i="7"/>
  <c r="B955" i="7"/>
  <c r="D955" i="7"/>
  <c r="B956" i="7"/>
  <c r="D956" i="7"/>
  <c r="B957" i="7"/>
  <c r="D957" i="7"/>
  <c r="B958" i="7"/>
  <c r="D958" i="7"/>
  <c r="B959" i="7"/>
  <c r="D959" i="7"/>
  <c r="B960" i="7"/>
  <c r="D960" i="7"/>
  <c r="B961" i="7"/>
  <c r="D961" i="7"/>
  <c r="B962" i="7"/>
  <c r="D962" i="7"/>
  <c r="B963" i="7"/>
  <c r="D963" i="7"/>
  <c r="B964" i="7"/>
  <c r="D964" i="7"/>
  <c r="B965" i="7"/>
  <c r="D965" i="7"/>
  <c r="B966" i="7"/>
  <c r="D966" i="7"/>
  <c r="B967" i="7"/>
  <c r="D967" i="7"/>
  <c r="B968" i="7"/>
  <c r="D968" i="7"/>
  <c r="B969" i="7"/>
  <c r="D969" i="7"/>
  <c r="B970" i="7"/>
  <c r="D970" i="7"/>
  <c r="B971" i="7"/>
  <c r="D971" i="7"/>
  <c r="B972" i="7"/>
  <c r="D972" i="7"/>
  <c r="B973" i="7"/>
  <c r="D973" i="7"/>
  <c r="B974" i="7"/>
  <c r="D974" i="7"/>
  <c r="B975" i="7"/>
  <c r="D975" i="7"/>
  <c r="B976" i="7"/>
  <c r="D976" i="7"/>
  <c r="B977" i="7"/>
  <c r="D977" i="7"/>
  <c r="B978" i="7"/>
  <c r="D978" i="7"/>
  <c r="B979" i="7"/>
  <c r="D979" i="7"/>
  <c r="B980" i="7"/>
  <c r="D980" i="7"/>
  <c r="B981" i="7"/>
  <c r="D981" i="7"/>
  <c r="B982" i="7"/>
  <c r="D982" i="7"/>
  <c r="B983" i="7"/>
  <c r="D983" i="7"/>
  <c r="B984" i="7"/>
  <c r="D984" i="7"/>
  <c r="B985" i="7"/>
  <c r="D985" i="7"/>
  <c r="B986" i="7"/>
  <c r="D986" i="7"/>
  <c r="B987" i="7"/>
  <c r="D987" i="7"/>
  <c r="B988" i="7"/>
  <c r="D988" i="7"/>
  <c r="B989" i="7"/>
  <c r="D989" i="7"/>
  <c r="B990" i="7"/>
  <c r="D990" i="7"/>
  <c r="B991" i="7"/>
  <c r="D991" i="7"/>
  <c r="B992" i="7"/>
  <c r="D992" i="7"/>
  <c r="B993" i="7"/>
  <c r="D993" i="7"/>
  <c r="B994" i="7"/>
  <c r="D994" i="7"/>
  <c r="B995" i="7"/>
  <c r="D995" i="7"/>
  <c r="B996" i="7"/>
  <c r="D996" i="7"/>
  <c r="B997" i="7"/>
  <c r="D997" i="7"/>
  <c r="B998" i="7"/>
  <c r="D998" i="7"/>
  <c r="B999" i="7"/>
  <c r="D999" i="7"/>
  <c r="B1000" i="7"/>
  <c r="D1000" i="7"/>
  <c r="B1001" i="7"/>
  <c r="D1001" i="7"/>
  <c r="B1002" i="7"/>
  <c r="D1002" i="7"/>
  <c r="B1003" i="7"/>
  <c r="D1003" i="7"/>
  <c r="B1004" i="7"/>
  <c r="D1004" i="7"/>
  <c r="B1005" i="7"/>
  <c r="D1005" i="7"/>
  <c r="B1006" i="7"/>
  <c r="D1006" i="7"/>
  <c r="B1007" i="7"/>
  <c r="D1007" i="7"/>
  <c r="B1008" i="7"/>
  <c r="D1008" i="7"/>
  <c r="B1009" i="7"/>
  <c r="D1009" i="7"/>
  <c r="B1010" i="7"/>
  <c r="D1010" i="7"/>
  <c r="B1011" i="7"/>
  <c r="D1011" i="7"/>
  <c r="B1012" i="7"/>
  <c r="D1012" i="7"/>
  <c r="B1013" i="7"/>
  <c r="D1013" i="7"/>
  <c r="B1014" i="7"/>
  <c r="D1014" i="7"/>
  <c r="B1015" i="7"/>
  <c r="D1015" i="7"/>
  <c r="B1016" i="7"/>
  <c r="D1016" i="7"/>
  <c r="B1017" i="7"/>
  <c r="D1017" i="7"/>
  <c r="B1018" i="7"/>
  <c r="D1018" i="7"/>
  <c r="B1019" i="7"/>
  <c r="D1019" i="7"/>
  <c r="B1020" i="7"/>
  <c r="D1020" i="7"/>
  <c r="B1021" i="7"/>
  <c r="D1021" i="7"/>
  <c r="B1022" i="7"/>
  <c r="D1022" i="7"/>
  <c r="B1023" i="7"/>
  <c r="D1023" i="7"/>
  <c r="B1024" i="7"/>
  <c r="D1024" i="7"/>
  <c r="B1025" i="7"/>
  <c r="D1025" i="7"/>
  <c r="B1026" i="7"/>
  <c r="D1026" i="7"/>
  <c r="B1027" i="7"/>
  <c r="D1027" i="7"/>
  <c r="B1028" i="7"/>
  <c r="D1028" i="7"/>
  <c r="B1029" i="7"/>
  <c r="D1029" i="7"/>
  <c r="B1030" i="7"/>
  <c r="D1030" i="7"/>
  <c r="B1031" i="7"/>
  <c r="D1031" i="7"/>
  <c r="B1032" i="7"/>
  <c r="D1032" i="7"/>
  <c r="B1033" i="7"/>
  <c r="D1033" i="7"/>
  <c r="B1034" i="7"/>
  <c r="D1034" i="7"/>
  <c r="B1035" i="7"/>
  <c r="D1035" i="7"/>
  <c r="B1036" i="7"/>
  <c r="D1036" i="7"/>
  <c r="B1037" i="7"/>
  <c r="D1037" i="7"/>
  <c r="B1038" i="7"/>
  <c r="D1038" i="7"/>
  <c r="B1039" i="7"/>
  <c r="D1039" i="7"/>
  <c r="B1040" i="7"/>
  <c r="D1040" i="7"/>
  <c r="B1041" i="7"/>
  <c r="D1041" i="7"/>
  <c r="B1042" i="7"/>
  <c r="D1042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281" i="7"/>
  <c r="D281" i="7"/>
  <c r="B282" i="7"/>
  <c r="D282" i="7"/>
  <c r="B283" i="7"/>
  <c r="D283" i="7"/>
  <c r="B284" i="7"/>
  <c r="D284" i="7"/>
  <c r="B285" i="7"/>
  <c r="D285" i="7"/>
  <c r="B286" i="7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B295" i="7"/>
  <c r="D295" i="7"/>
  <c r="B296" i="7"/>
  <c r="D296" i="7"/>
  <c r="B297" i="7"/>
  <c r="D297" i="7"/>
  <c r="D298" i="7"/>
  <c r="D299" i="7"/>
  <c r="D300" i="7"/>
  <c r="D301" i="7"/>
  <c r="B23" i="7"/>
  <c r="N11" i="6"/>
  <c r="B14" i="7"/>
  <c r="B27" i="7"/>
  <c r="C27" i="7"/>
  <c r="L9" i="2"/>
  <c r="L8" i="2"/>
  <c r="L7" i="2"/>
  <c r="F51" i="2"/>
  <c r="F52" i="2"/>
  <c r="B35" i="2"/>
  <c r="B34" i="2"/>
  <c r="B33" i="2"/>
  <c r="E27" i="2"/>
  <c r="E26" i="2"/>
  <c r="E25" i="2"/>
  <c r="E18" i="2"/>
  <c r="E17" i="2"/>
  <c r="E16" i="2"/>
  <c r="E15" i="2"/>
  <c r="E9" i="2"/>
  <c r="E10" i="2"/>
  <c r="E11" i="2"/>
  <c r="E12" i="2"/>
  <c r="E13" i="2"/>
  <c r="E14" i="2"/>
  <c r="E20" i="2"/>
  <c r="I15" i="2"/>
  <c r="B18" i="2"/>
  <c r="B17" i="2"/>
  <c r="B16" i="2"/>
  <c r="B15" i="2"/>
  <c r="B9" i="2"/>
  <c r="B10" i="2"/>
  <c r="B11" i="2"/>
  <c r="B12" i="2"/>
  <c r="B13" i="2"/>
  <c r="B14" i="2"/>
  <c r="B20" i="2"/>
  <c r="H15" i="2"/>
  <c r="H20" i="2"/>
  <c r="H25" i="2"/>
  <c r="H9" i="2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G570" i="7"/>
  <c r="E571" i="7"/>
  <c r="G571" i="7"/>
  <c r="E572" i="7"/>
  <c r="G572" i="7"/>
  <c r="E573" i="7"/>
  <c r="G573" i="7"/>
  <c r="E574" i="7"/>
  <c r="G574" i="7"/>
  <c r="E575" i="7"/>
  <c r="G575" i="7"/>
  <c r="E576" i="7"/>
  <c r="G576" i="7"/>
  <c r="E577" i="7"/>
  <c r="G577" i="7"/>
  <c r="E578" i="7"/>
  <c r="G578" i="7"/>
  <c r="E579" i="7"/>
  <c r="G579" i="7"/>
  <c r="E580" i="7"/>
  <c r="G580" i="7"/>
  <c r="E581" i="7"/>
  <c r="G581" i="7"/>
  <c r="E582" i="7"/>
  <c r="G582" i="7"/>
  <c r="E583" i="7"/>
  <c r="G583" i="7"/>
  <c r="E584" i="7"/>
  <c r="G584" i="7"/>
  <c r="E585" i="7"/>
  <c r="G585" i="7"/>
  <c r="E586" i="7"/>
  <c r="G586" i="7"/>
  <c r="E587" i="7"/>
  <c r="G587" i="7"/>
  <c r="E588" i="7"/>
  <c r="G588" i="7"/>
  <c r="E589" i="7"/>
  <c r="G589" i="7"/>
  <c r="E590" i="7"/>
  <c r="G590" i="7"/>
  <c r="E591" i="7"/>
  <c r="G591" i="7"/>
  <c r="E592" i="7"/>
  <c r="G592" i="7"/>
  <c r="E593" i="7"/>
  <c r="G593" i="7"/>
  <c r="E594" i="7"/>
  <c r="G594" i="7"/>
  <c r="E595" i="7"/>
  <c r="G595" i="7"/>
  <c r="E596" i="7"/>
  <c r="G596" i="7"/>
  <c r="E597" i="7"/>
  <c r="G597" i="7"/>
  <c r="E598" i="7"/>
  <c r="G598" i="7"/>
  <c r="E599" i="7"/>
  <c r="G599" i="7"/>
  <c r="E600" i="7"/>
  <c r="G600" i="7"/>
  <c r="E601" i="7"/>
  <c r="G601" i="7"/>
  <c r="E602" i="7"/>
  <c r="G602" i="7"/>
  <c r="E603" i="7"/>
  <c r="G603" i="7"/>
  <c r="E604" i="7"/>
  <c r="G604" i="7"/>
  <c r="E605" i="7"/>
  <c r="G605" i="7"/>
  <c r="E606" i="7"/>
  <c r="G606" i="7"/>
  <c r="E607" i="7"/>
  <c r="G607" i="7"/>
  <c r="E608" i="7"/>
  <c r="G608" i="7"/>
  <c r="E609" i="7"/>
  <c r="G609" i="7"/>
  <c r="E610" i="7"/>
  <c r="G610" i="7"/>
  <c r="E611" i="7"/>
  <c r="G611" i="7"/>
  <c r="E612" i="7"/>
  <c r="G612" i="7"/>
  <c r="E613" i="7"/>
  <c r="G613" i="7"/>
  <c r="E614" i="7"/>
  <c r="G614" i="7"/>
  <c r="E615" i="7"/>
  <c r="G615" i="7"/>
  <c r="E616" i="7"/>
  <c r="G616" i="7"/>
  <c r="E617" i="7"/>
  <c r="G617" i="7"/>
  <c r="E618" i="7"/>
  <c r="G618" i="7"/>
  <c r="E619" i="7"/>
  <c r="G619" i="7"/>
  <c r="E620" i="7"/>
  <c r="G620" i="7"/>
  <c r="E621" i="7"/>
  <c r="G621" i="7"/>
  <c r="E622" i="7"/>
  <c r="G622" i="7"/>
  <c r="E623" i="7"/>
  <c r="G623" i="7"/>
  <c r="E624" i="7"/>
  <c r="G624" i="7"/>
  <c r="E625" i="7"/>
  <c r="G625" i="7"/>
  <c r="E626" i="7"/>
  <c r="G626" i="7"/>
  <c r="E627" i="7"/>
  <c r="G627" i="7"/>
  <c r="E628" i="7"/>
  <c r="G628" i="7"/>
  <c r="E629" i="7"/>
  <c r="G629" i="7"/>
  <c r="E630" i="7"/>
  <c r="G630" i="7"/>
  <c r="E631" i="7"/>
  <c r="G631" i="7"/>
  <c r="E632" i="7"/>
  <c r="G632" i="7"/>
  <c r="E633" i="7"/>
  <c r="G633" i="7"/>
  <c r="E634" i="7"/>
  <c r="G634" i="7"/>
  <c r="E635" i="7"/>
  <c r="G635" i="7"/>
  <c r="E636" i="7"/>
  <c r="G636" i="7"/>
  <c r="E637" i="7"/>
  <c r="G637" i="7"/>
  <c r="E638" i="7"/>
  <c r="G638" i="7"/>
  <c r="E639" i="7"/>
  <c r="G639" i="7"/>
  <c r="E640" i="7"/>
  <c r="G640" i="7"/>
  <c r="E641" i="7"/>
  <c r="G641" i="7"/>
  <c r="E642" i="7"/>
  <c r="G642" i="7"/>
  <c r="E643" i="7"/>
  <c r="G643" i="7"/>
  <c r="E644" i="7"/>
  <c r="G644" i="7"/>
  <c r="E645" i="7"/>
  <c r="G645" i="7"/>
  <c r="E646" i="7"/>
  <c r="G646" i="7"/>
  <c r="E647" i="7"/>
  <c r="G647" i="7"/>
  <c r="E648" i="7"/>
  <c r="G648" i="7"/>
  <c r="E649" i="7"/>
  <c r="G649" i="7"/>
  <c r="E650" i="7"/>
  <c r="G650" i="7"/>
  <c r="E651" i="7"/>
  <c r="G651" i="7"/>
  <c r="E652" i="7"/>
  <c r="G652" i="7"/>
  <c r="E653" i="7"/>
  <c r="G653" i="7"/>
  <c r="E654" i="7"/>
  <c r="G654" i="7"/>
  <c r="E655" i="7"/>
  <c r="G655" i="7"/>
  <c r="E656" i="7"/>
  <c r="G656" i="7"/>
  <c r="E657" i="7"/>
  <c r="G657" i="7"/>
  <c r="E658" i="7"/>
  <c r="G658" i="7"/>
  <c r="E659" i="7"/>
  <c r="G659" i="7"/>
  <c r="E660" i="7"/>
  <c r="G660" i="7"/>
  <c r="E661" i="7"/>
  <c r="G661" i="7"/>
  <c r="E662" i="7"/>
  <c r="G662" i="7"/>
  <c r="E663" i="7"/>
  <c r="G663" i="7"/>
  <c r="E664" i="7"/>
  <c r="G664" i="7"/>
  <c r="E665" i="7"/>
  <c r="G665" i="7"/>
  <c r="E666" i="7"/>
  <c r="G666" i="7"/>
  <c r="E667" i="7"/>
  <c r="G667" i="7"/>
  <c r="E668" i="7"/>
  <c r="G668" i="7"/>
  <c r="E669" i="7"/>
  <c r="G669" i="7"/>
  <c r="E670" i="7"/>
  <c r="G670" i="7"/>
  <c r="E671" i="7"/>
  <c r="G671" i="7"/>
  <c r="E672" i="7"/>
  <c r="G672" i="7"/>
  <c r="E673" i="7"/>
  <c r="G673" i="7"/>
  <c r="E674" i="7"/>
  <c r="G674" i="7"/>
  <c r="E675" i="7"/>
  <c r="G675" i="7"/>
  <c r="E676" i="7"/>
  <c r="G676" i="7"/>
  <c r="E677" i="7"/>
  <c r="G677" i="7"/>
  <c r="E678" i="7"/>
  <c r="G678" i="7"/>
  <c r="E679" i="7"/>
  <c r="G679" i="7"/>
  <c r="E680" i="7"/>
  <c r="G680" i="7"/>
  <c r="E681" i="7"/>
  <c r="G681" i="7"/>
  <c r="E682" i="7"/>
  <c r="G682" i="7"/>
  <c r="E683" i="7"/>
  <c r="G683" i="7"/>
  <c r="E684" i="7"/>
  <c r="G684" i="7"/>
  <c r="E685" i="7"/>
  <c r="G685" i="7"/>
  <c r="E686" i="7"/>
  <c r="G686" i="7"/>
  <c r="E687" i="7"/>
  <c r="G687" i="7"/>
  <c r="E688" i="7"/>
  <c r="G688" i="7"/>
  <c r="E689" i="7"/>
  <c r="G689" i="7"/>
  <c r="E690" i="7"/>
  <c r="G690" i="7"/>
  <c r="E691" i="7"/>
  <c r="G691" i="7"/>
  <c r="E692" i="7"/>
  <c r="G692" i="7"/>
  <c r="E693" i="7"/>
  <c r="G693" i="7"/>
  <c r="E694" i="7"/>
  <c r="G694" i="7"/>
  <c r="E695" i="7"/>
  <c r="G695" i="7"/>
  <c r="E696" i="7"/>
  <c r="G696" i="7"/>
  <c r="E697" i="7"/>
  <c r="G697" i="7"/>
  <c r="E698" i="7"/>
  <c r="G698" i="7"/>
  <c r="E699" i="7"/>
  <c r="G699" i="7"/>
  <c r="E700" i="7"/>
  <c r="G700" i="7"/>
  <c r="E701" i="7"/>
  <c r="G701" i="7"/>
  <c r="E702" i="7"/>
  <c r="G702" i="7"/>
  <c r="E703" i="7"/>
  <c r="G703" i="7"/>
  <c r="E704" i="7"/>
  <c r="G704" i="7"/>
  <c r="E705" i="7"/>
  <c r="G705" i="7"/>
  <c r="E706" i="7"/>
  <c r="G706" i="7"/>
  <c r="E707" i="7"/>
  <c r="G707" i="7"/>
  <c r="E708" i="7"/>
  <c r="G708" i="7"/>
  <c r="E709" i="7"/>
  <c r="G709" i="7"/>
  <c r="E710" i="7"/>
  <c r="G710" i="7"/>
  <c r="E711" i="7"/>
  <c r="G711" i="7"/>
  <c r="E712" i="7"/>
  <c r="G712" i="7"/>
  <c r="E713" i="7"/>
  <c r="G713" i="7"/>
  <c r="E714" i="7"/>
  <c r="G714" i="7"/>
  <c r="E715" i="7"/>
  <c r="G715" i="7"/>
  <c r="E716" i="7"/>
  <c r="G716" i="7"/>
  <c r="E717" i="7"/>
  <c r="G717" i="7"/>
  <c r="E718" i="7"/>
  <c r="G718" i="7"/>
  <c r="E719" i="7"/>
  <c r="G719" i="7"/>
  <c r="E720" i="7"/>
  <c r="G720" i="7"/>
  <c r="E721" i="7"/>
  <c r="G721" i="7"/>
  <c r="E722" i="7"/>
  <c r="G722" i="7"/>
  <c r="E723" i="7"/>
  <c r="G723" i="7"/>
  <c r="E724" i="7"/>
  <c r="G724" i="7"/>
  <c r="E725" i="7"/>
  <c r="G725" i="7"/>
  <c r="E726" i="7"/>
  <c r="G726" i="7"/>
  <c r="E727" i="7"/>
  <c r="G727" i="7"/>
  <c r="E728" i="7"/>
  <c r="G728" i="7"/>
  <c r="E729" i="7"/>
  <c r="G729" i="7"/>
  <c r="E730" i="7"/>
  <c r="G730" i="7"/>
  <c r="E731" i="7"/>
  <c r="G731" i="7"/>
  <c r="E732" i="7"/>
  <c r="G732" i="7"/>
  <c r="E733" i="7"/>
  <c r="G733" i="7"/>
  <c r="E734" i="7"/>
  <c r="G734" i="7"/>
  <c r="E735" i="7"/>
  <c r="G735" i="7"/>
  <c r="E736" i="7"/>
  <c r="G736" i="7"/>
  <c r="E737" i="7"/>
  <c r="G737" i="7"/>
  <c r="E738" i="7"/>
  <c r="G738" i="7"/>
  <c r="E739" i="7"/>
  <c r="G739" i="7"/>
  <c r="E740" i="7"/>
  <c r="G740" i="7"/>
  <c r="E741" i="7"/>
  <c r="G741" i="7"/>
  <c r="E742" i="7"/>
  <c r="G742" i="7"/>
  <c r="E743" i="7"/>
  <c r="G743" i="7"/>
  <c r="E744" i="7"/>
  <c r="G744" i="7"/>
  <c r="E745" i="7"/>
  <c r="G745" i="7"/>
  <c r="E746" i="7"/>
  <c r="G746" i="7"/>
  <c r="E747" i="7"/>
  <c r="G747" i="7"/>
  <c r="E748" i="7"/>
  <c r="G748" i="7"/>
  <c r="E749" i="7"/>
  <c r="G749" i="7"/>
  <c r="E750" i="7"/>
  <c r="G750" i="7"/>
  <c r="E751" i="7"/>
  <c r="G751" i="7"/>
  <c r="E752" i="7"/>
  <c r="G752" i="7"/>
  <c r="E753" i="7"/>
  <c r="G753" i="7"/>
  <c r="E754" i="7"/>
  <c r="G754" i="7"/>
  <c r="E755" i="7"/>
  <c r="G755" i="7"/>
  <c r="E756" i="7"/>
  <c r="G756" i="7"/>
  <c r="E757" i="7"/>
  <c r="G757" i="7"/>
  <c r="E758" i="7"/>
  <c r="G758" i="7"/>
  <c r="E759" i="7"/>
  <c r="G759" i="7"/>
  <c r="E760" i="7"/>
  <c r="G760" i="7"/>
  <c r="E761" i="7"/>
  <c r="G761" i="7"/>
  <c r="E762" i="7"/>
  <c r="G762" i="7"/>
  <c r="E763" i="7"/>
  <c r="G763" i="7"/>
  <c r="E764" i="7"/>
  <c r="G764" i="7"/>
  <c r="E765" i="7"/>
  <c r="G765" i="7"/>
  <c r="E766" i="7"/>
  <c r="G766" i="7"/>
  <c r="E767" i="7"/>
  <c r="G767" i="7"/>
  <c r="E768" i="7"/>
  <c r="G768" i="7"/>
  <c r="E769" i="7"/>
  <c r="G769" i="7"/>
  <c r="E770" i="7"/>
  <c r="G770" i="7"/>
  <c r="E771" i="7"/>
  <c r="G771" i="7"/>
  <c r="E772" i="7"/>
  <c r="G772" i="7"/>
  <c r="E773" i="7"/>
  <c r="G773" i="7"/>
  <c r="E774" i="7"/>
  <c r="G774" i="7"/>
  <c r="E775" i="7"/>
  <c r="G775" i="7"/>
  <c r="E776" i="7"/>
  <c r="G776" i="7"/>
  <c r="E777" i="7"/>
  <c r="G777" i="7"/>
  <c r="E778" i="7"/>
  <c r="G778" i="7"/>
  <c r="E779" i="7"/>
  <c r="G779" i="7"/>
  <c r="E780" i="7"/>
  <c r="G780" i="7"/>
  <c r="E781" i="7"/>
  <c r="G781" i="7"/>
  <c r="E782" i="7"/>
  <c r="G782" i="7"/>
  <c r="E783" i="7"/>
  <c r="G783" i="7"/>
  <c r="E784" i="7"/>
  <c r="G784" i="7"/>
  <c r="E785" i="7"/>
  <c r="G785" i="7"/>
  <c r="E786" i="7"/>
  <c r="G786" i="7"/>
  <c r="E787" i="7"/>
  <c r="G787" i="7"/>
  <c r="E788" i="7"/>
  <c r="G788" i="7"/>
  <c r="E789" i="7"/>
  <c r="G789" i="7"/>
  <c r="E790" i="7"/>
  <c r="G790" i="7"/>
  <c r="E791" i="7"/>
  <c r="G791" i="7"/>
  <c r="E792" i="7"/>
  <c r="G792" i="7"/>
  <c r="E793" i="7"/>
  <c r="G793" i="7"/>
  <c r="E794" i="7"/>
  <c r="G794" i="7"/>
  <c r="E795" i="7"/>
  <c r="G795" i="7"/>
  <c r="E796" i="7"/>
  <c r="G796" i="7"/>
  <c r="E797" i="7"/>
  <c r="G797" i="7"/>
  <c r="E798" i="7"/>
  <c r="G798" i="7"/>
  <c r="E799" i="7"/>
  <c r="G799" i="7"/>
  <c r="E800" i="7"/>
  <c r="G800" i="7"/>
  <c r="E801" i="7"/>
  <c r="G801" i="7"/>
  <c r="E802" i="7"/>
  <c r="G802" i="7"/>
  <c r="E803" i="7"/>
  <c r="G803" i="7"/>
  <c r="E804" i="7"/>
  <c r="G804" i="7"/>
  <c r="E805" i="7"/>
  <c r="G805" i="7"/>
  <c r="E806" i="7"/>
  <c r="G806" i="7"/>
  <c r="E807" i="7"/>
  <c r="G807" i="7"/>
  <c r="E808" i="7"/>
  <c r="G808" i="7"/>
  <c r="E809" i="7"/>
  <c r="G809" i="7"/>
  <c r="E810" i="7"/>
  <c r="G810" i="7"/>
  <c r="E811" i="7"/>
  <c r="G811" i="7"/>
  <c r="E812" i="7"/>
  <c r="G812" i="7"/>
  <c r="E813" i="7"/>
  <c r="G813" i="7"/>
  <c r="E814" i="7"/>
  <c r="G814" i="7"/>
  <c r="E815" i="7"/>
  <c r="G815" i="7"/>
  <c r="E816" i="7"/>
  <c r="G816" i="7"/>
  <c r="E817" i="7"/>
  <c r="G817" i="7"/>
  <c r="E818" i="7"/>
  <c r="G818" i="7"/>
  <c r="E819" i="7"/>
  <c r="G819" i="7"/>
  <c r="E820" i="7"/>
  <c r="G820" i="7"/>
  <c r="E821" i="7"/>
  <c r="G821" i="7"/>
  <c r="E822" i="7"/>
  <c r="G822" i="7"/>
  <c r="E823" i="7"/>
  <c r="G823" i="7"/>
  <c r="E824" i="7"/>
  <c r="G824" i="7"/>
  <c r="E825" i="7"/>
  <c r="G825" i="7"/>
  <c r="E826" i="7"/>
  <c r="G826" i="7"/>
  <c r="E827" i="7"/>
  <c r="G827" i="7"/>
  <c r="E828" i="7"/>
  <c r="G828" i="7"/>
  <c r="E829" i="7"/>
  <c r="G829" i="7"/>
  <c r="E830" i="7"/>
  <c r="G830" i="7"/>
  <c r="E831" i="7"/>
  <c r="G831" i="7"/>
  <c r="E832" i="7"/>
  <c r="G832" i="7"/>
  <c r="E833" i="7"/>
  <c r="G833" i="7"/>
  <c r="E834" i="7"/>
  <c r="G834" i="7"/>
  <c r="E835" i="7"/>
  <c r="G835" i="7"/>
  <c r="E836" i="7"/>
  <c r="G836" i="7"/>
  <c r="E837" i="7"/>
  <c r="G837" i="7"/>
  <c r="E838" i="7"/>
  <c r="G838" i="7"/>
  <c r="E839" i="7"/>
  <c r="G839" i="7"/>
  <c r="E840" i="7"/>
  <c r="G840" i="7"/>
  <c r="E841" i="7"/>
  <c r="G841" i="7"/>
  <c r="E842" i="7"/>
  <c r="G842" i="7"/>
  <c r="E843" i="7"/>
  <c r="G843" i="7"/>
  <c r="E844" i="7"/>
  <c r="G844" i="7"/>
  <c r="E845" i="7"/>
  <c r="G845" i="7"/>
  <c r="E846" i="7"/>
  <c r="G846" i="7"/>
  <c r="E847" i="7"/>
  <c r="G847" i="7"/>
  <c r="E848" i="7"/>
  <c r="G848" i="7"/>
  <c r="E849" i="7"/>
  <c r="G849" i="7"/>
  <c r="E850" i="7"/>
  <c r="G850" i="7"/>
  <c r="E851" i="7"/>
  <c r="G851" i="7"/>
  <c r="E852" i="7"/>
  <c r="G852" i="7"/>
  <c r="E853" i="7"/>
  <c r="G853" i="7"/>
  <c r="E854" i="7"/>
  <c r="G854" i="7"/>
  <c r="E855" i="7"/>
  <c r="G855" i="7"/>
  <c r="E856" i="7"/>
  <c r="G856" i="7"/>
  <c r="E857" i="7"/>
  <c r="G857" i="7"/>
  <c r="E858" i="7"/>
  <c r="G858" i="7"/>
  <c r="E859" i="7"/>
  <c r="G859" i="7"/>
  <c r="E860" i="7"/>
  <c r="G860" i="7"/>
  <c r="E861" i="7"/>
  <c r="G861" i="7"/>
  <c r="E862" i="7"/>
  <c r="G862" i="7"/>
  <c r="E863" i="7"/>
  <c r="G863" i="7"/>
  <c r="E864" i="7"/>
  <c r="G864" i="7"/>
  <c r="E865" i="7"/>
  <c r="G865" i="7"/>
  <c r="E866" i="7"/>
  <c r="G866" i="7"/>
  <c r="E867" i="7"/>
  <c r="G867" i="7"/>
  <c r="E868" i="7"/>
  <c r="G868" i="7"/>
  <c r="E869" i="7"/>
  <c r="G869" i="7"/>
  <c r="E870" i="7"/>
  <c r="G870" i="7"/>
  <c r="E871" i="7"/>
  <c r="G871" i="7"/>
  <c r="E872" i="7"/>
  <c r="G872" i="7"/>
  <c r="E873" i="7"/>
  <c r="G873" i="7"/>
  <c r="E874" i="7"/>
  <c r="G874" i="7"/>
  <c r="E875" i="7"/>
  <c r="G875" i="7"/>
  <c r="E876" i="7"/>
  <c r="G876" i="7"/>
  <c r="E877" i="7"/>
  <c r="G877" i="7"/>
  <c r="E878" i="7"/>
  <c r="G878" i="7"/>
  <c r="E879" i="7"/>
  <c r="G879" i="7"/>
  <c r="E880" i="7"/>
  <c r="G880" i="7"/>
  <c r="E881" i="7"/>
  <c r="G881" i="7"/>
  <c r="E882" i="7"/>
  <c r="G882" i="7"/>
  <c r="E883" i="7"/>
  <c r="G883" i="7"/>
  <c r="E884" i="7"/>
  <c r="G884" i="7"/>
  <c r="E885" i="7"/>
  <c r="G885" i="7"/>
  <c r="E886" i="7"/>
  <c r="G886" i="7"/>
  <c r="E887" i="7"/>
  <c r="G887" i="7"/>
  <c r="E888" i="7"/>
  <c r="G888" i="7"/>
  <c r="E889" i="7"/>
  <c r="G889" i="7"/>
  <c r="E890" i="7"/>
  <c r="G890" i="7"/>
  <c r="E891" i="7"/>
  <c r="G891" i="7"/>
  <c r="E892" i="7"/>
  <c r="G892" i="7"/>
  <c r="E893" i="7"/>
  <c r="G893" i="7"/>
  <c r="E894" i="7"/>
  <c r="G894" i="7"/>
  <c r="E895" i="7"/>
  <c r="G895" i="7"/>
  <c r="E896" i="7"/>
  <c r="G896" i="7"/>
  <c r="E897" i="7"/>
  <c r="G897" i="7"/>
  <c r="E898" i="7"/>
  <c r="G898" i="7"/>
  <c r="E899" i="7"/>
  <c r="G899" i="7"/>
  <c r="E900" i="7"/>
  <c r="G900" i="7"/>
  <c r="E901" i="7"/>
  <c r="G901" i="7"/>
  <c r="E902" i="7"/>
  <c r="G902" i="7"/>
  <c r="E903" i="7"/>
  <c r="G903" i="7"/>
  <c r="E904" i="7"/>
  <c r="G904" i="7"/>
  <c r="E905" i="7"/>
  <c r="G905" i="7"/>
  <c r="E906" i="7"/>
  <c r="G906" i="7"/>
  <c r="E907" i="7"/>
  <c r="G907" i="7"/>
  <c r="E908" i="7"/>
  <c r="G908" i="7"/>
  <c r="E909" i="7"/>
  <c r="G909" i="7"/>
  <c r="E910" i="7"/>
  <c r="G910" i="7"/>
  <c r="E911" i="7"/>
  <c r="G911" i="7"/>
  <c r="E912" i="7"/>
  <c r="G912" i="7"/>
  <c r="E913" i="7"/>
  <c r="G913" i="7"/>
  <c r="E914" i="7"/>
  <c r="G914" i="7"/>
  <c r="E915" i="7"/>
  <c r="G915" i="7"/>
  <c r="E916" i="7"/>
  <c r="G916" i="7"/>
  <c r="E917" i="7"/>
  <c r="G917" i="7"/>
  <c r="E918" i="7"/>
  <c r="G918" i="7"/>
  <c r="E919" i="7"/>
  <c r="G919" i="7"/>
  <c r="E920" i="7"/>
  <c r="G920" i="7"/>
  <c r="E921" i="7"/>
  <c r="G921" i="7"/>
  <c r="E922" i="7"/>
  <c r="G922" i="7"/>
  <c r="E923" i="7"/>
  <c r="G923" i="7"/>
  <c r="E924" i="7"/>
  <c r="G924" i="7"/>
  <c r="E925" i="7"/>
  <c r="G925" i="7"/>
  <c r="E926" i="7"/>
  <c r="G926" i="7"/>
  <c r="E927" i="7"/>
  <c r="G927" i="7"/>
  <c r="E928" i="7"/>
  <c r="G928" i="7"/>
  <c r="E929" i="7"/>
  <c r="G929" i="7"/>
  <c r="E930" i="7"/>
  <c r="G930" i="7"/>
  <c r="E931" i="7"/>
  <c r="G931" i="7"/>
  <c r="E932" i="7"/>
  <c r="G932" i="7"/>
  <c r="E933" i="7"/>
  <c r="G933" i="7"/>
  <c r="E934" i="7"/>
  <c r="G934" i="7"/>
  <c r="E935" i="7"/>
  <c r="G935" i="7"/>
  <c r="E936" i="7"/>
  <c r="G936" i="7"/>
  <c r="E937" i="7"/>
  <c r="G937" i="7"/>
  <c r="E938" i="7"/>
  <c r="G938" i="7"/>
  <c r="E939" i="7"/>
  <c r="G939" i="7"/>
  <c r="E940" i="7"/>
  <c r="G940" i="7"/>
  <c r="E941" i="7"/>
  <c r="G941" i="7"/>
  <c r="E942" i="7"/>
  <c r="G942" i="7"/>
  <c r="E943" i="7"/>
  <c r="G943" i="7"/>
  <c r="E944" i="7"/>
  <c r="G944" i="7"/>
  <c r="E945" i="7"/>
  <c r="G945" i="7"/>
  <c r="E946" i="7"/>
  <c r="G946" i="7"/>
  <c r="E947" i="7"/>
  <c r="G947" i="7"/>
  <c r="E948" i="7"/>
  <c r="G948" i="7"/>
  <c r="E949" i="7"/>
  <c r="G949" i="7"/>
  <c r="E950" i="7"/>
  <c r="G950" i="7"/>
  <c r="E951" i="7"/>
  <c r="G951" i="7"/>
  <c r="E952" i="7"/>
  <c r="G952" i="7"/>
  <c r="E953" i="7"/>
  <c r="G953" i="7"/>
  <c r="E954" i="7"/>
  <c r="G954" i="7"/>
  <c r="E955" i="7"/>
  <c r="G955" i="7"/>
  <c r="E956" i="7"/>
  <c r="G956" i="7"/>
  <c r="E957" i="7"/>
  <c r="G957" i="7"/>
  <c r="E958" i="7"/>
  <c r="G958" i="7"/>
  <c r="E959" i="7"/>
  <c r="G959" i="7"/>
  <c r="E960" i="7"/>
  <c r="G960" i="7"/>
  <c r="E961" i="7"/>
  <c r="G961" i="7"/>
  <c r="E962" i="7"/>
  <c r="G962" i="7"/>
  <c r="E963" i="7"/>
  <c r="G963" i="7"/>
  <c r="E964" i="7"/>
  <c r="G964" i="7"/>
  <c r="E965" i="7"/>
  <c r="G965" i="7"/>
  <c r="E966" i="7"/>
  <c r="G966" i="7"/>
  <c r="E967" i="7"/>
  <c r="G967" i="7"/>
  <c r="E968" i="7"/>
  <c r="G968" i="7"/>
  <c r="E969" i="7"/>
  <c r="G969" i="7"/>
  <c r="E970" i="7"/>
  <c r="G970" i="7"/>
  <c r="E971" i="7"/>
  <c r="G971" i="7"/>
  <c r="E972" i="7"/>
  <c r="G972" i="7"/>
  <c r="E973" i="7"/>
  <c r="G973" i="7"/>
  <c r="E974" i="7"/>
  <c r="G974" i="7"/>
  <c r="E975" i="7"/>
  <c r="G975" i="7"/>
  <c r="E976" i="7"/>
  <c r="G976" i="7"/>
  <c r="E977" i="7"/>
  <c r="G977" i="7"/>
  <c r="E978" i="7"/>
  <c r="G978" i="7"/>
  <c r="E979" i="7"/>
  <c r="G979" i="7"/>
  <c r="E980" i="7"/>
  <c r="G980" i="7"/>
  <c r="E981" i="7"/>
  <c r="G981" i="7"/>
  <c r="E982" i="7"/>
  <c r="G982" i="7"/>
  <c r="E983" i="7"/>
  <c r="G983" i="7"/>
  <c r="E984" i="7"/>
  <c r="G984" i="7"/>
  <c r="E985" i="7"/>
  <c r="G985" i="7"/>
  <c r="E986" i="7"/>
  <c r="G986" i="7"/>
  <c r="E987" i="7"/>
  <c r="G987" i="7"/>
  <c r="E988" i="7"/>
  <c r="G988" i="7"/>
  <c r="E989" i="7"/>
  <c r="G989" i="7"/>
  <c r="E990" i="7"/>
  <c r="G990" i="7"/>
  <c r="E991" i="7"/>
  <c r="G991" i="7"/>
  <c r="E992" i="7"/>
  <c r="G992" i="7"/>
  <c r="E993" i="7"/>
  <c r="G993" i="7"/>
  <c r="E994" i="7"/>
  <c r="G994" i="7"/>
  <c r="E995" i="7"/>
  <c r="G995" i="7"/>
  <c r="E996" i="7"/>
  <c r="G996" i="7"/>
  <c r="E997" i="7"/>
  <c r="G997" i="7"/>
  <c r="E998" i="7"/>
  <c r="G998" i="7"/>
  <c r="E999" i="7"/>
  <c r="G999" i="7"/>
  <c r="E1000" i="7"/>
  <c r="G1000" i="7"/>
  <c r="E1001" i="7"/>
  <c r="G1001" i="7"/>
  <c r="E1002" i="7"/>
  <c r="G1002" i="7"/>
  <c r="E1003" i="7"/>
  <c r="G1003" i="7"/>
  <c r="E1004" i="7"/>
  <c r="G1004" i="7"/>
  <c r="E1005" i="7"/>
  <c r="G1005" i="7"/>
  <c r="E1006" i="7"/>
  <c r="G1006" i="7"/>
  <c r="E1007" i="7"/>
  <c r="G1007" i="7"/>
  <c r="E1008" i="7"/>
  <c r="G1008" i="7"/>
  <c r="E1009" i="7"/>
  <c r="G1009" i="7"/>
  <c r="E1010" i="7"/>
  <c r="G1010" i="7"/>
  <c r="E1011" i="7"/>
  <c r="G1011" i="7"/>
  <c r="E1012" i="7"/>
  <c r="G1012" i="7"/>
  <c r="E1013" i="7"/>
  <c r="G1013" i="7"/>
  <c r="E1014" i="7"/>
  <c r="G1014" i="7"/>
  <c r="E1015" i="7"/>
  <c r="G1015" i="7"/>
  <c r="E1016" i="7"/>
  <c r="G1016" i="7"/>
  <c r="E1017" i="7"/>
  <c r="G1017" i="7"/>
  <c r="E1018" i="7"/>
  <c r="G1018" i="7"/>
  <c r="E1019" i="7"/>
  <c r="G1019" i="7"/>
  <c r="E1020" i="7"/>
  <c r="G1020" i="7"/>
  <c r="E1021" i="7"/>
  <c r="G1021" i="7"/>
  <c r="E1022" i="7"/>
  <c r="G1022" i="7"/>
  <c r="E1023" i="7"/>
  <c r="G1023" i="7"/>
  <c r="E1024" i="7"/>
  <c r="G1024" i="7"/>
  <c r="E1025" i="7"/>
  <c r="G1025" i="7"/>
  <c r="E1026" i="7"/>
  <c r="G1026" i="7"/>
  <c r="E1027" i="7"/>
  <c r="G1027" i="7"/>
  <c r="E1028" i="7"/>
  <c r="G1028" i="7"/>
  <c r="E1029" i="7"/>
  <c r="G1029" i="7"/>
  <c r="E1030" i="7"/>
  <c r="G1030" i="7"/>
  <c r="E1031" i="7"/>
  <c r="G1031" i="7"/>
  <c r="E1032" i="7"/>
  <c r="G1032" i="7"/>
  <c r="E1033" i="7"/>
  <c r="G1033" i="7"/>
  <c r="E1034" i="7"/>
  <c r="G1034" i="7"/>
  <c r="E1035" i="7"/>
  <c r="G1035" i="7"/>
  <c r="E1036" i="7"/>
  <c r="G1036" i="7"/>
  <c r="E1037" i="7"/>
  <c r="G1037" i="7"/>
  <c r="E1038" i="7"/>
  <c r="G1038" i="7"/>
  <c r="E1039" i="7"/>
  <c r="G1039" i="7"/>
  <c r="E1040" i="7"/>
  <c r="G1040" i="7"/>
  <c r="E1041" i="7"/>
  <c r="G1041" i="7"/>
  <c r="E1042" i="7"/>
  <c r="G1042" i="7"/>
  <c r="B22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B24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27" i="7"/>
  <c r="B28" i="7"/>
  <c r="C28" i="7"/>
  <c r="B29" i="7"/>
  <c r="C29" i="7"/>
  <c r="B30" i="7"/>
  <c r="C30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D27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30" i="7"/>
  <c r="D32" i="7"/>
  <c r="D28" i="7"/>
  <c r="D29" i="7"/>
  <c r="B18" i="7"/>
  <c r="B17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C8" i="1"/>
  <c r="C17" i="1"/>
  <c r="B11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AbstractLIBORMonteCarloProduct.
</t>
        </r>
      </text>
    </comment>
    <comment ref="B49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If this is not done, one obtains a NullPointerException upon IM calculation.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Q14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Q15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D26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 IM is of type double</t>
        </r>
      </text>
    </comment>
    <comment ref="E26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sharedStrings.xml><?xml version="1.0" encoding="utf-8"?>
<sst xmlns="http://schemas.openxmlformats.org/spreadsheetml/2006/main" count="111" uniqueCount="69">
  <si>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</si>
  <si>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</si>
  <si>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</si>
  <si>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</si>
  <si>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</si>
  <si>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</si>
  <si>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</si>
  <si>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</si>
  <si>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</si>
  <si>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</si>
  <si>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</si>
  <si>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</si>
  <si>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</si>
  <si>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</si>
  <si>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</si>
  <si>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Parameters</t>
  </si>
  <si>
    <t>Object:</t>
  </si>
  <si>
    <t>lib</t>
  </si>
  <si>
    <t>Portfolio of Swaps</t>
  </si>
  <si>
    <t>Schedule Floating Leg</t>
  </si>
  <si>
    <t>Schedule Fixed Leg</t>
  </si>
  <si>
    <t xml:space="preserve">Maturities </t>
  </si>
  <si>
    <t>Swap Leg Float</t>
  </si>
  <si>
    <t>Swap Leg Fixed</t>
  </si>
  <si>
    <t>Swap</t>
  </si>
  <si>
    <t>Portfolio</t>
  </si>
  <si>
    <t>Objects:</t>
  </si>
  <si>
    <t>5Y</t>
  </si>
  <si>
    <t>semiannual</t>
  </si>
  <si>
    <t>30/360</t>
  </si>
  <si>
    <t>first</t>
  </si>
  <si>
    <t>following</t>
  </si>
  <si>
    <t>LIBOR Index</t>
  </si>
  <si>
    <t>Further Parameters</t>
  </si>
  <si>
    <t>NPV</t>
  </si>
  <si>
    <t>0D</t>
  </si>
  <si>
    <t>Swap Portfolio directly</t>
  </si>
  <si>
    <t>Swaption</t>
  </si>
  <si>
    <t>type AbstractLIBORMonteCarloProduct[]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</si>
  <si>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</si>
  <si>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</si>
  <si>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wrapped into portfolio</t>
  </si>
  <si>
    <t>Here we create the portfolio by invoking the functions "createSwap"</t>
  </si>
  <si>
    <t>LIBOR Market Model</t>
  </si>
  <si>
    <t xml:space="preserve">Class Name </t>
  </si>
  <si>
    <t>Forward Curve</t>
  </si>
  <si>
    <t>net.finmath.montecarlo.automaticdifferentiation</t>
  </si>
  <si>
    <t>Classes</t>
  </si>
  <si>
    <t>Other parameters (Regression)</t>
  </si>
  <si>
    <t>Libor Market Model</t>
  </si>
  <si>
    <t>Product</t>
  </si>
  <si>
    <t>Simulation parameters</t>
  </si>
  <si>
    <t>Time</t>
  </si>
  <si>
    <t>DoCalculate</t>
  </si>
  <si>
    <t>Initial Margin by Regression</t>
  </si>
  <si>
    <t>DoDisplay</t>
  </si>
  <si>
    <t>Example of Regression at specific time</t>
  </si>
  <si>
    <t>Initial Margin Regression</t>
  </si>
  <si>
    <t>Simple</t>
  </si>
  <si>
    <t>PathIndex</t>
  </si>
  <si>
    <t>Conditional Expectation (Variance on path)</t>
  </si>
  <si>
    <t>Value</t>
  </si>
  <si>
    <t xml:space="preserve">Discount Curve </t>
  </si>
  <si>
    <t>squared Portfolio Value Change over MPR on path</t>
  </si>
  <si>
    <t>VolatilityParameter (Volatility From given Matrix)</t>
  </si>
  <si>
    <t>(LSQ)</t>
  </si>
  <si>
    <t>(Simple)</t>
  </si>
  <si>
    <t>..\target\classes</t>
  </si>
  <si>
    <t>net.finmath.initialmargin.regression.InitialMarginForwardRegression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</si>
</sst>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2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2" fontId="6" fillId="2" borderId="0" xfId="0" applyNumberFormat="1" applyFont="1" applyFill="1" applyAlignment="1">
      <alignment vertical="top"/>
    </xf>
    <xf numFmtId="0" fontId="6" fillId="2" borderId="0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7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0" fillId="5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14" fontId="10" fillId="6" borderId="0" xfId="0" applyNumberFormat="1" applyFont="1" applyFill="1" applyAlignment="1">
      <alignment horizontal="center" vertical="top"/>
    </xf>
    <xf numFmtId="0" fontId="10" fillId="9" borderId="0" xfId="0" applyFont="1" applyFill="1" applyAlignment="1">
      <alignment vertical="top"/>
    </xf>
    <xf numFmtId="0" fontId="10" fillId="7" borderId="0" xfId="0" applyFont="1" applyFill="1" applyAlignment="1">
      <alignment vertical="top"/>
    </xf>
    <xf numFmtId="0" fontId="10" fillId="8" borderId="0" xfId="0" applyFont="1" applyFill="1" applyAlignment="1">
      <alignment horizontal="center" vertical="top"/>
    </xf>
    <xf numFmtId="0" fontId="10" fillId="6" borderId="0" xfId="0" applyNumberFormat="1" applyFont="1" applyFill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0" fillId="9" borderId="0" xfId="0" applyFont="1" applyFill="1" applyBorder="1" applyAlignment="1">
      <alignment vertical="top"/>
    </xf>
    <xf numFmtId="165" fontId="10" fillId="2" borderId="0" xfId="0" applyNumberFormat="1" applyFont="1" applyFill="1" applyAlignment="1">
      <alignment vertical="top"/>
    </xf>
    <xf numFmtId="165" fontId="10" fillId="2" borderId="0" xfId="0" applyNumberFormat="1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 wrapText="1"/>
    </xf>
    <xf numFmtId="0" fontId="15" fillId="5" borderId="0" xfId="0" applyFont="1" applyFill="1" applyAlignment="1">
      <alignment vertical="top"/>
    </xf>
    <xf numFmtId="0" fontId="15" fillId="6" borderId="0" xfId="0" applyNumberFormat="1" applyFont="1" applyFill="1" applyAlignment="1">
      <alignment horizontal="center" vertical="top"/>
    </xf>
    <xf numFmtId="0" fontId="15" fillId="6" borderId="0" xfId="0" applyFont="1" applyFill="1" applyAlignment="1">
      <alignment horizontal="center" vertical="top"/>
    </xf>
    <xf numFmtId="2" fontId="15" fillId="6" borderId="0" xfId="0" applyNumberFormat="1" applyFont="1" applyFill="1" applyAlignment="1">
      <alignment horizontal="center" vertical="top"/>
    </xf>
    <xf numFmtId="165" fontId="15" fillId="2" borderId="0" xfId="0" applyNumberFormat="1" applyFont="1" applyFill="1" applyAlignment="1">
      <alignment vertical="top"/>
    </xf>
    <xf numFmtId="165" fontId="15" fillId="2" borderId="0" xfId="0" applyNumberFormat="1" applyFont="1" applyFill="1" applyAlignment="1">
      <alignment horizontal="center" vertical="top"/>
    </xf>
    <xf numFmtId="0" fontId="10" fillId="7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15" fillId="7" borderId="0" xfId="0" applyFont="1" applyFill="1" applyAlignment="1">
      <alignment vertical="top" wrapText="1"/>
    </xf>
    <xf numFmtId="14" fontId="15" fillId="10" borderId="0" xfId="0" applyNumberFormat="1" applyFont="1" applyFill="1" applyAlignment="1">
      <alignment horizontal="center" vertical="top"/>
    </xf>
    <xf numFmtId="0" fontId="15" fillId="7" borderId="0" xfId="0" applyFont="1" applyFill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2" borderId="5" xfId="0" applyFont="1" applyFill="1" applyBorder="1" applyAlignment="1">
      <alignment vertical="top"/>
    </xf>
    <xf numFmtId="0" fontId="15" fillId="7" borderId="4" xfId="0" applyFont="1" applyFill="1" applyBorder="1" applyAlignment="1">
      <alignment vertical="top"/>
    </xf>
    <xf numFmtId="0" fontId="15" fillId="11" borderId="0" xfId="0" applyFont="1" applyFill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17" fillId="2" borderId="0" xfId="0" applyFont="1" applyFill="1"/>
    <xf numFmtId="0" fontId="18" fillId="2" borderId="0" xfId="1" applyNumberFormat="1" applyFont="1" applyFill="1" applyBorder="1" applyAlignment="1" applyProtection="1"/>
    <xf numFmtId="0" fontId="17" fillId="2" borderId="1" xfId="0" applyFont="1" applyFill="1" applyBorder="1"/>
    <xf numFmtId="0" fontId="17" fillId="3" borderId="0" xfId="0" applyFont="1" applyFill="1"/>
    <xf numFmtId="0" fontId="17" fillId="2" borderId="0" xfId="0" applyNumberFormat="1" applyFont="1" applyFill="1"/>
    <xf numFmtId="0" fontId="17" fillId="2" borderId="0" xfId="0" applyFont="1" applyFill="1" applyAlignment="1">
      <alignment horizontal="left"/>
    </xf>
    <xf numFmtId="16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0" fontId="17" fillId="2" borderId="0" xfId="0" quotePrefix="1" applyFont="1" applyFill="1"/>
    <xf numFmtId="0" fontId="17" fillId="4" borderId="0" xfId="0" applyFont="1" applyFill="1"/>
    <xf numFmtId="0" fontId="17" fillId="2" borderId="0" xfId="0" applyFont="1" applyFill="1" applyAlignment="1">
      <alignment horizontal="center"/>
    </xf>
    <xf numFmtId="0" fontId="2" fillId="2" borderId="3" xfId="0" applyFont="1" applyFill="1" applyBorder="1" applyAlignment="1">
      <alignment vertical="top"/>
    </xf>
    <xf numFmtId="0" fontId="0" fillId="2" borderId="0" xfId="0" applyFont="1" applyFill="1" applyAlignment="1">
      <alignment horizontal="left"/>
    </xf>
    <xf numFmtId="0" fontId="2" fillId="6" borderId="0" xfId="0" applyNumberFormat="1" applyFont="1" applyFill="1" applyAlignment="1">
      <alignment horizontal="center" vertical="top"/>
    </xf>
    <xf numFmtId="0" fontId="15" fillId="9" borderId="0" xfId="0" applyFont="1" applyFill="1" applyAlignment="1">
      <alignment vertical="top"/>
    </xf>
    <xf numFmtId="0" fontId="9" fillId="2" borderId="0" xfId="0" applyFont="1" applyFill="1" applyBorder="1" applyAlignment="1">
      <alignment vertical="top"/>
    </xf>
  </cellXfs>
  <cellStyles count="2">
    <cellStyle name="Excel Built-in Title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</a:rPr>
              <a:t>Variance</a:t>
            </a:r>
            <a:r>
              <a:rPr lang="en-GB" sz="1400" baseline="0">
                <a:solidFill>
                  <a:sysClr val="windowText" lastClr="000000"/>
                </a:solidFill>
              </a:rPr>
              <a:t> Regression</a:t>
            </a:r>
            <a:endParaRPr lang="en-GB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368569757053259"/>
          <c:y val="0.12495452178023275"/>
          <c:w val="0.85755456891351967"/>
          <c:h val="0.64049265240192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Regression!$G$26</c:f>
              <c:strCache>
                <c:ptCount val="1"/>
                <c:pt idx="0">
                  <c:v>squared Portfolio Value Change over MPR on path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4.2551577344443494</c:v>
                </c:pt>
                <c:pt idx="1">
                  <c:v>9.5267901760535967</c:v>
                </c:pt>
                <c:pt idx="2">
                  <c:v>6.637437626837829</c:v>
                </c:pt>
                <c:pt idx="3">
                  <c:v>7.2503854090537256</c:v>
                </c:pt>
                <c:pt idx="4">
                  <c:v>9.1237818404571449</c:v>
                </c:pt>
                <c:pt idx="5">
                  <c:v>9.421538041437584</c:v>
                </c:pt>
                <c:pt idx="6">
                  <c:v>6.5365799158343467</c:v>
                </c:pt>
                <c:pt idx="7">
                  <c:v>10.830059900189045</c:v>
                </c:pt>
                <c:pt idx="8">
                  <c:v>8.1252871151947481</c:v>
                </c:pt>
                <c:pt idx="9">
                  <c:v>7.4739006204927394</c:v>
                </c:pt>
                <c:pt idx="10">
                  <c:v>5.9391937527845089</c:v>
                </c:pt>
                <c:pt idx="11">
                  <c:v>6.541851325461133</c:v>
                </c:pt>
                <c:pt idx="12">
                  <c:v>9.8140049722096752</c:v>
                </c:pt>
                <c:pt idx="13">
                  <c:v>9.8491715935692881</c:v>
                </c:pt>
                <c:pt idx="14">
                  <c:v>7.2790080135705884</c:v>
                </c:pt>
                <c:pt idx="15">
                  <c:v>7.2785575642445428</c:v>
                </c:pt>
                <c:pt idx="16">
                  <c:v>9.0793472627251592</c:v>
                </c:pt>
                <c:pt idx="17">
                  <c:v>7.5876615321320893</c:v>
                </c:pt>
                <c:pt idx="18">
                  <c:v>7.602886442762852</c:v>
                </c:pt>
                <c:pt idx="19">
                  <c:v>7.5038135202881806</c:v>
                </c:pt>
                <c:pt idx="20">
                  <c:v>9.8558557687755375</c:v>
                </c:pt>
                <c:pt idx="21">
                  <c:v>9.4068102881130233</c:v>
                </c:pt>
                <c:pt idx="22">
                  <c:v>6.4456087369092447</c:v>
                </c:pt>
                <c:pt idx="23">
                  <c:v>15.475424864035896</c:v>
                </c:pt>
                <c:pt idx="24">
                  <c:v>9.7351216368628553</c:v>
                </c:pt>
                <c:pt idx="25">
                  <c:v>7.91979682112287</c:v>
                </c:pt>
                <c:pt idx="26">
                  <c:v>7.6734005262151985</c:v>
                </c:pt>
                <c:pt idx="27">
                  <c:v>9.8186929629480915</c:v>
                </c:pt>
                <c:pt idx="28">
                  <c:v>7.4876032053169581</c:v>
                </c:pt>
                <c:pt idx="29">
                  <c:v>14.638283275719871</c:v>
                </c:pt>
                <c:pt idx="30">
                  <c:v>8.2184227332584356</c:v>
                </c:pt>
                <c:pt idx="31">
                  <c:v>14.274680863576549</c:v>
                </c:pt>
                <c:pt idx="32">
                  <c:v>7.7102584945457595</c:v>
                </c:pt>
                <c:pt idx="33">
                  <c:v>9.7369899397181623</c:v>
                </c:pt>
                <c:pt idx="34">
                  <c:v>7.1767542359431253</c:v>
                </c:pt>
                <c:pt idx="35">
                  <c:v>9.5370615777728869</c:v>
                </c:pt>
                <c:pt idx="36">
                  <c:v>8.5890523578036646</c:v>
                </c:pt>
                <c:pt idx="37">
                  <c:v>9.1748011915545291</c:v>
                </c:pt>
                <c:pt idx="38">
                  <c:v>8.0251185756943659</c:v>
                </c:pt>
                <c:pt idx="39">
                  <c:v>6.5768708440924648</c:v>
                </c:pt>
                <c:pt idx="40">
                  <c:v>5.1393748029228146</c:v>
                </c:pt>
                <c:pt idx="41">
                  <c:v>10.952338887977621</c:v>
                </c:pt>
                <c:pt idx="42">
                  <c:v>10.075330246378037</c:v>
                </c:pt>
                <c:pt idx="43">
                  <c:v>7.138018803281148</c:v>
                </c:pt>
                <c:pt idx="44">
                  <c:v>5.40268056421555</c:v>
                </c:pt>
                <c:pt idx="45">
                  <c:v>10.251677057729468</c:v>
                </c:pt>
                <c:pt idx="46">
                  <c:v>6.6957744695056318</c:v>
                </c:pt>
                <c:pt idx="47">
                  <c:v>6.9611526197744817</c:v>
                </c:pt>
                <c:pt idx="48">
                  <c:v>4.9486598164348816</c:v>
                </c:pt>
                <c:pt idx="49">
                  <c:v>9.1874174627450156</c:v>
                </c:pt>
                <c:pt idx="50">
                  <c:v>4.1112202622965386</c:v>
                </c:pt>
                <c:pt idx="51">
                  <c:v>10.808499355841487</c:v>
                </c:pt>
                <c:pt idx="52">
                  <c:v>9.2609068363986893</c:v>
                </c:pt>
                <c:pt idx="53">
                  <c:v>11.856179656429012</c:v>
                </c:pt>
                <c:pt idx="54">
                  <c:v>11.292484423391072</c:v>
                </c:pt>
                <c:pt idx="55">
                  <c:v>6.3629758439831816</c:v>
                </c:pt>
                <c:pt idx="56">
                  <c:v>6.5706568409375032</c:v>
                </c:pt>
                <c:pt idx="57">
                  <c:v>6.0261666604861253</c:v>
                </c:pt>
                <c:pt idx="58">
                  <c:v>13.381415943439777</c:v>
                </c:pt>
                <c:pt idx="59">
                  <c:v>11.812121661520161</c:v>
                </c:pt>
                <c:pt idx="60">
                  <c:v>9.5976341385152217</c:v>
                </c:pt>
                <c:pt idx="61">
                  <c:v>6.2155556243411336</c:v>
                </c:pt>
                <c:pt idx="62">
                  <c:v>8.38342270855604</c:v>
                </c:pt>
                <c:pt idx="63">
                  <c:v>9.1840600504100678</c:v>
                </c:pt>
                <c:pt idx="64">
                  <c:v>7.4295497114281854</c:v>
                </c:pt>
                <c:pt idx="65">
                  <c:v>9.1443574667698506</c:v>
                </c:pt>
                <c:pt idx="66">
                  <c:v>10.529666952571791</c:v>
                </c:pt>
                <c:pt idx="67">
                  <c:v>11.03399780738776</c:v>
                </c:pt>
                <c:pt idx="68">
                  <c:v>7.6853430928872513</c:v>
                </c:pt>
                <c:pt idx="69">
                  <c:v>6.2676382032363076</c:v>
                </c:pt>
                <c:pt idx="70">
                  <c:v>9.62448760636663</c:v>
                </c:pt>
                <c:pt idx="71">
                  <c:v>14.076169600836355</c:v>
                </c:pt>
                <c:pt idx="72">
                  <c:v>7.9462035106642226</c:v>
                </c:pt>
                <c:pt idx="73">
                  <c:v>6.1853417188626114</c:v>
                </c:pt>
                <c:pt idx="74">
                  <c:v>9.497125133783058</c:v>
                </c:pt>
                <c:pt idx="75">
                  <c:v>6.923700503291558</c:v>
                </c:pt>
                <c:pt idx="76">
                  <c:v>5.7278233631756583</c:v>
                </c:pt>
                <c:pt idx="77">
                  <c:v>9.6434964334549864</c:v>
                </c:pt>
                <c:pt idx="78">
                  <c:v>9.3098341981052801</c:v>
                </c:pt>
                <c:pt idx="79">
                  <c:v>11.032144877757675</c:v>
                </c:pt>
                <c:pt idx="80">
                  <c:v>11.932441422951753</c:v>
                </c:pt>
                <c:pt idx="81">
                  <c:v>6.6728754083777631</c:v>
                </c:pt>
                <c:pt idx="82">
                  <c:v>6.5775109553659181</c:v>
                </c:pt>
                <c:pt idx="83">
                  <c:v>9.9116608128797541</c:v>
                </c:pt>
                <c:pt idx="84">
                  <c:v>12.072548079985449</c:v>
                </c:pt>
                <c:pt idx="85">
                  <c:v>8.4247367836663454</c:v>
                </c:pt>
                <c:pt idx="86">
                  <c:v>5.0779011694295768</c:v>
                </c:pt>
                <c:pt idx="87">
                  <c:v>9.0065498483220594</c:v>
                </c:pt>
                <c:pt idx="88">
                  <c:v>5.3297495743868613</c:v>
                </c:pt>
                <c:pt idx="89">
                  <c:v>12.539625897009088</c:v>
                </c:pt>
                <c:pt idx="90">
                  <c:v>12.105103509790816</c:v>
                </c:pt>
                <c:pt idx="91">
                  <c:v>7.4781043405432257</c:v>
                </c:pt>
                <c:pt idx="92">
                  <c:v>6.1811235300059497</c:v>
                </c:pt>
                <c:pt idx="93">
                  <c:v>7.1116602218377434</c:v>
                </c:pt>
                <c:pt idx="94">
                  <c:v>12.052516122397682</c:v>
                </c:pt>
                <c:pt idx="95">
                  <c:v>15.281301850753318</c:v>
                </c:pt>
                <c:pt idx="96">
                  <c:v>7.0630354608029577</c:v>
                </c:pt>
                <c:pt idx="97">
                  <c:v>3.37550362805408</c:v>
                </c:pt>
                <c:pt idx="98">
                  <c:v>5.1910982513376123</c:v>
                </c:pt>
                <c:pt idx="99">
                  <c:v>7.9576229410768171</c:v>
                </c:pt>
                <c:pt idx="100">
                  <c:v>11.209895772648611</c:v>
                </c:pt>
                <c:pt idx="101">
                  <c:v>9.0757629430155831</c:v>
                </c:pt>
                <c:pt idx="102">
                  <c:v>4.8853919608187528</c:v>
                </c:pt>
                <c:pt idx="103">
                  <c:v>6.2901194649181669</c:v>
                </c:pt>
                <c:pt idx="104">
                  <c:v>11.98172245940038</c:v>
                </c:pt>
                <c:pt idx="105">
                  <c:v>6.7798824519262508</c:v>
                </c:pt>
                <c:pt idx="106">
                  <c:v>15.151180101163368</c:v>
                </c:pt>
                <c:pt idx="107">
                  <c:v>6.6949074749638582</c:v>
                </c:pt>
                <c:pt idx="108">
                  <c:v>13.557727745455253</c:v>
                </c:pt>
                <c:pt idx="109">
                  <c:v>7.4169884987346197</c:v>
                </c:pt>
                <c:pt idx="110">
                  <c:v>14.394005547240882</c:v>
                </c:pt>
                <c:pt idx="111">
                  <c:v>9.4698298572574977</c:v>
                </c:pt>
                <c:pt idx="112">
                  <c:v>13.766833748458293</c:v>
                </c:pt>
                <c:pt idx="113">
                  <c:v>10.493848210955697</c:v>
                </c:pt>
                <c:pt idx="114">
                  <c:v>10.439634379130114</c:v>
                </c:pt>
                <c:pt idx="115">
                  <c:v>7.8781952842300127</c:v>
                </c:pt>
                <c:pt idx="116">
                  <c:v>7.5614407602890026</c:v>
                </c:pt>
                <c:pt idx="117">
                  <c:v>9.7834155716581286</c:v>
                </c:pt>
                <c:pt idx="118">
                  <c:v>13.55590887322384</c:v>
                </c:pt>
                <c:pt idx="119">
                  <c:v>6.5342846965814241</c:v>
                </c:pt>
                <c:pt idx="120">
                  <c:v>8.96798835311135</c:v>
                </c:pt>
                <c:pt idx="121">
                  <c:v>8.3631479397519097</c:v>
                </c:pt>
                <c:pt idx="122">
                  <c:v>10.360432712473227</c:v>
                </c:pt>
                <c:pt idx="123">
                  <c:v>11.202983321079339</c:v>
                </c:pt>
                <c:pt idx="124">
                  <c:v>8.5424472444715125</c:v>
                </c:pt>
                <c:pt idx="125">
                  <c:v>10.852430340373031</c:v>
                </c:pt>
                <c:pt idx="126">
                  <c:v>5.4111559715523434</c:v>
                </c:pt>
                <c:pt idx="127">
                  <c:v>7.7562498094808756</c:v>
                </c:pt>
                <c:pt idx="128">
                  <c:v>7.5977735384725138</c:v>
                </c:pt>
                <c:pt idx="129">
                  <c:v>8.2253207982641499</c:v>
                </c:pt>
                <c:pt idx="130">
                  <c:v>7.6728017904303663</c:v>
                </c:pt>
                <c:pt idx="131">
                  <c:v>11.063673590399466</c:v>
                </c:pt>
                <c:pt idx="132">
                  <c:v>8.826040626019207</c:v>
                </c:pt>
                <c:pt idx="133">
                  <c:v>11.228784852482191</c:v>
                </c:pt>
                <c:pt idx="134">
                  <c:v>8.6932783876127626</c:v>
                </c:pt>
                <c:pt idx="135">
                  <c:v>9.8734144281956269</c:v>
                </c:pt>
                <c:pt idx="136">
                  <c:v>9.7673966162880141</c:v>
                </c:pt>
                <c:pt idx="137">
                  <c:v>13.674469284801475</c:v>
                </c:pt>
                <c:pt idx="138">
                  <c:v>8.709888932278524</c:v>
                </c:pt>
                <c:pt idx="139">
                  <c:v>4.8295701411310512</c:v>
                </c:pt>
                <c:pt idx="140">
                  <c:v>9.5819398943845329</c:v>
                </c:pt>
                <c:pt idx="141">
                  <c:v>6.2555611571149701</c:v>
                </c:pt>
                <c:pt idx="142">
                  <c:v>7.7275116102761858</c:v>
                </c:pt>
                <c:pt idx="143">
                  <c:v>13.177516569826208</c:v>
                </c:pt>
                <c:pt idx="144">
                  <c:v>10.659548845755522</c:v>
                </c:pt>
                <c:pt idx="145">
                  <c:v>8.6337089399062279</c:v>
                </c:pt>
                <c:pt idx="146">
                  <c:v>15.205927752339926</c:v>
                </c:pt>
                <c:pt idx="147">
                  <c:v>7.6836442552202753</c:v>
                </c:pt>
                <c:pt idx="148">
                  <c:v>4.216075296141816</c:v>
                </c:pt>
                <c:pt idx="149">
                  <c:v>9.5730683151152629</c:v>
                </c:pt>
                <c:pt idx="150">
                  <c:v>9.822355366698142</c:v>
                </c:pt>
                <c:pt idx="151">
                  <c:v>14.603128208169384</c:v>
                </c:pt>
                <c:pt idx="152">
                  <c:v>6.8283714243723539</c:v>
                </c:pt>
                <c:pt idx="153">
                  <c:v>8.2987859733994735</c:v>
                </c:pt>
                <c:pt idx="154">
                  <c:v>4.2636428341558039</c:v>
                </c:pt>
                <c:pt idx="155">
                  <c:v>6.194685071653705</c:v>
                </c:pt>
                <c:pt idx="156">
                  <c:v>7.0071720835801514</c:v>
                </c:pt>
                <c:pt idx="157">
                  <c:v>7.1351628994331238</c:v>
                </c:pt>
                <c:pt idx="158">
                  <c:v>8.5281651337678586</c:v>
                </c:pt>
                <c:pt idx="159">
                  <c:v>10.458586988759775</c:v>
                </c:pt>
                <c:pt idx="160">
                  <c:v>6.1238465189740312</c:v>
                </c:pt>
                <c:pt idx="161">
                  <c:v>7.5889072580988293</c:v>
                </c:pt>
                <c:pt idx="162">
                  <c:v>9.4372815977897631</c:v>
                </c:pt>
                <c:pt idx="163">
                  <c:v>13.259586171589616</c:v>
                </c:pt>
                <c:pt idx="164">
                  <c:v>10.022922305456936</c:v>
                </c:pt>
                <c:pt idx="165">
                  <c:v>4.904668896204111</c:v>
                </c:pt>
                <c:pt idx="166">
                  <c:v>8.1484516380978924</c:v>
                </c:pt>
                <c:pt idx="167">
                  <c:v>7.9162433753253678</c:v>
                </c:pt>
                <c:pt idx="168">
                  <c:v>9.2716233113811199</c:v>
                </c:pt>
                <c:pt idx="169">
                  <c:v>10.572685660406762</c:v>
                </c:pt>
                <c:pt idx="170">
                  <c:v>7.8816823323428888</c:v>
                </c:pt>
                <c:pt idx="171">
                  <c:v>11.809812578913123</c:v>
                </c:pt>
                <c:pt idx="172">
                  <c:v>12.028880571973787</c:v>
                </c:pt>
                <c:pt idx="173">
                  <c:v>5.9609110929358868</c:v>
                </c:pt>
                <c:pt idx="174">
                  <c:v>10.488775543124223</c:v>
                </c:pt>
                <c:pt idx="175">
                  <c:v>8.9578502918466452</c:v>
                </c:pt>
                <c:pt idx="176">
                  <c:v>6.2614568663373635</c:v>
                </c:pt>
                <c:pt idx="177">
                  <c:v>5.8868149992034109</c:v>
                </c:pt>
                <c:pt idx="178">
                  <c:v>6.0788492005696737</c:v>
                </c:pt>
                <c:pt idx="179">
                  <c:v>7.1371105967661581</c:v>
                </c:pt>
                <c:pt idx="180">
                  <c:v>4.7462606024075056</c:v>
                </c:pt>
                <c:pt idx="181">
                  <c:v>5.6922170646821417</c:v>
                </c:pt>
                <c:pt idx="182">
                  <c:v>11.138707021111536</c:v>
                </c:pt>
                <c:pt idx="183">
                  <c:v>9.2919633697069806</c:v>
                </c:pt>
                <c:pt idx="184">
                  <c:v>7.3043936159266556</c:v>
                </c:pt>
                <c:pt idx="185">
                  <c:v>7.3160182595405088</c:v>
                </c:pt>
                <c:pt idx="186">
                  <c:v>15.058698316502465</c:v>
                </c:pt>
                <c:pt idx="187">
                  <c:v>6.762588915572799</c:v>
                </c:pt>
                <c:pt idx="188">
                  <c:v>4.982091692704909</c:v>
                </c:pt>
                <c:pt idx="189">
                  <c:v>10.401262986463717</c:v>
                </c:pt>
                <c:pt idx="190">
                  <c:v>8.8282150380582891</c:v>
                </c:pt>
                <c:pt idx="191">
                  <c:v>8.5216818737497526</c:v>
                </c:pt>
                <c:pt idx="192">
                  <c:v>5.7296802834903398</c:v>
                </c:pt>
                <c:pt idx="193">
                  <c:v>3.5223235183442494</c:v>
                </c:pt>
                <c:pt idx="194">
                  <c:v>13.619509114823767</c:v>
                </c:pt>
                <c:pt idx="195">
                  <c:v>6.6807338818179574</c:v>
                </c:pt>
                <c:pt idx="196">
                  <c:v>5.7816453895507358</c:v>
                </c:pt>
                <c:pt idx="197">
                  <c:v>8.1604331396335628</c:v>
                </c:pt>
                <c:pt idx="198">
                  <c:v>3.7560025956581113</c:v>
                </c:pt>
                <c:pt idx="199">
                  <c:v>10.000991144658904</c:v>
                </c:pt>
                <c:pt idx="200">
                  <c:v>8.7245132077934127</c:v>
                </c:pt>
                <c:pt idx="201">
                  <c:v>8.0145134429877061</c:v>
                </c:pt>
                <c:pt idx="202">
                  <c:v>11.35948767099906</c:v>
                </c:pt>
                <c:pt idx="203">
                  <c:v>7.9993305021564662</c:v>
                </c:pt>
                <c:pt idx="204">
                  <c:v>10.21499764763867</c:v>
                </c:pt>
                <c:pt idx="205">
                  <c:v>7.7054357585236417</c:v>
                </c:pt>
                <c:pt idx="206">
                  <c:v>13.32883406788487</c:v>
                </c:pt>
                <c:pt idx="207">
                  <c:v>5.2864540091990735</c:v>
                </c:pt>
                <c:pt idx="208">
                  <c:v>11.890554478379233</c:v>
                </c:pt>
                <c:pt idx="209">
                  <c:v>12.13830653973617</c:v>
                </c:pt>
                <c:pt idx="210">
                  <c:v>6.1805191480307258</c:v>
                </c:pt>
                <c:pt idx="211">
                  <c:v>11.079343040428917</c:v>
                </c:pt>
                <c:pt idx="212">
                  <c:v>5.2727099917117926</c:v>
                </c:pt>
                <c:pt idx="213">
                  <c:v>6.4807287479524627</c:v>
                </c:pt>
                <c:pt idx="214">
                  <c:v>8.9516127560977523</c:v>
                </c:pt>
                <c:pt idx="215">
                  <c:v>7.5447106704209768</c:v>
                </c:pt>
                <c:pt idx="216">
                  <c:v>12.007909335704207</c:v>
                </c:pt>
                <c:pt idx="217">
                  <c:v>12.536186194198969</c:v>
                </c:pt>
                <c:pt idx="218">
                  <c:v>10.463445728390303</c:v>
                </c:pt>
                <c:pt idx="219">
                  <c:v>7.9814202868670403</c:v>
                </c:pt>
                <c:pt idx="220">
                  <c:v>8.69872951592553</c:v>
                </c:pt>
                <c:pt idx="221">
                  <c:v>8.7800319716819217</c:v>
                </c:pt>
                <c:pt idx="222">
                  <c:v>12.161346467423508</c:v>
                </c:pt>
                <c:pt idx="223">
                  <c:v>8.6312570335002725</c:v>
                </c:pt>
                <c:pt idx="224">
                  <c:v>10.441517213792752</c:v>
                </c:pt>
                <c:pt idx="225">
                  <c:v>4.4143529289527841</c:v>
                </c:pt>
                <c:pt idx="226">
                  <c:v>10.785784848752215</c:v>
                </c:pt>
                <c:pt idx="227">
                  <c:v>6.4933892916482794</c:v>
                </c:pt>
                <c:pt idx="228">
                  <c:v>5.2388502527587981</c:v>
                </c:pt>
                <c:pt idx="229">
                  <c:v>13.860856965380638</c:v>
                </c:pt>
                <c:pt idx="230">
                  <c:v>12.583370646707909</c:v>
                </c:pt>
                <c:pt idx="231">
                  <c:v>10.316414081327068</c:v>
                </c:pt>
                <c:pt idx="232">
                  <c:v>11.575919762890468</c:v>
                </c:pt>
                <c:pt idx="233">
                  <c:v>8.0226150386348625</c:v>
                </c:pt>
                <c:pt idx="234">
                  <c:v>9.1582943090222741</c:v>
                </c:pt>
                <c:pt idx="235">
                  <c:v>6.552687862835719</c:v>
                </c:pt>
                <c:pt idx="236">
                  <c:v>5.7778254218494904</c:v>
                </c:pt>
                <c:pt idx="237">
                  <c:v>8.8307660595567015</c:v>
                </c:pt>
                <c:pt idx="238">
                  <c:v>8.8922195738248568</c:v>
                </c:pt>
                <c:pt idx="239">
                  <c:v>8.6616181533770558</c:v>
                </c:pt>
                <c:pt idx="240">
                  <c:v>9.6748758451403862</c:v>
                </c:pt>
                <c:pt idx="241">
                  <c:v>8.0552959495372267</c:v>
                </c:pt>
                <c:pt idx="242">
                  <c:v>10.72383005010375</c:v>
                </c:pt>
                <c:pt idx="243">
                  <c:v>8.7119165709303843</c:v>
                </c:pt>
                <c:pt idx="244">
                  <c:v>8.1398561092331079</c:v>
                </c:pt>
                <c:pt idx="245">
                  <c:v>11.432541435265119</c:v>
                </c:pt>
                <c:pt idx="246">
                  <c:v>14.602625743593769</c:v>
                </c:pt>
                <c:pt idx="247">
                  <c:v>6.1085270012303292</c:v>
                </c:pt>
                <c:pt idx="248">
                  <c:v>10.962143927902156</c:v>
                </c:pt>
                <c:pt idx="249">
                  <c:v>6.5681577469806891</c:v>
                </c:pt>
                <c:pt idx="250">
                  <c:v>7.4284196427737914</c:v>
                </c:pt>
                <c:pt idx="251">
                  <c:v>9.6716203970696863</c:v>
                </c:pt>
                <c:pt idx="252">
                  <c:v>7.1766578686779816</c:v>
                </c:pt>
                <c:pt idx="253">
                  <c:v>5.2624891883774394</c:v>
                </c:pt>
                <c:pt idx="254">
                  <c:v>5.9011500066149587</c:v>
                </c:pt>
                <c:pt idx="255">
                  <c:v>5.3471180835984127</c:v>
                </c:pt>
                <c:pt idx="256">
                  <c:v>9.223497470381826</c:v>
                </c:pt>
                <c:pt idx="257">
                  <c:v>6.9063641712759294</c:v>
                </c:pt>
                <c:pt idx="258">
                  <c:v>6.6952363279062919</c:v>
                </c:pt>
                <c:pt idx="259">
                  <c:v>9.6023224939382779</c:v>
                </c:pt>
                <c:pt idx="260">
                  <c:v>7.5665052913346607</c:v>
                </c:pt>
                <c:pt idx="261">
                  <c:v>6.2112357418615414</c:v>
                </c:pt>
                <c:pt idx="262">
                  <c:v>6.2883765230578277</c:v>
                </c:pt>
                <c:pt idx="263">
                  <c:v>5.3163168453005616</c:v>
                </c:pt>
                <c:pt idx="264">
                  <c:v>10.403001623719323</c:v>
                </c:pt>
                <c:pt idx="265">
                  <c:v>7.266761988251603</c:v>
                </c:pt>
                <c:pt idx="266">
                  <c:v>5.7725542710434148</c:v>
                </c:pt>
                <c:pt idx="267">
                  <c:v>7.2732764269806687</c:v>
                </c:pt>
                <c:pt idx="268">
                  <c:v>6.0707495133378782</c:v>
                </c:pt>
                <c:pt idx="269">
                  <c:v>8.7323666645175813</c:v>
                </c:pt>
                <c:pt idx="270">
                  <c:v>9.8923661332414241</c:v>
                </c:pt>
                <c:pt idx="271">
                  <c:v>9.8744751183708406</c:v>
                </c:pt>
                <c:pt idx="272">
                  <c:v>9.8325516796693542</c:v>
                </c:pt>
                <c:pt idx="273">
                  <c:v>7.9026787721396712</c:v>
                </c:pt>
                <c:pt idx="274">
                  <c:v>11.410135166277913</c:v>
                </c:pt>
                <c:pt idx="275">
                  <c:v>5.7282104353052903</c:v>
                </c:pt>
                <c:pt idx="276">
                  <c:v>6.665745126748531</c:v>
                </c:pt>
                <c:pt idx="277">
                  <c:v>6.8805491811594148</c:v>
                </c:pt>
                <c:pt idx="278">
                  <c:v>7.5788492228584969</c:v>
                </c:pt>
                <c:pt idx="279">
                  <c:v>8.4144892956192514</c:v>
                </c:pt>
                <c:pt idx="280">
                  <c:v>6.9647449088003501</c:v>
                </c:pt>
                <c:pt idx="281">
                  <c:v>10.807180601041598</c:v>
                </c:pt>
                <c:pt idx="282">
                  <c:v>10.454600203943246</c:v>
                </c:pt>
                <c:pt idx="283">
                  <c:v>8.5603220989035034</c:v>
                </c:pt>
                <c:pt idx="284">
                  <c:v>6.9671226700730244</c:v>
                </c:pt>
                <c:pt idx="285">
                  <c:v>5.60715917614099</c:v>
                </c:pt>
                <c:pt idx="286">
                  <c:v>7.7714400077754258</c:v>
                </c:pt>
                <c:pt idx="287">
                  <c:v>7.6532460161411429</c:v>
                </c:pt>
                <c:pt idx="288">
                  <c:v>9.545770925119669</c:v>
                </c:pt>
                <c:pt idx="289">
                  <c:v>5.8601670492603652</c:v>
                </c:pt>
                <c:pt idx="290">
                  <c:v>9.6530685827148623</c:v>
                </c:pt>
                <c:pt idx="291">
                  <c:v>9.2666397864036387</c:v>
                </c:pt>
                <c:pt idx="292">
                  <c:v>12.750174953750307</c:v>
                </c:pt>
                <c:pt idx="293">
                  <c:v>12.063327990715448</c:v>
                </c:pt>
                <c:pt idx="294">
                  <c:v>15.190801026491133</c:v>
                </c:pt>
                <c:pt idx="295">
                  <c:v>8.539811706443535</c:v>
                </c:pt>
                <c:pt idx="296">
                  <c:v>8.7807938874344043</c:v>
                </c:pt>
                <c:pt idx="297">
                  <c:v>5.8642402112028851</c:v>
                </c:pt>
                <c:pt idx="298">
                  <c:v>10.182161674984878</c:v>
                </c:pt>
                <c:pt idx="299">
                  <c:v>7.7124530315575992</c:v>
                </c:pt>
                <c:pt idx="300">
                  <c:v>8.4895816667143791</c:v>
                </c:pt>
                <c:pt idx="301">
                  <c:v>9.13192802049584</c:v>
                </c:pt>
                <c:pt idx="302">
                  <c:v>8.191636052141515</c:v>
                </c:pt>
                <c:pt idx="303">
                  <c:v>8.4386456606237932</c:v>
                </c:pt>
                <c:pt idx="304">
                  <c:v>11.562471215891383</c:v>
                </c:pt>
                <c:pt idx="305">
                  <c:v>5.3071571019640995</c:v>
                </c:pt>
                <c:pt idx="306">
                  <c:v>6.4614016811358974</c:v>
                </c:pt>
                <c:pt idx="307">
                  <c:v>6.1617400540014682</c:v>
                </c:pt>
                <c:pt idx="308">
                  <c:v>6.0157538668831503</c:v>
                </c:pt>
                <c:pt idx="309">
                  <c:v>8.8124056664371064</c:v>
                </c:pt>
                <c:pt idx="310">
                  <c:v>6.8344827056827278</c:v>
                </c:pt>
                <c:pt idx="311">
                  <c:v>4.3106060778901796</c:v>
                </c:pt>
                <c:pt idx="312">
                  <c:v>8.7563473275161456</c:v>
                </c:pt>
                <c:pt idx="313">
                  <c:v>12.257452437682936</c:v>
                </c:pt>
                <c:pt idx="314">
                  <c:v>9.3250519857349339</c:v>
                </c:pt>
                <c:pt idx="315">
                  <c:v>7.0796960016342929</c:v>
                </c:pt>
                <c:pt idx="316">
                  <c:v>8.7578690531206469</c:v>
                </c:pt>
                <c:pt idx="317">
                  <c:v>7.353849203696516</c:v>
                </c:pt>
                <c:pt idx="318">
                  <c:v>10.87345345005194</c:v>
                </c:pt>
                <c:pt idx="319">
                  <c:v>7.2652903605300647</c:v>
                </c:pt>
                <c:pt idx="320">
                  <c:v>5.7654891328473434</c:v>
                </c:pt>
                <c:pt idx="321">
                  <c:v>6.3632407070793136</c:v>
                </c:pt>
                <c:pt idx="322">
                  <c:v>7.7569513058432813</c:v>
                </c:pt>
                <c:pt idx="323">
                  <c:v>10.533668702721204</c:v>
                </c:pt>
                <c:pt idx="324">
                  <c:v>6.5836231128579703</c:v>
                </c:pt>
                <c:pt idx="325">
                  <c:v>11.05667632048697</c:v>
                </c:pt>
                <c:pt idx="326">
                  <c:v>23.340664706591042</c:v>
                </c:pt>
                <c:pt idx="327">
                  <c:v>7.4141971390344619</c:v>
                </c:pt>
                <c:pt idx="328">
                  <c:v>8.0167976328796193</c:v>
                </c:pt>
                <c:pt idx="329">
                  <c:v>6.1636157456895733</c:v>
                </c:pt>
                <c:pt idx="330">
                  <c:v>3.9282667239644509</c:v>
                </c:pt>
                <c:pt idx="331">
                  <c:v>6.4005118555135665</c:v>
                </c:pt>
                <c:pt idx="332">
                  <c:v>11.59568294951387</c:v>
                </c:pt>
                <c:pt idx="333">
                  <c:v>13.091601715938815</c:v>
                </c:pt>
                <c:pt idx="334">
                  <c:v>8.5978877411116628</c:v>
                </c:pt>
                <c:pt idx="335">
                  <c:v>7.0172509301308894</c:v>
                </c:pt>
                <c:pt idx="336">
                  <c:v>4.0996561995600969</c:v>
                </c:pt>
                <c:pt idx="337">
                  <c:v>6.9912599719497805</c:v>
                </c:pt>
                <c:pt idx="338">
                  <c:v>7.4275142060984125</c:v>
                </c:pt>
                <c:pt idx="339">
                  <c:v>7.3218156581087968</c:v>
                </c:pt>
                <c:pt idx="340">
                  <c:v>10.052729729165646</c:v>
                </c:pt>
                <c:pt idx="341">
                  <c:v>4.7462122818334187</c:v>
                </c:pt>
                <c:pt idx="342">
                  <c:v>6.855084549190364</c:v>
                </c:pt>
                <c:pt idx="343">
                  <c:v>11.634923647801482</c:v>
                </c:pt>
                <c:pt idx="344">
                  <c:v>6.4470891241360651</c:v>
                </c:pt>
                <c:pt idx="345">
                  <c:v>10.466073374383026</c:v>
                </c:pt>
                <c:pt idx="346">
                  <c:v>8.130076320448234</c:v>
                </c:pt>
                <c:pt idx="347">
                  <c:v>8.2423256072058173</c:v>
                </c:pt>
                <c:pt idx="348">
                  <c:v>9.8678248287090327</c:v>
                </c:pt>
                <c:pt idx="349">
                  <c:v>8.6763892397948279</c:v>
                </c:pt>
                <c:pt idx="350">
                  <c:v>10.482318568085024</c:v>
                </c:pt>
                <c:pt idx="351">
                  <c:v>6.0918612945623032</c:v>
                </c:pt>
                <c:pt idx="352">
                  <c:v>8.7760043128773333</c:v>
                </c:pt>
                <c:pt idx="353">
                  <c:v>9.6498486204768756</c:v>
                </c:pt>
                <c:pt idx="354">
                  <c:v>8.3667875757201973</c:v>
                </c:pt>
                <c:pt idx="355">
                  <c:v>8.1655158444717575</c:v>
                </c:pt>
                <c:pt idx="356">
                  <c:v>9.8743724678822193</c:v>
                </c:pt>
                <c:pt idx="357">
                  <c:v>6.8363375898274832</c:v>
                </c:pt>
                <c:pt idx="358">
                  <c:v>7.7565418120946346</c:v>
                </c:pt>
                <c:pt idx="359">
                  <c:v>10.837439012271044</c:v>
                </c:pt>
                <c:pt idx="360">
                  <c:v>18.154320807504128</c:v>
                </c:pt>
                <c:pt idx="361">
                  <c:v>6.0467518152918105</c:v>
                </c:pt>
                <c:pt idx="362">
                  <c:v>5.2821550749052992</c:v>
                </c:pt>
                <c:pt idx="363">
                  <c:v>6.2219789303677526</c:v>
                </c:pt>
                <c:pt idx="364">
                  <c:v>9.0629038462329152</c:v>
                </c:pt>
                <c:pt idx="365">
                  <c:v>6.0391447884012077</c:v>
                </c:pt>
                <c:pt idx="366">
                  <c:v>6.0782969849994073</c:v>
                </c:pt>
                <c:pt idx="367">
                  <c:v>9.3386540134871243</c:v>
                </c:pt>
                <c:pt idx="368">
                  <c:v>5.0367173874227875</c:v>
                </c:pt>
                <c:pt idx="369">
                  <c:v>6.404700623060271</c:v>
                </c:pt>
                <c:pt idx="370">
                  <c:v>11.3787600479681</c:v>
                </c:pt>
                <c:pt idx="371">
                  <c:v>8.2961647602747757</c:v>
                </c:pt>
                <c:pt idx="372">
                  <c:v>14.879073349939071</c:v>
                </c:pt>
                <c:pt idx="373">
                  <c:v>11.051174096277473</c:v>
                </c:pt>
                <c:pt idx="374">
                  <c:v>5.7022323703718589</c:v>
                </c:pt>
                <c:pt idx="375">
                  <c:v>8.2066422569334403</c:v>
                </c:pt>
                <c:pt idx="376">
                  <c:v>5.8781662456732473</c:v>
                </c:pt>
                <c:pt idx="377">
                  <c:v>7.4594510292348257</c:v>
                </c:pt>
                <c:pt idx="378">
                  <c:v>7.1819534181526308</c:v>
                </c:pt>
                <c:pt idx="379">
                  <c:v>8.5945327654231658</c:v>
                </c:pt>
                <c:pt idx="380">
                  <c:v>6.7438141801353284</c:v>
                </c:pt>
                <c:pt idx="381">
                  <c:v>8.3989600336153227</c:v>
                </c:pt>
                <c:pt idx="382">
                  <c:v>8.418039875591445</c:v>
                </c:pt>
                <c:pt idx="383">
                  <c:v>10.841511166703466</c:v>
                </c:pt>
                <c:pt idx="384">
                  <c:v>4.5789280508013928</c:v>
                </c:pt>
                <c:pt idx="385">
                  <c:v>4.8691332106151117</c:v>
                </c:pt>
                <c:pt idx="386">
                  <c:v>8.5642962835155867</c:v>
                </c:pt>
                <c:pt idx="387">
                  <c:v>16.113595290365275</c:v>
                </c:pt>
                <c:pt idx="388">
                  <c:v>5.702342771765351</c:v>
                </c:pt>
                <c:pt idx="389">
                  <c:v>8.021051433774451</c:v>
                </c:pt>
                <c:pt idx="390">
                  <c:v>9.8910709421322451</c:v>
                </c:pt>
                <c:pt idx="391">
                  <c:v>9.9651461114687656</c:v>
                </c:pt>
                <c:pt idx="392">
                  <c:v>6.5662715582520876</c:v>
                </c:pt>
                <c:pt idx="393">
                  <c:v>7.7388058422831163</c:v>
                </c:pt>
                <c:pt idx="394">
                  <c:v>8.8898395015393188</c:v>
                </c:pt>
                <c:pt idx="395">
                  <c:v>13.868552816355354</c:v>
                </c:pt>
                <c:pt idx="396">
                  <c:v>7.3194118116756259</c:v>
                </c:pt>
                <c:pt idx="397">
                  <c:v>7.675629207377515</c:v>
                </c:pt>
                <c:pt idx="398">
                  <c:v>10.994983095743576</c:v>
                </c:pt>
                <c:pt idx="399">
                  <c:v>9.567478545383473</c:v>
                </c:pt>
                <c:pt idx="400">
                  <c:v>17.920648050747499</c:v>
                </c:pt>
                <c:pt idx="401">
                  <c:v>8.9046617354293662</c:v>
                </c:pt>
                <c:pt idx="402">
                  <c:v>6.2437601133555249</c:v>
                </c:pt>
                <c:pt idx="403">
                  <c:v>7.2717092395503391</c:v>
                </c:pt>
                <c:pt idx="404">
                  <c:v>11.586437932178557</c:v>
                </c:pt>
                <c:pt idx="405">
                  <c:v>7.8342369358985406</c:v>
                </c:pt>
                <c:pt idx="406">
                  <c:v>7.8596686585812439</c:v>
                </c:pt>
                <c:pt idx="407">
                  <c:v>6.5637823202631731</c:v>
                </c:pt>
                <c:pt idx="408">
                  <c:v>7.0524739200556281</c:v>
                </c:pt>
                <c:pt idx="409">
                  <c:v>8.4894486849872024</c:v>
                </c:pt>
                <c:pt idx="410">
                  <c:v>11.618226888188634</c:v>
                </c:pt>
                <c:pt idx="411">
                  <c:v>7.6445195590880468</c:v>
                </c:pt>
                <c:pt idx="412">
                  <c:v>8.8190479121489069</c:v>
                </c:pt>
                <c:pt idx="413">
                  <c:v>16.274682588188178</c:v>
                </c:pt>
                <c:pt idx="414">
                  <c:v>13.612958985196576</c:v>
                </c:pt>
                <c:pt idx="415">
                  <c:v>7.1698324869185761</c:v>
                </c:pt>
                <c:pt idx="416">
                  <c:v>6.3418102971998733</c:v>
                </c:pt>
                <c:pt idx="417">
                  <c:v>8.7652163987713259</c:v>
                </c:pt>
                <c:pt idx="418">
                  <c:v>5.2188976266289568</c:v>
                </c:pt>
                <c:pt idx="419">
                  <c:v>10.612737845138723</c:v>
                </c:pt>
                <c:pt idx="420">
                  <c:v>6.6678000817712757</c:v>
                </c:pt>
                <c:pt idx="421">
                  <c:v>11.819710509471356</c:v>
                </c:pt>
                <c:pt idx="422">
                  <c:v>10.742466701562952</c:v>
                </c:pt>
                <c:pt idx="423">
                  <c:v>10.293011987347489</c:v>
                </c:pt>
                <c:pt idx="424">
                  <c:v>9.4891533939298025</c:v>
                </c:pt>
                <c:pt idx="425">
                  <c:v>8.1692299113304916</c:v>
                </c:pt>
                <c:pt idx="426">
                  <c:v>6.0281643664080482</c:v>
                </c:pt>
                <c:pt idx="427">
                  <c:v>11.872262998101675</c:v>
                </c:pt>
                <c:pt idx="428">
                  <c:v>6.6594717821805638</c:v>
                </c:pt>
                <c:pt idx="429">
                  <c:v>7.2890841591106152</c:v>
                </c:pt>
                <c:pt idx="430">
                  <c:v>11.920462053262652</c:v>
                </c:pt>
                <c:pt idx="431">
                  <c:v>11.220493813304831</c:v>
                </c:pt>
                <c:pt idx="432">
                  <c:v>8.5454547724202712</c:v>
                </c:pt>
                <c:pt idx="433">
                  <c:v>11.331550475958794</c:v>
                </c:pt>
                <c:pt idx="434">
                  <c:v>6.5806862059994282</c:v>
                </c:pt>
                <c:pt idx="435">
                  <c:v>8.8722741085165726</c:v>
                </c:pt>
                <c:pt idx="436">
                  <c:v>7.931002234377833</c:v>
                </c:pt>
                <c:pt idx="437">
                  <c:v>7.5233940137341762</c:v>
                </c:pt>
                <c:pt idx="438">
                  <c:v>5.5393480091356126</c:v>
                </c:pt>
                <c:pt idx="439">
                  <c:v>5.8807608173818977</c:v>
                </c:pt>
                <c:pt idx="440">
                  <c:v>8.9776078141876088</c:v>
                </c:pt>
                <c:pt idx="441">
                  <c:v>13.354074463769312</c:v>
                </c:pt>
                <c:pt idx="442">
                  <c:v>7.9232394598704019</c:v>
                </c:pt>
                <c:pt idx="443">
                  <c:v>8.9006292296838811</c:v>
                </c:pt>
                <c:pt idx="444">
                  <c:v>11.985857712564213</c:v>
                </c:pt>
                <c:pt idx="445">
                  <c:v>11.545632750684083</c:v>
                </c:pt>
                <c:pt idx="446">
                  <c:v>5.4602644473130084</c:v>
                </c:pt>
                <c:pt idx="447">
                  <c:v>7.6587331416311502</c:v>
                </c:pt>
                <c:pt idx="448">
                  <c:v>9.3818931001975372</c:v>
                </c:pt>
                <c:pt idx="449">
                  <c:v>9.9229913980570625</c:v>
                </c:pt>
                <c:pt idx="450">
                  <c:v>8.1753021611921728</c:v>
                </c:pt>
                <c:pt idx="451">
                  <c:v>5.3426225452088856</c:v>
                </c:pt>
                <c:pt idx="452">
                  <c:v>10.950721328629845</c:v>
                </c:pt>
                <c:pt idx="453">
                  <c:v>6.0725278005457888</c:v>
                </c:pt>
                <c:pt idx="454">
                  <c:v>5.9292570867197965</c:v>
                </c:pt>
                <c:pt idx="455">
                  <c:v>6.2611805256399649</c:v>
                </c:pt>
                <c:pt idx="456">
                  <c:v>7.7925020230586535</c:v>
                </c:pt>
                <c:pt idx="457">
                  <c:v>13.415887058262305</c:v>
                </c:pt>
                <c:pt idx="458">
                  <c:v>9.1906241252911816</c:v>
                </c:pt>
                <c:pt idx="459">
                  <c:v>7.2703654185112487</c:v>
                </c:pt>
                <c:pt idx="460">
                  <c:v>13.474459456815822</c:v>
                </c:pt>
                <c:pt idx="461">
                  <c:v>15.479518199647437</c:v>
                </c:pt>
                <c:pt idx="462">
                  <c:v>6.8203743540232207</c:v>
                </c:pt>
                <c:pt idx="463">
                  <c:v>7.5409875322993329</c:v>
                </c:pt>
                <c:pt idx="464">
                  <c:v>7.6559333544028174</c:v>
                </c:pt>
                <c:pt idx="465">
                  <c:v>6.3905994978640974</c:v>
                </c:pt>
                <c:pt idx="466">
                  <c:v>10.294922753831401</c:v>
                </c:pt>
                <c:pt idx="467">
                  <c:v>10.089868694699586</c:v>
                </c:pt>
                <c:pt idx="468">
                  <c:v>8.5225748702396924</c:v>
                </c:pt>
                <c:pt idx="469">
                  <c:v>11.594442832492152</c:v>
                </c:pt>
                <c:pt idx="470">
                  <c:v>13.081315342353967</c:v>
                </c:pt>
                <c:pt idx="471">
                  <c:v>8.540779077934749</c:v>
                </c:pt>
                <c:pt idx="472">
                  <c:v>10.594565825394287</c:v>
                </c:pt>
                <c:pt idx="473">
                  <c:v>11.367678972757815</c:v>
                </c:pt>
                <c:pt idx="474">
                  <c:v>6.8027544972046634</c:v>
                </c:pt>
                <c:pt idx="475">
                  <c:v>11.704959358592042</c:v>
                </c:pt>
                <c:pt idx="476">
                  <c:v>7.3466996126598829</c:v>
                </c:pt>
                <c:pt idx="477">
                  <c:v>6.483269566363675</c:v>
                </c:pt>
                <c:pt idx="478">
                  <c:v>12.56790585962128</c:v>
                </c:pt>
                <c:pt idx="479">
                  <c:v>7.499008292265378</c:v>
                </c:pt>
                <c:pt idx="480">
                  <c:v>7.3477954947621553</c:v>
                </c:pt>
                <c:pt idx="481">
                  <c:v>7.8771922344260794</c:v>
                </c:pt>
                <c:pt idx="482">
                  <c:v>4.4303939986358687</c:v>
                </c:pt>
                <c:pt idx="483">
                  <c:v>5.798292553901466</c:v>
                </c:pt>
                <c:pt idx="484">
                  <c:v>5.569294263347266</c:v>
                </c:pt>
                <c:pt idx="485">
                  <c:v>8.7606530825163809</c:v>
                </c:pt>
                <c:pt idx="486">
                  <c:v>10.823869012443957</c:v>
                </c:pt>
                <c:pt idx="487">
                  <c:v>15.505242593616426</c:v>
                </c:pt>
                <c:pt idx="488">
                  <c:v>15.643905598600981</c:v>
                </c:pt>
                <c:pt idx="489">
                  <c:v>11.190471596353706</c:v>
                </c:pt>
                <c:pt idx="490">
                  <c:v>6.9562215968854675</c:v>
                </c:pt>
                <c:pt idx="491">
                  <c:v>7.466624351842313</c:v>
                </c:pt>
                <c:pt idx="492">
                  <c:v>13.440790317879072</c:v>
                </c:pt>
                <c:pt idx="493">
                  <c:v>5.5725483591128659</c:v>
                </c:pt>
                <c:pt idx="494">
                  <c:v>6.7880961675012541</c:v>
                </c:pt>
                <c:pt idx="495">
                  <c:v>6.6023972815612648</c:v>
                </c:pt>
                <c:pt idx="496">
                  <c:v>7.5410929360631433</c:v>
                </c:pt>
                <c:pt idx="497">
                  <c:v>10.643302203824648</c:v>
                </c:pt>
                <c:pt idx="498">
                  <c:v>9.479788651975646</c:v>
                </c:pt>
                <c:pt idx="499">
                  <c:v>6.3388292830947695</c:v>
                </c:pt>
                <c:pt idx="500">
                  <c:v>10.802791971972907</c:v>
                </c:pt>
                <c:pt idx="501">
                  <c:v>7.9247441429718091</c:v>
                </c:pt>
                <c:pt idx="502">
                  <c:v>6.6864656490846173</c:v>
                </c:pt>
                <c:pt idx="503">
                  <c:v>6.3717363308832216</c:v>
                </c:pt>
                <c:pt idx="504">
                  <c:v>9.4461460958768182</c:v>
                </c:pt>
                <c:pt idx="505">
                  <c:v>5.2018721427905046</c:v>
                </c:pt>
                <c:pt idx="506">
                  <c:v>13.085011472349894</c:v>
                </c:pt>
                <c:pt idx="507">
                  <c:v>6.2197807510009282</c:v>
                </c:pt>
                <c:pt idx="508">
                  <c:v>5.1995378999039588</c:v>
                </c:pt>
                <c:pt idx="509">
                  <c:v>5.922828419513932</c:v>
                </c:pt>
                <c:pt idx="510">
                  <c:v>10.466226174667769</c:v>
                </c:pt>
                <c:pt idx="511">
                  <c:v>7.7040156987430972</c:v>
                </c:pt>
                <c:pt idx="512">
                  <c:v>6.0639515065655694</c:v>
                </c:pt>
                <c:pt idx="513">
                  <c:v>10.148269975946151</c:v>
                </c:pt>
                <c:pt idx="514">
                  <c:v>5.3420185423376765</c:v>
                </c:pt>
                <c:pt idx="515">
                  <c:v>18.6623174935166</c:v>
                </c:pt>
                <c:pt idx="516">
                  <c:v>10.339393936943695</c:v>
                </c:pt>
                <c:pt idx="517">
                  <c:v>8.3583122567003336</c:v>
                </c:pt>
                <c:pt idx="518">
                  <c:v>6.4465595265734619</c:v>
                </c:pt>
                <c:pt idx="519">
                  <c:v>6.9753833678531647</c:v>
                </c:pt>
                <c:pt idx="520">
                  <c:v>9.5403197062542997</c:v>
                </c:pt>
                <c:pt idx="521">
                  <c:v>8.7072483003527879</c:v>
                </c:pt>
                <c:pt idx="522">
                  <c:v>7.7643846861158394</c:v>
                </c:pt>
                <c:pt idx="523">
                  <c:v>10.047252165193056</c:v>
                </c:pt>
                <c:pt idx="524">
                  <c:v>7.4558455000231572</c:v>
                </c:pt>
                <c:pt idx="525">
                  <c:v>10.191859389887606</c:v>
                </c:pt>
                <c:pt idx="526">
                  <c:v>16.495522602869521</c:v>
                </c:pt>
                <c:pt idx="527">
                  <c:v>8.4227392961287357</c:v>
                </c:pt>
                <c:pt idx="528">
                  <c:v>9.9010677979744486</c:v>
                </c:pt>
                <c:pt idx="529">
                  <c:v>15.460710847397422</c:v>
                </c:pt>
                <c:pt idx="530">
                  <c:v>7.1138246421977076</c:v>
                </c:pt>
                <c:pt idx="531">
                  <c:v>9.7664649702402908</c:v>
                </c:pt>
                <c:pt idx="532">
                  <c:v>5.3280109795943176</c:v>
                </c:pt>
                <c:pt idx="533">
                  <c:v>6.1440798633677725</c:v>
                </c:pt>
                <c:pt idx="534">
                  <c:v>12.711146074812849</c:v>
                </c:pt>
                <c:pt idx="535">
                  <c:v>7.4364768182908314</c:v>
                </c:pt>
                <c:pt idx="536">
                  <c:v>9.8389730844682894</c:v>
                </c:pt>
                <c:pt idx="537">
                  <c:v>6.1732849862066299</c:v>
                </c:pt>
                <c:pt idx="538">
                  <c:v>9.3327871596041909</c:v>
                </c:pt>
                <c:pt idx="539">
                  <c:v>9.6808336020993249</c:v>
                </c:pt>
                <c:pt idx="540">
                  <c:v>8.4946973702872324</c:v>
                </c:pt>
                <c:pt idx="541">
                  <c:v>6.2217549252581321</c:v>
                </c:pt>
                <c:pt idx="542">
                  <c:v>4.4811611286352342</c:v>
                </c:pt>
                <c:pt idx="543">
                  <c:v>7.8051304549308096</c:v>
                </c:pt>
                <c:pt idx="544">
                  <c:v>5.8566283943179975</c:v>
                </c:pt>
                <c:pt idx="545">
                  <c:v>9.862812649198661</c:v>
                </c:pt>
                <c:pt idx="546">
                  <c:v>8.4165297456794406</c:v>
                </c:pt>
                <c:pt idx="547">
                  <c:v>5.9162351845411312</c:v>
                </c:pt>
                <c:pt idx="548">
                  <c:v>7.6505874212439187</c:v>
                </c:pt>
                <c:pt idx="549">
                  <c:v>8.1021442622438844</c:v>
                </c:pt>
                <c:pt idx="550">
                  <c:v>23.843214388541512</c:v>
                </c:pt>
                <c:pt idx="551">
                  <c:v>5.8582940514413577</c:v>
                </c:pt>
                <c:pt idx="552">
                  <c:v>7.4022864708272751</c:v>
                </c:pt>
                <c:pt idx="553">
                  <c:v>14.682409833512805</c:v>
                </c:pt>
                <c:pt idx="554">
                  <c:v>6.7228651054998148</c:v>
                </c:pt>
                <c:pt idx="555">
                  <c:v>13.169805781396889</c:v>
                </c:pt>
                <c:pt idx="556">
                  <c:v>8.3156212699995287</c:v>
                </c:pt>
                <c:pt idx="557">
                  <c:v>5.356470184465902</c:v>
                </c:pt>
                <c:pt idx="558">
                  <c:v>6.8927289159122873</c:v>
                </c:pt>
                <c:pt idx="559">
                  <c:v>12.205090603799981</c:v>
                </c:pt>
                <c:pt idx="560">
                  <c:v>11.402612549529326</c:v>
                </c:pt>
                <c:pt idx="561">
                  <c:v>6.4850478789807084</c:v>
                </c:pt>
                <c:pt idx="562">
                  <c:v>7.5033704705849296</c:v>
                </c:pt>
                <c:pt idx="563">
                  <c:v>4.7271397442745009</c:v>
                </c:pt>
                <c:pt idx="564">
                  <c:v>9.182334316651767</c:v>
                </c:pt>
                <c:pt idx="565">
                  <c:v>9.3360343682266507</c:v>
                </c:pt>
                <c:pt idx="566">
                  <c:v>8.6426129220585732</c:v>
                </c:pt>
                <c:pt idx="567">
                  <c:v>10.360439113279442</c:v>
                </c:pt>
                <c:pt idx="568">
                  <c:v>12.250559277837706</c:v>
                </c:pt>
                <c:pt idx="569">
                  <c:v>8.336390825859592</c:v>
                </c:pt>
                <c:pt idx="570">
                  <c:v>8.2953806715621887</c:v>
                </c:pt>
                <c:pt idx="571">
                  <c:v>9.3081371038813447</c:v>
                </c:pt>
                <c:pt idx="572">
                  <c:v>7.4988164707664913</c:v>
                </c:pt>
                <c:pt idx="573">
                  <c:v>8.1738962538440916</c:v>
                </c:pt>
                <c:pt idx="574">
                  <c:v>9.4579316569471388</c:v>
                </c:pt>
                <c:pt idx="575">
                  <c:v>6.0854730900643714</c:v>
                </c:pt>
                <c:pt idx="576">
                  <c:v>13.499756560174484</c:v>
                </c:pt>
                <c:pt idx="577">
                  <c:v>9.7449887774428312</c:v>
                </c:pt>
                <c:pt idx="578">
                  <c:v>9.0569230608206972</c:v>
                </c:pt>
                <c:pt idx="579">
                  <c:v>5.9026989922884301</c:v>
                </c:pt>
                <c:pt idx="580">
                  <c:v>11.440433600946264</c:v>
                </c:pt>
                <c:pt idx="581">
                  <c:v>12.867145850853603</c:v>
                </c:pt>
                <c:pt idx="582">
                  <c:v>5.7327931994949726</c:v>
                </c:pt>
                <c:pt idx="583">
                  <c:v>3.6942492824164366</c:v>
                </c:pt>
                <c:pt idx="584">
                  <c:v>7.6131393082206023</c:v>
                </c:pt>
                <c:pt idx="585">
                  <c:v>12.450163696564363</c:v>
                </c:pt>
                <c:pt idx="586">
                  <c:v>4.3941004918008062</c:v>
                </c:pt>
                <c:pt idx="587">
                  <c:v>15.512675730416419</c:v>
                </c:pt>
                <c:pt idx="588">
                  <c:v>5.9724245724846066</c:v>
                </c:pt>
                <c:pt idx="589">
                  <c:v>10.631094806376186</c:v>
                </c:pt>
                <c:pt idx="590">
                  <c:v>15.751428399736845</c:v>
                </c:pt>
                <c:pt idx="591">
                  <c:v>10.281513274713712</c:v>
                </c:pt>
                <c:pt idx="592">
                  <c:v>6.6132182537330628</c:v>
                </c:pt>
                <c:pt idx="593">
                  <c:v>8.5812373551702468</c:v>
                </c:pt>
                <c:pt idx="594">
                  <c:v>13.189099335919202</c:v>
                </c:pt>
                <c:pt idx="595">
                  <c:v>6.5045693761738237</c:v>
                </c:pt>
                <c:pt idx="596">
                  <c:v>11.49631024310678</c:v>
                </c:pt>
                <c:pt idx="597">
                  <c:v>12.386847688660747</c:v>
                </c:pt>
                <c:pt idx="598">
                  <c:v>14.107607174643245</c:v>
                </c:pt>
                <c:pt idx="599">
                  <c:v>11.456595775277606</c:v>
                </c:pt>
                <c:pt idx="600">
                  <c:v>6.7863500312365863</c:v>
                </c:pt>
                <c:pt idx="601">
                  <c:v>13.842206960733648</c:v>
                </c:pt>
                <c:pt idx="602">
                  <c:v>8.3777676346847354</c:v>
                </c:pt>
                <c:pt idx="603">
                  <c:v>6.1817108550257034</c:v>
                </c:pt>
                <c:pt idx="604">
                  <c:v>7.7641808903791576</c:v>
                </c:pt>
                <c:pt idx="605">
                  <c:v>6.4672137441927227</c:v>
                </c:pt>
                <c:pt idx="606">
                  <c:v>8.7567950024819723</c:v>
                </c:pt>
                <c:pt idx="607">
                  <c:v>7.8194509315732699</c:v>
                </c:pt>
                <c:pt idx="608">
                  <c:v>11.346281067958053</c:v>
                </c:pt>
                <c:pt idx="609">
                  <c:v>8.3479570011367645</c:v>
                </c:pt>
                <c:pt idx="610">
                  <c:v>9.3128330796227665</c:v>
                </c:pt>
                <c:pt idx="611">
                  <c:v>12.96553604122318</c:v>
                </c:pt>
                <c:pt idx="612">
                  <c:v>9.787647416671776</c:v>
                </c:pt>
                <c:pt idx="613">
                  <c:v>9.2013721661279746</c:v>
                </c:pt>
                <c:pt idx="614">
                  <c:v>7.2940420055844433</c:v>
                </c:pt>
                <c:pt idx="615">
                  <c:v>6.3977602467710204</c:v>
                </c:pt>
                <c:pt idx="616">
                  <c:v>7.8953056139842417</c:v>
                </c:pt>
                <c:pt idx="617">
                  <c:v>10.772244509248114</c:v>
                </c:pt>
                <c:pt idx="618">
                  <c:v>7.5968853637241649</c:v>
                </c:pt>
                <c:pt idx="619">
                  <c:v>7.5663778047013581</c:v>
                </c:pt>
                <c:pt idx="620">
                  <c:v>17.820469518921072</c:v>
                </c:pt>
                <c:pt idx="621">
                  <c:v>6.8467121722008342</c:v>
                </c:pt>
                <c:pt idx="622">
                  <c:v>9.9414299954043166</c:v>
                </c:pt>
                <c:pt idx="623">
                  <c:v>9.487003195074772</c:v>
                </c:pt>
                <c:pt idx="624">
                  <c:v>15.115287347956052</c:v>
                </c:pt>
                <c:pt idx="625">
                  <c:v>4.8977425240467021</c:v>
                </c:pt>
                <c:pt idx="626">
                  <c:v>5.1030714257504002</c:v>
                </c:pt>
                <c:pt idx="627">
                  <c:v>14.89609193149086</c:v>
                </c:pt>
                <c:pt idx="628">
                  <c:v>11.365588981749406</c:v>
                </c:pt>
                <c:pt idx="629">
                  <c:v>11.260685136053302</c:v>
                </c:pt>
                <c:pt idx="630">
                  <c:v>5.7113982701392265</c:v>
                </c:pt>
                <c:pt idx="631">
                  <c:v>11.169835447974593</c:v>
                </c:pt>
                <c:pt idx="632">
                  <c:v>8.097735856945917</c:v>
                </c:pt>
                <c:pt idx="633">
                  <c:v>6.5717673787665509</c:v>
                </c:pt>
                <c:pt idx="634">
                  <c:v>7.113177182369852</c:v>
                </c:pt>
                <c:pt idx="635">
                  <c:v>10.177740795938389</c:v>
                </c:pt>
                <c:pt idx="636">
                  <c:v>5.7787849600960506</c:v>
                </c:pt>
                <c:pt idx="637">
                  <c:v>9.6829726212360683</c:v>
                </c:pt>
                <c:pt idx="638">
                  <c:v>5.7794201767123852</c:v>
                </c:pt>
                <c:pt idx="639">
                  <c:v>11.218516059340937</c:v>
                </c:pt>
                <c:pt idx="640">
                  <c:v>9.2116795309126669</c:v>
                </c:pt>
                <c:pt idx="641">
                  <c:v>5.699436353028843</c:v>
                </c:pt>
                <c:pt idx="642">
                  <c:v>10.193962007921931</c:v>
                </c:pt>
                <c:pt idx="643">
                  <c:v>9.0888943698941027</c:v>
                </c:pt>
                <c:pt idx="644">
                  <c:v>7.770379057670266</c:v>
                </c:pt>
                <c:pt idx="645">
                  <c:v>7.930309454913381</c:v>
                </c:pt>
                <c:pt idx="646">
                  <c:v>8.5425940319520066</c:v>
                </c:pt>
                <c:pt idx="647">
                  <c:v>12.711176666481681</c:v>
                </c:pt>
                <c:pt idx="648">
                  <c:v>7.1996302377534427</c:v>
                </c:pt>
                <c:pt idx="649">
                  <c:v>16.024347078537296</c:v>
                </c:pt>
                <c:pt idx="650">
                  <c:v>7.4329105660069636</c:v>
                </c:pt>
                <c:pt idx="651">
                  <c:v>7.1099794189481837</c:v>
                </c:pt>
                <c:pt idx="652">
                  <c:v>8.1791808873036764</c:v>
                </c:pt>
                <c:pt idx="653">
                  <c:v>9.4446674038721827</c:v>
                </c:pt>
                <c:pt idx="654">
                  <c:v>10.931501520590421</c:v>
                </c:pt>
                <c:pt idx="655">
                  <c:v>5.2128901389006703</c:v>
                </c:pt>
                <c:pt idx="656">
                  <c:v>7.1482209337382594</c:v>
                </c:pt>
                <c:pt idx="657">
                  <c:v>12.654446581924251</c:v>
                </c:pt>
                <c:pt idx="658">
                  <c:v>6.3465736480248092</c:v>
                </c:pt>
                <c:pt idx="659">
                  <c:v>6.8899122694976356</c:v>
                </c:pt>
                <c:pt idx="660">
                  <c:v>10.892265332300521</c:v>
                </c:pt>
                <c:pt idx="661">
                  <c:v>7.9951879897178513</c:v>
                </c:pt>
                <c:pt idx="662">
                  <c:v>14.173472916845149</c:v>
                </c:pt>
                <c:pt idx="663">
                  <c:v>9.657128748826814</c:v>
                </c:pt>
                <c:pt idx="664">
                  <c:v>9.0462161139201527</c:v>
                </c:pt>
                <c:pt idx="665">
                  <c:v>6.3659738941904944</c:v>
                </c:pt>
                <c:pt idx="666">
                  <c:v>9.6214224360311285</c:v>
                </c:pt>
                <c:pt idx="667">
                  <c:v>8.9379147995743295</c:v>
                </c:pt>
                <c:pt idx="668">
                  <c:v>7.7899620176063404</c:v>
                </c:pt>
                <c:pt idx="669">
                  <c:v>7.5405720163539254</c:v>
                </c:pt>
                <c:pt idx="670">
                  <c:v>6.0134949255039567</c:v>
                </c:pt>
                <c:pt idx="671">
                  <c:v>12.244162334441331</c:v>
                </c:pt>
                <c:pt idx="672">
                  <c:v>6.4886619614570904</c:v>
                </c:pt>
                <c:pt idx="673">
                  <c:v>8.3629376922529168</c:v>
                </c:pt>
                <c:pt idx="674">
                  <c:v>4.9268711540511507</c:v>
                </c:pt>
                <c:pt idx="675">
                  <c:v>8.7276930660264433</c:v>
                </c:pt>
                <c:pt idx="676">
                  <c:v>6.3655301236183348</c:v>
                </c:pt>
                <c:pt idx="677">
                  <c:v>9.867237192519859</c:v>
                </c:pt>
                <c:pt idx="678">
                  <c:v>5.8207430906879427</c:v>
                </c:pt>
                <c:pt idx="679">
                  <c:v>7.3054926672673242</c:v>
                </c:pt>
                <c:pt idx="680">
                  <c:v>4.4158029907820007</c:v>
                </c:pt>
                <c:pt idx="681">
                  <c:v>13.549602629213215</c:v>
                </c:pt>
                <c:pt idx="682">
                  <c:v>9.6712513967171247</c:v>
                </c:pt>
                <c:pt idx="683">
                  <c:v>11.370878609212383</c:v>
                </c:pt>
                <c:pt idx="684">
                  <c:v>13.156342503659083</c:v>
                </c:pt>
                <c:pt idx="685">
                  <c:v>6.5413292709377533</c:v>
                </c:pt>
                <c:pt idx="686">
                  <c:v>6.7405494458221069</c:v>
                </c:pt>
                <c:pt idx="687">
                  <c:v>7.0088220382298978</c:v>
                </c:pt>
                <c:pt idx="688">
                  <c:v>5.7957759047717623</c:v>
                </c:pt>
                <c:pt idx="689">
                  <c:v>9.0886669523930959</c:v>
                </c:pt>
                <c:pt idx="690">
                  <c:v>9.1263922491583891</c:v>
                </c:pt>
                <c:pt idx="691">
                  <c:v>5.8103751031348967</c:v>
                </c:pt>
                <c:pt idx="692">
                  <c:v>11.616076675594925</c:v>
                </c:pt>
                <c:pt idx="693">
                  <c:v>7.6509565579011971</c:v>
                </c:pt>
                <c:pt idx="694">
                  <c:v>5.3460642730239796</c:v>
                </c:pt>
                <c:pt idx="695">
                  <c:v>11.466281939099094</c:v>
                </c:pt>
                <c:pt idx="696">
                  <c:v>14.304380378039136</c:v>
                </c:pt>
                <c:pt idx="697">
                  <c:v>12.07326820342044</c:v>
                </c:pt>
                <c:pt idx="698">
                  <c:v>11.708944576928939</c:v>
                </c:pt>
                <c:pt idx="699">
                  <c:v>9.8447285455470706</c:v>
                </c:pt>
                <c:pt idx="700">
                  <c:v>12.121099939469676</c:v>
                </c:pt>
                <c:pt idx="701">
                  <c:v>5.4715583057808361</c:v>
                </c:pt>
                <c:pt idx="702">
                  <c:v>7.3290578604932488</c:v>
                </c:pt>
                <c:pt idx="703">
                  <c:v>5.4216098733239857</c:v>
                </c:pt>
                <c:pt idx="704">
                  <c:v>7.2718812880609942</c:v>
                </c:pt>
                <c:pt idx="705">
                  <c:v>8.1154261415036828</c:v>
                </c:pt>
                <c:pt idx="706">
                  <c:v>6.3394810773609258</c:v>
                </c:pt>
                <c:pt idx="707">
                  <c:v>9.1122004453437242</c:v>
                </c:pt>
                <c:pt idx="708">
                  <c:v>8.9478781550693949</c:v>
                </c:pt>
                <c:pt idx="709">
                  <c:v>12.564185438205946</c:v>
                </c:pt>
                <c:pt idx="710">
                  <c:v>10.107124789489676</c:v>
                </c:pt>
                <c:pt idx="711">
                  <c:v>7.0566995792872191</c:v>
                </c:pt>
                <c:pt idx="712">
                  <c:v>5.8815721535844698</c:v>
                </c:pt>
                <c:pt idx="713">
                  <c:v>13.184688106165968</c:v>
                </c:pt>
                <c:pt idx="714">
                  <c:v>7.5865541632552604</c:v>
                </c:pt>
                <c:pt idx="715">
                  <c:v>8.6094958056095408</c:v>
                </c:pt>
                <c:pt idx="716">
                  <c:v>13.372632973177055</c:v>
                </c:pt>
                <c:pt idx="717">
                  <c:v>10.821885968381094</c:v>
                </c:pt>
                <c:pt idx="718">
                  <c:v>8.6347598525888767</c:v>
                </c:pt>
                <c:pt idx="719">
                  <c:v>7.7762670842400077</c:v>
                </c:pt>
                <c:pt idx="720">
                  <c:v>9.1795752546661475</c:v>
                </c:pt>
                <c:pt idx="721">
                  <c:v>8.4428910739421656</c:v>
                </c:pt>
                <c:pt idx="722">
                  <c:v>5.3939589875199063</c:v>
                </c:pt>
                <c:pt idx="723">
                  <c:v>12.08238926198754</c:v>
                </c:pt>
                <c:pt idx="724">
                  <c:v>6.8267226638722924</c:v>
                </c:pt>
                <c:pt idx="725">
                  <c:v>7.5170383661074984</c:v>
                </c:pt>
                <c:pt idx="726">
                  <c:v>6.1018841865851225</c:v>
                </c:pt>
                <c:pt idx="727">
                  <c:v>5.8664247474828795</c:v>
                </c:pt>
                <c:pt idx="728">
                  <c:v>13.726809267733456</c:v>
                </c:pt>
                <c:pt idx="729">
                  <c:v>8.5635112967719351</c:v>
                </c:pt>
                <c:pt idx="730">
                  <c:v>15.177514070222223</c:v>
                </c:pt>
                <c:pt idx="731">
                  <c:v>9.1046322764283936</c:v>
                </c:pt>
                <c:pt idx="732">
                  <c:v>9.2059053691844319</c:v>
                </c:pt>
                <c:pt idx="733">
                  <c:v>10.698812803500873</c:v>
                </c:pt>
                <c:pt idx="734">
                  <c:v>5.1811198019049538</c:v>
                </c:pt>
                <c:pt idx="735">
                  <c:v>9.2009946895129158</c:v>
                </c:pt>
                <c:pt idx="736">
                  <c:v>7.4448820710800661</c:v>
                </c:pt>
                <c:pt idx="737">
                  <c:v>8.3924072134357033</c:v>
                </c:pt>
                <c:pt idx="738">
                  <c:v>11.746093238331412</c:v>
                </c:pt>
                <c:pt idx="739">
                  <c:v>6.66468172668454</c:v>
                </c:pt>
                <c:pt idx="740">
                  <c:v>5.9832839590164575</c:v>
                </c:pt>
                <c:pt idx="741">
                  <c:v>10.782185181786337</c:v>
                </c:pt>
                <c:pt idx="742">
                  <c:v>10.76937091615423</c:v>
                </c:pt>
                <c:pt idx="743">
                  <c:v>7.3184136641594373</c:v>
                </c:pt>
                <c:pt idx="744">
                  <c:v>9.0351065120579577</c:v>
                </c:pt>
                <c:pt idx="745">
                  <c:v>12.748490835818805</c:v>
                </c:pt>
                <c:pt idx="746">
                  <c:v>11.932419202614026</c:v>
                </c:pt>
                <c:pt idx="747">
                  <c:v>9.6872186062867041</c:v>
                </c:pt>
                <c:pt idx="748">
                  <c:v>7.5713794591825305</c:v>
                </c:pt>
                <c:pt idx="749">
                  <c:v>6.4764270232534313</c:v>
                </c:pt>
                <c:pt idx="750">
                  <c:v>13.989963135319645</c:v>
                </c:pt>
                <c:pt idx="751">
                  <c:v>10.282280530796175</c:v>
                </c:pt>
                <c:pt idx="752">
                  <c:v>10.46342844170522</c:v>
                </c:pt>
                <c:pt idx="753">
                  <c:v>8.1351919320318054</c:v>
                </c:pt>
                <c:pt idx="754">
                  <c:v>5.1451962785144207</c:v>
                </c:pt>
                <c:pt idx="755">
                  <c:v>12.153977916948085</c:v>
                </c:pt>
                <c:pt idx="756">
                  <c:v>8.8324399626712342</c:v>
                </c:pt>
                <c:pt idx="757">
                  <c:v>10.961896364636644</c:v>
                </c:pt>
                <c:pt idx="758">
                  <c:v>9.1986922251715821</c:v>
                </c:pt>
                <c:pt idx="759">
                  <c:v>6.0149737869450473</c:v>
                </c:pt>
                <c:pt idx="760">
                  <c:v>9.1177129461835769</c:v>
                </c:pt>
                <c:pt idx="761">
                  <c:v>6.8173912297645227</c:v>
                </c:pt>
                <c:pt idx="762">
                  <c:v>12.157515261950486</c:v>
                </c:pt>
                <c:pt idx="763">
                  <c:v>11.785152296348778</c:v>
                </c:pt>
                <c:pt idx="764">
                  <c:v>9.4362439327113012</c:v>
                </c:pt>
                <c:pt idx="765">
                  <c:v>8.6795581901464196</c:v>
                </c:pt>
                <c:pt idx="766">
                  <c:v>5.5853983131396259</c:v>
                </c:pt>
                <c:pt idx="767">
                  <c:v>5.3721421941087666</c:v>
                </c:pt>
                <c:pt idx="768">
                  <c:v>13.151544713466993</c:v>
                </c:pt>
                <c:pt idx="769">
                  <c:v>11.760038938119052</c:v>
                </c:pt>
                <c:pt idx="770">
                  <c:v>12.394617866461919</c:v>
                </c:pt>
                <c:pt idx="771">
                  <c:v>17.475659287009695</c:v>
                </c:pt>
                <c:pt idx="772">
                  <c:v>6.0184664898547728</c:v>
                </c:pt>
                <c:pt idx="773">
                  <c:v>7.5654162230993229</c:v>
                </c:pt>
                <c:pt idx="774">
                  <c:v>9.1782605934817383</c:v>
                </c:pt>
                <c:pt idx="775">
                  <c:v>5.6202203308237939</c:v>
                </c:pt>
                <c:pt idx="776">
                  <c:v>8.8746126254502471</c:v>
                </c:pt>
                <c:pt idx="777">
                  <c:v>8.8732755670158081</c:v>
                </c:pt>
                <c:pt idx="778">
                  <c:v>7.707836268264268</c:v>
                </c:pt>
                <c:pt idx="779">
                  <c:v>5.2540910889432091</c:v>
                </c:pt>
                <c:pt idx="780">
                  <c:v>7.1792746719801999</c:v>
                </c:pt>
                <c:pt idx="781">
                  <c:v>7.0857805693380085</c:v>
                </c:pt>
                <c:pt idx="782">
                  <c:v>5.4848260147024472</c:v>
                </c:pt>
                <c:pt idx="783">
                  <c:v>8.6748441826715652</c:v>
                </c:pt>
                <c:pt idx="784">
                  <c:v>6.3919043289148654</c:v>
                </c:pt>
                <c:pt idx="785">
                  <c:v>6.6654791832621667</c:v>
                </c:pt>
                <c:pt idx="786">
                  <c:v>8.1225535295575604</c:v>
                </c:pt>
                <c:pt idx="787">
                  <c:v>7.0049607971215941</c:v>
                </c:pt>
                <c:pt idx="788">
                  <c:v>6.9994037343147903</c:v>
                </c:pt>
                <c:pt idx="789">
                  <c:v>6.0929217831562319</c:v>
                </c:pt>
                <c:pt idx="790">
                  <c:v>6.4030333169098572</c:v>
                </c:pt>
                <c:pt idx="791">
                  <c:v>5.2053635147954722</c:v>
                </c:pt>
                <c:pt idx="792">
                  <c:v>8.4734310430768094</c:v>
                </c:pt>
                <c:pt idx="793">
                  <c:v>8.776990271013803</c:v>
                </c:pt>
                <c:pt idx="794">
                  <c:v>4.4032572952880837</c:v>
                </c:pt>
                <c:pt idx="795">
                  <c:v>7.5674260386958654</c:v>
                </c:pt>
                <c:pt idx="796">
                  <c:v>6.387977584699378</c:v>
                </c:pt>
                <c:pt idx="797">
                  <c:v>9.8993376776018387</c:v>
                </c:pt>
                <c:pt idx="798">
                  <c:v>8.2460087781558666</c:v>
                </c:pt>
                <c:pt idx="799">
                  <c:v>8.3441668653334133</c:v>
                </c:pt>
                <c:pt idx="800">
                  <c:v>9.4703204703666568</c:v>
                </c:pt>
                <c:pt idx="801">
                  <c:v>8.3056776667039074</c:v>
                </c:pt>
                <c:pt idx="802">
                  <c:v>7.4447432737462123</c:v>
                </c:pt>
                <c:pt idx="803">
                  <c:v>6.8628253057133026</c:v>
                </c:pt>
                <c:pt idx="804">
                  <c:v>6.4378296851514634</c:v>
                </c:pt>
                <c:pt idx="805">
                  <c:v>8.3921086379019449</c:v>
                </c:pt>
                <c:pt idx="806">
                  <c:v>7.4479385829596296</c:v>
                </c:pt>
                <c:pt idx="807">
                  <c:v>12.496672841948302</c:v>
                </c:pt>
                <c:pt idx="808">
                  <c:v>7.6255648762504959</c:v>
                </c:pt>
                <c:pt idx="809">
                  <c:v>12.44572383836937</c:v>
                </c:pt>
                <c:pt idx="810">
                  <c:v>8.1556460944052933</c:v>
                </c:pt>
                <c:pt idx="811">
                  <c:v>11.517028368767791</c:v>
                </c:pt>
                <c:pt idx="812">
                  <c:v>12.527131153142932</c:v>
                </c:pt>
                <c:pt idx="813">
                  <c:v>7.2988274404732687</c:v>
                </c:pt>
                <c:pt idx="814">
                  <c:v>11.370844164570268</c:v>
                </c:pt>
                <c:pt idx="815">
                  <c:v>8.5345263024527434</c:v>
                </c:pt>
                <c:pt idx="816">
                  <c:v>7.8791055477284999</c:v>
                </c:pt>
                <c:pt idx="817">
                  <c:v>9.8216554840312256</c:v>
                </c:pt>
                <c:pt idx="818">
                  <c:v>6.1341433086845498</c:v>
                </c:pt>
                <c:pt idx="819">
                  <c:v>8.7514445522074702</c:v>
                </c:pt>
                <c:pt idx="820">
                  <c:v>11.682331610240556</c:v>
                </c:pt>
                <c:pt idx="821">
                  <c:v>7.8149209521069851</c:v>
                </c:pt>
                <c:pt idx="822">
                  <c:v>8.6253499516526428</c:v>
                </c:pt>
                <c:pt idx="823">
                  <c:v>22.918900071594045</c:v>
                </c:pt>
                <c:pt idx="824">
                  <c:v>9.5190215061900716</c:v>
                </c:pt>
                <c:pt idx="825">
                  <c:v>6.5322943148952062</c:v>
                </c:pt>
                <c:pt idx="826">
                  <c:v>6.3331552646946321</c:v>
                </c:pt>
                <c:pt idx="827">
                  <c:v>5.3667397145735007</c:v>
                </c:pt>
                <c:pt idx="828">
                  <c:v>9.7277284623139373</c:v>
                </c:pt>
                <c:pt idx="829">
                  <c:v>10.282272036416504</c:v>
                </c:pt>
                <c:pt idx="830">
                  <c:v>9.6734613847982285</c:v>
                </c:pt>
                <c:pt idx="831">
                  <c:v>6.8022338568179137</c:v>
                </c:pt>
                <c:pt idx="832">
                  <c:v>7.8084427565777235</c:v>
                </c:pt>
                <c:pt idx="833">
                  <c:v>9.9232715477457578</c:v>
                </c:pt>
                <c:pt idx="834">
                  <c:v>13.329707384836563</c:v>
                </c:pt>
                <c:pt idx="835">
                  <c:v>9.2933687442732023</c:v>
                </c:pt>
                <c:pt idx="836">
                  <c:v>6.2842367153279772</c:v>
                </c:pt>
                <c:pt idx="837">
                  <c:v>8.7993134403111721</c:v>
                </c:pt>
                <c:pt idx="838">
                  <c:v>11.406918137779803</c:v>
                </c:pt>
                <c:pt idx="839">
                  <c:v>18.344300584229067</c:v>
                </c:pt>
                <c:pt idx="840">
                  <c:v>7.9400764795117311</c:v>
                </c:pt>
                <c:pt idx="841">
                  <c:v>13.136280405949835</c:v>
                </c:pt>
                <c:pt idx="842">
                  <c:v>9.2142549425152929</c:v>
                </c:pt>
                <c:pt idx="843">
                  <c:v>5.2731655166738625</c:v>
                </c:pt>
                <c:pt idx="844">
                  <c:v>12.512446874388159</c:v>
                </c:pt>
                <c:pt idx="845">
                  <c:v>13.858616700713805</c:v>
                </c:pt>
                <c:pt idx="846">
                  <c:v>5.3872067684398246</c:v>
                </c:pt>
                <c:pt idx="847">
                  <c:v>12.836209252632063</c:v>
                </c:pt>
                <c:pt idx="848">
                  <c:v>6.7910741956309399</c:v>
                </c:pt>
                <c:pt idx="849">
                  <c:v>9.6408583729260791</c:v>
                </c:pt>
                <c:pt idx="850">
                  <c:v>11.874077608232053</c:v>
                </c:pt>
                <c:pt idx="851">
                  <c:v>13.680207273421457</c:v>
                </c:pt>
                <c:pt idx="852">
                  <c:v>8.3157895805419315</c:v>
                </c:pt>
                <c:pt idx="853">
                  <c:v>8.3317565921685173</c:v>
                </c:pt>
                <c:pt idx="854">
                  <c:v>12.990020622476173</c:v>
                </c:pt>
                <c:pt idx="855">
                  <c:v>14.248963790819603</c:v>
                </c:pt>
                <c:pt idx="856">
                  <c:v>14.268346737618689</c:v>
                </c:pt>
                <c:pt idx="857">
                  <c:v>7.7582782758160915</c:v>
                </c:pt>
                <c:pt idx="858">
                  <c:v>11.79223951673546</c:v>
                </c:pt>
                <c:pt idx="859">
                  <c:v>8.4407591528061925</c:v>
                </c:pt>
                <c:pt idx="860">
                  <c:v>6.6648233451554351</c:v>
                </c:pt>
                <c:pt idx="861">
                  <c:v>7.9919138839389614</c:v>
                </c:pt>
                <c:pt idx="862">
                  <c:v>5.7921296411687617</c:v>
                </c:pt>
                <c:pt idx="863">
                  <c:v>7.1972988135099349</c:v>
                </c:pt>
                <c:pt idx="864">
                  <c:v>12.335814420998483</c:v>
                </c:pt>
                <c:pt idx="865">
                  <c:v>11.835365053045308</c:v>
                </c:pt>
                <c:pt idx="866">
                  <c:v>11.544847286492017</c:v>
                </c:pt>
                <c:pt idx="867">
                  <c:v>8.8759449662695769</c:v>
                </c:pt>
                <c:pt idx="868">
                  <c:v>8.7719630761544494</c:v>
                </c:pt>
                <c:pt idx="869">
                  <c:v>4.6929545418020089</c:v>
                </c:pt>
                <c:pt idx="870">
                  <c:v>7.523971447367618</c:v>
                </c:pt>
                <c:pt idx="871">
                  <c:v>4.6337448915559545</c:v>
                </c:pt>
                <c:pt idx="872">
                  <c:v>11.087187989029466</c:v>
                </c:pt>
                <c:pt idx="873">
                  <c:v>13.530983527708655</c:v>
                </c:pt>
                <c:pt idx="874">
                  <c:v>6.0513112920048746</c:v>
                </c:pt>
                <c:pt idx="875">
                  <c:v>10.736704871540306</c:v>
                </c:pt>
                <c:pt idx="876">
                  <c:v>9.4031406631086298</c:v>
                </c:pt>
                <c:pt idx="877">
                  <c:v>11.650849011868727</c:v>
                </c:pt>
                <c:pt idx="878">
                  <c:v>18.31056339461405</c:v>
                </c:pt>
                <c:pt idx="879">
                  <c:v>9.5475068269718033</c:v>
                </c:pt>
                <c:pt idx="880">
                  <c:v>13.644112847547973</c:v>
                </c:pt>
                <c:pt idx="881">
                  <c:v>7.2333314695183111</c:v>
                </c:pt>
                <c:pt idx="882">
                  <c:v>9.1476260299207137</c:v>
                </c:pt>
                <c:pt idx="883">
                  <c:v>8.8082792859445433</c:v>
                </c:pt>
                <c:pt idx="884">
                  <c:v>10.735616498463127</c:v>
                </c:pt>
                <c:pt idx="885">
                  <c:v>8.9145500026764015</c:v>
                </c:pt>
                <c:pt idx="886">
                  <c:v>8.3236172114097382</c:v>
                </c:pt>
                <c:pt idx="887">
                  <c:v>6.3820179478550303</c:v>
                </c:pt>
                <c:pt idx="888">
                  <c:v>6.297912962903216</c:v>
                </c:pt>
                <c:pt idx="889">
                  <c:v>7.1004691217873752</c:v>
                </c:pt>
                <c:pt idx="890">
                  <c:v>4.9917409385928417</c:v>
                </c:pt>
                <c:pt idx="891">
                  <c:v>6.4109565434582505</c:v>
                </c:pt>
                <c:pt idx="892">
                  <c:v>7.553608664202863</c:v>
                </c:pt>
                <c:pt idx="893">
                  <c:v>10.044686287465996</c:v>
                </c:pt>
                <c:pt idx="894">
                  <c:v>5.2801422535372309</c:v>
                </c:pt>
                <c:pt idx="895">
                  <c:v>6.4742051591088767</c:v>
                </c:pt>
                <c:pt idx="896">
                  <c:v>7.7366146094882318</c:v>
                </c:pt>
                <c:pt idx="897">
                  <c:v>6.0805498658903083</c:v>
                </c:pt>
                <c:pt idx="898">
                  <c:v>9.5039779105020017</c:v>
                </c:pt>
                <c:pt idx="899">
                  <c:v>9.5660337270164675</c:v>
                </c:pt>
                <c:pt idx="900">
                  <c:v>10.248231383129159</c:v>
                </c:pt>
                <c:pt idx="901">
                  <c:v>5.0619963896689155</c:v>
                </c:pt>
                <c:pt idx="902">
                  <c:v>14.457400698728645</c:v>
                </c:pt>
                <c:pt idx="903">
                  <c:v>7.1110206731157986</c:v>
                </c:pt>
                <c:pt idx="904">
                  <c:v>14.505857662328962</c:v>
                </c:pt>
                <c:pt idx="905">
                  <c:v>15.724267709347442</c:v>
                </c:pt>
                <c:pt idx="906">
                  <c:v>6.4772167432473982</c:v>
                </c:pt>
                <c:pt idx="907">
                  <c:v>5.6112140575803524</c:v>
                </c:pt>
                <c:pt idx="908">
                  <c:v>11.836187323233647</c:v>
                </c:pt>
                <c:pt idx="909">
                  <c:v>6.6110094485197779</c:v>
                </c:pt>
                <c:pt idx="910">
                  <c:v>7.8908023724196141</c:v>
                </c:pt>
                <c:pt idx="911">
                  <c:v>7.552620552891864</c:v>
                </c:pt>
                <c:pt idx="912">
                  <c:v>8.7866184374741056</c:v>
                </c:pt>
                <c:pt idx="913">
                  <c:v>4.5440833481654375</c:v>
                </c:pt>
                <c:pt idx="914">
                  <c:v>5.2692177650445462</c:v>
                </c:pt>
                <c:pt idx="915">
                  <c:v>7.4478879570052658</c:v>
                </c:pt>
                <c:pt idx="916">
                  <c:v>12.771434283422238</c:v>
                </c:pt>
                <c:pt idx="917">
                  <c:v>8.9071592674858042</c:v>
                </c:pt>
                <c:pt idx="918">
                  <c:v>9.5493377856705344</c:v>
                </c:pt>
                <c:pt idx="919">
                  <c:v>4.7966781093796493</c:v>
                </c:pt>
                <c:pt idx="920">
                  <c:v>7.755969551706225</c:v>
                </c:pt>
                <c:pt idx="921">
                  <c:v>14.084770832792508</c:v>
                </c:pt>
                <c:pt idx="922">
                  <c:v>9.1844066594001568</c:v>
                </c:pt>
                <c:pt idx="923">
                  <c:v>4.7355858350991813</c:v>
                </c:pt>
                <c:pt idx="924">
                  <c:v>6.9296925758551664</c:v>
                </c:pt>
                <c:pt idx="925">
                  <c:v>5.9218546360474669</c:v>
                </c:pt>
                <c:pt idx="926">
                  <c:v>12.633461143949127</c:v>
                </c:pt>
                <c:pt idx="927">
                  <c:v>10.271915753895703</c:v>
                </c:pt>
                <c:pt idx="928">
                  <c:v>6.34014861315661</c:v>
                </c:pt>
                <c:pt idx="929">
                  <c:v>5.9447465230787779</c:v>
                </c:pt>
                <c:pt idx="930">
                  <c:v>6.3754367825071885</c:v>
                </c:pt>
                <c:pt idx="931">
                  <c:v>8.2485601193629723</c:v>
                </c:pt>
                <c:pt idx="932">
                  <c:v>10.871330071139109</c:v>
                </c:pt>
                <c:pt idx="933">
                  <c:v>6.4462816859592698</c:v>
                </c:pt>
                <c:pt idx="934">
                  <c:v>9.9952060824559261</c:v>
                </c:pt>
                <c:pt idx="935">
                  <c:v>6.503835647451818</c:v>
                </c:pt>
                <c:pt idx="936">
                  <c:v>9.293057602374363</c:v>
                </c:pt>
                <c:pt idx="937">
                  <c:v>9.4410521880906781</c:v>
                </c:pt>
                <c:pt idx="938">
                  <c:v>11.98804033812948</c:v>
                </c:pt>
                <c:pt idx="939">
                  <c:v>8.844757050349747</c:v>
                </c:pt>
                <c:pt idx="940">
                  <c:v>8.6761137545788678</c:v>
                </c:pt>
                <c:pt idx="941">
                  <c:v>5.9159516247287991</c:v>
                </c:pt>
                <c:pt idx="942">
                  <c:v>10.175586118203871</c:v>
                </c:pt>
                <c:pt idx="943">
                  <c:v>17.676683183140426</c:v>
                </c:pt>
                <c:pt idx="944">
                  <c:v>9.4194769648428274</c:v>
                </c:pt>
                <c:pt idx="945">
                  <c:v>12.305800526023594</c:v>
                </c:pt>
                <c:pt idx="946">
                  <c:v>9.2787454309569863</c:v>
                </c:pt>
                <c:pt idx="947">
                  <c:v>7.9972929723027395</c:v>
                </c:pt>
                <c:pt idx="948">
                  <c:v>5.300414971897581</c:v>
                </c:pt>
                <c:pt idx="949">
                  <c:v>6.6854797746411467</c:v>
                </c:pt>
                <c:pt idx="950">
                  <c:v>8.7576271890140465</c:v>
                </c:pt>
                <c:pt idx="951">
                  <c:v>10.867159047972779</c:v>
                </c:pt>
                <c:pt idx="952">
                  <c:v>7.8970556258894895</c:v>
                </c:pt>
                <c:pt idx="953">
                  <c:v>9.2160290280505617</c:v>
                </c:pt>
                <c:pt idx="954">
                  <c:v>6.9548268990695483</c:v>
                </c:pt>
                <c:pt idx="955">
                  <c:v>10.499076408595593</c:v>
                </c:pt>
                <c:pt idx="956">
                  <c:v>10.627880276575098</c:v>
                </c:pt>
                <c:pt idx="957">
                  <c:v>9.225435807720153</c:v>
                </c:pt>
                <c:pt idx="958">
                  <c:v>10.784980246890663</c:v>
                </c:pt>
                <c:pt idx="959">
                  <c:v>9.4121689222064333</c:v>
                </c:pt>
                <c:pt idx="960">
                  <c:v>9.1097761586798196</c:v>
                </c:pt>
                <c:pt idx="961">
                  <c:v>6.5958999391564683</c:v>
                </c:pt>
                <c:pt idx="962">
                  <c:v>9.7275189250844427</c:v>
                </c:pt>
                <c:pt idx="963">
                  <c:v>12.011976265595694</c:v>
                </c:pt>
                <c:pt idx="964">
                  <c:v>12.384024189122794</c:v>
                </c:pt>
                <c:pt idx="965">
                  <c:v>7.7278161705887927</c:v>
                </c:pt>
                <c:pt idx="966">
                  <c:v>12.41441926706943</c:v>
                </c:pt>
                <c:pt idx="967">
                  <c:v>4.6036478107767147</c:v>
                </c:pt>
                <c:pt idx="968">
                  <c:v>14.912021603077608</c:v>
                </c:pt>
                <c:pt idx="969">
                  <c:v>12.597289431359753</c:v>
                </c:pt>
                <c:pt idx="970">
                  <c:v>10.577764585599088</c:v>
                </c:pt>
                <c:pt idx="971">
                  <c:v>5.165031161457561</c:v>
                </c:pt>
                <c:pt idx="972">
                  <c:v>9.88634538969049</c:v>
                </c:pt>
                <c:pt idx="973">
                  <c:v>7.839474052600373</c:v>
                </c:pt>
                <c:pt idx="974">
                  <c:v>6.0932486867181748</c:v>
                </c:pt>
                <c:pt idx="975">
                  <c:v>7.5463001924680198</c:v>
                </c:pt>
                <c:pt idx="976">
                  <c:v>8.9463426604793312</c:v>
                </c:pt>
                <c:pt idx="977">
                  <c:v>10.660501885592694</c:v>
                </c:pt>
                <c:pt idx="978">
                  <c:v>9.807905711686308</c:v>
                </c:pt>
                <c:pt idx="979">
                  <c:v>6.8966372366842865</c:v>
                </c:pt>
                <c:pt idx="980">
                  <c:v>10.935701995104521</c:v>
                </c:pt>
                <c:pt idx="981">
                  <c:v>8.6007025013196632</c:v>
                </c:pt>
                <c:pt idx="982">
                  <c:v>11.370956015686472</c:v>
                </c:pt>
                <c:pt idx="983">
                  <c:v>10.096592701325754</c:v>
                </c:pt>
                <c:pt idx="984">
                  <c:v>7.4072359589982666</c:v>
                </c:pt>
                <c:pt idx="985">
                  <c:v>4.0044184865303203</c:v>
                </c:pt>
                <c:pt idx="986">
                  <c:v>6.0409017957440891</c:v>
                </c:pt>
                <c:pt idx="987">
                  <c:v>6.5943678399589301</c:v>
                </c:pt>
                <c:pt idx="988">
                  <c:v>8.9916306025576596</c:v>
                </c:pt>
                <c:pt idx="989">
                  <c:v>11.102780720683057</c:v>
                </c:pt>
                <c:pt idx="990">
                  <c:v>8.849566871740782</c:v>
                </c:pt>
                <c:pt idx="991">
                  <c:v>3.6583054461493831</c:v>
                </c:pt>
                <c:pt idx="992">
                  <c:v>5.4657549180619096</c:v>
                </c:pt>
                <c:pt idx="993">
                  <c:v>9.1236130382438674</c:v>
                </c:pt>
                <c:pt idx="994">
                  <c:v>7.1798485176816431</c:v>
                </c:pt>
                <c:pt idx="995">
                  <c:v>6.4749824013190524</c:v>
                </c:pt>
                <c:pt idx="996">
                  <c:v>10.773615929217932</c:v>
                </c:pt>
                <c:pt idx="997">
                  <c:v>6.9573153072465583</c:v>
                </c:pt>
                <c:pt idx="998">
                  <c:v>15.630951412485933</c:v>
                </c:pt>
                <c:pt idx="999">
                  <c:v>5.0895505998871275</c:v>
                </c:pt>
              </c:numCache>
            </c:numRef>
          </c:xVal>
          <c:yVal>
            <c:numRef>
              <c:f>Regression!$G$27:$G$1026</c:f>
              <c:numCache>
                <c:formatCode>General</c:formatCode>
                <c:ptCount val="1000"/>
                <c:pt idx="0">
                  <c:v>0.12702422424149529</c:v>
                </c:pt>
                <c:pt idx="1">
                  <c:v>0.65875942305713198</c:v>
                </c:pt>
                <c:pt idx="2">
                  <c:v>6.0292758342163411E-2</c:v>
                </c:pt>
                <c:pt idx="3">
                  <c:v>7.6746358116139008E-4</c:v>
                </c:pt>
                <c:pt idx="4">
                  <c:v>5.5695753588018829E-2</c:v>
                </c:pt>
                <c:pt idx="5">
                  <c:v>3.8846500271890315E-2</c:v>
                </c:pt>
                <c:pt idx="6">
                  <c:v>1.5028932046059077E-2</c:v>
                </c:pt>
                <c:pt idx="7">
                  <c:v>2.3087859549806581E-2</c:v>
                </c:pt>
                <c:pt idx="8">
                  <c:v>8.4661434079582834E-2</c:v>
                </c:pt>
                <c:pt idx="9">
                  <c:v>3.4986253573145255E-2</c:v>
                </c:pt>
                <c:pt idx="10">
                  <c:v>0.64476454421774065</c:v>
                </c:pt>
                <c:pt idx="11">
                  <c:v>1.2946750932079641E-2</c:v>
                </c:pt>
                <c:pt idx="12">
                  <c:v>7.8831491716594732E-2</c:v>
                </c:pt>
                <c:pt idx="13">
                  <c:v>8.568459371511615E-2</c:v>
                </c:pt>
                <c:pt idx="14">
                  <c:v>0.19501081884512925</c:v>
                </c:pt>
                <c:pt idx="15">
                  <c:v>9.482527716757571E-3</c:v>
                </c:pt>
                <c:pt idx="16">
                  <c:v>3.0605728298665151E-4</c:v>
                </c:pt>
                <c:pt idx="17">
                  <c:v>6.033542323745064E-3</c:v>
                </c:pt>
                <c:pt idx="18">
                  <c:v>0.44558444656119689</c:v>
                </c:pt>
                <c:pt idx="19">
                  <c:v>0.12384876110732002</c:v>
                </c:pt>
                <c:pt idx="20">
                  <c:v>5.7124533616425714E-2</c:v>
                </c:pt>
                <c:pt idx="21">
                  <c:v>5.7975812791798448E-2</c:v>
                </c:pt>
                <c:pt idx="22">
                  <c:v>3.6772575824800133E-2</c:v>
                </c:pt>
                <c:pt idx="23">
                  <c:v>0.10126830615399124</c:v>
                </c:pt>
                <c:pt idx="24">
                  <c:v>3.7979379505531069E-2</c:v>
                </c:pt>
                <c:pt idx="25">
                  <c:v>0.13525577519450299</c:v>
                </c:pt>
                <c:pt idx="26">
                  <c:v>7.9609530761422395E-2</c:v>
                </c:pt>
                <c:pt idx="27">
                  <c:v>0.44256621750244857</c:v>
                </c:pt>
                <c:pt idx="28">
                  <c:v>0.14185797121371382</c:v>
                </c:pt>
                <c:pt idx="29">
                  <c:v>8.0214654070228982E-3</c:v>
                </c:pt>
                <c:pt idx="30">
                  <c:v>1.9103291377869033E-2</c:v>
                </c:pt>
                <c:pt idx="31">
                  <c:v>7.1348070058226229E-2</c:v>
                </c:pt>
                <c:pt idx="32">
                  <c:v>0.26809640087133574</c:v>
                </c:pt>
                <c:pt idx="33">
                  <c:v>2.7084365039657156E-4</c:v>
                </c:pt>
                <c:pt idx="34">
                  <c:v>0.14918142787070487</c:v>
                </c:pt>
                <c:pt idx="35">
                  <c:v>5.3424784005884088E-2</c:v>
                </c:pt>
                <c:pt idx="36">
                  <c:v>0.28058891252825641</c:v>
                </c:pt>
                <c:pt idx="37">
                  <c:v>0.64391715981338826</c:v>
                </c:pt>
                <c:pt idx="38">
                  <c:v>1.0878418276859237E-3</c:v>
                </c:pt>
                <c:pt idx="39">
                  <c:v>9.4513694846008647E-5</c:v>
                </c:pt>
                <c:pt idx="40">
                  <c:v>2.9673773196950703E-2</c:v>
                </c:pt>
                <c:pt idx="41">
                  <c:v>4.5720872109219647E-6</c:v>
                </c:pt>
                <c:pt idx="42">
                  <c:v>0.55034415960897287</c:v>
                </c:pt>
                <c:pt idx="43">
                  <c:v>3.6773110838602081E-2</c:v>
                </c:pt>
                <c:pt idx="44">
                  <c:v>3.7523700049919137E-3</c:v>
                </c:pt>
                <c:pt idx="45">
                  <c:v>0.47682692348724165</c:v>
                </c:pt>
                <c:pt idx="46">
                  <c:v>4.5366524583907969E-4</c:v>
                </c:pt>
                <c:pt idx="47">
                  <c:v>0.57782861808271624</c:v>
                </c:pt>
                <c:pt idx="48">
                  <c:v>2.6916172552338409E-3</c:v>
                </c:pt>
                <c:pt idx="49">
                  <c:v>1.2070521164773982E-2</c:v>
                </c:pt>
                <c:pt idx="50">
                  <c:v>0.13183548956680508</c:v>
                </c:pt>
                <c:pt idx="51">
                  <c:v>0.18800214200290477</c:v>
                </c:pt>
                <c:pt idx="52">
                  <c:v>2.3288462401952488E-2</c:v>
                </c:pt>
                <c:pt idx="53">
                  <c:v>0.35706448159665199</c:v>
                </c:pt>
                <c:pt idx="54">
                  <c:v>1.1998451976303092E-2</c:v>
                </c:pt>
                <c:pt idx="55">
                  <c:v>7.6091843548682814E-2</c:v>
                </c:pt>
                <c:pt idx="56">
                  <c:v>6.4310341051785963E-3</c:v>
                </c:pt>
                <c:pt idx="57">
                  <c:v>0.30172101999030754</c:v>
                </c:pt>
                <c:pt idx="58">
                  <c:v>0.29570294239773859</c:v>
                </c:pt>
                <c:pt idx="59">
                  <c:v>0.2529016874443456</c:v>
                </c:pt>
                <c:pt idx="60">
                  <c:v>6.3405863420508014E-3</c:v>
                </c:pt>
                <c:pt idx="61">
                  <c:v>0.24424286761924713</c:v>
                </c:pt>
                <c:pt idx="62">
                  <c:v>0.58563301348302821</c:v>
                </c:pt>
                <c:pt idx="63">
                  <c:v>1.5816029279388709E-2</c:v>
                </c:pt>
                <c:pt idx="64">
                  <c:v>1.7920118647421143E-2</c:v>
                </c:pt>
                <c:pt idx="65">
                  <c:v>1.4395258350371568E-4</c:v>
                </c:pt>
                <c:pt idx="66">
                  <c:v>2.7729308985816867E-2</c:v>
                </c:pt>
                <c:pt idx="67">
                  <c:v>0.11454294112952107</c:v>
                </c:pt>
                <c:pt idx="68">
                  <c:v>0.38523506797862228</c:v>
                </c:pt>
                <c:pt idx="69">
                  <c:v>2.7757361248922908E-2</c:v>
                </c:pt>
                <c:pt idx="70">
                  <c:v>0.21047099149930662</c:v>
                </c:pt>
                <c:pt idx="71">
                  <c:v>0.51139240919574824</c:v>
                </c:pt>
                <c:pt idx="72">
                  <c:v>7.1255620591238203E-2</c:v>
                </c:pt>
                <c:pt idx="73">
                  <c:v>0.14705922319608333</c:v>
                </c:pt>
                <c:pt idx="74">
                  <c:v>2.4561842787838883E-4</c:v>
                </c:pt>
                <c:pt idx="75">
                  <c:v>0.13482998308192465</c:v>
                </c:pt>
                <c:pt idx="76">
                  <c:v>0.14892902708170266</c:v>
                </c:pt>
                <c:pt idx="77">
                  <c:v>0.44138545580915989</c:v>
                </c:pt>
                <c:pt idx="78">
                  <c:v>4.6912334440579552E-2</c:v>
                </c:pt>
                <c:pt idx="79">
                  <c:v>3.6601698589861145E-3</c:v>
                </c:pt>
                <c:pt idx="80">
                  <c:v>0.28744246740298307</c:v>
                </c:pt>
                <c:pt idx="81">
                  <c:v>4.5649651058658714E-3</c:v>
                </c:pt>
                <c:pt idx="82">
                  <c:v>1.4466704251178525E-3</c:v>
                </c:pt>
                <c:pt idx="83">
                  <c:v>1.712535961727471E-2</c:v>
                </c:pt>
                <c:pt idx="84">
                  <c:v>4.158644638781797E-3</c:v>
                </c:pt>
                <c:pt idx="85">
                  <c:v>0.1141591559877667</c:v>
                </c:pt>
                <c:pt idx="86">
                  <c:v>0.16894938442039856</c:v>
                </c:pt>
                <c:pt idx="87">
                  <c:v>2.2583963282056963E-3</c:v>
                </c:pt>
                <c:pt idx="88">
                  <c:v>5.091026790731713E-3</c:v>
                </c:pt>
                <c:pt idx="89">
                  <c:v>0.12210500394223962</c:v>
                </c:pt>
                <c:pt idx="90">
                  <c:v>3.0928461538144032</c:v>
                </c:pt>
                <c:pt idx="91">
                  <c:v>0.23734538153490867</c:v>
                </c:pt>
                <c:pt idx="92">
                  <c:v>0.31298603508161021</c:v>
                </c:pt>
                <c:pt idx="93">
                  <c:v>0.71970357079049485</c:v>
                </c:pt>
                <c:pt idx="94">
                  <c:v>0.56103918306425249</c:v>
                </c:pt>
                <c:pt idx="95">
                  <c:v>1.856077344706649</c:v>
                </c:pt>
                <c:pt idx="96">
                  <c:v>1.4382425525269995E-2</c:v>
                </c:pt>
                <c:pt idx="97">
                  <c:v>5.2149585155114033E-4</c:v>
                </c:pt>
                <c:pt idx="98">
                  <c:v>5.5013774332207256E-2</c:v>
                </c:pt>
                <c:pt idx="99">
                  <c:v>0.40260991750910757</c:v>
                </c:pt>
                <c:pt idx="100">
                  <c:v>8.9619491601747245E-2</c:v>
                </c:pt>
                <c:pt idx="101">
                  <c:v>2.9802376031968447E-2</c:v>
                </c:pt>
                <c:pt idx="102">
                  <c:v>0.46624298480408943</c:v>
                </c:pt>
                <c:pt idx="103">
                  <c:v>0.81124400754741</c:v>
                </c:pt>
                <c:pt idx="104">
                  <c:v>0.31625370350670229</c:v>
                </c:pt>
                <c:pt idx="105">
                  <c:v>0.52038181334269296</c:v>
                </c:pt>
                <c:pt idx="106">
                  <c:v>0.24427893626511787</c:v>
                </c:pt>
                <c:pt idx="107">
                  <c:v>0.73584201896360357</c:v>
                </c:pt>
                <c:pt idx="108">
                  <c:v>0.25684850380905394</c:v>
                </c:pt>
                <c:pt idx="109">
                  <c:v>0.73920002713941202</c:v>
                </c:pt>
                <c:pt idx="110">
                  <c:v>0.4020302666804989</c:v>
                </c:pt>
                <c:pt idx="111">
                  <c:v>1.1399143082525625</c:v>
                </c:pt>
                <c:pt idx="112">
                  <c:v>2.7674245711059076E-2</c:v>
                </c:pt>
                <c:pt idx="113">
                  <c:v>0.13409759014179315</c:v>
                </c:pt>
                <c:pt idx="114">
                  <c:v>5.8262365251317668E-5</c:v>
                </c:pt>
                <c:pt idx="115">
                  <c:v>1.4969016332841325E-3</c:v>
                </c:pt>
                <c:pt idx="116">
                  <c:v>7.7646850091624975E-2</c:v>
                </c:pt>
                <c:pt idx="117">
                  <c:v>0.29248347142397463</c:v>
                </c:pt>
                <c:pt idx="118">
                  <c:v>0.23838965120615568</c:v>
                </c:pt>
                <c:pt idx="119">
                  <c:v>0.12679908389637806</c:v>
                </c:pt>
                <c:pt idx="120">
                  <c:v>0.22807652566909331</c:v>
                </c:pt>
                <c:pt idx="121">
                  <c:v>1.4764523195309924</c:v>
                </c:pt>
                <c:pt idx="122">
                  <c:v>1.1657788738353055E-2</c:v>
                </c:pt>
                <c:pt idx="123">
                  <c:v>5.0521584151036487E-3</c:v>
                </c:pt>
                <c:pt idx="124">
                  <c:v>0.68300519422170769</c:v>
                </c:pt>
                <c:pt idx="125">
                  <c:v>1.6488595172065132E-3</c:v>
                </c:pt>
                <c:pt idx="126">
                  <c:v>5.5623310415986352E-2</c:v>
                </c:pt>
                <c:pt idx="127">
                  <c:v>0.79094061015220574</c:v>
                </c:pt>
                <c:pt idx="128">
                  <c:v>0.88082888570415319</c:v>
                </c:pt>
                <c:pt idx="129">
                  <c:v>0.25629113292705202</c:v>
                </c:pt>
                <c:pt idx="130">
                  <c:v>0.12133789944308868</c:v>
                </c:pt>
                <c:pt idx="131">
                  <c:v>0.18728360297706462</c:v>
                </c:pt>
                <c:pt idx="132">
                  <c:v>0.28517665244511592</c:v>
                </c:pt>
                <c:pt idx="133">
                  <c:v>0.40866114396755993</c:v>
                </c:pt>
                <c:pt idx="134">
                  <c:v>5.5896037202591467E-2</c:v>
                </c:pt>
                <c:pt idx="135">
                  <c:v>5.1510620600538669E-3</c:v>
                </c:pt>
                <c:pt idx="136">
                  <c:v>3.1462560971288224E-2</c:v>
                </c:pt>
                <c:pt idx="137">
                  <c:v>0.47115532364978341</c:v>
                </c:pt>
                <c:pt idx="138">
                  <c:v>2.0503280342568992E-4</c:v>
                </c:pt>
                <c:pt idx="139">
                  <c:v>3.3083333506559294E-2</c:v>
                </c:pt>
                <c:pt idx="140">
                  <c:v>4.1247541145574854E-7</c:v>
                </c:pt>
                <c:pt idx="141">
                  <c:v>0.18921834487671632</c:v>
                </c:pt>
                <c:pt idx="142">
                  <c:v>0.24680092941518139</c:v>
                </c:pt>
                <c:pt idx="143">
                  <c:v>1.0770247200085388</c:v>
                </c:pt>
                <c:pt idx="144">
                  <c:v>0.11654718825414098</c:v>
                </c:pt>
                <c:pt idx="145">
                  <c:v>0.85559687326523726</c:v>
                </c:pt>
                <c:pt idx="146">
                  <c:v>1.4889121921178176E-4</c:v>
                </c:pt>
                <c:pt idx="147">
                  <c:v>3.5873082042803012E-5</c:v>
                </c:pt>
                <c:pt idx="148">
                  <c:v>2.3920221148698836E-2</c:v>
                </c:pt>
                <c:pt idx="149">
                  <c:v>0.5069680608115037</c:v>
                </c:pt>
                <c:pt idx="150">
                  <c:v>0.32359770039924685</c:v>
                </c:pt>
                <c:pt idx="151">
                  <c:v>1.3463518175247557</c:v>
                </c:pt>
                <c:pt idx="152">
                  <c:v>9.154410513093665E-7</c:v>
                </c:pt>
                <c:pt idx="153">
                  <c:v>0.47965446717258747</c:v>
                </c:pt>
                <c:pt idx="154">
                  <c:v>1.4048291505426183E-2</c:v>
                </c:pt>
                <c:pt idx="155">
                  <c:v>0.31494063887583496</c:v>
                </c:pt>
                <c:pt idx="156">
                  <c:v>9.6346269556954814E-2</c:v>
                </c:pt>
                <c:pt idx="157">
                  <c:v>0.15344114272626475</c:v>
                </c:pt>
                <c:pt idx="158">
                  <c:v>0.14159648579660419</c:v>
                </c:pt>
                <c:pt idx="159">
                  <c:v>0.77204498115233167</c:v>
                </c:pt>
                <c:pt idx="160">
                  <c:v>1.3103952972421971E-2</c:v>
                </c:pt>
                <c:pt idx="161">
                  <c:v>0.32570164482358621</c:v>
                </c:pt>
                <c:pt idx="162">
                  <c:v>0.23388081925208154</c:v>
                </c:pt>
                <c:pt idx="163">
                  <c:v>1.4037543394211356</c:v>
                </c:pt>
                <c:pt idx="164">
                  <c:v>0.21902042946308878</c:v>
                </c:pt>
                <c:pt idx="165">
                  <c:v>4.2985553301805215E-2</c:v>
                </c:pt>
                <c:pt idx="166">
                  <c:v>1.8276060165790978E-2</c:v>
                </c:pt>
                <c:pt idx="167">
                  <c:v>0.23987765169161526</c:v>
                </c:pt>
                <c:pt idx="168">
                  <c:v>0.14569011362771114</c:v>
                </c:pt>
                <c:pt idx="169">
                  <c:v>0.12737973288618229</c:v>
                </c:pt>
                <c:pt idx="170">
                  <c:v>0.24602842804048103</c:v>
                </c:pt>
                <c:pt idx="171">
                  <c:v>3.8364655328691967E-2</c:v>
                </c:pt>
                <c:pt idx="172">
                  <c:v>1.7438568101989749</c:v>
                </c:pt>
                <c:pt idx="173">
                  <c:v>1.0577081784216586E-2</c:v>
                </c:pt>
                <c:pt idx="174">
                  <c:v>0.21808792347523068</c:v>
                </c:pt>
                <c:pt idx="175">
                  <c:v>0.30766769928036547</c:v>
                </c:pt>
                <c:pt idx="176">
                  <c:v>6.4434456813379809E-2</c:v>
                </c:pt>
                <c:pt idx="177">
                  <c:v>8.4199931798892222E-2</c:v>
                </c:pt>
                <c:pt idx="178">
                  <c:v>0.11546379621125154</c:v>
                </c:pt>
                <c:pt idx="179">
                  <c:v>0.23664345930146213</c:v>
                </c:pt>
                <c:pt idx="180">
                  <c:v>0.19227992419590306</c:v>
                </c:pt>
                <c:pt idx="181">
                  <c:v>3.3537365801560443E-2</c:v>
                </c:pt>
                <c:pt idx="182">
                  <c:v>0.47962686983560576</c:v>
                </c:pt>
                <c:pt idx="183">
                  <c:v>0.17867639938129451</c:v>
                </c:pt>
                <c:pt idx="184">
                  <c:v>0.27885488163208783</c:v>
                </c:pt>
                <c:pt idx="185">
                  <c:v>8.4428434649555222E-3</c:v>
                </c:pt>
                <c:pt idx="186">
                  <c:v>1.7111350914338175</c:v>
                </c:pt>
                <c:pt idx="187">
                  <c:v>0.77475211491918339</c:v>
                </c:pt>
                <c:pt idx="188">
                  <c:v>2.4355783376872309E-3</c:v>
                </c:pt>
                <c:pt idx="189">
                  <c:v>0.44267845259881083</c:v>
                </c:pt>
                <c:pt idx="190">
                  <c:v>9.7295437056711876E-5</c:v>
                </c:pt>
                <c:pt idx="191">
                  <c:v>4.779974525953957E-4</c:v>
                </c:pt>
                <c:pt idx="192">
                  <c:v>2.3981036044032344E-2</c:v>
                </c:pt>
                <c:pt idx="193">
                  <c:v>3.958081961811688E-2</c:v>
                </c:pt>
                <c:pt idx="194">
                  <c:v>7.6073758836496391E-2</c:v>
                </c:pt>
                <c:pt idx="195">
                  <c:v>0.34586875936700395</c:v>
                </c:pt>
                <c:pt idx="196">
                  <c:v>0.36549429606378037</c:v>
                </c:pt>
                <c:pt idx="197">
                  <c:v>5.8877046340927563E-3</c:v>
                </c:pt>
                <c:pt idx="198">
                  <c:v>3.4793607605172657E-4</c:v>
                </c:pt>
                <c:pt idx="199">
                  <c:v>0.72439667883847225</c:v>
                </c:pt>
                <c:pt idx="200">
                  <c:v>2.0227483677510236E-2</c:v>
                </c:pt>
                <c:pt idx="201">
                  <c:v>1.3532089179339108E-2</c:v>
                </c:pt>
                <c:pt idx="202">
                  <c:v>0.65202581504782375</c:v>
                </c:pt>
                <c:pt idx="203">
                  <c:v>0.32328673371593802</c:v>
                </c:pt>
                <c:pt idx="204">
                  <c:v>4.5922931176275689E-2</c:v>
                </c:pt>
                <c:pt idx="205">
                  <c:v>0.35256409020404667</c:v>
                </c:pt>
                <c:pt idx="206">
                  <c:v>0.45906285198753816</c:v>
                </c:pt>
                <c:pt idx="207">
                  <c:v>0.13844229611087638</c:v>
                </c:pt>
                <c:pt idx="208">
                  <c:v>0.6318135889404255</c:v>
                </c:pt>
                <c:pt idx="209">
                  <c:v>0.70416752025442053</c:v>
                </c:pt>
                <c:pt idx="210">
                  <c:v>9.7809706248576267E-2</c:v>
                </c:pt>
                <c:pt idx="211">
                  <c:v>0.59475993662648929</c:v>
                </c:pt>
                <c:pt idx="212">
                  <c:v>0.59509028480778103</c:v>
                </c:pt>
                <c:pt idx="213">
                  <c:v>1.2081333377010161E-2</c:v>
                </c:pt>
                <c:pt idx="214">
                  <c:v>5.5853761278860659E-2</c:v>
                </c:pt>
                <c:pt idx="215">
                  <c:v>3.6491806679776133E-2</c:v>
                </c:pt>
                <c:pt idx="216">
                  <c:v>0.10522691279196221</c:v>
                </c:pt>
                <c:pt idx="217">
                  <c:v>2.5679364902435062</c:v>
                </c:pt>
                <c:pt idx="218">
                  <c:v>0.25976966406686991</c:v>
                </c:pt>
                <c:pt idx="219">
                  <c:v>0.2108200838428286</c:v>
                </c:pt>
                <c:pt idx="220">
                  <c:v>4.8086621064560658E-2</c:v>
                </c:pt>
                <c:pt idx="221">
                  <c:v>0.33105667372188274</c:v>
                </c:pt>
                <c:pt idx="222">
                  <c:v>1.3378147993037541E-2</c:v>
                </c:pt>
                <c:pt idx="223">
                  <c:v>0.17383369052366562</c:v>
                </c:pt>
                <c:pt idx="224">
                  <c:v>9.1247326083403607E-2</c:v>
                </c:pt>
                <c:pt idx="225">
                  <c:v>2.7513735836230192E-4</c:v>
                </c:pt>
                <c:pt idx="226">
                  <c:v>1.06317408215694E-2</c:v>
                </c:pt>
                <c:pt idx="227">
                  <c:v>1.880708788256507E-2</c:v>
                </c:pt>
                <c:pt idx="228">
                  <c:v>2.902607234947743E-2</c:v>
                </c:pt>
                <c:pt idx="229">
                  <c:v>3.3499236029086834</c:v>
                </c:pt>
                <c:pt idx="230">
                  <c:v>7.1009081113954176E-3</c:v>
                </c:pt>
                <c:pt idx="231">
                  <c:v>0.2660383524305121</c:v>
                </c:pt>
                <c:pt idx="232">
                  <c:v>9.1018212660857412E-2</c:v>
                </c:pt>
                <c:pt idx="233">
                  <c:v>2.5873944824646347E-2</c:v>
                </c:pt>
                <c:pt idx="234">
                  <c:v>7.9761148881132712E-2</c:v>
                </c:pt>
                <c:pt idx="235">
                  <c:v>6.3318888470069612E-2</c:v>
                </c:pt>
                <c:pt idx="236">
                  <c:v>0.81748089527426837</c:v>
                </c:pt>
                <c:pt idx="237">
                  <c:v>7.9866821933511467E-2</c:v>
                </c:pt>
                <c:pt idx="238">
                  <c:v>0.20060545846787944</c:v>
                </c:pt>
                <c:pt idx="239">
                  <c:v>5.4864492177536433E-3</c:v>
                </c:pt>
                <c:pt idx="240">
                  <c:v>1.6508840842859581E-2</c:v>
                </c:pt>
                <c:pt idx="241">
                  <c:v>6.4064219423067295E-2</c:v>
                </c:pt>
                <c:pt idx="242">
                  <c:v>0.34303907214151219</c:v>
                </c:pt>
                <c:pt idx="243">
                  <c:v>0.10027147983276624</c:v>
                </c:pt>
                <c:pt idx="244">
                  <c:v>8.3860231697944931E-2</c:v>
                </c:pt>
                <c:pt idx="245">
                  <c:v>6.2025888932021279E-4</c:v>
                </c:pt>
                <c:pt idx="246">
                  <c:v>1.2647579960990163</c:v>
                </c:pt>
                <c:pt idx="247">
                  <c:v>0.51831306811933575</c:v>
                </c:pt>
                <c:pt idx="248">
                  <c:v>5.4761443670552468E-2</c:v>
                </c:pt>
                <c:pt idx="249">
                  <c:v>5.1060935043200056E-2</c:v>
                </c:pt>
                <c:pt idx="250">
                  <c:v>0.83945260854332882</c:v>
                </c:pt>
                <c:pt idx="251">
                  <c:v>0.63610875310175019</c:v>
                </c:pt>
                <c:pt idx="252">
                  <c:v>2.1185091279178499E-2</c:v>
                </c:pt>
                <c:pt idx="253">
                  <c:v>8.2132731992391322E-2</c:v>
                </c:pt>
                <c:pt idx="254">
                  <c:v>2.4161267255692769E-2</c:v>
                </c:pt>
                <c:pt idx="255">
                  <c:v>2.5791013240858928E-2</c:v>
                </c:pt>
                <c:pt idx="256">
                  <c:v>4.4803291556751875E-7</c:v>
                </c:pt>
                <c:pt idx="257">
                  <c:v>4.4291155613364719E-2</c:v>
                </c:pt>
                <c:pt idx="258">
                  <c:v>8.1186627730083116E-2</c:v>
                </c:pt>
                <c:pt idx="259">
                  <c:v>2.2032553937766902E-2</c:v>
                </c:pt>
                <c:pt idx="260">
                  <c:v>8.2012145512984028E-3</c:v>
                </c:pt>
                <c:pt idx="261">
                  <c:v>5.1911425681520781E-2</c:v>
                </c:pt>
                <c:pt idx="262">
                  <c:v>3.3460588748516602E-2</c:v>
                </c:pt>
                <c:pt idx="263">
                  <c:v>4.9174473921919939E-2</c:v>
                </c:pt>
                <c:pt idx="264">
                  <c:v>6.5785563483064888E-3</c:v>
                </c:pt>
                <c:pt idx="265">
                  <c:v>0.44663584496537556</c:v>
                </c:pt>
                <c:pt idx="266">
                  <c:v>7.5507442334276764E-3</c:v>
                </c:pt>
                <c:pt idx="267">
                  <c:v>1.5842619712975195E-2</c:v>
                </c:pt>
                <c:pt idx="268">
                  <c:v>9.5342294007358927E-2</c:v>
                </c:pt>
                <c:pt idx="269">
                  <c:v>2.6455370562985612E-2</c:v>
                </c:pt>
                <c:pt idx="270">
                  <c:v>0.21551952511753869</c:v>
                </c:pt>
                <c:pt idx="271">
                  <c:v>0.1212695082171469</c:v>
                </c:pt>
                <c:pt idx="272">
                  <c:v>3.5502859601289898E-2</c:v>
                </c:pt>
                <c:pt idx="273">
                  <c:v>0.55475747800208941</c:v>
                </c:pt>
                <c:pt idx="274">
                  <c:v>5.1213087236010209E-2</c:v>
                </c:pt>
                <c:pt idx="275">
                  <c:v>0.18793025168301111</c:v>
                </c:pt>
                <c:pt idx="276">
                  <c:v>5.808051980923476E-2</c:v>
                </c:pt>
                <c:pt idx="277">
                  <c:v>2.8078300388460755E-3</c:v>
                </c:pt>
                <c:pt idx="278">
                  <c:v>1.5234152005780342E-2</c:v>
                </c:pt>
                <c:pt idx="279">
                  <c:v>1.9534988171276578E-3</c:v>
                </c:pt>
                <c:pt idx="280">
                  <c:v>9.5927540187625865E-2</c:v>
                </c:pt>
                <c:pt idx="281">
                  <c:v>0.90905143004049349</c:v>
                </c:pt>
                <c:pt idx="282">
                  <c:v>0.80671887300806711</c:v>
                </c:pt>
                <c:pt idx="283">
                  <c:v>0.27841793397084635</c:v>
                </c:pt>
                <c:pt idx="284">
                  <c:v>0.43874330697424263</c:v>
                </c:pt>
                <c:pt idx="285">
                  <c:v>4.5074051213014901E-2</c:v>
                </c:pt>
                <c:pt idx="286">
                  <c:v>5.5008703065619767E-5</c:v>
                </c:pt>
                <c:pt idx="287">
                  <c:v>2.4810177730685444E-4</c:v>
                </c:pt>
                <c:pt idx="288">
                  <c:v>3.5815997586649946E-2</c:v>
                </c:pt>
                <c:pt idx="289">
                  <c:v>4.8192536132698489E-3</c:v>
                </c:pt>
                <c:pt idx="290">
                  <c:v>2.127835810220075E-4</c:v>
                </c:pt>
                <c:pt idx="291">
                  <c:v>0.14344395417986089</c:v>
                </c:pt>
                <c:pt idx="292">
                  <c:v>3.7080606350783727E-3</c:v>
                </c:pt>
                <c:pt idx="293">
                  <c:v>3.4347693038729456E-2</c:v>
                </c:pt>
                <c:pt idx="294">
                  <c:v>1.2129897256366517</c:v>
                </c:pt>
                <c:pt idx="295">
                  <c:v>2.9924629538034226E-2</c:v>
                </c:pt>
                <c:pt idx="296">
                  <c:v>2.9428243303929628E-2</c:v>
                </c:pt>
                <c:pt idx="297">
                  <c:v>1.6479925931437767E-2</c:v>
                </c:pt>
                <c:pt idx="298">
                  <c:v>0.53000132127833033</c:v>
                </c:pt>
                <c:pt idx="299">
                  <c:v>0.31551985782783043</c:v>
                </c:pt>
                <c:pt idx="300">
                  <c:v>4.9911837758322725E-2</c:v>
                </c:pt>
                <c:pt idx="301">
                  <c:v>8.4295925903363558E-3</c:v>
                </c:pt>
                <c:pt idx="302">
                  <c:v>0.17134236193872648</c:v>
                </c:pt>
                <c:pt idx="303">
                  <c:v>0.11737563076409856</c:v>
                </c:pt>
                <c:pt idx="304">
                  <c:v>0.82028953971635366</c:v>
                </c:pt>
                <c:pt idx="305">
                  <c:v>0.17197569107552912</c:v>
                </c:pt>
                <c:pt idx="306">
                  <c:v>2.0729134474112634E-2</c:v>
                </c:pt>
                <c:pt idx="307">
                  <c:v>4.8590868650998854E-2</c:v>
                </c:pt>
                <c:pt idx="308">
                  <c:v>3.9954130088853353E-2</c:v>
                </c:pt>
                <c:pt idx="309">
                  <c:v>4.7569642438134586E-2</c:v>
                </c:pt>
                <c:pt idx="310">
                  <c:v>0.28220588598515961</c:v>
                </c:pt>
                <c:pt idx="311">
                  <c:v>2.2985755802992718E-2</c:v>
                </c:pt>
                <c:pt idx="312">
                  <c:v>2.8611210233647696E-2</c:v>
                </c:pt>
                <c:pt idx="313">
                  <c:v>0.85401755788210343</c:v>
                </c:pt>
                <c:pt idx="314">
                  <c:v>0.23570658665499292</c:v>
                </c:pt>
                <c:pt idx="315">
                  <c:v>0.2194867124362255</c:v>
                </c:pt>
                <c:pt idx="316">
                  <c:v>0.7717771826198131</c:v>
                </c:pt>
                <c:pt idx="317">
                  <c:v>0.42752977183557078</c:v>
                </c:pt>
                <c:pt idx="318">
                  <c:v>0.45839428297869877</c:v>
                </c:pt>
                <c:pt idx="319">
                  <c:v>0.15411811135923115</c:v>
                </c:pt>
                <c:pt idx="320">
                  <c:v>2.8470381464204587E-3</c:v>
                </c:pt>
                <c:pt idx="321">
                  <c:v>0.11436227925715171</c:v>
                </c:pt>
                <c:pt idx="322">
                  <c:v>5.7447987645603028E-3</c:v>
                </c:pt>
                <c:pt idx="323">
                  <c:v>0.39996853173207358</c:v>
                </c:pt>
                <c:pt idx="324">
                  <c:v>0.16796056961902042</c:v>
                </c:pt>
                <c:pt idx="325">
                  <c:v>0.18705494009962378</c:v>
                </c:pt>
                <c:pt idx="326">
                  <c:v>2.4008474406900198</c:v>
                </c:pt>
                <c:pt idx="327">
                  <c:v>8.7746494898001436E-4</c:v>
                </c:pt>
                <c:pt idx="328">
                  <c:v>0.11360968173092342</c:v>
                </c:pt>
                <c:pt idx="329">
                  <c:v>0.17901625934718957</c:v>
                </c:pt>
                <c:pt idx="330">
                  <c:v>1.3752200037833143E-3</c:v>
                </c:pt>
                <c:pt idx="331">
                  <c:v>7.5391894905311885E-3</c:v>
                </c:pt>
                <c:pt idx="332">
                  <c:v>0.12732049323007261</c:v>
                </c:pt>
                <c:pt idx="333">
                  <c:v>3.168750081161744E-2</c:v>
                </c:pt>
                <c:pt idx="334">
                  <c:v>0.1611176874605347</c:v>
                </c:pt>
                <c:pt idx="335">
                  <c:v>0.43479045989122883</c:v>
                </c:pt>
                <c:pt idx="336">
                  <c:v>9.2962724562387311E-5</c:v>
                </c:pt>
                <c:pt idx="337">
                  <c:v>7.7589040104655959E-3</c:v>
                </c:pt>
                <c:pt idx="338">
                  <c:v>3.9306813198313759E-3</c:v>
                </c:pt>
                <c:pt idx="339">
                  <c:v>1.206451301948837E-2</c:v>
                </c:pt>
                <c:pt idx="340">
                  <c:v>0.12989545427479052</c:v>
                </c:pt>
                <c:pt idx="341">
                  <c:v>4.1875964475561326E-4</c:v>
                </c:pt>
                <c:pt idx="342">
                  <c:v>4.7925040662519063E-2</c:v>
                </c:pt>
                <c:pt idx="343">
                  <c:v>4.6656057362846927E-3</c:v>
                </c:pt>
                <c:pt idx="344">
                  <c:v>7.8587821447403866E-2</c:v>
                </c:pt>
                <c:pt idx="345">
                  <c:v>0.22090385438302557</c:v>
                </c:pt>
                <c:pt idx="346">
                  <c:v>9.2762903050055565E-2</c:v>
                </c:pt>
                <c:pt idx="347">
                  <c:v>0.34980923924868063</c:v>
                </c:pt>
                <c:pt idx="348">
                  <c:v>1.6210809657927121</c:v>
                </c:pt>
                <c:pt idx="349">
                  <c:v>0.19512188230686145</c:v>
                </c:pt>
                <c:pt idx="350">
                  <c:v>0.20810835766817845</c:v>
                </c:pt>
                <c:pt idx="351">
                  <c:v>4.7205332422590292E-2</c:v>
                </c:pt>
                <c:pt idx="352">
                  <c:v>0.73520146808250941</c:v>
                </c:pt>
                <c:pt idx="353">
                  <c:v>6.7068393579005378E-4</c:v>
                </c:pt>
                <c:pt idx="354">
                  <c:v>0.27130226354711839</c:v>
                </c:pt>
                <c:pt idx="355">
                  <c:v>0.37467710833617068</c:v>
                </c:pt>
                <c:pt idx="356">
                  <c:v>2.0285048111813052E-2</c:v>
                </c:pt>
                <c:pt idx="357">
                  <c:v>6.7702944712106135E-3</c:v>
                </c:pt>
                <c:pt idx="358">
                  <c:v>0.15591519783136035</c:v>
                </c:pt>
                <c:pt idx="359">
                  <c:v>0.20757604520983258</c:v>
                </c:pt>
                <c:pt idx="360">
                  <c:v>0.45010517171376102</c:v>
                </c:pt>
                <c:pt idx="361">
                  <c:v>1.1228239476446302E-2</c:v>
                </c:pt>
                <c:pt idx="362">
                  <c:v>0.12140858599200328</c:v>
                </c:pt>
                <c:pt idx="363">
                  <c:v>2.9253209470407951E-3</c:v>
                </c:pt>
                <c:pt idx="364">
                  <c:v>0.6054225343313917</c:v>
                </c:pt>
                <c:pt idx="365">
                  <c:v>2.6907868271575621E-2</c:v>
                </c:pt>
                <c:pt idx="366">
                  <c:v>0.13189619036494332</c:v>
                </c:pt>
                <c:pt idx="367">
                  <c:v>0.11582770366623828</c:v>
                </c:pt>
                <c:pt idx="368">
                  <c:v>1.1441392487327466E-2</c:v>
                </c:pt>
                <c:pt idx="369">
                  <c:v>8.5128862431583796E-3</c:v>
                </c:pt>
                <c:pt idx="370">
                  <c:v>2.6506258626070522</c:v>
                </c:pt>
                <c:pt idx="371">
                  <c:v>0.35309543878850569</c:v>
                </c:pt>
                <c:pt idx="372">
                  <c:v>1.2929039962166053E-3</c:v>
                </c:pt>
                <c:pt idx="373">
                  <c:v>0.36316805844033551</c:v>
                </c:pt>
                <c:pt idx="374">
                  <c:v>6.8824469370117922E-2</c:v>
                </c:pt>
                <c:pt idx="375">
                  <c:v>7.2039093140968842E-4</c:v>
                </c:pt>
                <c:pt idx="376">
                  <c:v>5.4731922220687774E-3</c:v>
                </c:pt>
                <c:pt idx="377">
                  <c:v>0.20098868686334884</c:v>
                </c:pt>
                <c:pt idx="378">
                  <c:v>9.4882707970303428E-3</c:v>
                </c:pt>
                <c:pt idx="379">
                  <c:v>3.2890580706254964E-3</c:v>
                </c:pt>
                <c:pt idx="380">
                  <c:v>0.29266145276529959</c:v>
                </c:pt>
                <c:pt idx="381">
                  <c:v>2.5826127959775739E-2</c:v>
                </c:pt>
                <c:pt idx="382">
                  <c:v>0.27136839710319471</c:v>
                </c:pt>
                <c:pt idx="383">
                  <c:v>6.8599934085142051E-4</c:v>
                </c:pt>
                <c:pt idx="384">
                  <c:v>1.9557398426476514E-4</c:v>
                </c:pt>
                <c:pt idx="385">
                  <c:v>0.19625678626198784</c:v>
                </c:pt>
                <c:pt idx="386">
                  <c:v>0.20863851524643459</c:v>
                </c:pt>
                <c:pt idx="387">
                  <c:v>4.6940051936822241E-2</c:v>
                </c:pt>
                <c:pt idx="388">
                  <c:v>3.9315703117143871E-2</c:v>
                </c:pt>
                <c:pt idx="389">
                  <c:v>3.8758602113210971E-2</c:v>
                </c:pt>
                <c:pt idx="390">
                  <c:v>0.26437579630239277</c:v>
                </c:pt>
                <c:pt idx="391">
                  <c:v>0.14094435561366853</c:v>
                </c:pt>
                <c:pt idx="392">
                  <c:v>0.26521120106820589</c:v>
                </c:pt>
                <c:pt idx="393">
                  <c:v>0.17020942415054277</c:v>
                </c:pt>
                <c:pt idx="394">
                  <c:v>0.43211995272547726</c:v>
                </c:pt>
                <c:pt idx="395">
                  <c:v>9.4514473174964392E-2</c:v>
                </c:pt>
                <c:pt idx="396">
                  <c:v>0.26215994209874066</c:v>
                </c:pt>
                <c:pt idx="397">
                  <c:v>0.58006327486541565</c:v>
                </c:pt>
                <c:pt idx="398">
                  <c:v>7.622011379388019E-2</c:v>
                </c:pt>
                <c:pt idx="399">
                  <c:v>6.8831670021858868E-3</c:v>
                </c:pt>
                <c:pt idx="400">
                  <c:v>1.8203125158832345</c:v>
                </c:pt>
                <c:pt idx="401">
                  <c:v>1.7104253122649158E-2</c:v>
                </c:pt>
                <c:pt idx="402">
                  <c:v>0.449479499834609</c:v>
                </c:pt>
                <c:pt idx="403">
                  <c:v>0.15230374734742727</c:v>
                </c:pt>
                <c:pt idx="404">
                  <c:v>2.5425706789352361E-2</c:v>
                </c:pt>
                <c:pt idx="405">
                  <c:v>0.12695730193552163</c:v>
                </c:pt>
                <c:pt idx="406">
                  <c:v>0.42089944233269239</c:v>
                </c:pt>
                <c:pt idx="407">
                  <c:v>0.30264494345355164</c:v>
                </c:pt>
                <c:pt idx="408">
                  <c:v>4.6272539832297052E-2</c:v>
                </c:pt>
                <c:pt idx="409">
                  <c:v>0.11732130706840688</c:v>
                </c:pt>
                <c:pt idx="410">
                  <c:v>0.12838598387423217</c:v>
                </c:pt>
                <c:pt idx="411">
                  <c:v>0.43404456109417811</c:v>
                </c:pt>
                <c:pt idx="412">
                  <c:v>3.6507130501067839E-2</c:v>
                </c:pt>
                <c:pt idx="413">
                  <c:v>6.1639557847748838</c:v>
                </c:pt>
                <c:pt idx="414">
                  <c:v>0.59811801012955323</c:v>
                </c:pt>
                <c:pt idx="415">
                  <c:v>1.4488658603295124</c:v>
                </c:pt>
                <c:pt idx="416">
                  <c:v>0.1198432163774913</c:v>
                </c:pt>
                <c:pt idx="417">
                  <c:v>2.620353581661998E-2</c:v>
                </c:pt>
                <c:pt idx="418">
                  <c:v>5.0805305490968814E-3</c:v>
                </c:pt>
                <c:pt idx="419">
                  <c:v>3.531899570289046E-2</c:v>
                </c:pt>
                <c:pt idx="420">
                  <c:v>1.092994040942322E-2</c:v>
                </c:pt>
                <c:pt idx="421">
                  <c:v>0.86755951801554398</c:v>
                </c:pt>
                <c:pt idx="422">
                  <c:v>2.7486605210286894E-3</c:v>
                </c:pt>
                <c:pt idx="423">
                  <c:v>0.21344138154450887</c:v>
                </c:pt>
                <c:pt idx="424">
                  <c:v>0.76047631536963123</c:v>
                </c:pt>
                <c:pt idx="425">
                  <c:v>0.17034017068293392</c:v>
                </c:pt>
                <c:pt idx="426">
                  <c:v>1.8263580664486378E-3</c:v>
                </c:pt>
                <c:pt idx="427">
                  <c:v>1.1111340436815747E-5</c:v>
                </c:pt>
                <c:pt idx="428">
                  <c:v>3.4783305073998107E-2</c:v>
                </c:pt>
                <c:pt idx="429">
                  <c:v>0.2033511279153368</c:v>
                </c:pt>
                <c:pt idx="430">
                  <c:v>1.261564887853813</c:v>
                </c:pt>
                <c:pt idx="431">
                  <c:v>1.0133171604222739</c:v>
                </c:pt>
                <c:pt idx="432">
                  <c:v>0.43067418742212088</c:v>
                </c:pt>
                <c:pt idx="433">
                  <c:v>1.6462067797346667</c:v>
                </c:pt>
                <c:pt idx="434">
                  <c:v>7.2447507996041549E-2</c:v>
                </c:pt>
                <c:pt idx="435">
                  <c:v>2.0861969532063675E-2</c:v>
                </c:pt>
                <c:pt idx="436">
                  <c:v>0.15721107175411145</c:v>
                </c:pt>
                <c:pt idx="437">
                  <c:v>1.022067642778903E-2</c:v>
                </c:pt>
                <c:pt idx="438">
                  <c:v>5.7300125009766119E-2</c:v>
                </c:pt>
                <c:pt idx="439">
                  <c:v>6.2196315746130392E-3</c:v>
                </c:pt>
                <c:pt idx="440">
                  <c:v>4.2835263137026854E-2</c:v>
                </c:pt>
                <c:pt idx="441">
                  <c:v>3.910381814680338E-2</c:v>
                </c:pt>
                <c:pt idx="442">
                  <c:v>5.5419785550261169E-2</c:v>
                </c:pt>
                <c:pt idx="443">
                  <c:v>8.9435025761169615E-2</c:v>
                </c:pt>
                <c:pt idx="444">
                  <c:v>0.56637931967459554</c:v>
                </c:pt>
                <c:pt idx="445">
                  <c:v>8.792795845544954E-2</c:v>
                </c:pt>
                <c:pt idx="446">
                  <c:v>5.5534667374456795E-2</c:v>
                </c:pt>
                <c:pt idx="447">
                  <c:v>6.9057686320310799E-2</c:v>
                </c:pt>
                <c:pt idx="448">
                  <c:v>2.9603242108615355E-2</c:v>
                </c:pt>
                <c:pt idx="449">
                  <c:v>1.3399287727117448E-3</c:v>
                </c:pt>
                <c:pt idx="450">
                  <c:v>0.90401094835742912</c:v>
                </c:pt>
                <c:pt idx="451">
                  <c:v>3.1265600102783349E-2</c:v>
                </c:pt>
                <c:pt idx="452">
                  <c:v>0.36125008754599558</c:v>
                </c:pt>
                <c:pt idx="453">
                  <c:v>4.2259559706204234E-3</c:v>
                </c:pt>
                <c:pt idx="454">
                  <c:v>1.2938799218079859E-2</c:v>
                </c:pt>
                <c:pt idx="455">
                  <c:v>3.490548272874696E-4</c:v>
                </c:pt>
                <c:pt idx="456">
                  <c:v>0.66389790906835988</c:v>
                </c:pt>
                <c:pt idx="457">
                  <c:v>0.24505118726264905</c:v>
                </c:pt>
                <c:pt idx="458">
                  <c:v>6.1759422498933444E-2</c:v>
                </c:pt>
                <c:pt idx="459">
                  <c:v>0.11229984258926561</c:v>
                </c:pt>
                <c:pt idx="460">
                  <c:v>5.4286989072703788E-2</c:v>
                </c:pt>
                <c:pt idx="461">
                  <c:v>1.2912585781819081</c:v>
                </c:pt>
                <c:pt idx="462">
                  <c:v>6.4654273924927925E-4</c:v>
                </c:pt>
                <c:pt idx="463">
                  <c:v>1.5106562503242969E-2</c:v>
                </c:pt>
                <c:pt idx="464">
                  <c:v>3.241530810651351E-3</c:v>
                </c:pt>
                <c:pt idx="465">
                  <c:v>8.3040739008810377E-4</c:v>
                </c:pt>
                <c:pt idx="466">
                  <c:v>1.2575182029325023</c:v>
                </c:pt>
                <c:pt idx="467">
                  <c:v>0.78669537973283699</c:v>
                </c:pt>
                <c:pt idx="468">
                  <c:v>0.16749296931322832</c:v>
                </c:pt>
                <c:pt idx="469">
                  <c:v>3.2476961433949486E-2</c:v>
                </c:pt>
                <c:pt idx="470">
                  <c:v>0.52775942340565463</c:v>
                </c:pt>
                <c:pt idx="471">
                  <c:v>0.29939236197725144</c:v>
                </c:pt>
                <c:pt idx="472">
                  <c:v>5.9809030144539078E-3</c:v>
                </c:pt>
                <c:pt idx="473">
                  <c:v>0.11998910406975985</c:v>
                </c:pt>
                <c:pt idx="474">
                  <c:v>3.4942231962537657E-3</c:v>
                </c:pt>
                <c:pt idx="475">
                  <c:v>0.37160222858010711</c:v>
                </c:pt>
                <c:pt idx="476">
                  <c:v>4.7907861641402733E-2</c:v>
                </c:pt>
                <c:pt idx="477">
                  <c:v>1.1034347687729029E-5</c:v>
                </c:pt>
                <c:pt idx="478">
                  <c:v>1.4541908843640428</c:v>
                </c:pt>
                <c:pt idx="479">
                  <c:v>3.0142039245304054E-3</c:v>
                </c:pt>
                <c:pt idx="480">
                  <c:v>4.1468653671844852E-2</c:v>
                </c:pt>
                <c:pt idx="481">
                  <c:v>0.32362088058521804</c:v>
                </c:pt>
                <c:pt idx="482">
                  <c:v>1.6989888933361792E-2</c:v>
                </c:pt>
                <c:pt idx="483">
                  <c:v>4.1917953508474638E-3</c:v>
                </c:pt>
                <c:pt idx="484">
                  <c:v>0.27689726169392481</c:v>
                </c:pt>
                <c:pt idx="485">
                  <c:v>4.6826154628635569E-2</c:v>
                </c:pt>
                <c:pt idx="486">
                  <c:v>0.21291087776792761</c:v>
                </c:pt>
                <c:pt idx="487">
                  <c:v>2.9211096894792804E-3</c:v>
                </c:pt>
                <c:pt idx="488">
                  <c:v>0.68696564276542704</c:v>
                </c:pt>
                <c:pt idx="489">
                  <c:v>8.6115726591570352E-2</c:v>
                </c:pt>
                <c:pt idx="490">
                  <c:v>3.76973837134425E-2</c:v>
                </c:pt>
                <c:pt idx="491">
                  <c:v>0.57979288336032453</c:v>
                </c:pt>
                <c:pt idx="492">
                  <c:v>0.19408023026109356</c:v>
                </c:pt>
                <c:pt idx="493">
                  <c:v>0.21496882348520388</c:v>
                </c:pt>
                <c:pt idx="494">
                  <c:v>1.3811442802212779E-2</c:v>
                </c:pt>
                <c:pt idx="495">
                  <c:v>0.22554734665198126</c:v>
                </c:pt>
                <c:pt idx="496">
                  <c:v>0.17716953702362481</c:v>
                </c:pt>
                <c:pt idx="497">
                  <c:v>6.8874178698967295E-2</c:v>
                </c:pt>
                <c:pt idx="498">
                  <c:v>0.33712136969751583</c:v>
                </c:pt>
                <c:pt idx="499">
                  <c:v>2.4063229002626758E-3</c:v>
                </c:pt>
                <c:pt idx="500">
                  <c:v>2.4649089263144772E-2</c:v>
                </c:pt>
                <c:pt idx="501">
                  <c:v>0.53987416805278943</c:v>
                </c:pt>
                <c:pt idx="502">
                  <c:v>6.3920620223485377E-4</c:v>
                </c:pt>
                <c:pt idx="503">
                  <c:v>0.12061847621138114</c:v>
                </c:pt>
                <c:pt idx="504">
                  <c:v>9.1995478809170694E-2</c:v>
                </c:pt>
                <c:pt idx="505">
                  <c:v>1.6419496662870652E-3</c:v>
                </c:pt>
                <c:pt idx="506">
                  <c:v>2.5966651786034949</c:v>
                </c:pt>
                <c:pt idx="507">
                  <c:v>0.17947360044374958</c:v>
                </c:pt>
                <c:pt idx="508">
                  <c:v>5.4483744640353611E-2</c:v>
                </c:pt>
                <c:pt idx="509">
                  <c:v>2.4565806814198271E-3</c:v>
                </c:pt>
                <c:pt idx="510">
                  <c:v>0.73509522809478001</c:v>
                </c:pt>
                <c:pt idx="511">
                  <c:v>0.23054660288800288</c:v>
                </c:pt>
                <c:pt idx="512">
                  <c:v>0.48028224962387756</c:v>
                </c:pt>
                <c:pt idx="513">
                  <c:v>1.3106762102038039</c:v>
                </c:pt>
                <c:pt idx="514">
                  <c:v>1.0116651133660271E-2</c:v>
                </c:pt>
                <c:pt idx="515">
                  <c:v>0.22284663091121273</c:v>
                </c:pt>
                <c:pt idx="516">
                  <c:v>1.3120425196691661</c:v>
                </c:pt>
                <c:pt idx="517">
                  <c:v>0.15291655763870624</c:v>
                </c:pt>
                <c:pt idx="518">
                  <c:v>0.1179785760285179</c:v>
                </c:pt>
                <c:pt idx="519">
                  <c:v>2.8024225483795542E-2</c:v>
                </c:pt>
                <c:pt idx="520">
                  <c:v>2.3155673357055446E-2</c:v>
                </c:pt>
                <c:pt idx="521">
                  <c:v>0.60241250322399464</c:v>
                </c:pt>
                <c:pt idx="522">
                  <c:v>0.80149311655733291</c:v>
                </c:pt>
                <c:pt idx="523">
                  <c:v>0.38213253599989527</c:v>
                </c:pt>
                <c:pt idx="524">
                  <c:v>8.3893441437179739E-6</c:v>
                </c:pt>
                <c:pt idx="525">
                  <c:v>2.364077519645988</c:v>
                </c:pt>
                <c:pt idx="526">
                  <c:v>6.2035181454158025E-2</c:v>
                </c:pt>
                <c:pt idx="527">
                  <c:v>9.4803653463156282E-3</c:v>
                </c:pt>
                <c:pt idx="528">
                  <c:v>0.29443142419089241</c:v>
                </c:pt>
                <c:pt idx="529">
                  <c:v>0.18011813488638109</c:v>
                </c:pt>
                <c:pt idx="530">
                  <c:v>0.10738890736659965</c:v>
                </c:pt>
                <c:pt idx="531">
                  <c:v>6.224292162991539E-2</c:v>
                </c:pt>
                <c:pt idx="532">
                  <c:v>0.26045357463981916</c:v>
                </c:pt>
                <c:pt idx="533">
                  <c:v>0.28222220511994356</c:v>
                </c:pt>
                <c:pt idx="534">
                  <c:v>0.74311930236652424</c:v>
                </c:pt>
                <c:pt idx="535">
                  <c:v>0.15606224655943812</c:v>
                </c:pt>
                <c:pt idx="536">
                  <c:v>7.8706147373466234E-2</c:v>
                </c:pt>
                <c:pt idx="537">
                  <c:v>0.21133540341778551</c:v>
                </c:pt>
                <c:pt idx="538">
                  <c:v>0.99385672649518342</c:v>
                </c:pt>
                <c:pt idx="539">
                  <c:v>0.10989735129353333</c:v>
                </c:pt>
                <c:pt idx="540">
                  <c:v>7.989858602348815E-2</c:v>
                </c:pt>
                <c:pt idx="541">
                  <c:v>9.98031660650959E-2</c:v>
                </c:pt>
                <c:pt idx="542">
                  <c:v>3.6644255344296953E-2</c:v>
                </c:pt>
                <c:pt idx="543">
                  <c:v>1.0473265292221112</c:v>
                </c:pt>
                <c:pt idx="544">
                  <c:v>9.9520663827932909E-3</c:v>
                </c:pt>
                <c:pt idx="545">
                  <c:v>1.9886238290231513E-2</c:v>
                </c:pt>
                <c:pt idx="546">
                  <c:v>0.21354061876513342</c:v>
                </c:pt>
                <c:pt idx="547">
                  <c:v>3.9710681887792636E-2</c:v>
                </c:pt>
                <c:pt idx="548">
                  <c:v>9.2601699966035084E-3</c:v>
                </c:pt>
                <c:pt idx="549">
                  <c:v>2.1951696148574142E-2</c:v>
                </c:pt>
                <c:pt idx="550">
                  <c:v>5.0819920277612294</c:v>
                </c:pt>
                <c:pt idx="551">
                  <c:v>6.2024242266892505E-3</c:v>
                </c:pt>
                <c:pt idx="552">
                  <c:v>3.8643681865140343E-4</c:v>
                </c:pt>
                <c:pt idx="553">
                  <c:v>0.85375263147972169</c:v>
                </c:pt>
                <c:pt idx="554">
                  <c:v>7.5807680103916433E-2</c:v>
                </c:pt>
                <c:pt idx="555">
                  <c:v>6.1244270485158465E-2</c:v>
                </c:pt>
                <c:pt idx="556">
                  <c:v>4.9263341986110619E-2</c:v>
                </c:pt>
                <c:pt idx="557">
                  <c:v>1.5198502012649673E-3</c:v>
                </c:pt>
                <c:pt idx="558">
                  <c:v>0.14155266566305527</c:v>
                </c:pt>
                <c:pt idx="559">
                  <c:v>1.0432941163475096</c:v>
                </c:pt>
                <c:pt idx="560">
                  <c:v>7.6838003679720907E-2</c:v>
                </c:pt>
                <c:pt idx="561">
                  <c:v>0.16433314267683502</c:v>
                </c:pt>
                <c:pt idx="562">
                  <c:v>6.2555505902037761E-2</c:v>
                </c:pt>
                <c:pt idx="563">
                  <c:v>0.22164776750260679</c:v>
                </c:pt>
                <c:pt idx="564">
                  <c:v>8.5283304444803698E-2</c:v>
                </c:pt>
                <c:pt idx="565">
                  <c:v>2.0091902502253957E-4</c:v>
                </c:pt>
                <c:pt idx="566">
                  <c:v>0.27085697112834362</c:v>
                </c:pt>
                <c:pt idx="567">
                  <c:v>7.362627219361666E-3</c:v>
                </c:pt>
                <c:pt idx="568">
                  <c:v>3.9852605439952574E-2</c:v>
                </c:pt>
                <c:pt idx="569">
                  <c:v>5.8692437215741877E-4</c:v>
                </c:pt>
                <c:pt idx="570">
                  <c:v>0.27452261111221732</c:v>
                </c:pt>
                <c:pt idx="571">
                  <c:v>1.7844432294534489</c:v>
                </c:pt>
                <c:pt idx="572">
                  <c:v>1.8215181896204478</c:v>
                </c:pt>
                <c:pt idx="573">
                  <c:v>8.4016211331926105E-2</c:v>
                </c:pt>
                <c:pt idx="574">
                  <c:v>1.5440171457925204E-2</c:v>
                </c:pt>
                <c:pt idx="575">
                  <c:v>0.10332947147871938</c:v>
                </c:pt>
                <c:pt idx="576">
                  <c:v>3.4178645506754961E-3</c:v>
                </c:pt>
                <c:pt idx="577">
                  <c:v>0.35215116121695189</c:v>
                </c:pt>
                <c:pt idx="578">
                  <c:v>0.13570955773834187</c:v>
                </c:pt>
                <c:pt idx="579">
                  <c:v>4.7505334096831005E-2</c:v>
                </c:pt>
                <c:pt idx="580">
                  <c:v>0.72756276938291753</c:v>
                </c:pt>
                <c:pt idx="581">
                  <c:v>3.2313030830359232E-2</c:v>
                </c:pt>
                <c:pt idx="582">
                  <c:v>0.33744099752241336</c:v>
                </c:pt>
                <c:pt idx="583">
                  <c:v>0.11606078235405047</c:v>
                </c:pt>
                <c:pt idx="584">
                  <c:v>0.15467145374177177</c:v>
                </c:pt>
                <c:pt idx="585">
                  <c:v>0.88540632847077183</c:v>
                </c:pt>
                <c:pt idx="586">
                  <c:v>2.3563633760822159E-2</c:v>
                </c:pt>
                <c:pt idx="587">
                  <c:v>0.21187862283225845</c:v>
                </c:pt>
                <c:pt idx="588">
                  <c:v>0.1362808264110196</c:v>
                </c:pt>
                <c:pt idx="589">
                  <c:v>0.23664995175497955</c:v>
                </c:pt>
                <c:pt idx="590">
                  <c:v>2.9692677385881692E-2</c:v>
                </c:pt>
                <c:pt idx="591">
                  <c:v>0.15852780497674795</c:v>
                </c:pt>
                <c:pt idx="592">
                  <c:v>7.972816582052171E-3</c:v>
                </c:pt>
                <c:pt idx="593">
                  <c:v>0.82277693465435031</c:v>
                </c:pt>
                <c:pt idx="594">
                  <c:v>3.1243664463479325E-2</c:v>
                </c:pt>
                <c:pt idx="595">
                  <c:v>0.23532263204500781</c:v>
                </c:pt>
                <c:pt idx="596">
                  <c:v>0.82575760258221831</c:v>
                </c:pt>
                <c:pt idx="597">
                  <c:v>7.3708444646124235E-2</c:v>
                </c:pt>
                <c:pt idx="598">
                  <c:v>1.0947929607912865</c:v>
                </c:pt>
                <c:pt idx="599">
                  <c:v>0.95968769399758858</c:v>
                </c:pt>
                <c:pt idx="600">
                  <c:v>0.21111992522847253</c:v>
                </c:pt>
                <c:pt idx="601">
                  <c:v>0.10604950013873876</c:v>
                </c:pt>
                <c:pt idx="602">
                  <c:v>9.8848471834071736E-3</c:v>
                </c:pt>
                <c:pt idx="603">
                  <c:v>2.7089210797862133E-2</c:v>
                </c:pt>
                <c:pt idx="604">
                  <c:v>1.0493603494863531E-2</c:v>
                </c:pt>
                <c:pt idx="605">
                  <c:v>9.345975870553018E-2</c:v>
                </c:pt>
                <c:pt idx="606">
                  <c:v>0.17026897148103007</c:v>
                </c:pt>
                <c:pt idx="607">
                  <c:v>0.17744461179750798</c:v>
                </c:pt>
                <c:pt idx="608">
                  <c:v>0.39451159579679035</c:v>
                </c:pt>
                <c:pt idx="609">
                  <c:v>1.6944060810445447E-5</c:v>
                </c:pt>
                <c:pt idx="610">
                  <c:v>0.12046241821820007</c:v>
                </c:pt>
                <c:pt idx="611">
                  <c:v>0.46784382845521477</c:v>
                </c:pt>
                <c:pt idx="612">
                  <c:v>0.16306590929556214</c:v>
                </c:pt>
                <c:pt idx="613">
                  <c:v>7.1211048601270996E-4</c:v>
                </c:pt>
                <c:pt idx="614">
                  <c:v>3.8358301387360835E-2</c:v>
                </c:pt>
                <c:pt idx="615">
                  <c:v>7.6358192533335766E-3</c:v>
                </c:pt>
                <c:pt idx="616">
                  <c:v>3.9613197754556005E-4</c:v>
                </c:pt>
                <c:pt idx="617">
                  <c:v>0.28887440792681512</c:v>
                </c:pt>
                <c:pt idx="618">
                  <c:v>4.5225324605728867E-2</c:v>
                </c:pt>
                <c:pt idx="619">
                  <c:v>1.6250361686887749E-2</c:v>
                </c:pt>
                <c:pt idx="620">
                  <c:v>0.15341217568604476</c:v>
                </c:pt>
                <c:pt idx="621">
                  <c:v>1.8562946684073066E-2</c:v>
                </c:pt>
                <c:pt idx="622">
                  <c:v>2.244027795385576E-2</c:v>
                </c:pt>
                <c:pt idx="623">
                  <c:v>2.3372781033505045E-2</c:v>
                </c:pt>
                <c:pt idx="624">
                  <c:v>0.65848068149648986</c:v>
                </c:pt>
                <c:pt idx="625">
                  <c:v>9.2024445419202801E-3</c:v>
                </c:pt>
                <c:pt idx="626">
                  <c:v>3.3132689111861707E-2</c:v>
                </c:pt>
                <c:pt idx="627">
                  <c:v>0.28764213528799309</c:v>
                </c:pt>
                <c:pt idx="628">
                  <c:v>0.30193912987612515</c:v>
                </c:pt>
                <c:pt idx="629">
                  <c:v>0.18965828458589992</c:v>
                </c:pt>
                <c:pt idx="630">
                  <c:v>1.309766402852219E-2</c:v>
                </c:pt>
                <c:pt idx="631">
                  <c:v>0.19518523619959069</c:v>
                </c:pt>
                <c:pt idx="632">
                  <c:v>5.8875981058037648E-4</c:v>
                </c:pt>
                <c:pt idx="633">
                  <c:v>1.2520588717092811E-2</c:v>
                </c:pt>
                <c:pt idx="634">
                  <c:v>1.9374127429296027E-2</c:v>
                </c:pt>
                <c:pt idx="635">
                  <c:v>0.12438083042218838</c:v>
                </c:pt>
                <c:pt idx="636">
                  <c:v>6.6218567272777307E-2</c:v>
                </c:pt>
                <c:pt idx="637">
                  <c:v>0.186304514707817</c:v>
                </c:pt>
                <c:pt idx="638">
                  <c:v>0.30772016246947803</c:v>
                </c:pt>
                <c:pt idx="639">
                  <c:v>3.9657152443065864E-4</c:v>
                </c:pt>
                <c:pt idx="640">
                  <c:v>8.6721785700017789E-2</c:v>
                </c:pt>
                <c:pt idx="641">
                  <c:v>9.4643089966173835E-2</c:v>
                </c:pt>
                <c:pt idx="642">
                  <c:v>1.1951045285359341</c:v>
                </c:pt>
                <c:pt idx="643">
                  <c:v>4.5851862186437338E-2</c:v>
                </c:pt>
                <c:pt idx="644">
                  <c:v>5.0229608465764512E-3</c:v>
                </c:pt>
                <c:pt idx="645">
                  <c:v>2.5311480581232691E-2</c:v>
                </c:pt>
                <c:pt idx="646">
                  <c:v>2.9805021587825569E-5</c:v>
                </c:pt>
                <c:pt idx="647">
                  <c:v>3.4310565075221918E-3</c:v>
                </c:pt>
                <c:pt idx="648">
                  <c:v>4.4587721651151012E-2</c:v>
                </c:pt>
                <c:pt idx="649">
                  <c:v>6.0369907881369124E-3</c:v>
                </c:pt>
                <c:pt idx="650">
                  <c:v>0.15795305710312277</c:v>
                </c:pt>
                <c:pt idx="651">
                  <c:v>4.4552257078725309E-2</c:v>
                </c:pt>
                <c:pt idx="652">
                  <c:v>6.0915205962563108E-5</c:v>
                </c:pt>
                <c:pt idx="653">
                  <c:v>8.7821736771698581E-4</c:v>
                </c:pt>
                <c:pt idx="654">
                  <c:v>6.3583649951127794E-2</c:v>
                </c:pt>
                <c:pt idx="655">
                  <c:v>9.8311610674241906E-2</c:v>
                </c:pt>
                <c:pt idx="656">
                  <c:v>0.37337736554460205</c:v>
                </c:pt>
                <c:pt idx="657">
                  <c:v>0.27255753734180937</c:v>
                </c:pt>
                <c:pt idx="658">
                  <c:v>1.2084185407115252E-2</c:v>
                </c:pt>
                <c:pt idx="659">
                  <c:v>9.0910274697733641E-3</c:v>
                </c:pt>
                <c:pt idx="660">
                  <c:v>9.6291552952589732E-2</c:v>
                </c:pt>
                <c:pt idx="661">
                  <c:v>6.7975165052247322E-2</c:v>
                </c:pt>
                <c:pt idx="662">
                  <c:v>0.93423200043694588</c:v>
                </c:pt>
                <c:pt idx="663">
                  <c:v>2.160244629352618E-2</c:v>
                </c:pt>
                <c:pt idx="664">
                  <c:v>0.14260222778808276</c:v>
                </c:pt>
                <c:pt idx="665">
                  <c:v>2.0579909656444181E-2</c:v>
                </c:pt>
                <c:pt idx="666">
                  <c:v>0.19864537352835618</c:v>
                </c:pt>
                <c:pt idx="667">
                  <c:v>3.5998548360606765E-2</c:v>
                </c:pt>
                <c:pt idx="668">
                  <c:v>7.613389794154169E-4</c:v>
                </c:pt>
                <c:pt idx="669">
                  <c:v>0.21375389790731916</c:v>
                </c:pt>
                <c:pt idx="670">
                  <c:v>3.3873304182765059E-3</c:v>
                </c:pt>
                <c:pt idx="671">
                  <c:v>4.8387786542946672E-3</c:v>
                </c:pt>
                <c:pt idx="672">
                  <c:v>0.18660421243986594</c:v>
                </c:pt>
                <c:pt idx="673">
                  <c:v>3.1089002743410004E-3</c:v>
                </c:pt>
                <c:pt idx="674">
                  <c:v>6.5060723702220019E-2</c:v>
                </c:pt>
                <c:pt idx="675">
                  <c:v>0.39201280892653639</c:v>
                </c:pt>
                <c:pt idx="676">
                  <c:v>0.12393969170998258</c:v>
                </c:pt>
                <c:pt idx="677">
                  <c:v>0.96637670198485304</c:v>
                </c:pt>
                <c:pt idx="678">
                  <c:v>0.15761520112814176</c:v>
                </c:pt>
                <c:pt idx="679">
                  <c:v>1.0089642599523536E-2</c:v>
                </c:pt>
                <c:pt idx="680">
                  <c:v>1.959199662328704E-2</c:v>
                </c:pt>
                <c:pt idx="681">
                  <c:v>1.0322762066602558</c:v>
                </c:pt>
                <c:pt idx="682">
                  <c:v>3.1654292210820938E-2</c:v>
                </c:pt>
                <c:pt idx="683">
                  <c:v>7.2847959187890707E-2</c:v>
                </c:pt>
                <c:pt idx="684">
                  <c:v>1.3968131952134817E-2</c:v>
                </c:pt>
                <c:pt idx="685">
                  <c:v>7.0279316013171916E-2</c:v>
                </c:pt>
                <c:pt idx="686">
                  <c:v>0.18650155012370195</c:v>
                </c:pt>
                <c:pt idx="687">
                  <c:v>0.30399109655277695</c:v>
                </c:pt>
                <c:pt idx="688">
                  <c:v>1.3431831052041064E-2</c:v>
                </c:pt>
                <c:pt idx="689">
                  <c:v>6.4749714274212333E-2</c:v>
                </c:pt>
                <c:pt idx="690">
                  <c:v>0.12402979284104208</c:v>
                </c:pt>
                <c:pt idx="691">
                  <c:v>4.6760823672160586E-3</c:v>
                </c:pt>
                <c:pt idx="692">
                  <c:v>1.007061693798625</c:v>
                </c:pt>
                <c:pt idx="693">
                  <c:v>2.4748335616958759E-4</c:v>
                </c:pt>
                <c:pt idx="694">
                  <c:v>7.7361524106083811E-3</c:v>
                </c:pt>
                <c:pt idx="695">
                  <c:v>0.62089508545004535</c:v>
                </c:pt>
                <c:pt idx="696">
                  <c:v>0.17716622678915464</c:v>
                </c:pt>
                <c:pt idx="697">
                  <c:v>2.9957727685893092E-2</c:v>
                </c:pt>
                <c:pt idx="698">
                  <c:v>0.33897031687624057</c:v>
                </c:pt>
                <c:pt idx="699">
                  <c:v>0.61739491025035509</c:v>
                </c:pt>
                <c:pt idx="700">
                  <c:v>0.77007405884526858</c:v>
                </c:pt>
                <c:pt idx="701">
                  <c:v>0.21166924995533221</c:v>
                </c:pt>
                <c:pt idx="702">
                  <c:v>6.9531500038414379E-2</c:v>
                </c:pt>
                <c:pt idx="703">
                  <c:v>0.16682210677962167</c:v>
                </c:pt>
                <c:pt idx="704">
                  <c:v>0.25250938594361905</c:v>
                </c:pt>
                <c:pt idx="705">
                  <c:v>2.9400665796100126E-2</c:v>
                </c:pt>
                <c:pt idx="706">
                  <c:v>3.7000752638763498E-2</c:v>
                </c:pt>
                <c:pt idx="707">
                  <c:v>0.29619807490899602</c:v>
                </c:pt>
                <c:pt idx="708">
                  <c:v>8.9236316455696102E-4</c:v>
                </c:pt>
                <c:pt idx="709">
                  <c:v>7.830264928620001E-2</c:v>
                </c:pt>
                <c:pt idx="710">
                  <c:v>7.6975785150594578E-3</c:v>
                </c:pt>
                <c:pt idx="711">
                  <c:v>2.1404843971077902E-2</c:v>
                </c:pt>
                <c:pt idx="712">
                  <c:v>7.5540818651819337E-3</c:v>
                </c:pt>
                <c:pt idx="713">
                  <c:v>0.87841395727336402</c:v>
                </c:pt>
                <c:pt idx="714">
                  <c:v>0.21770984171193222</c:v>
                </c:pt>
                <c:pt idx="715">
                  <c:v>3.5602860391042934E-2</c:v>
                </c:pt>
                <c:pt idx="716">
                  <c:v>0.50811840525737673</c:v>
                </c:pt>
                <c:pt idx="717">
                  <c:v>2.2857489326433108E-2</c:v>
                </c:pt>
                <c:pt idx="718">
                  <c:v>0.59750433056030938</c:v>
                </c:pt>
                <c:pt idx="719">
                  <c:v>0.10612896122703179</c:v>
                </c:pt>
                <c:pt idx="720">
                  <c:v>1.3225882579006363</c:v>
                </c:pt>
                <c:pt idx="721">
                  <c:v>5.8799716502311201E-2</c:v>
                </c:pt>
                <c:pt idx="722">
                  <c:v>6.8901717461036169E-3</c:v>
                </c:pt>
                <c:pt idx="723">
                  <c:v>0.27120063125756749</c:v>
                </c:pt>
                <c:pt idx="724">
                  <c:v>5.7260592894035345E-2</c:v>
                </c:pt>
                <c:pt idx="725">
                  <c:v>0.41859729463916695</c:v>
                </c:pt>
                <c:pt idx="726">
                  <c:v>3.0034459068852045E-2</c:v>
                </c:pt>
                <c:pt idx="727">
                  <c:v>0.24201586231007161</c:v>
                </c:pt>
                <c:pt idx="728">
                  <c:v>0.28010551011039214</c:v>
                </c:pt>
                <c:pt idx="729">
                  <c:v>0.45918039678393718</c:v>
                </c:pt>
                <c:pt idx="730">
                  <c:v>1.1916095004925717</c:v>
                </c:pt>
                <c:pt idx="731">
                  <c:v>7.3394953752767542E-2</c:v>
                </c:pt>
                <c:pt idx="732">
                  <c:v>0.20728121054304052</c:v>
                </c:pt>
                <c:pt idx="733">
                  <c:v>0.11280836349961804</c:v>
                </c:pt>
                <c:pt idx="734">
                  <c:v>3.0634271901155041E-3</c:v>
                </c:pt>
                <c:pt idx="735">
                  <c:v>0.17573647692775468</c:v>
                </c:pt>
                <c:pt idx="736">
                  <c:v>2.3765783100157117E-3</c:v>
                </c:pt>
                <c:pt idx="737">
                  <c:v>1.1033401586314554E-3</c:v>
                </c:pt>
                <c:pt idx="738">
                  <c:v>2.0782015127461726E-2</c:v>
                </c:pt>
                <c:pt idx="739">
                  <c:v>8.2847338101962223E-2</c:v>
                </c:pt>
                <c:pt idx="740">
                  <c:v>8.8593135911182008E-2</c:v>
                </c:pt>
                <c:pt idx="741">
                  <c:v>5.9952649755963851E-2</c:v>
                </c:pt>
                <c:pt idx="742">
                  <c:v>0.19136384824498207</c:v>
                </c:pt>
                <c:pt idx="743">
                  <c:v>7.8043709129352143E-2</c:v>
                </c:pt>
                <c:pt idx="744">
                  <c:v>0.49873288270312843</c:v>
                </c:pt>
                <c:pt idx="745">
                  <c:v>1.4395357701649278</c:v>
                </c:pt>
                <c:pt idx="746">
                  <c:v>6.8740225061797861E-2</c:v>
                </c:pt>
                <c:pt idx="747">
                  <c:v>4.9233538817713821E-2</c:v>
                </c:pt>
                <c:pt idx="748">
                  <c:v>2.3341395885633203E-2</c:v>
                </c:pt>
                <c:pt idx="749">
                  <c:v>7.0538136150924219E-2</c:v>
                </c:pt>
                <c:pt idx="750">
                  <c:v>0.9075064261377066</c:v>
                </c:pt>
                <c:pt idx="751">
                  <c:v>9.8061584436566554E-2</c:v>
                </c:pt>
                <c:pt idx="752">
                  <c:v>1.1868319637997955</c:v>
                </c:pt>
                <c:pt idx="753">
                  <c:v>0.26630840810569556</c:v>
                </c:pt>
                <c:pt idx="754">
                  <c:v>7.252585430486326E-2</c:v>
                </c:pt>
                <c:pt idx="755">
                  <c:v>0.60740336936117967</c:v>
                </c:pt>
                <c:pt idx="756">
                  <c:v>3.7266790713873225E-2</c:v>
                </c:pt>
                <c:pt idx="757">
                  <c:v>0.24899946993614877</c:v>
                </c:pt>
                <c:pt idx="758">
                  <c:v>4.4085892564288472E-2</c:v>
                </c:pt>
                <c:pt idx="759">
                  <c:v>2.6030188387589567E-2</c:v>
                </c:pt>
                <c:pt idx="760">
                  <c:v>0.17543460259245561</c:v>
                </c:pt>
                <c:pt idx="761">
                  <c:v>2.2343689913959654E-2</c:v>
                </c:pt>
                <c:pt idx="762">
                  <c:v>1.9750209129654384</c:v>
                </c:pt>
                <c:pt idx="763">
                  <c:v>8.9698125575140531E-5</c:v>
                </c:pt>
                <c:pt idx="764">
                  <c:v>0.27872552877880508</c:v>
                </c:pt>
                <c:pt idx="765">
                  <c:v>1.4002103592489937E-2</c:v>
                </c:pt>
                <c:pt idx="766">
                  <c:v>0.18649509463488009</c:v>
                </c:pt>
                <c:pt idx="767">
                  <c:v>0.10563587942231679</c:v>
                </c:pt>
                <c:pt idx="768">
                  <c:v>2.8827798261956413E-2</c:v>
                </c:pt>
                <c:pt idx="769">
                  <c:v>0.41158950369080222</c:v>
                </c:pt>
                <c:pt idx="770">
                  <c:v>0.10204439457646525</c:v>
                </c:pt>
                <c:pt idx="771">
                  <c:v>7.5456643023259787E-2</c:v>
                </c:pt>
                <c:pt idx="772">
                  <c:v>2.4497257913365711E-2</c:v>
                </c:pt>
                <c:pt idx="773">
                  <c:v>2.4368610005134688E-3</c:v>
                </c:pt>
                <c:pt idx="774">
                  <c:v>0.13100439734091779</c:v>
                </c:pt>
                <c:pt idx="775">
                  <c:v>0.13136321993552011</c:v>
                </c:pt>
                <c:pt idx="776">
                  <c:v>0.18294372903048101</c:v>
                </c:pt>
                <c:pt idx="777">
                  <c:v>0.21151332667994804</c:v>
                </c:pt>
                <c:pt idx="778">
                  <c:v>0.29736996903931562</c:v>
                </c:pt>
                <c:pt idx="779">
                  <c:v>3.4816023025204035E-2</c:v>
                </c:pt>
                <c:pt idx="780">
                  <c:v>0.88003801677073556</c:v>
                </c:pt>
                <c:pt idx="781">
                  <c:v>0.28347523929127699</c:v>
                </c:pt>
                <c:pt idx="782">
                  <c:v>0.31897409774463276</c:v>
                </c:pt>
                <c:pt idx="783">
                  <c:v>0.23756181067883242</c:v>
                </c:pt>
                <c:pt idx="784">
                  <c:v>9.6726957137080863E-2</c:v>
                </c:pt>
                <c:pt idx="785">
                  <c:v>2.4603196792997374E-3</c:v>
                </c:pt>
                <c:pt idx="786">
                  <c:v>4.5799290838533832E-2</c:v>
                </c:pt>
                <c:pt idx="787">
                  <c:v>0.27881541122960501</c:v>
                </c:pt>
                <c:pt idx="788">
                  <c:v>2.7148287150967097E-2</c:v>
                </c:pt>
                <c:pt idx="789">
                  <c:v>0.27776516396280782</c:v>
                </c:pt>
                <c:pt idx="790">
                  <c:v>0.37675549585792134</c:v>
                </c:pt>
                <c:pt idx="791">
                  <c:v>0.13885495728626324</c:v>
                </c:pt>
                <c:pt idx="792">
                  <c:v>5.4407105989850636E-2</c:v>
                </c:pt>
                <c:pt idx="793">
                  <c:v>8.1910670403827379E-2</c:v>
                </c:pt>
                <c:pt idx="794">
                  <c:v>2.6720188549149639E-3</c:v>
                </c:pt>
                <c:pt idx="795">
                  <c:v>0.47151582706823669</c:v>
                </c:pt>
                <c:pt idx="796">
                  <c:v>0.10777096954307916</c:v>
                </c:pt>
                <c:pt idx="797">
                  <c:v>2.079280140327306E-3</c:v>
                </c:pt>
                <c:pt idx="798">
                  <c:v>4.7828982398597904E-2</c:v>
                </c:pt>
                <c:pt idx="799">
                  <c:v>0.4465365988516603</c:v>
                </c:pt>
                <c:pt idx="800">
                  <c:v>0.11583385985837746</c:v>
                </c:pt>
                <c:pt idx="801">
                  <c:v>9.0729516668306476E-2</c:v>
                </c:pt>
                <c:pt idx="802">
                  <c:v>5.3094658848760565E-2</c:v>
                </c:pt>
                <c:pt idx="803">
                  <c:v>1.6566348064542165E-2</c:v>
                </c:pt>
                <c:pt idx="804">
                  <c:v>2.723783181512637E-3</c:v>
                </c:pt>
                <c:pt idx="805">
                  <c:v>5.9491712813101762E-2</c:v>
                </c:pt>
                <c:pt idx="806">
                  <c:v>1.3537713709190949E-2</c:v>
                </c:pt>
                <c:pt idx="807">
                  <c:v>1.2925404016289166</c:v>
                </c:pt>
                <c:pt idx="808">
                  <c:v>0.10487613146267066</c:v>
                </c:pt>
                <c:pt idx="809">
                  <c:v>1.2435612317363436E-2</c:v>
                </c:pt>
                <c:pt idx="810">
                  <c:v>4.8174361019187734E-3</c:v>
                </c:pt>
                <c:pt idx="811">
                  <c:v>5.477458320389892E-2</c:v>
                </c:pt>
                <c:pt idx="812">
                  <c:v>3.848564010262797E-2</c:v>
                </c:pt>
                <c:pt idx="813">
                  <c:v>1.3849246892878749E-2</c:v>
                </c:pt>
                <c:pt idx="814">
                  <c:v>1.164896869299227</c:v>
                </c:pt>
                <c:pt idx="815">
                  <c:v>3.5503187980893351E-2</c:v>
                </c:pt>
                <c:pt idx="816">
                  <c:v>9.0064874959735627E-2</c:v>
                </c:pt>
                <c:pt idx="817">
                  <c:v>6.9852685540720924E-2</c:v>
                </c:pt>
                <c:pt idx="818">
                  <c:v>7.5468994489148303E-2</c:v>
                </c:pt>
                <c:pt idx="819">
                  <c:v>4.7141864696584795E-2</c:v>
                </c:pt>
                <c:pt idx="820">
                  <c:v>0.9481580757819974</c:v>
                </c:pt>
                <c:pt idx="821">
                  <c:v>0.32875977147456803</c:v>
                </c:pt>
                <c:pt idx="822">
                  <c:v>0.13958278347064448</c:v>
                </c:pt>
                <c:pt idx="823">
                  <c:v>4.7108882961917109</c:v>
                </c:pt>
                <c:pt idx="824">
                  <c:v>0.19871137230943522</c:v>
                </c:pt>
                <c:pt idx="825">
                  <c:v>7.0391051509112457E-2</c:v>
                </c:pt>
                <c:pt idx="826">
                  <c:v>1.8161948051919039E-2</c:v>
                </c:pt>
                <c:pt idx="827">
                  <c:v>0.61978507068323485</c:v>
                </c:pt>
                <c:pt idx="828">
                  <c:v>1.3238266908003951</c:v>
                </c:pt>
                <c:pt idx="829">
                  <c:v>1.274295230550734</c:v>
                </c:pt>
                <c:pt idx="830">
                  <c:v>1.3757642367121792E-2</c:v>
                </c:pt>
                <c:pt idx="831">
                  <c:v>7.6961385758432871E-5</c:v>
                </c:pt>
                <c:pt idx="832">
                  <c:v>7.1584446621317674E-2</c:v>
                </c:pt>
                <c:pt idx="833">
                  <c:v>2.0033100650715276</c:v>
                </c:pt>
                <c:pt idx="834">
                  <c:v>0.52059464387165444</c:v>
                </c:pt>
                <c:pt idx="835">
                  <c:v>0.925672687204392</c:v>
                </c:pt>
                <c:pt idx="836">
                  <c:v>1.2238023920494124E-2</c:v>
                </c:pt>
                <c:pt idx="837">
                  <c:v>0.81125885793273467</c:v>
                </c:pt>
                <c:pt idx="838">
                  <c:v>3.5238064290104926E-2</c:v>
                </c:pt>
                <c:pt idx="839">
                  <c:v>1.6880826282197821</c:v>
                </c:pt>
                <c:pt idx="840">
                  <c:v>0.37092269384555154</c:v>
                </c:pt>
                <c:pt idx="841">
                  <c:v>0.2286086359254654</c:v>
                </c:pt>
                <c:pt idx="842">
                  <c:v>8.3935800270000319E-3</c:v>
                </c:pt>
                <c:pt idx="843">
                  <c:v>0.16171539480065211</c:v>
                </c:pt>
                <c:pt idx="844">
                  <c:v>3.7535624548869891E-2</c:v>
                </c:pt>
                <c:pt idx="845">
                  <c:v>6.0808615412683065E-2</c:v>
                </c:pt>
                <c:pt idx="846">
                  <c:v>1.0773816011166911E-2</c:v>
                </c:pt>
                <c:pt idx="847">
                  <c:v>9.3188591407018535E-3</c:v>
                </c:pt>
                <c:pt idx="848">
                  <c:v>2.4794202276568662E-2</c:v>
                </c:pt>
                <c:pt idx="849">
                  <c:v>0.2762421206539955</c:v>
                </c:pt>
                <c:pt idx="850">
                  <c:v>0.41017934182020288</c:v>
                </c:pt>
                <c:pt idx="851">
                  <c:v>0.39881469460986951</c:v>
                </c:pt>
                <c:pt idx="852">
                  <c:v>0.1550604295729488</c:v>
                </c:pt>
                <c:pt idx="853">
                  <c:v>8.4935992492517889E-2</c:v>
                </c:pt>
                <c:pt idx="854">
                  <c:v>3.5545397828210326E-3</c:v>
                </c:pt>
                <c:pt idx="855">
                  <c:v>0.11154559485551251</c:v>
                </c:pt>
                <c:pt idx="856">
                  <c:v>0.43008828257406173</c:v>
                </c:pt>
                <c:pt idx="857">
                  <c:v>0.12268704200080389</c:v>
                </c:pt>
                <c:pt idx="858">
                  <c:v>0.38654531156203037</c:v>
                </c:pt>
                <c:pt idx="859">
                  <c:v>0.28851963519357776</c:v>
                </c:pt>
                <c:pt idx="860">
                  <c:v>0.26259157905729491</c:v>
                </c:pt>
                <c:pt idx="861">
                  <c:v>3.4199572794406045E-2</c:v>
                </c:pt>
                <c:pt idx="862">
                  <c:v>4.6986451909443068E-2</c:v>
                </c:pt>
                <c:pt idx="863">
                  <c:v>1.9013771172232623E-2</c:v>
                </c:pt>
                <c:pt idx="864">
                  <c:v>1.8156154286384432</c:v>
                </c:pt>
                <c:pt idx="865">
                  <c:v>5.8622156827394391E-2</c:v>
                </c:pt>
                <c:pt idx="866">
                  <c:v>0.16518392342131116</c:v>
                </c:pt>
                <c:pt idx="867">
                  <c:v>6.8266639960428343E-3</c:v>
                </c:pt>
                <c:pt idx="868">
                  <c:v>0.1138663873080446</c:v>
                </c:pt>
                <c:pt idx="869">
                  <c:v>1.3881452261940326E-2</c:v>
                </c:pt>
                <c:pt idx="870">
                  <c:v>0.58229186588075665</c:v>
                </c:pt>
                <c:pt idx="871">
                  <c:v>4.4009507364974644E-2</c:v>
                </c:pt>
                <c:pt idx="872">
                  <c:v>1.6007612112938708E-2</c:v>
                </c:pt>
                <c:pt idx="873">
                  <c:v>4.78065672418332E-2</c:v>
                </c:pt>
                <c:pt idx="874">
                  <c:v>0.20612278024112599</c:v>
                </c:pt>
                <c:pt idx="875">
                  <c:v>0.19696711521769114</c:v>
                </c:pt>
                <c:pt idx="876">
                  <c:v>1.659248979592761E-2</c:v>
                </c:pt>
                <c:pt idx="877">
                  <c:v>0.39174139783345058</c:v>
                </c:pt>
                <c:pt idx="878">
                  <c:v>3.2888724585735551</c:v>
                </c:pt>
                <c:pt idx="879">
                  <c:v>7.421489783413901E-2</c:v>
                </c:pt>
                <c:pt idx="880">
                  <c:v>0.65328279525243516</c:v>
                </c:pt>
                <c:pt idx="881">
                  <c:v>0.31452401453274009</c:v>
                </c:pt>
                <c:pt idx="882">
                  <c:v>0.27141747260426441</c:v>
                </c:pt>
                <c:pt idx="883">
                  <c:v>0.15120609700265639</c:v>
                </c:pt>
                <c:pt idx="884">
                  <c:v>1.275538164009073</c:v>
                </c:pt>
                <c:pt idx="885">
                  <c:v>6.4586818113814073E-2</c:v>
                </c:pt>
                <c:pt idx="886">
                  <c:v>4.7268668994380533E-3</c:v>
                </c:pt>
                <c:pt idx="887">
                  <c:v>4.9353114811438968E-2</c:v>
                </c:pt>
                <c:pt idx="888">
                  <c:v>2.2011522543425792E-3</c:v>
                </c:pt>
                <c:pt idx="889">
                  <c:v>1.3394890542810354</c:v>
                </c:pt>
                <c:pt idx="890">
                  <c:v>1.4679333463654568E-3</c:v>
                </c:pt>
                <c:pt idx="891">
                  <c:v>6.1652799358944417E-2</c:v>
                </c:pt>
                <c:pt idx="892">
                  <c:v>2.0383818078965665E-2</c:v>
                </c:pt>
                <c:pt idx="893">
                  <c:v>2.6530554757315814</c:v>
                </c:pt>
                <c:pt idx="894">
                  <c:v>0.11585744674480666</c:v>
                </c:pt>
                <c:pt idx="895">
                  <c:v>0.12706853174407542</c:v>
                </c:pt>
                <c:pt idx="896">
                  <c:v>7.0359726451462587E-2</c:v>
                </c:pt>
                <c:pt idx="897">
                  <c:v>2.6471647163539305E-2</c:v>
                </c:pt>
                <c:pt idx="898">
                  <c:v>8.2361787355317208E-3</c:v>
                </c:pt>
                <c:pt idx="899">
                  <c:v>1.3851158791577833E-4</c:v>
                </c:pt>
                <c:pt idx="900">
                  <c:v>2.6056505576257916E-3</c:v>
                </c:pt>
                <c:pt idx="901">
                  <c:v>2.7788581135251148E-8</c:v>
                </c:pt>
                <c:pt idx="902">
                  <c:v>0.33820543932305264</c:v>
                </c:pt>
                <c:pt idx="903">
                  <c:v>0.25417789137872582</c:v>
                </c:pt>
                <c:pt idx="904">
                  <c:v>7.6042284121436432E-2</c:v>
                </c:pt>
                <c:pt idx="905">
                  <c:v>0.42336447252734782</c:v>
                </c:pt>
                <c:pt idx="906">
                  <c:v>8.8796683295056009E-2</c:v>
                </c:pt>
                <c:pt idx="907">
                  <c:v>0.32421411686979829</c:v>
                </c:pt>
                <c:pt idx="908">
                  <c:v>5.3968741455534871E-3</c:v>
                </c:pt>
                <c:pt idx="909">
                  <c:v>0.2179365840891401</c:v>
                </c:pt>
                <c:pt idx="910">
                  <c:v>4.8433009121922527E-2</c:v>
                </c:pt>
                <c:pt idx="911">
                  <c:v>0.11821974398020239</c:v>
                </c:pt>
                <c:pt idx="912">
                  <c:v>1.9272936223465073E-3</c:v>
                </c:pt>
                <c:pt idx="913">
                  <c:v>7.6609339837582613E-2</c:v>
                </c:pt>
                <c:pt idx="914">
                  <c:v>0.12786831636252519</c:v>
                </c:pt>
                <c:pt idx="915">
                  <c:v>0.18344181047125638</c:v>
                </c:pt>
                <c:pt idx="916">
                  <c:v>0.75867100139070709</c:v>
                </c:pt>
                <c:pt idx="917">
                  <c:v>3.5041474521230201E-2</c:v>
                </c:pt>
                <c:pt idx="918">
                  <c:v>0.19841789620191252</c:v>
                </c:pt>
                <c:pt idx="919">
                  <c:v>2.3137641603854474E-3</c:v>
                </c:pt>
                <c:pt idx="920">
                  <c:v>0.17111101193304587</c:v>
                </c:pt>
                <c:pt idx="921">
                  <c:v>0.28381555935016156</c:v>
                </c:pt>
                <c:pt idx="922">
                  <c:v>1.0075294802956009E-3</c:v>
                </c:pt>
                <c:pt idx="923">
                  <c:v>0.18948656713778469</c:v>
                </c:pt>
                <c:pt idx="924">
                  <c:v>0.18641401868373206</c:v>
                </c:pt>
                <c:pt idx="925">
                  <c:v>2.8527908693448272E-2</c:v>
                </c:pt>
                <c:pt idx="926">
                  <c:v>1.4908561298229872</c:v>
                </c:pt>
                <c:pt idx="927">
                  <c:v>0.19340684584926243</c:v>
                </c:pt>
                <c:pt idx="928">
                  <c:v>1.6302110218400515E-2</c:v>
                </c:pt>
                <c:pt idx="929">
                  <c:v>8.7207344556197166E-4</c:v>
                </c:pt>
                <c:pt idx="930">
                  <c:v>9.4108224192860537E-2</c:v>
                </c:pt>
                <c:pt idx="931">
                  <c:v>6.8979836050773985E-2</c:v>
                </c:pt>
                <c:pt idx="932">
                  <c:v>0.8606529735049383</c:v>
                </c:pt>
                <c:pt idx="933">
                  <c:v>0.21363337463391335</c:v>
                </c:pt>
                <c:pt idx="934">
                  <c:v>2.2271524302931703E-4</c:v>
                </c:pt>
                <c:pt idx="935">
                  <c:v>7.673604120526531E-2</c:v>
                </c:pt>
                <c:pt idx="936">
                  <c:v>0.11843024740769247</c:v>
                </c:pt>
                <c:pt idx="937">
                  <c:v>2.7764127220598088E-2</c:v>
                </c:pt>
                <c:pt idx="938">
                  <c:v>0.24171469756495131</c:v>
                </c:pt>
                <c:pt idx="939">
                  <c:v>5.6237591972730878E-2</c:v>
                </c:pt>
                <c:pt idx="940">
                  <c:v>2.1101709580058751E-2</c:v>
                </c:pt>
                <c:pt idx="941">
                  <c:v>6.8497850813263794E-3</c:v>
                </c:pt>
                <c:pt idx="942">
                  <c:v>8.5456503288675378E-2</c:v>
                </c:pt>
                <c:pt idx="943">
                  <c:v>5.7896656059442116E-2</c:v>
                </c:pt>
                <c:pt idx="944">
                  <c:v>0.37490099583664133</c:v>
                </c:pt>
                <c:pt idx="945">
                  <c:v>0.15789362089322617</c:v>
                </c:pt>
                <c:pt idx="946">
                  <c:v>0.41138051338943266</c:v>
                </c:pt>
                <c:pt idx="947">
                  <c:v>2.1744526408809431E-2</c:v>
                </c:pt>
                <c:pt idx="948">
                  <c:v>1.0640005951506716E-2</c:v>
                </c:pt>
                <c:pt idx="949">
                  <c:v>2.5730140517612386E-2</c:v>
                </c:pt>
                <c:pt idx="950">
                  <c:v>8.7221451121136748E-3</c:v>
                </c:pt>
                <c:pt idx="951">
                  <c:v>3.0078523027025308</c:v>
                </c:pt>
                <c:pt idx="952">
                  <c:v>2.483180243801146E-2</c:v>
                </c:pt>
                <c:pt idx="953">
                  <c:v>0.23870147426916716</c:v>
                </c:pt>
                <c:pt idx="954">
                  <c:v>6.0703831443963428E-2</c:v>
                </c:pt>
                <c:pt idx="955">
                  <c:v>0.19217697605735309</c:v>
                </c:pt>
                <c:pt idx="956">
                  <c:v>0.52259698670896659</c:v>
                </c:pt>
                <c:pt idx="957">
                  <c:v>2.5846039712632782</c:v>
                </c:pt>
                <c:pt idx="958">
                  <c:v>6.8764914208083699E-2</c:v>
                </c:pt>
                <c:pt idx="959">
                  <c:v>4.945860846693461E-2</c:v>
                </c:pt>
                <c:pt idx="960">
                  <c:v>1.6617461208860013E-2</c:v>
                </c:pt>
                <c:pt idx="961">
                  <c:v>4.8463677462052143E-2</c:v>
                </c:pt>
                <c:pt idx="962">
                  <c:v>3.9877616438240754E-2</c:v>
                </c:pt>
                <c:pt idx="963">
                  <c:v>8.4704072189653139E-3</c:v>
                </c:pt>
                <c:pt idx="964">
                  <c:v>0.27633442499424116</c:v>
                </c:pt>
                <c:pt idx="965">
                  <c:v>2.4935821192521865E-3</c:v>
                </c:pt>
                <c:pt idx="966">
                  <c:v>4.636307434499015E-3</c:v>
                </c:pt>
                <c:pt idx="967">
                  <c:v>1.7902208488386605E-2</c:v>
                </c:pt>
                <c:pt idx="968">
                  <c:v>0.91387958831340621</c:v>
                </c:pt>
                <c:pt idx="969">
                  <c:v>0.28147193947955512</c:v>
                </c:pt>
                <c:pt idx="970">
                  <c:v>0.14718319207968422</c:v>
                </c:pt>
                <c:pt idx="971">
                  <c:v>1.3800161740469103E-2</c:v>
                </c:pt>
                <c:pt idx="972">
                  <c:v>0.25064925352666162</c:v>
                </c:pt>
                <c:pt idx="973">
                  <c:v>3.5635871566220112E-2</c:v>
                </c:pt>
                <c:pt idx="974">
                  <c:v>0.10869297017731769</c:v>
                </c:pt>
                <c:pt idx="975">
                  <c:v>0.46027675628100101</c:v>
                </c:pt>
                <c:pt idx="976">
                  <c:v>1.295471783805163</c:v>
                </c:pt>
                <c:pt idx="977">
                  <c:v>1.4062566423250465E-3</c:v>
                </c:pt>
                <c:pt idx="978">
                  <c:v>7.9803165865403494E-2</c:v>
                </c:pt>
                <c:pt idx="979">
                  <c:v>6.3378545301402758E-3</c:v>
                </c:pt>
                <c:pt idx="980">
                  <c:v>5.2030978820155824E-2</c:v>
                </c:pt>
                <c:pt idx="981">
                  <c:v>6.4446343756196524E-4</c:v>
                </c:pt>
                <c:pt idx="982">
                  <c:v>5.6275781436713182E-3</c:v>
                </c:pt>
                <c:pt idx="983">
                  <c:v>0.13765197409581378</c:v>
                </c:pt>
                <c:pt idx="984">
                  <c:v>1.7233892599808304E-2</c:v>
                </c:pt>
                <c:pt idx="985">
                  <c:v>7.5983912925538868E-2</c:v>
                </c:pt>
                <c:pt idx="986">
                  <c:v>7.2521538369794674E-3</c:v>
                </c:pt>
                <c:pt idx="987">
                  <c:v>1.9291512479288942E-2</c:v>
                </c:pt>
                <c:pt idx="988">
                  <c:v>8.364256347881434E-4</c:v>
                </c:pt>
                <c:pt idx="989">
                  <c:v>0.41951660531411333</c:v>
                </c:pt>
                <c:pt idx="990">
                  <c:v>2.5279487859846378E-2</c:v>
                </c:pt>
                <c:pt idx="991">
                  <c:v>4.0538195521202597E-4</c:v>
                </c:pt>
                <c:pt idx="992">
                  <c:v>0.15741258154830551</c:v>
                </c:pt>
                <c:pt idx="993">
                  <c:v>0.19764575037125118</c:v>
                </c:pt>
                <c:pt idx="994">
                  <c:v>0.1560107050210327</c:v>
                </c:pt>
                <c:pt idx="995">
                  <c:v>0.31427572789660252</c:v>
                </c:pt>
                <c:pt idx="996">
                  <c:v>0.82721292053854656</c:v>
                </c:pt>
                <c:pt idx="997">
                  <c:v>6.0830234034823659E-4</c:v>
                </c:pt>
                <c:pt idx="998">
                  <c:v>0.44201861959316674</c:v>
                </c:pt>
                <c:pt idx="999">
                  <c:v>0.16427790091101774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B-48BB-8A60-40B456D16E1C}"/>
            </c:ext>
          </c:extLst>
        </c:ser>
        <c:ser>
          <c:idx val="1"/>
          <c:order val="1"/>
          <c:tx>
            <c:strRef>
              <c:f>Regression!$H$26</c:f>
              <c:strCache>
                <c:ptCount val="1"/>
                <c:pt idx="0">
                  <c:v>Conditional Expectation (Variance on path)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4.2551577344443494</c:v>
                </c:pt>
                <c:pt idx="1">
                  <c:v>9.5267901760535967</c:v>
                </c:pt>
                <c:pt idx="2">
                  <c:v>6.637437626837829</c:v>
                </c:pt>
                <c:pt idx="3">
                  <c:v>7.2503854090537256</c:v>
                </c:pt>
                <c:pt idx="4">
                  <c:v>9.1237818404571449</c:v>
                </c:pt>
                <c:pt idx="5">
                  <c:v>9.421538041437584</c:v>
                </c:pt>
                <c:pt idx="6">
                  <c:v>6.5365799158343467</c:v>
                </c:pt>
                <c:pt idx="7">
                  <c:v>10.830059900189045</c:v>
                </c:pt>
                <c:pt idx="8">
                  <c:v>8.1252871151947481</c:v>
                </c:pt>
                <c:pt idx="9">
                  <c:v>7.4739006204927394</c:v>
                </c:pt>
                <c:pt idx="10">
                  <c:v>5.9391937527845089</c:v>
                </c:pt>
                <c:pt idx="11">
                  <c:v>6.541851325461133</c:v>
                </c:pt>
                <c:pt idx="12">
                  <c:v>9.8140049722096752</c:v>
                </c:pt>
                <c:pt idx="13">
                  <c:v>9.8491715935692881</c:v>
                </c:pt>
                <c:pt idx="14">
                  <c:v>7.2790080135705884</c:v>
                </c:pt>
                <c:pt idx="15">
                  <c:v>7.2785575642445428</c:v>
                </c:pt>
                <c:pt idx="16">
                  <c:v>9.0793472627251592</c:v>
                </c:pt>
                <c:pt idx="17">
                  <c:v>7.5876615321320893</c:v>
                </c:pt>
                <c:pt idx="18">
                  <c:v>7.602886442762852</c:v>
                </c:pt>
                <c:pt idx="19">
                  <c:v>7.5038135202881806</c:v>
                </c:pt>
                <c:pt idx="20">
                  <c:v>9.8558557687755375</c:v>
                </c:pt>
                <c:pt idx="21">
                  <c:v>9.4068102881130233</c:v>
                </c:pt>
                <c:pt idx="22">
                  <c:v>6.4456087369092447</c:v>
                </c:pt>
                <c:pt idx="23">
                  <c:v>15.475424864035896</c:v>
                </c:pt>
                <c:pt idx="24">
                  <c:v>9.7351216368628553</c:v>
                </c:pt>
                <c:pt idx="25">
                  <c:v>7.91979682112287</c:v>
                </c:pt>
                <c:pt idx="26">
                  <c:v>7.6734005262151985</c:v>
                </c:pt>
                <c:pt idx="27">
                  <c:v>9.8186929629480915</c:v>
                </c:pt>
                <c:pt idx="28">
                  <c:v>7.4876032053169581</c:v>
                </c:pt>
                <c:pt idx="29">
                  <c:v>14.638283275719871</c:v>
                </c:pt>
                <c:pt idx="30">
                  <c:v>8.2184227332584356</c:v>
                </c:pt>
                <c:pt idx="31">
                  <c:v>14.274680863576549</c:v>
                </c:pt>
                <c:pt idx="32">
                  <c:v>7.7102584945457595</c:v>
                </c:pt>
                <c:pt idx="33">
                  <c:v>9.7369899397181623</c:v>
                </c:pt>
                <c:pt idx="34">
                  <c:v>7.1767542359431253</c:v>
                </c:pt>
                <c:pt idx="35">
                  <c:v>9.5370615777728869</c:v>
                </c:pt>
                <c:pt idx="36">
                  <c:v>8.5890523578036646</c:v>
                </c:pt>
                <c:pt idx="37">
                  <c:v>9.1748011915545291</c:v>
                </c:pt>
                <c:pt idx="38">
                  <c:v>8.0251185756943659</c:v>
                </c:pt>
                <c:pt idx="39">
                  <c:v>6.5768708440924648</c:v>
                </c:pt>
                <c:pt idx="40">
                  <c:v>5.1393748029228146</c:v>
                </c:pt>
                <c:pt idx="41">
                  <c:v>10.952338887977621</c:v>
                </c:pt>
                <c:pt idx="42">
                  <c:v>10.075330246378037</c:v>
                </c:pt>
                <c:pt idx="43">
                  <c:v>7.138018803281148</c:v>
                </c:pt>
                <c:pt idx="44">
                  <c:v>5.40268056421555</c:v>
                </c:pt>
                <c:pt idx="45">
                  <c:v>10.251677057729468</c:v>
                </c:pt>
                <c:pt idx="46">
                  <c:v>6.6957744695056318</c:v>
                </c:pt>
                <c:pt idx="47">
                  <c:v>6.9611526197744817</c:v>
                </c:pt>
                <c:pt idx="48">
                  <c:v>4.9486598164348816</c:v>
                </c:pt>
                <c:pt idx="49">
                  <c:v>9.1874174627450156</c:v>
                </c:pt>
                <c:pt idx="50">
                  <c:v>4.1112202622965386</c:v>
                </c:pt>
                <c:pt idx="51">
                  <c:v>10.808499355841487</c:v>
                </c:pt>
                <c:pt idx="52">
                  <c:v>9.2609068363986893</c:v>
                </c:pt>
                <c:pt idx="53">
                  <c:v>11.856179656429012</c:v>
                </c:pt>
                <c:pt idx="54">
                  <c:v>11.292484423391072</c:v>
                </c:pt>
                <c:pt idx="55">
                  <c:v>6.3629758439831816</c:v>
                </c:pt>
                <c:pt idx="56">
                  <c:v>6.5706568409375032</c:v>
                </c:pt>
                <c:pt idx="57">
                  <c:v>6.0261666604861253</c:v>
                </c:pt>
                <c:pt idx="58">
                  <c:v>13.381415943439777</c:v>
                </c:pt>
                <c:pt idx="59">
                  <c:v>11.812121661520161</c:v>
                </c:pt>
                <c:pt idx="60">
                  <c:v>9.5976341385152217</c:v>
                </c:pt>
                <c:pt idx="61">
                  <c:v>6.2155556243411336</c:v>
                </c:pt>
                <c:pt idx="62">
                  <c:v>8.38342270855604</c:v>
                </c:pt>
                <c:pt idx="63">
                  <c:v>9.1840600504100678</c:v>
                </c:pt>
                <c:pt idx="64">
                  <c:v>7.4295497114281854</c:v>
                </c:pt>
                <c:pt idx="65">
                  <c:v>9.1443574667698506</c:v>
                </c:pt>
                <c:pt idx="66">
                  <c:v>10.529666952571791</c:v>
                </c:pt>
                <c:pt idx="67">
                  <c:v>11.03399780738776</c:v>
                </c:pt>
                <c:pt idx="68">
                  <c:v>7.6853430928872513</c:v>
                </c:pt>
                <c:pt idx="69">
                  <c:v>6.2676382032363076</c:v>
                </c:pt>
                <c:pt idx="70">
                  <c:v>9.62448760636663</c:v>
                </c:pt>
                <c:pt idx="71">
                  <c:v>14.076169600836355</c:v>
                </c:pt>
                <c:pt idx="72">
                  <c:v>7.9462035106642226</c:v>
                </c:pt>
                <c:pt idx="73">
                  <c:v>6.1853417188626114</c:v>
                </c:pt>
                <c:pt idx="74">
                  <c:v>9.497125133783058</c:v>
                </c:pt>
                <c:pt idx="75">
                  <c:v>6.923700503291558</c:v>
                </c:pt>
                <c:pt idx="76">
                  <c:v>5.7278233631756583</c:v>
                </c:pt>
                <c:pt idx="77">
                  <c:v>9.6434964334549864</c:v>
                </c:pt>
                <c:pt idx="78">
                  <c:v>9.3098341981052801</c:v>
                </c:pt>
                <c:pt idx="79">
                  <c:v>11.032144877757675</c:v>
                </c:pt>
                <c:pt idx="80">
                  <c:v>11.932441422951753</c:v>
                </c:pt>
                <c:pt idx="81">
                  <c:v>6.6728754083777631</c:v>
                </c:pt>
                <c:pt idx="82">
                  <c:v>6.5775109553659181</c:v>
                </c:pt>
                <c:pt idx="83">
                  <c:v>9.9116608128797541</c:v>
                </c:pt>
                <c:pt idx="84">
                  <c:v>12.072548079985449</c:v>
                </c:pt>
                <c:pt idx="85">
                  <c:v>8.4247367836663454</c:v>
                </c:pt>
                <c:pt idx="86">
                  <c:v>5.0779011694295768</c:v>
                </c:pt>
                <c:pt idx="87">
                  <c:v>9.0065498483220594</c:v>
                </c:pt>
                <c:pt idx="88">
                  <c:v>5.3297495743868613</c:v>
                </c:pt>
                <c:pt idx="89">
                  <c:v>12.539625897009088</c:v>
                </c:pt>
                <c:pt idx="90">
                  <c:v>12.105103509790816</c:v>
                </c:pt>
                <c:pt idx="91">
                  <c:v>7.4781043405432257</c:v>
                </c:pt>
                <c:pt idx="92">
                  <c:v>6.1811235300059497</c:v>
                </c:pt>
                <c:pt idx="93">
                  <c:v>7.1116602218377434</c:v>
                </c:pt>
                <c:pt idx="94">
                  <c:v>12.052516122397682</c:v>
                </c:pt>
                <c:pt idx="95">
                  <c:v>15.281301850753318</c:v>
                </c:pt>
                <c:pt idx="96">
                  <c:v>7.0630354608029577</c:v>
                </c:pt>
                <c:pt idx="97">
                  <c:v>3.37550362805408</c:v>
                </c:pt>
                <c:pt idx="98">
                  <c:v>5.1910982513376123</c:v>
                </c:pt>
                <c:pt idx="99">
                  <c:v>7.9576229410768171</c:v>
                </c:pt>
                <c:pt idx="100">
                  <c:v>11.209895772648611</c:v>
                </c:pt>
                <c:pt idx="101">
                  <c:v>9.0757629430155831</c:v>
                </c:pt>
                <c:pt idx="102">
                  <c:v>4.8853919608187528</c:v>
                </c:pt>
                <c:pt idx="103">
                  <c:v>6.2901194649181669</c:v>
                </c:pt>
                <c:pt idx="104">
                  <c:v>11.98172245940038</c:v>
                </c:pt>
                <c:pt idx="105">
                  <c:v>6.7798824519262508</c:v>
                </c:pt>
                <c:pt idx="106">
                  <c:v>15.151180101163368</c:v>
                </c:pt>
                <c:pt idx="107">
                  <c:v>6.6949074749638582</c:v>
                </c:pt>
                <c:pt idx="108">
                  <c:v>13.557727745455253</c:v>
                </c:pt>
                <c:pt idx="109">
                  <c:v>7.4169884987346197</c:v>
                </c:pt>
                <c:pt idx="110">
                  <c:v>14.394005547240882</c:v>
                </c:pt>
                <c:pt idx="111">
                  <c:v>9.4698298572574977</c:v>
                </c:pt>
                <c:pt idx="112">
                  <c:v>13.766833748458293</c:v>
                </c:pt>
                <c:pt idx="113">
                  <c:v>10.493848210955697</c:v>
                </c:pt>
                <c:pt idx="114">
                  <c:v>10.439634379130114</c:v>
                </c:pt>
                <c:pt idx="115">
                  <c:v>7.8781952842300127</c:v>
                </c:pt>
                <c:pt idx="116">
                  <c:v>7.5614407602890026</c:v>
                </c:pt>
                <c:pt idx="117">
                  <c:v>9.7834155716581286</c:v>
                </c:pt>
                <c:pt idx="118">
                  <c:v>13.55590887322384</c:v>
                </c:pt>
                <c:pt idx="119">
                  <c:v>6.5342846965814241</c:v>
                </c:pt>
                <c:pt idx="120">
                  <c:v>8.96798835311135</c:v>
                </c:pt>
                <c:pt idx="121">
                  <c:v>8.3631479397519097</c:v>
                </c:pt>
                <c:pt idx="122">
                  <c:v>10.360432712473227</c:v>
                </c:pt>
                <c:pt idx="123">
                  <c:v>11.202983321079339</c:v>
                </c:pt>
                <c:pt idx="124">
                  <c:v>8.5424472444715125</c:v>
                </c:pt>
                <c:pt idx="125">
                  <c:v>10.852430340373031</c:v>
                </c:pt>
                <c:pt idx="126">
                  <c:v>5.4111559715523434</c:v>
                </c:pt>
                <c:pt idx="127">
                  <c:v>7.7562498094808756</c:v>
                </c:pt>
                <c:pt idx="128">
                  <c:v>7.5977735384725138</c:v>
                </c:pt>
                <c:pt idx="129">
                  <c:v>8.2253207982641499</c:v>
                </c:pt>
                <c:pt idx="130">
                  <c:v>7.6728017904303663</c:v>
                </c:pt>
                <c:pt idx="131">
                  <c:v>11.063673590399466</c:v>
                </c:pt>
                <c:pt idx="132">
                  <c:v>8.826040626019207</c:v>
                </c:pt>
                <c:pt idx="133">
                  <c:v>11.228784852482191</c:v>
                </c:pt>
                <c:pt idx="134">
                  <c:v>8.6932783876127626</c:v>
                </c:pt>
                <c:pt idx="135">
                  <c:v>9.8734144281956269</c:v>
                </c:pt>
                <c:pt idx="136">
                  <c:v>9.7673966162880141</c:v>
                </c:pt>
                <c:pt idx="137">
                  <c:v>13.674469284801475</c:v>
                </c:pt>
                <c:pt idx="138">
                  <c:v>8.709888932278524</c:v>
                </c:pt>
                <c:pt idx="139">
                  <c:v>4.8295701411310512</c:v>
                </c:pt>
                <c:pt idx="140">
                  <c:v>9.5819398943845329</c:v>
                </c:pt>
                <c:pt idx="141">
                  <c:v>6.2555611571149701</c:v>
                </c:pt>
                <c:pt idx="142">
                  <c:v>7.7275116102761858</c:v>
                </c:pt>
                <c:pt idx="143">
                  <c:v>13.177516569826208</c:v>
                </c:pt>
                <c:pt idx="144">
                  <c:v>10.659548845755522</c:v>
                </c:pt>
                <c:pt idx="145">
                  <c:v>8.6337089399062279</c:v>
                </c:pt>
                <c:pt idx="146">
                  <c:v>15.205927752339926</c:v>
                </c:pt>
                <c:pt idx="147">
                  <c:v>7.6836442552202753</c:v>
                </c:pt>
                <c:pt idx="148">
                  <c:v>4.216075296141816</c:v>
                </c:pt>
                <c:pt idx="149">
                  <c:v>9.5730683151152629</c:v>
                </c:pt>
                <c:pt idx="150">
                  <c:v>9.822355366698142</c:v>
                </c:pt>
                <c:pt idx="151">
                  <c:v>14.603128208169384</c:v>
                </c:pt>
                <c:pt idx="152">
                  <c:v>6.8283714243723539</c:v>
                </c:pt>
                <c:pt idx="153">
                  <c:v>8.2987859733994735</c:v>
                </c:pt>
                <c:pt idx="154">
                  <c:v>4.2636428341558039</c:v>
                </c:pt>
                <c:pt idx="155">
                  <c:v>6.194685071653705</c:v>
                </c:pt>
                <c:pt idx="156">
                  <c:v>7.0071720835801514</c:v>
                </c:pt>
                <c:pt idx="157">
                  <c:v>7.1351628994331238</c:v>
                </c:pt>
                <c:pt idx="158">
                  <c:v>8.5281651337678586</c:v>
                </c:pt>
                <c:pt idx="159">
                  <c:v>10.458586988759775</c:v>
                </c:pt>
                <c:pt idx="160">
                  <c:v>6.1238465189740312</c:v>
                </c:pt>
                <c:pt idx="161">
                  <c:v>7.5889072580988293</c:v>
                </c:pt>
                <c:pt idx="162">
                  <c:v>9.4372815977897631</c:v>
                </c:pt>
                <c:pt idx="163">
                  <c:v>13.259586171589616</c:v>
                </c:pt>
                <c:pt idx="164">
                  <c:v>10.022922305456936</c:v>
                </c:pt>
                <c:pt idx="165">
                  <c:v>4.904668896204111</c:v>
                </c:pt>
                <c:pt idx="166">
                  <c:v>8.1484516380978924</c:v>
                </c:pt>
                <c:pt idx="167">
                  <c:v>7.9162433753253678</c:v>
                </c:pt>
                <c:pt idx="168">
                  <c:v>9.2716233113811199</c:v>
                </c:pt>
                <c:pt idx="169">
                  <c:v>10.572685660406762</c:v>
                </c:pt>
                <c:pt idx="170">
                  <c:v>7.8816823323428888</c:v>
                </c:pt>
                <c:pt idx="171">
                  <c:v>11.809812578913123</c:v>
                </c:pt>
                <c:pt idx="172">
                  <c:v>12.028880571973787</c:v>
                </c:pt>
                <c:pt idx="173">
                  <c:v>5.9609110929358868</c:v>
                </c:pt>
                <c:pt idx="174">
                  <c:v>10.488775543124223</c:v>
                </c:pt>
                <c:pt idx="175">
                  <c:v>8.9578502918466452</c:v>
                </c:pt>
                <c:pt idx="176">
                  <c:v>6.2614568663373635</c:v>
                </c:pt>
                <c:pt idx="177">
                  <c:v>5.8868149992034109</c:v>
                </c:pt>
                <c:pt idx="178">
                  <c:v>6.0788492005696737</c:v>
                </c:pt>
                <c:pt idx="179">
                  <c:v>7.1371105967661581</c:v>
                </c:pt>
                <c:pt idx="180">
                  <c:v>4.7462606024075056</c:v>
                </c:pt>
                <c:pt idx="181">
                  <c:v>5.6922170646821417</c:v>
                </c:pt>
                <c:pt idx="182">
                  <c:v>11.138707021111536</c:v>
                </c:pt>
                <c:pt idx="183">
                  <c:v>9.2919633697069806</c:v>
                </c:pt>
                <c:pt idx="184">
                  <c:v>7.3043936159266556</c:v>
                </c:pt>
                <c:pt idx="185">
                  <c:v>7.3160182595405088</c:v>
                </c:pt>
                <c:pt idx="186">
                  <c:v>15.058698316502465</c:v>
                </c:pt>
                <c:pt idx="187">
                  <c:v>6.762588915572799</c:v>
                </c:pt>
                <c:pt idx="188">
                  <c:v>4.982091692704909</c:v>
                </c:pt>
                <c:pt idx="189">
                  <c:v>10.401262986463717</c:v>
                </c:pt>
                <c:pt idx="190">
                  <c:v>8.8282150380582891</c:v>
                </c:pt>
                <c:pt idx="191">
                  <c:v>8.5216818737497526</c:v>
                </c:pt>
                <c:pt idx="192">
                  <c:v>5.7296802834903398</c:v>
                </c:pt>
                <c:pt idx="193">
                  <c:v>3.5223235183442494</c:v>
                </c:pt>
                <c:pt idx="194">
                  <c:v>13.619509114823767</c:v>
                </c:pt>
                <c:pt idx="195">
                  <c:v>6.6807338818179574</c:v>
                </c:pt>
                <c:pt idx="196">
                  <c:v>5.7816453895507358</c:v>
                </c:pt>
                <c:pt idx="197">
                  <c:v>8.1604331396335628</c:v>
                </c:pt>
                <c:pt idx="198">
                  <c:v>3.7560025956581113</c:v>
                </c:pt>
                <c:pt idx="199">
                  <c:v>10.000991144658904</c:v>
                </c:pt>
                <c:pt idx="200">
                  <c:v>8.7245132077934127</c:v>
                </c:pt>
                <c:pt idx="201">
                  <c:v>8.0145134429877061</c:v>
                </c:pt>
                <c:pt idx="202">
                  <c:v>11.35948767099906</c:v>
                </c:pt>
                <c:pt idx="203">
                  <c:v>7.9993305021564662</c:v>
                </c:pt>
                <c:pt idx="204">
                  <c:v>10.21499764763867</c:v>
                </c:pt>
                <c:pt idx="205">
                  <c:v>7.7054357585236417</c:v>
                </c:pt>
                <c:pt idx="206">
                  <c:v>13.32883406788487</c:v>
                </c:pt>
                <c:pt idx="207">
                  <c:v>5.2864540091990735</c:v>
                </c:pt>
                <c:pt idx="208">
                  <c:v>11.890554478379233</c:v>
                </c:pt>
                <c:pt idx="209">
                  <c:v>12.13830653973617</c:v>
                </c:pt>
                <c:pt idx="210">
                  <c:v>6.1805191480307258</c:v>
                </c:pt>
                <c:pt idx="211">
                  <c:v>11.079343040428917</c:v>
                </c:pt>
                <c:pt idx="212">
                  <c:v>5.2727099917117926</c:v>
                </c:pt>
                <c:pt idx="213">
                  <c:v>6.4807287479524627</c:v>
                </c:pt>
                <c:pt idx="214">
                  <c:v>8.9516127560977523</c:v>
                </c:pt>
                <c:pt idx="215">
                  <c:v>7.5447106704209768</c:v>
                </c:pt>
                <c:pt idx="216">
                  <c:v>12.007909335704207</c:v>
                </c:pt>
                <c:pt idx="217">
                  <c:v>12.536186194198969</c:v>
                </c:pt>
                <c:pt idx="218">
                  <c:v>10.463445728390303</c:v>
                </c:pt>
                <c:pt idx="219">
                  <c:v>7.9814202868670403</c:v>
                </c:pt>
                <c:pt idx="220">
                  <c:v>8.69872951592553</c:v>
                </c:pt>
                <c:pt idx="221">
                  <c:v>8.7800319716819217</c:v>
                </c:pt>
                <c:pt idx="222">
                  <c:v>12.161346467423508</c:v>
                </c:pt>
                <c:pt idx="223">
                  <c:v>8.6312570335002725</c:v>
                </c:pt>
                <c:pt idx="224">
                  <c:v>10.441517213792752</c:v>
                </c:pt>
                <c:pt idx="225">
                  <c:v>4.4143529289527841</c:v>
                </c:pt>
                <c:pt idx="226">
                  <c:v>10.785784848752215</c:v>
                </c:pt>
                <c:pt idx="227">
                  <c:v>6.4933892916482794</c:v>
                </c:pt>
                <c:pt idx="228">
                  <c:v>5.2388502527587981</c:v>
                </c:pt>
                <c:pt idx="229">
                  <c:v>13.860856965380638</c:v>
                </c:pt>
                <c:pt idx="230">
                  <c:v>12.583370646707909</c:v>
                </c:pt>
                <c:pt idx="231">
                  <c:v>10.316414081327068</c:v>
                </c:pt>
                <c:pt idx="232">
                  <c:v>11.575919762890468</c:v>
                </c:pt>
                <c:pt idx="233">
                  <c:v>8.0226150386348625</c:v>
                </c:pt>
                <c:pt idx="234">
                  <c:v>9.1582943090222741</c:v>
                </c:pt>
                <c:pt idx="235">
                  <c:v>6.552687862835719</c:v>
                </c:pt>
                <c:pt idx="236">
                  <c:v>5.7778254218494904</c:v>
                </c:pt>
                <c:pt idx="237">
                  <c:v>8.8307660595567015</c:v>
                </c:pt>
                <c:pt idx="238">
                  <c:v>8.8922195738248568</c:v>
                </c:pt>
                <c:pt idx="239">
                  <c:v>8.6616181533770558</c:v>
                </c:pt>
                <c:pt idx="240">
                  <c:v>9.6748758451403862</c:v>
                </c:pt>
                <c:pt idx="241">
                  <c:v>8.0552959495372267</c:v>
                </c:pt>
                <c:pt idx="242">
                  <c:v>10.72383005010375</c:v>
                </c:pt>
                <c:pt idx="243">
                  <c:v>8.7119165709303843</c:v>
                </c:pt>
                <c:pt idx="244">
                  <c:v>8.1398561092331079</c:v>
                </c:pt>
                <c:pt idx="245">
                  <c:v>11.432541435265119</c:v>
                </c:pt>
                <c:pt idx="246">
                  <c:v>14.602625743593769</c:v>
                </c:pt>
                <c:pt idx="247">
                  <c:v>6.1085270012303292</c:v>
                </c:pt>
                <c:pt idx="248">
                  <c:v>10.962143927902156</c:v>
                </c:pt>
                <c:pt idx="249">
                  <c:v>6.5681577469806891</c:v>
                </c:pt>
                <c:pt idx="250">
                  <c:v>7.4284196427737914</c:v>
                </c:pt>
                <c:pt idx="251">
                  <c:v>9.6716203970696863</c:v>
                </c:pt>
                <c:pt idx="252">
                  <c:v>7.1766578686779816</c:v>
                </c:pt>
                <c:pt idx="253">
                  <c:v>5.2624891883774394</c:v>
                </c:pt>
                <c:pt idx="254">
                  <c:v>5.9011500066149587</c:v>
                </c:pt>
                <c:pt idx="255">
                  <c:v>5.3471180835984127</c:v>
                </c:pt>
                <c:pt idx="256">
                  <c:v>9.223497470381826</c:v>
                </c:pt>
                <c:pt idx="257">
                  <c:v>6.9063641712759294</c:v>
                </c:pt>
                <c:pt idx="258">
                  <c:v>6.6952363279062919</c:v>
                </c:pt>
                <c:pt idx="259">
                  <c:v>9.6023224939382779</c:v>
                </c:pt>
                <c:pt idx="260">
                  <c:v>7.5665052913346607</c:v>
                </c:pt>
                <c:pt idx="261">
                  <c:v>6.2112357418615414</c:v>
                </c:pt>
                <c:pt idx="262">
                  <c:v>6.2883765230578277</c:v>
                </c:pt>
                <c:pt idx="263">
                  <c:v>5.3163168453005616</c:v>
                </c:pt>
                <c:pt idx="264">
                  <c:v>10.403001623719323</c:v>
                </c:pt>
                <c:pt idx="265">
                  <c:v>7.266761988251603</c:v>
                </c:pt>
                <c:pt idx="266">
                  <c:v>5.7725542710434148</c:v>
                </c:pt>
                <c:pt idx="267">
                  <c:v>7.2732764269806687</c:v>
                </c:pt>
                <c:pt idx="268">
                  <c:v>6.0707495133378782</c:v>
                </c:pt>
                <c:pt idx="269">
                  <c:v>8.7323666645175813</c:v>
                </c:pt>
                <c:pt idx="270">
                  <c:v>9.8923661332414241</c:v>
                </c:pt>
                <c:pt idx="271">
                  <c:v>9.8744751183708406</c:v>
                </c:pt>
                <c:pt idx="272">
                  <c:v>9.8325516796693542</c:v>
                </c:pt>
                <c:pt idx="273">
                  <c:v>7.9026787721396712</c:v>
                </c:pt>
                <c:pt idx="274">
                  <c:v>11.410135166277913</c:v>
                </c:pt>
                <c:pt idx="275">
                  <c:v>5.7282104353052903</c:v>
                </c:pt>
                <c:pt idx="276">
                  <c:v>6.665745126748531</c:v>
                </c:pt>
                <c:pt idx="277">
                  <c:v>6.8805491811594148</c:v>
                </c:pt>
                <c:pt idx="278">
                  <c:v>7.5788492228584969</c:v>
                </c:pt>
                <c:pt idx="279">
                  <c:v>8.4144892956192514</c:v>
                </c:pt>
                <c:pt idx="280">
                  <c:v>6.9647449088003501</c:v>
                </c:pt>
                <c:pt idx="281">
                  <c:v>10.807180601041598</c:v>
                </c:pt>
                <c:pt idx="282">
                  <c:v>10.454600203943246</c:v>
                </c:pt>
                <c:pt idx="283">
                  <c:v>8.5603220989035034</c:v>
                </c:pt>
                <c:pt idx="284">
                  <c:v>6.9671226700730244</c:v>
                </c:pt>
                <c:pt idx="285">
                  <c:v>5.60715917614099</c:v>
                </c:pt>
                <c:pt idx="286">
                  <c:v>7.7714400077754258</c:v>
                </c:pt>
                <c:pt idx="287">
                  <c:v>7.6532460161411429</c:v>
                </c:pt>
                <c:pt idx="288">
                  <c:v>9.545770925119669</c:v>
                </c:pt>
                <c:pt idx="289">
                  <c:v>5.8601670492603652</c:v>
                </c:pt>
                <c:pt idx="290">
                  <c:v>9.6530685827148623</c:v>
                </c:pt>
                <c:pt idx="291">
                  <c:v>9.2666397864036387</c:v>
                </c:pt>
                <c:pt idx="292">
                  <c:v>12.750174953750307</c:v>
                </c:pt>
                <c:pt idx="293">
                  <c:v>12.063327990715448</c:v>
                </c:pt>
                <c:pt idx="294">
                  <c:v>15.190801026491133</c:v>
                </c:pt>
                <c:pt idx="295">
                  <c:v>8.539811706443535</c:v>
                </c:pt>
                <c:pt idx="296">
                  <c:v>8.7807938874344043</c:v>
                </c:pt>
                <c:pt idx="297">
                  <c:v>5.8642402112028851</c:v>
                </c:pt>
                <c:pt idx="298">
                  <c:v>10.182161674984878</c:v>
                </c:pt>
                <c:pt idx="299">
                  <c:v>7.7124530315575992</c:v>
                </c:pt>
                <c:pt idx="300">
                  <c:v>8.4895816667143791</c:v>
                </c:pt>
                <c:pt idx="301">
                  <c:v>9.13192802049584</c:v>
                </c:pt>
                <c:pt idx="302">
                  <c:v>8.191636052141515</c:v>
                </c:pt>
                <c:pt idx="303">
                  <c:v>8.4386456606237932</c:v>
                </c:pt>
                <c:pt idx="304">
                  <c:v>11.562471215891383</c:v>
                </c:pt>
                <c:pt idx="305">
                  <c:v>5.3071571019640995</c:v>
                </c:pt>
                <c:pt idx="306">
                  <c:v>6.4614016811358974</c:v>
                </c:pt>
                <c:pt idx="307">
                  <c:v>6.1617400540014682</c:v>
                </c:pt>
                <c:pt idx="308">
                  <c:v>6.0157538668831503</c:v>
                </c:pt>
                <c:pt idx="309">
                  <c:v>8.8124056664371064</c:v>
                </c:pt>
                <c:pt idx="310">
                  <c:v>6.8344827056827278</c:v>
                </c:pt>
                <c:pt idx="311">
                  <c:v>4.3106060778901796</c:v>
                </c:pt>
                <c:pt idx="312">
                  <c:v>8.7563473275161456</c:v>
                </c:pt>
                <c:pt idx="313">
                  <c:v>12.257452437682936</c:v>
                </c:pt>
                <c:pt idx="314">
                  <c:v>9.3250519857349339</c:v>
                </c:pt>
                <c:pt idx="315">
                  <c:v>7.0796960016342929</c:v>
                </c:pt>
                <c:pt idx="316">
                  <c:v>8.7578690531206469</c:v>
                </c:pt>
                <c:pt idx="317">
                  <c:v>7.353849203696516</c:v>
                </c:pt>
                <c:pt idx="318">
                  <c:v>10.87345345005194</c:v>
                </c:pt>
                <c:pt idx="319">
                  <c:v>7.2652903605300647</c:v>
                </c:pt>
                <c:pt idx="320">
                  <c:v>5.7654891328473434</c:v>
                </c:pt>
                <c:pt idx="321">
                  <c:v>6.3632407070793136</c:v>
                </c:pt>
                <c:pt idx="322">
                  <c:v>7.7569513058432813</c:v>
                </c:pt>
                <c:pt idx="323">
                  <c:v>10.533668702721204</c:v>
                </c:pt>
                <c:pt idx="324">
                  <c:v>6.5836231128579703</c:v>
                </c:pt>
                <c:pt idx="325">
                  <c:v>11.05667632048697</c:v>
                </c:pt>
                <c:pt idx="326">
                  <c:v>23.340664706591042</c:v>
                </c:pt>
                <c:pt idx="327">
                  <c:v>7.4141971390344619</c:v>
                </c:pt>
                <c:pt idx="328">
                  <c:v>8.0167976328796193</c:v>
                </c:pt>
                <c:pt idx="329">
                  <c:v>6.1636157456895733</c:v>
                </c:pt>
                <c:pt idx="330">
                  <c:v>3.9282667239644509</c:v>
                </c:pt>
                <c:pt idx="331">
                  <c:v>6.4005118555135665</c:v>
                </c:pt>
                <c:pt idx="332">
                  <c:v>11.59568294951387</c:v>
                </c:pt>
                <c:pt idx="333">
                  <c:v>13.091601715938815</c:v>
                </c:pt>
                <c:pt idx="334">
                  <c:v>8.5978877411116628</c:v>
                </c:pt>
                <c:pt idx="335">
                  <c:v>7.0172509301308894</c:v>
                </c:pt>
                <c:pt idx="336">
                  <c:v>4.0996561995600969</c:v>
                </c:pt>
                <c:pt idx="337">
                  <c:v>6.9912599719497805</c:v>
                </c:pt>
                <c:pt idx="338">
                  <c:v>7.4275142060984125</c:v>
                </c:pt>
                <c:pt idx="339">
                  <c:v>7.3218156581087968</c:v>
                </c:pt>
                <c:pt idx="340">
                  <c:v>10.052729729165646</c:v>
                </c:pt>
                <c:pt idx="341">
                  <c:v>4.7462122818334187</c:v>
                </c:pt>
                <c:pt idx="342">
                  <c:v>6.855084549190364</c:v>
                </c:pt>
                <c:pt idx="343">
                  <c:v>11.634923647801482</c:v>
                </c:pt>
                <c:pt idx="344">
                  <c:v>6.4470891241360651</c:v>
                </c:pt>
                <c:pt idx="345">
                  <c:v>10.466073374383026</c:v>
                </c:pt>
                <c:pt idx="346">
                  <c:v>8.130076320448234</c:v>
                </c:pt>
                <c:pt idx="347">
                  <c:v>8.2423256072058173</c:v>
                </c:pt>
                <c:pt idx="348">
                  <c:v>9.8678248287090327</c:v>
                </c:pt>
                <c:pt idx="349">
                  <c:v>8.6763892397948279</c:v>
                </c:pt>
                <c:pt idx="350">
                  <c:v>10.482318568085024</c:v>
                </c:pt>
                <c:pt idx="351">
                  <c:v>6.0918612945623032</c:v>
                </c:pt>
                <c:pt idx="352">
                  <c:v>8.7760043128773333</c:v>
                </c:pt>
                <c:pt idx="353">
                  <c:v>9.6498486204768756</c:v>
                </c:pt>
                <c:pt idx="354">
                  <c:v>8.3667875757201973</c:v>
                </c:pt>
                <c:pt idx="355">
                  <c:v>8.1655158444717575</c:v>
                </c:pt>
                <c:pt idx="356">
                  <c:v>9.8743724678822193</c:v>
                </c:pt>
                <c:pt idx="357">
                  <c:v>6.8363375898274832</c:v>
                </c:pt>
                <c:pt idx="358">
                  <c:v>7.7565418120946346</c:v>
                </c:pt>
                <c:pt idx="359">
                  <c:v>10.837439012271044</c:v>
                </c:pt>
                <c:pt idx="360">
                  <c:v>18.154320807504128</c:v>
                </c:pt>
                <c:pt idx="361">
                  <c:v>6.0467518152918105</c:v>
                </c:pt>
                <c:pt idx="362">
                  <c:v>5.2821550749052992</c:v>
                </c:pt>
                <c:pt idx="363">
                  <c:v>6.2219789303677526</c:v>
                </c:pt>
                <c:pt idx="364">
                  <c:v>9.0629038462329152</c:v>
                </c:pt>
                <c:pt idx="365">
                  <c:v>6.0391447884012077</c:v>
                </c:pt>
                <c:pt idx="366">
                  <c:v>6.0782969849994073</c:v>
                </c:pt>
                <c:pt idx="367">
                  <c:v>9.3386540134871243</c:v>
                </c:pt>
                <c:pt idx="368">
                  <c:v>5.0367173874227875</c:v>
                </c:pt>
                <c:pt idx="369">
                  <c:v>6.404700623060271</c:v>
                </c:pt>
                <c:pt idx="370">
                  <c:v>11.3787600479681</c:v>
                </c:pt>
                <c:pt idx="371">
                  <c:v>8.2961647602747757</c:v>
                </c:pt>
                <c:pt idx="372">
                  <c:v>14.879073349939071</c:v>
                </c:pt>
                <c:pt idx="373">
                  <c:v>11.051174096277473</c:v>
                </c:pt>
                <c:pt idx="374">
                  <c:v>5.7022323703718589</c:v>
                </c:pt>
                <c:pt idx="375">
                  <c:v>8.2066422569334403</c:v>
                </c:pt>
                <c:pt idx="376">
                  <c:v>5.8781662456732473</c:v>
                </c:pt>
                <c:pt idx="377">
                  <c:v>7.4594510292348257</c:v>
                </c:pt>
                <c:pt idx="378">
                  <c:v>7.1819534181526308</c:v>
                </c:pt>
                <c:pt idx="379">
                  <c:v>8.5945327654231658</c:v>
                </c:pt>
                <c:pt idx="380">
                  <c:v>6.7438141801353284</c:v>
                </c:pt>
                <c:pt idx="381">
                  <c:v>8.3989600336153227</c:v>
                </c:pt>
                <c:pt idx="382">
                  <c:v>8.418039875591445</c:v>
                </c:pt>
                <c:pt idx="383">
                  <c:v>10.841511166703466</c:v>
                </c:pt>
                <c:pt idx="384">
                  <c:v>4.5789280508013928</c:v>
                </c:pt>
                <c:pt idx="385">
                  <c:v>4.8691332106151117</c:v>
                </c:pt>
                <c:pt idx="386">
                  <c:v>8.5642962835155867</c:v>
                </c:pt>
                <c:pt idx="387">
                  <c:v>16.113595290365275</c:v>
                </c:pt>
                <c:pt idx="388">
                  <c:v>5.702342771765351</c:v>
                </c:pt>
                <c:pt idx="389">
                  <c:v>8.021051433774451</c:v>
                </c:pt>
                <c:pt idx="390">
                  <c:v>9.8910709421322451</c:v>
                </c:pt>
                <c:pt idx="391">
                  <c:v>9.9651461114687656</c:v>
                </c:pt>
                <c:pt idx="392">
                  <c:v>6.5662715582520876</c:v>
                </c:pt>
                <c:pt idx="393">
                  <c:v>7.7388058422831163</c:v>
                </c:pt>
                <c:pt idx="394">
                  <c:v>8.8898395015393188</c:v>
                </c:pt>
                <c:pt idx="395">
                  <c:v>13.868552816355354</c:v>
                </c:pt>
                <c:pt idx="396">
                  <c:v>7.3194118116756259</c:v>
                </c:pt>
                <c:pt idx="397">
                  <c:v>7.675629207377515</c:v>
                </c:pt>
                <c:pt idx="398">
                  <c:v>10.994983095743576</c:v>
                </c:pt>
                <c:pt idx="399">
                  <c:v>9.567478545383473</c:v>
                </c:pt>
                <c:pt idx="400">
                  <c:v>17.920648050747499</c:v>
                </c:pt>
                <c:pt idx="401">
                  <c:v>8.9046617354293662</c:v>
                </c:pt>
                <c:pt idx="402">
                  <c:v>6.2437601133555249</c:v>
                </c:pt>
                <c:pt idx="403">
                  <c:v>7.2717092395503391</c:v>
                </c:pt>
                <c:pt idx="404">
                  <c:v>11.586437932178557</c:v>
                </c:pt>
                <c:pt idx="405">
                  <c:v>7.8342369358985406</c:v>
                </c:pt>
                <c:pt idx="406">
                  <c:v>7.8596686585812439</c:v>
                </c:pt>
                <c:pt idx="407">
                  <c:v>6.5637823202631731</c:v>
                </c:pt>
                <c:pt idx="408">
                  <c:v>7.0524739200556281</c:v>
                </c:pt>
                <c:pt idx="409">
                  <c:v>8.4894486849872024</c:v>
                </c:pt>
                <c:pt idx="410">
                  <c:v>11.618226888188634</c:v>
                </c:pt>
                <c:pt idx="411">
                  <c:v>7.6445195590880468</c:v>
                </c:pt>
                <c:pt idx="412">
                  <c:v>8.8190479121489069</c:v>
                </c:pt>
                <c:pt idx="413">
                  <c:v>16.274682588188178</c:v>
                </c:pt>
                <c:pt idx="414">
                  <c:v>13.612958985196576</c:v>
                </c:pt>
                <c:pt idx="415">
                  <c:v>7.1698324869185761</c:v>
                </c:pt>
                <c:pt idx="416">
                  <c:v>6.3418102971998733</c:v>
                </c:pt>
                <c:pt idx="417">
                  <c:v>8.7652163987713259</c:v>
                </c:pt>
                <c:pt idx="418">
                  <c:v>5.2188976266289568</c:v>
                </c:pt>
                <c:pt idx="419">
                  <c:v>10.612737845138723</c:v>
                </c:pt>
                <c:pt idx="420">
                  <c:v>6.6678000817712757</c:v>
                </c:pt>
                <c:pt idx="421">
                  <c:v>11.819710509471356</c:v>
                </c:pt>
                <c:pt idx="422">
                  <c:v>10.742466701562952</c:v>
                </c:pt>
                <c:pt idx="423">
                  <c:v>10.293011987347489</c:v>
                </c:pt>
                <c:pt idx="424">
                  <c:v>9.4891533939298025</c:v>
                </c:pt>
                <c:pt idx="425">
                  <c:v>8.1692299113304916</c:v>
                </c:pt>
                <c:pt idx="426">
                  <c:v>6.0281643664080482</c:v>
                </c:pt>
                <c:pt idx="427">
                  <c:v>11.872262998101675</c:v>
                </c:pt>
                <c:pt idx="428">
                  <c:v>6.6594717821805638</c:v>
                </c:pt>
                <c:pt idx="429">
                  <c:v>7.2890841591106152</c:v>
                </c:pt>
                <c:pt idx="430">
                  <c:v>11.920462053262652</c:v>
                </c:pt>
                <c:pt idx="431">
                  <c:v>11.220493813304831</c:v>
                </c:pt>
                <c:pt idx="432">
                  <c:v>8.5454547724202712</c:v>
                </c:pt>
                <c:pt idx="433">
                  <c:v>11.331550475958794</c:v>
                </c:pt>
                <c:pt idx="434">
                  <c:v>6.5806862059994282</c:v>
                </c:pt>
                <c:pt idx="435">
                  <c:v>8.8722741085165726</c:v>
                </c:pt>
                <c:pt idx="436">
                  <c:v>7.931002234377833</c:v>
                </c:pt>
                <c:pt idx="437">
                  <c:v>7.5233940137341762</c:v>
                </c:pt>
                <c:pt idx="438">
                  <c:v>5.5393480091356126</c:v>
                </c:pt>
                <c:pt idx="439">
                  <c:v>5.8807608173818977</c:v>
                </c:pt>
                <c:pt idx="440">
                  <c:v>8.9776078141876088</c:v>
                </c:pt>
                <c:pt idx="441">
                  <c:v>13.354074463769312</c:v>
                </c:pt>
                <c:pt idx="442">
                  <c:v>7.9232394598704019</c:v>
                </c:pt>
                <c:pt idx="443">
                  <c:v>8.9006292296838811</c:v>
                </c:pt>
                <c:pt idx="444">
                  <c:v>11.985857712564213</c:v>
                </c:pt>
                <c:pt idx="445">
                  <c:v>11.545632750684083</c:v>
                </c:pt>
                <c:pt idx="446">
                  <c:v>5.4602644473130084</c:v>
                </c:pt>
                <c:pt idx="447">
                  <c:v>7.6587331416311502</c:v>
                </c:pt>
                <c:pt idx="448">
                  <c:v>9.3818931001975372</c:v>
                </c:pt>
                <c:pt idx="449">
                  <c:v>9.9229913980570625</c:v>
                </c:pt>
                <c:pt idx="450">
                  <c:v>8.1753021611921728</c:v>
                </c:pt>
                <c:pt idx="451">
                  <c:v>5.3426225452088856</c:v>
                </c:pt>
                <c:pt idx="452">
                  <c:v>10.950721328629845</c:v>
                </c:pt>
                <c:pt idx="453">
                  <c:v>6.0725278005457888</c:v>
                </c:pt>
                <c:pt idx="454">
                  <c:v>5.9292570867197965</c:v>
                </c:pt>
                <c:pt idx="455">
                  <c:v>6.2611805256399649</c:v>
                </c:pt>
                <c:pt idx="456">
                  <c:v>7.7925020230586535</c:v>
                </c:pt>
                <c:pt idx="457">
                  <c:v>13.415887058262305</c:v>
                </c:pt>
                <c:pt idx="458">
                  <c:v>9.1906241252911816</c:v>
                </c:pt>
                <c:pt idx="459">
                  <c:v>7.2703654185112487</c:v>
                </c:pt>
                <c:pt idx="460">
                  <c:v>13.474459456815822</c:v>
                </c:pt>
                <c:pt idx="461">
                  <c:v>15.479518199647437</c:v>
                </c:pt>
                <c:pt idx="462">
                  <c:v>6.8203743540232207</c:v>
                </c:pt>
                <c:pt idx="463">
                  <c:v>7.5409875322993329</c:v>
                </c:pt>
                <c:pt idx="464">
                  <c:v>7.6559333544028174</c:v>
                </c:pt>
                <c:pt idx="465">
                  <c:v>6.3905994978640974</c:v>
                </c:pt>
                <c:pt idx="466">
                  <c:v>10.294922753831401</c:v>
                </c:pt>
                <c:pt idx="467">
                  <c:v>10.089868694699586</c:v>
                </c:pt>
                <c:pt idx="468">
                  <c:v>8.5225748702396924</c:v>
                </c:pt>
                <c:pt idx="469">
                  <c:v>11.594442832492152</c:v>
                </c:pt>
                <c:pt idx="470">
                  <c:v>13.081315342353967</c:v>
                </c:pt>
                <c:pt idx="471">
                  <c:v>8.540779077934749</c:v>
                </c:pt>
                <c:pt idx="472">
                  <c:v>10.594565825394287</c:v>
                </c:pt>
                <c:pt idx="473">
                  <c:v>11.367678972757815</c:v>
                </c:pt>
                <c:pt idx="474">
                  <c:v>6.8027544972046634</c:v>
                </c:pt>
                <c:pt idx="475">
                  <c:v>11.704959358592042</c:v>
                </c:pt>
                <c:pt idx="476">
                  <c:v>7.3466996126598829</c:v>
                </c:pt>
                <c:pt idx="477">
                  <c:v>6.483269566363675</c:v>
                </c:pt>
                <c:pt idx="478">
                  <c:v>12.56790585962128</c:v>
                </c:pt>
                <c:pt idx="479">
                  <c:v>7.499008292265378</c:v>
                </c:pt>
                <c:pt idx="480">
                  <c:v>7.3477954947621553</c:v>
                </c:pt>
                <c:pt idx="481">
                  <c:v>7.8771922344260794</c:v>
                </c:pt>
                <c:pt idx="482">
                  <c:v>4.4303939986358687</c:v>
                </c:pt>
                <c:pt idx="483">
                  <c:v>5.798292553901466</c:v>
                </c:pt>
                <c:pt idx="484">
                  <c:v>5.569294263347266</c:v>
                </c:pt>
                <c:pt idx="485">
                  <c:v>8.7606530825163809</c:v>
                </c:pt>
                <c:pt idx="486">
                  <c:v>10.823869012443957</c:v>
                </c:pt>
                <c:pt idx="487">
                  <c:v>15.505242593616426</c:v>
                </c:pt>
                <c:pt idx="488">
                  <c:v>15.643905598600981</c:v>
                </c:pt>
                <c:pt idx="489">
                  <c:v>11.190471596353706</c:v>
                </c:pt>
                <c:pt idx="490">
                  <c:v>6.9562215968854675</c:v>
                </c:pt>
                <c:pt idx="491">
                  <c:v>7.466624351842313</c:v>
                </c:pt>
                <c:pt idx="492">
                  <c:v>13.440790317879072</c:v>
                </c:pt>
                <c:pt idx="493">
                  <c:v>5.5725483591128659</c:v>
                </c:pt>
                <c:pt idx="494">
                  <c:v>6.7880961675012541</c:v>
                </c:pt>
                <c:pt idx="495">
                  <c:v>6.6023972815612648</c:v>
                </c:pt>
                <c:pt idx="496">
                  <c:v>7.5410929360631433</c:v>
                </c:pt>
                <c:pt idx="497">
                  <c:v>10.643302203824648</c:v>
                </c:pt>
                <c:pt idx="498">
                  <c:v>9.479788651975646</c:v>
                </c:pt>
                <c:pt idx="499">
                  <c:v>6.3388292830947695</c:v>
                </c:pt>
                <c:pt idx="500">
                  <c:v>10.802791971972907</c:v>
                </c:pt>
                <c:pt idx="501">
                  <c:v>7.9247441429718091</c:v>
                </c:pt>
                <c:pt idx="502">
                  <c:v>6.6864656490846173</c:v>
                </c:pt>
                <c:pt idx="503">
                  <c:v>6.3717363308832216</c:v>
                </c:pt>
                <c:pt idx="504">
                  <c:v>9.4461460958768182</c:v>
                </c:pt>
                <c:pt idx="505">
                  <c:v>5.2018721427905046</c:v>
                </c:pt>
                <c:pt idx="506">
                  <c:v>13.085011472349894</c:v>
                </c:pt>
                <c:pt idx="507">
                  <c:v>6.2197807510009282</c:v>
                </c:pt>
                <c:pt idx="508">
                  <c:v>5.1995378999039588</c:v>
                </c:pt>
                <c:pt idx="509">
                  <c:v>5.922828419513932</c:v>
                </c:pt>
                <c:pt idx="510">
                  <c:v>10.466226174667769</c:v>
                </c:pt>
                <c:pt idx="511">
                  <c:v>7.7040156987430972</c:v>
                </c:pt>
                <c:pt idx="512">
                  <c:v>6.0639515065655694</c:v>
                </c:pt>
                <c:pt idx="513">
                  <c:v>10.148269975946151</c:v>
                </c:pt>
                <c:pt idx="514">
                  <c:v>5.3420185423376765</c:v>
                </c:pt>
                <c:pt idx="515">
                  <c:v>18.6623174935166</c:v>
                </c:pt>
                <c:pt idx="516">
                  <c:v>10.339393936943695</c:v>
                </c:pt>
                <c:pt idx="517">
                  <c:v>8.3583122567003336</c:v>
                </c:pt>
                <c:pt idx="518">
                  <c:v>6.4465595265734619</c:v>
                </c:pt>
                <c:pt idx="519">
                  <c:v>6.9753833678531647</c:v>
                </c:pt>
                <c:pt idx="520">
                  <c:v>9.5403197062542997</c:v>
                </c:pt>
                <c:pt idx="521">
                  <c:v>8.7072483003527879</c:v>
                </c:pt>
                <c:pt idx="522">
                  <c:v>7.7643846861158394</c:v>
                </c:pt>
                <c:pt idx="523">
                  <c:v>10.047252165193056</c:v>
                </c:pt>
                <c:pt idx="524">
                  <c:v>7.4558455000231572</c:v>
                </c:pt>
                <c:pt idx="525">
                  <c:v>10.191859389887606</c:v>
                </c:pt>
                <c:pt idx="526">
                  <c:v>16.495522602869521</c:v>
                </c:pt>
                <c:pt idx="527">
                  <c:v>8.4227392961287357</c:v>
                </c:pt>
                <c:pt idx="528">
                  <c:v>9.9010677979744486</c:v>
                </c:pt>
                <c:pt idx="529">
                  <c:v>15.460710847397422</c:v>
                </c:pt>
                <c:pt idx="530">
                  <c:v>7.1138246421977076</c:v>
                </c:pt>
                <c:pt idx="531">
                  <c:v>9.7664649702402908</c:v>
                </c:pt>
                <c:pt idx="532">
                  <c:v>5.3280109795943176</c:v>
                </c:pt>
                <c:pt idx="533">
                  <c:v>6.1440798633677725</c:v>
                </c:pt>
                <c:pt idx="534">
                  <c:v>12.711146074812849</c:v>
                </c:pt>
                <c:pt idx="535">
                  <c:v>7.4364768182908314</c:v>
                </c:pt>
                <c:pt idx="536">
                  <c:v>9.8389730844682894</c:v>
                </c:pt>
                <c:pt idx="537">
                  <c:v>6.1732849862066299</c:v>
                </c:pt>
                <c:pt idx="538">
                  <c:v>9.3327871596041909</c:v>
                </c:pt>
                <c:pt idx="539">
                  <c:v>9.6808336020993249</c:v>
                </c:pt>
                <c:pt idx="540">
                  <c:v>8.4946973702872324</c:v>
                </c:pt>
                <c:pt idx="541">
                  <c:v>6.2217549252581321</c:v>
                </c:pt>
                <c:pt idx="542">
                  <c:v>4.4811611286352342</c:v>
                </c:pt>
                <c:pt idx="543">
                  <c:v>7.8051304549308096</c:v>
                </c:pt>
                <c:pt idx="544">
                  <c:v>5.8566283943179975</c:v>
                </c:pt>
                <c:pt idx="545">
                  <c:v>9.862812649198661</c:v>
                </c:pt>
                <c:pt idx="546">
                  <c:v>8.4165297456794406</c:v>
                </c:pt>
                <c:pt idx="547">
                  <c:v>5.9162351845411312</c:v>
                </c:pt>
                <c:pt idx="548">
                  <c:v>7.6505874212439187</c:v>
                </c:pt>
                <c:pt idx="549">
                  <c:v>8.1021442622438844</c:v>
                </c:pt>
                <c:pt idx="550">
                  <c:v>23.843214388541512</c:v>
                </c:pt>
                <c:pt idx="551">
                  <c:v>5.8582940514413577</c:v>
                </c:pt>
                <c:pt idx="552">
                  <c:v>7.4022864708272751</c:v>
                </c:pt>
                <c:pt idx="553">
                  <c:v>14.682409833512805</c:v>
                </c:pt>
                <c:pt idx="554">
                  <c:v>6.7228651054998148</c:v>
                </c:pt>
                <c:pt idx="555">
                  <c:v>13.169805781396889</c:v>
                </c:pt>
                <c:pt idx="556">
                  <c:v>8.3156212699995287</c:v>
                </c:pt>
                <c:pt idx="557">
                  <c:v>5.356470184465902</c:v>
                </c:pt>
                <c:pt idx="558">
                  <c:v>6.8927289159122873</c:v>
                </c:pt>
                <c:pt idx="559">
                  <c:v>12.205090603799981</c:v>
                </c:pt>
                <c:pt idx="560">
                  <c:v>11.402612549529326</c:v>
                </c:pt>
                <c:pt idx="561">
                  <c:v>6.4850478789807084</c:v>
                </c:pt>
                <c:pt idx="562">
                  <c:v>7.5033704705849296</c:v>
                </c:pt>
                <c:pt idx="563">
                  <c:v>4.7271397442745009</c:v>
                </c:pt>
                <c:pt idx="564">
                  <c:v>9.182334316651767</c:v>
                </c:pt>
                <c:pt idx="565">
                  <c:v>9.3360343682266507</c:v>
                </c:pt>
                <c:pt idx="566">
                  <c:v>8.6426129220585732</c:v>
                </c:pt>
                <c:pt idx="567">
                  <c:v>10.360439113279442</c:v>
                </c:pt>
                <c:pt idx="568">
                  <c:v>12.250559277837706</c:v>
                </c:pt>
                <c:pt idx="569">
                  <c:v>8.336390825859592</c:v>
                </c:pt>
                <c:pt idx="570">
                  <c:v>8.2953806715621887</c:v>
                </c:pt>
                <c:pt idx="571">
                  <c:v>9.3081371038813447</c:v>
                </c:pt>
                <c:pt idx="572">
                  <c:v>7.4988164707664913</c:v>
                </c:pt>
                <c:pt idx="573">
                  <c:v>8.1738962538440916</c:v>
                </c:pt>
                <c:pt idx="574">
                  <c:v>9.4579316569471388</c:v>
                </c:pt>
                <c:pt idx="575">
                  <c:v>6.0854730900643714</c:v>
                </c:pt>
                <c:pt idx="576">
                  <c:v>13.499756560174484</c:v>
                </c:pt>
                <c:pt idx="577">
                  <c:v>9.7449887774428312</c:v>
                </c:pt>
                <c:pt idx="578">
                  <c:v>9.0569230608206972</c:v>
                </c:pt>
                <c:pt idx="579">
                  <c:v>5.9026989922884301</c:v>
                </c:pt>
                <c:pt idx="580">
                  <c:v>11.440433600946264</c:v>
                </c:pt>
                <c:pt idx="581">
                  <c:v>12.867145850853603</c:v>
                </c:pt>
                <c:pt idx="582">
                  <c:v>5.7327931994949726</c:v>
                </c:pt>
                <c:pt idx="583">
                  <c:v>3.6942492824164366</c:v>
                </c:pt>
                <c:pt idx="584">
                  <c:v>7.6131393082206023</c:v>
                </c:pt>
                <c:pt idx="585">
                  <c:v>12.450163696564363</c:v>
                </c:pt>
                <c:pt idx="586">
                  <c:v>4.3941004918008062</c:v>
                </c:pt>
                <c:pt idx="587">
                  <c:v>15.512675730416419</c:v>
                </c:pt>
                <c:pt idx="588">
                  <c:v>5.9724245724846066</c:v>
                </c:pt>
                <c:pt idx="589">
                  <c:v>10.631094806376186</c:v>
                </c:pt>
                <c:pt idx="590">
                  <c:v>15.751428399736845</c:v>
                </c:pt>
                <c:pt idx="591">
                  <c:v>10.281513274713712</c:v>
                </c:pt>
                <c:pt idx="592">
                  <c:v>6.6132182537330628</c:v>
                </c:pt>
                <c:pt idx="593">
                  <c:v>8.5812373551702468</c:v>
                </c:pt>
                <c:pt idx="594">
                  <c:v>13.189099335919202</c:v>
                </c:pt>
                <c:pt idx="595">
                  <c:v>6.5045693761738237</c:v>
                </c:pt>
                <c:pt idx="596">
                  <c:v>11.49631024310678</c:v>
                </c:pt>
                <c:pt idx="597">
                  <c:v>12.386847688660747</c:v>
                </c:pt>
                <c:pt idx="598">
                  <c:v>14.107607174643245</c:v>
                </c:pt>
                <c:pt idx="599">
                  <c:v>11.456595775277606</c:v>
                </c:pt>
                <c:pt idx="600">
                  <c:v>6.7863500312365863</c:v>
                </c:pt>
                <c:pt idx="601">
                  <c:v>13.842206960733648</c:v>
                </c:pt>
                <c:pt idx="602">
                  <c:v>8.3777676346847354</c:v>
                </c:pt>
                <c:pt idx="603">
                  <c:v>6.1817108550257034</c:v>
                </c:pt>
                <c:pt idx="604">
                  <c:v>7.7641808903791576</c:v>
                </c:pt>
                <c:pt idx="605">
                  <c:v>6.4672137441927227</c:v>
                </c:pt>
                <c:pt idx="606">
                  <c:v>8.7567950024819723</c:v>
                </c:pt>
                <c:pt idx="607">
                  <c:v>7.8194509315732699</c:v>
                </c:pt>
                <c:pt idx="608">
                  <c:v>11.346281067958053</c:v>
                </c:pt>
                <c:pt idx="609">
                  <c:v>8.3479570011367645</c:v>
                </c:pt>
                <c:pt idx="610">
                  <c:v>9.3128330796227665</c:v>
                </c:pt>
                <c:pt idx="611">
                  <c:v>12.96553604122318</c:v>
                </c:pt>
                <c:pt idx="612">
                  <c:v>9.787647416671776</c:v>
                </c:pt>
                <c:pt idx="613">
                  <c:v>9.2013721661279746</c:v>
                </c:pt>
                <c:pt idx="614">
                  <c:v>7.2940420055844433</c:v>
                </c:pt>
                <c:pt idx="615">
                  <c:v>6.3977602467710204</c:v>
                </c:pt>
                <c:pt idx="616">
                  <c:v>7.8953056139842417</c:v>
                </c:pt>
                <c:pt idx="617">
                  <c:v>10.772244509248114</c:v>
                </c:pt>
                <c:pt idx="618">
                  <c:v>7.5968853637241649</c:v>
                </c:pt>
                <c:pt idx="619">
                  <c:v>7.5663778047013581</c:v>
                </c:pt>
                <c:pt idx="620">
                  <c:v>17.820469518921072</c:v>
                </c:pt>
                <c:pt idx="621">
                  <c:v>6.8467121722008342</c:v>
                </c:pt>
                <c:pt idx="622">
                  <c:v>9.9414299954043166</c:v>
                </c:pt>
                <c:pt idx="623">
                  <c:v>9.487003195074772</c:v>
                </c:pt>
                <c:pt idx="624">
                  <c:v>15.115287347956052</c:v>
                </c:pt>
                <c:pt idx="625">
                  <c:v>4.8977425240467021</c:v>
                </c:pt>
                <c:pt idx="626">
                  <c:v>5.1030714257504002</c:v>
                </c:pt>
                <c:pt idx="627">
                  <c:v>14.89609193149086</c:v>
                </c:pt>
                <c:pt idx="628">
                  <c:v>11.365588981749406</c:v>
                </c:pt>
                <c:pt idx="629">
                  <c:v>11.260685136053302</c:v>
                </c:pt>
                <c:pt idx="630">
                  <c:v>5.7113982701392265</c:v>
                </c:pt>
                <c:pt idx="631">
                  <c:v>11.169835447974593</c:v>
                </c:pt>
                <c:pt idx="632">
                  <c:v>8.097735856945917</c:v>
                </c:pt>
                <c:pt idx="633">
                  <c:v>6.5717673787665509</c:v>
                </c:pt>
                <c:pt idx="634">
                  <c:v>7.113177182369852</c:v>
                </c:pt>
                <c:pt idx="635">
                  <c:v>10.177740795938389</c:v>
                </c:pt>
                <c:pt idx="636">
                  <c:v>5.7787849600960506</c:v>
                </c:pt>
                <c:pt idx="637">
                  <c:v>9.6829726212360683</c:v>
                </c:pt>
                <c:pt idx="638">
                  <c:v>5.7794201767123852</c:v>
                </c:pt>
                <c:pt idx="639">
                  <c:v>11.218516059340937</c:v>
                </c:pt>
                <c:pt idx="640">
                  <c:v>9.2116795309126669</c:v>
                </c:pt>
                <c:pt idx="641">
                  <c:v>5.699436353028843</c:v>
                </c:pt>
                <c:pt idx="642">
                  <c:v>10.193962007921931</c:v>
                </c:pt>
                <c:pt idx="643">
                  <c:v>9.0888943698941027</c:v>
                </c:pt>
                <c:pt idx="644">
                  <c:v>7.770379057670266</c:v>
                </c:pt>
                <c:pt idx="645">
                  <c:v>7.930309454913381</c:v>
                </c:pt>
                <c:pt idx="646">
                  <c:v>8.5425940319520066</c:v>
                </c:pt>
                <c:pt idx="647">
                  <c:v>12.711176666481681</c:v>
                </c:pt>
                <c:pt idx="648">
                  <c:v>7.1996302377534427</c:v>
                </c:pt>
                <c:pt idx="649">
                  <c:v>16.024347078537296</c:v>
                </c:pt>
                <c:pt idx="650">
                  <c:v>7.4329105660069636</c:v>
                </c:pt>
                <c:pt idx="651">
                  <c:v>7.1099794189481837</c:v>
                </c:pt>
                <c:pt idx="652">
                  <c:v>8.1791808873036764</c:v>
                </c:pt>
                <c:pt idx="653">
                  <c:v>9.4446674038721827</c:v>
                </c:pt>
                <c:pt idx="654">
                  <c:v>10.931501520590421</c:v>
                </c:pt>
                <c:pt idx="655">
                  <c:v>5.2128901389006703</c:v>
                </c:pt>
                <c:pt idx="656">
                  <c:v>7.1482209337382594</c:v>
                </c:pt>
                <c:pt idx="657">
                  <c:v>12.654446581924251</c:v>
                </c:pt>
                <c:pt idx="658">
                  <c:v>6.3465736480248092</c:v>
                </c:pt>
                <c:pt idx="659">
                  <c:v>6.8899122694976356</c:v>
                </c:pt>
                <c:pt idx="660">
                  <c:v>10.892265332300521</c:v>
                </c:pt>
                <c:pt idx="661">
                  <c:v>7.9951879897178513</c:v>
                </c:pt>
                <c:pt idx="662">
                  <c:v>14.173472916845149</c:v>
                </c:pt>
                <c:pt idx="663">
                  <c:v>9.657128748826814</c:v>
                </c:pt>
                <c:pt idx="664">
                  <c:v>9.0462161139201527</c:v>
                </c:pt>
                <c:pt idx="665">
                  <c:v>6.3659738941904944</c:v>
                </c:pt>
                <c:pt idx="666">
                  <c:v>9.6214224360311285</c:v>
                </c:pt>
                <c:pt idx="667">
                  <c:v>8.9379147995743295</c:v>
                </c:pt>
                <c:pt idx="668">
                  <c:v>7.7899620176063404</c:v>
                </c:pt>
                <c:pt idx="669">
                  <c:v>7.5405720163539254</c:v>
                </c:pt>
                <c:pt idx="670">
                  <c:v>6.0134949255039567</c:v>
                </c:pt>
                <c:pt idx="671">
                  <c:v>12.244162334441331</c:v>
                </c:pt>
                <c:pt idx="672">
                  <c:v>6.4886619614570904</c:v>
                </c:pt>
                <c:pt idx="673">
                  <c:v>8.3629376922529168</c:v>
                </c:pt>
                <c:pt idx="674">
                  <c:v>4.9268711540511507</c:v>
                </c:pt>
                <c:pt idx="675">
                  <c:v>8.7276930660264433</c:v>
                </c:pt>
                <c:pt idx="676">
                  <c:v>6.3655301236183348</c:v>
                </c:pt>
                <c:pt idx="677">
                  <c:v>9.867237192519859</c:v>
                </c:pt>
                <c:pt idx="678">
                  <c:v>5.8207430906879427</c:v>
                </c:pt>
                <c:pt idx="679">
                  <c:v>7.3054926672673242</c:v>
                </c:pt>
                <c:pt idx="680">
                  <c:v>4.4158029907820007</c:v>
                </c:pt>
                <c:pt idx="681">
                  <c:v>13.549602629213215</c:v>
                </c:pt>
                <c:pt idx="682">
                  <c:v>9.6712513967171247</c:v>
                </c:pt>
                <c:pt idx="683">
                  <c:v>11.370878609212383</c:v>
                </c:pt>
                <c:pt idx="684">
                  <c:v>13.156342503659083</c:v>
                </c:pt>
                <c:pt idx="685">
                  <c:v>6.5413292709377533</c:v>
                </c:pt>
                <c:pt idx="686">
                  <c:v>6.7405494458221069</c:v>
                </c:pt>
                <c:pt idx="687">
                  <c:v>7.0088220382298978</c:v>
                </c:pt>
                <c:pt idx="688">
                  <c:v>5.7957759047717623</c:v>
                </c:pt>
                <c:pt idx="689">
                  <c:v>9.0886669523930959</c:v>
                </c:pt>
                <c:pt idx="690">
                  <c:v>9.1263922491583891</c:v>
                </c:pt>
                <c:pt idx="691">
                  <c:v>5.8103751031348967</c:v>
                </c:pt>
                <c:pt idx="692">
                  <c:v>11.616076675594925</c:v>
                </c:pt>
                <c:pt idx="693">
                  <c:v>7.6509565579011971</c:v>
                </c:pt>
                <c:pt idx="694">
                  <c:v>5.3460642730239796</c:v>
                </c:pt>
                <c:pt idx="695">
                  <c:v>11.466281939099094</c:v>
                </c:pt>
                <c:pt idx="696">
                  <c:v>14.304380378039136</c:v>
                </c:pt>
                <c:pt idx="697">
                  <c:v>12.07326820342044</c:v>
                </c:pt>
                <c:pt idx="698">
                  <c:v>11.708944576928939</c:v>
                </c:pt>
                <c:pt idx="699">
                  <c:v>9.8447285455470706</c:v>
                </c:pt>
                <c:pt idx="700">
                  <c:v>12.121099939469676</c:v>
                </c:pt>
                <c:pt idx="701">
                  <c:v>5.4715583057808361</c:v>
                </c:pt>
                <c:pt idx="702">
                  <c:v>7.3290578604932488</c:v>
                </c:pt>
                <c:pt idx="703">
                  <c:v>5.4216098733239857</c:v>
                </c:pt>
                <c:pt idx="704">
                  <c:v>7.2718812880609942</c:v>
                </c:pt>
                <c:pt idx="705">
                  <c:v>8.1154261415036828</c:v>
                </c:pt>
                <c:pt idx="706">
                  <c:v>6.3394810773609258</c:v>
                </c:pt>
                <c:pt idx="707">
                  <c:v>9.1122004453437242</c:v>
                </c:pt>
                <c:pt idx="708">
                  <c:v>8.9478781550693949</c:v>
                </c:pt>
                <c:pt idx="709">
                  <c:v>12.564185438205946</c:v>
                </c:pt>
                <c:pt idx="710">
                  <c:v>10.107124789489676</c:v>
                </c:pt>
                <c:pt idx="711">
                  <c:v>7.0566995792872191</c:v>
                </c:pt>
                <c:pt idx="712">
                  <c:v>5.8815721535844698</c:v>
                </c:pt>
                <c:pt idx="713">
                  <c:v>13.184688106165968</c:v>
                </c:pt>
                <c:pt idx="714">
                  <c:v>7.5865541632552604</c:v>
                </c:pt>
                <c:pt idx="715">
                  <c:v>8.6094958056095408</c:v>
                </c:pt>
                <c:pt idx="716">
                  <c:v>13.372632973177055</c:v>
                </c:pt>
                <c:pt idx="717">
                  <c:v>10.821885968381094</c:v>
                </c:pt>
                <c:pt idx="718">
                  <c:v>8.6347598525888767</c:v>
                </c:pt>
                <c:pt idx="719">
                  <c:v>7.7762670842400077</c:v>
                </c:pt>
                <c:pt idx="720">
                  <c:v>9.1795752546661475</c:v>
                </c:pt>
                <c:pt idx="721">
                  <c:v>8.4428910739421656</c:v>
                </c:pt>
                <c:pt idx="722">
                  <c:v>5.3939589875199063</c:v>
                </c:pt>
                <c:pt idx="723">
                  <c:v>12.08238926198754</c:v>
                </c:pt>
                <c:pt idx="724">
                  <c:v>6.8267226638722924</c:v>
                </c:pt>
                <c:pt idx="725">
                  <c:v>7.5170383661074984</c:v>
                </c:pt>
                <c:pt idx="726">
                  <c:v>6.1018841865851225</c:v>
                </c:pt>
                <c:pt idx="727">
                  <c:v>5.8664247474828795</c:v>
                </c:pt>
                <c:pt idx="728">
                  <c:v>13.726809267733456</c:v>
                </c:pt>
                <c:pt idx="729">
                  <c:v>8.5635112967719351</c:v>
                </c:pt>
                <c:pt idx="730">
                  <c:v>15.177514070222223</c:v>
                </c:pt>
                <c:pt idx="731">
                  <c:v>9.1046322764283936</c:v>
                </c:pt>
                <c:pt idx="732">
                  <c:v>9.2059053691844319</c:v>
                </c:pt>
                <c:pt idx="733">
                  <c:v>10.698812803500873</c:v>
                </c:pt>
                <c:pt idx="734">
                  <c:v>5.1811198019049538</c:v>
                </c:pt>
                <c:pt idx="735">
                  <c:v>9.2009946895129158</c:v>
                </c:pt>
                <c:pt idx="736">
                  <c:v>7.4448820710800661</c:v>
                </c:pt>
                <c:pt idx="737">
                  <c:v>8.3924072134357033</c:v>
                </c:pt>
                <c:pt idx="738">
                  <c:v>11.746093238331412</c:v>
                </c:pt>
                <c:pt idx="739">
                  <c:v>6.66468172668454</c:v>
                </c:pt>
                <c:pt idx="740">
                  <c:v>5.9832839590164575</c:v>
                </c:pt>
                <c:pt idx="741">
                  <c:v>10.782185181786337</c:v>
                </c:pt>
                <c:pt idx="742">
                  <c:v>10.76937091615423</c:v>
                </c:pt>
                <c:pt idx="743">
                  <c:v>7.3184136641594373</c:v>
                </c:pt>
                <c:pt idx="744">
                  <c:v>9.0351065120579577</c:v>
                </c:pt>
                <c:pt idx="745">
                  <c:v>12.748490835818805</c:v>
                </c:pt>
                <c:pt idx="746">
                  <c:v>11.932419202614026</c:v>
                </c:pt>
                <c:pt idx="747">
                  <c:v>9.6872186062867041</c:v>
                </c:pt>
                <c:pt idx="748">
                  <c:v>7.5713794591825305</c:v>
                </c:pt>
                <c:pt idx="749">
                  <c:v>6.4764270232534313</c:v>
                </c:pt>
                <c:pt idx="750">
                  <c:v>13.989963135319645</c:v>
                </c:pt>
                <c:pt idx="751">
                  <c:v>10.282280530796175</c:v>
                </c:pt>
                <c:pt idx="752">
                  <c:v>10.46342844170522</c:v>
                </c:pt>
                <c:pt idx="753">
                  <c:v>8.1351919320318054</c:v>
                </c:pt>
                <c:pt idx="754">
                  <c:v>5.1451962785144207</c:v>
                </c:pt>
                <c:pt idx="755">
                  <c:v>12.153977916948085</c:v>
                </c:pt>
                <c:pt idx="756">
                  <c:v>8.8324399626712342</c:v>
                </c:pt>
                <c:pt idx="757">
                  <c:v>10.961896364636644</c:v>
                </c:pt>
                <c:pt idx="758">
                  <c:v>9.1986922251715821</c:v>
                </c:pt>
                <c:pt idx="759">
                  <c:v>6.0149737869450473</c:v>
                </c:pt>
                <c:pt idx="760">
                  <c:v>9.1177129461835769</c:v>
                </c:pt>
                <c:pt idx="761">
                  <c:v>6.8173912297645227</c:v>
                </c:pt>
                <c:pt idx="762">
                  <c:v>12.157515261950486</c:v>
                </c:pt>
                <c:pt idx="763">
                  <c:v>11.785152296348778</c:v>
                </c:pt>
                <c:pt idx="764">
                  <c:v>9.4362439327113012</c:v>
                </c:pt>
                <c:pt idx="765">
                  <c:v>8.6795581901464196</c:v>
                </c:pt>
                <c:pt idx="766">
                  <c:v>5.5853983131396259</c:v>
                </c:pt>
                <c:pt idx="767">
                  <c:v>5.3721421941087666</c:v>
                </c:pt>
                <c:pt idx="768">
                  <c:v>13.151544713466993</c:v>
                </c:pt>
                <c:pt idx="769">
                  <c:v>11.760038938119052</c:v>
                </c:pt>
                <c:pt idx="770">
                  <c:v>12.394617866461919</c:v>
                </c:pt>
                <c:pt idx="771">
                  <c:v>17.475659287009695</c:v>
                </c:pt>
                <c:pt idx="772">
                  <c:v>6.0184664898547728</c:v>
                </c:pt>
                <c:pt idx="773">
                  <c:v>7.5654162230993229</c:v>
                </c:pt>
                <c:pt idx="774">
                  <c:v>9.1782605934817383</c:v>
                </c:pt>
                <c:pt idx="775">
                  <c:v>5.6202203308237939</c:v>
                </c:pt>
                <c:pt idx="776">
                  <c:v>8.8746126254502471</c:v>
                </c:pt>
                <c:pt idx="777">
                  <c:v>8.8732755670158081</c:v>
                </c:pt>
                <c:pt idx="778">
                  <c:v>7.707836268264268</c:v>
                </c:pt>
                <c:pt idx="779">
                  <c:v>5.2540910889432091</c:v>
                </c:pt>
                <c:pt idx="780">
                  <c:v>7.1792746719801999</c:v>
                </c:pt>
                <c:pt idx="781">
                  <c:v>7.0857805693380085</c:v>
                </c:pt>
                <c:pt idx="782">
                  <c:v>5.4848260147024472</c:v>
                </c:pt>
                <c:pt idx="783">
                  <c:v>8.6748441826715652</c:v>
                </c:pt>
                <c:pt idx="784">
                  <c:v>6.3919043289148654</c:v>
                </c:pt>
                <c:pt idx="785">
                  <c:v>6.6654791832621667</c:v>
                </c:pt>
                <c:pt idx="786">
                  <c:v>8.1225535295575604</c:v>
                </c:pt>
                <c:pt idx="787">
                  <c:v>7.0049607971215941</c:v>
                </c:pt>
                <c:pt idx="788">
                  <c:v>6.9994037343147903</c:v>
                </c:pt>
                <c:pt idx="789">
                  <c:v>6.0929217831562319</c:v>
                </c:pt>
                <c:pt idx="790">
                  <c:v>6.4030333169098572</c:v>
                </c:pt>
                <c:pt idx="791">
                  <c:v>5.2053635147954722</c:v>
                </c:pt>
                <c:pt idx="792">
                  <c:v>8.4734310430768094</c:v>
                </c:pt>
                <c:pt idx="793">
                  <c:v>8.776990271013803</c:v>
                </c:pt>
                <c:pt idx="794">
                  <c:v>4.4032572952880837</c:v>
                </c:pt>
                <c:pt idx="795">
                  <c:v>7.5674260386958654</c:v>
                </c:pt>
                <c:pt idx="796">
                  <c:v>6.387977584699378</c:v>
                </c:pt>
                <c:pt idx="797">
                  <c:v>9.8993376776018387</c:v>
                </c:pt>
                <c:pt idx="798">
                  <c:v>8.2460087781558666</c:v>
                </c:pt>
                <c:pt idx="799">
                  <c:v>8.3441668653334133</c:v>
                </c:pt>
                <c:pt idx="800">
                  <c:v>9.4703204703666568</c:v>
                </c:pt>
                <c:pt idx="801">
                  <c:v>8.3056776667039074</c:v>
                </c:pt>
                <c:pt idx="802">
                  <c:v>7.4447432737462123</c:v>
                </c:pt>
                <c:pt idx="803">
                  <c:v>6.8628253057133026</c:v>
                </c:pt>
                <c:pt idx="804">
                  <c:v>6.4378296851514634</c:v>
                </c:pt>
                <c:pt idx="805">
                  <c:v>8.3921086379019449</c:v>
                </c:pt>
                <c:pt idx="806">
                  <c:v>7.4479385829596296</c:v>
                </c:pt>
                <c:pt idx="807">
                  <c:v>12.496672841948302</c:v>
                </c:pt>
                <c:pt idx="808">
                  <c:v>7.6255648762504959</c:v>
                </c:pt>
                <c:pt idx="809">
                  <c:v>12.44572383836937</c:v>
                </c:pt>
                <c:pt idx="810">
                  <c:v>8.1556460944052933</c:v>
                </c:pt>
                <c:pt idx="811">
                  <c:v>11.517028368767791</c:v>
                </c:pt>
                <c:pt idx="812">
                  <c:v>12.527131153142932</c:v>
                </c:pt>
                <c:pt idx="813">
                  <c:v>7.2988274404732687</c:v>
                </c:pt>
                <c:pt idx="814">
                  <c:v>11.370844164570268</c:v>
                </c:pt>
                <c:pt idx="815">
                  <c:v>8.5345263024527434</c:v>
                </c:pt>
                <c:pt idx="816">
                  <c:v>7.8791055477284999</c:v>
                </c:pt>
                <c:pt idx="817">
                  <c:v>9.8216554840312256</c:v>
                </c:pt>
                <c:pt idx="818">
                  <c:v>6.1341433086845498</c:v>
                </c:pt>
                <c:pt idx="819">
                  <c:v>8.7514445522074702</c:v>
                </c:pt>
                <c:pt idx="820">
                  <c:v>11.682331610240556</c:v>
                </c:pt>
                <c:pt idx="821">
                  <c:v>7.8149209521069851</c:v>
                </c:pt>
                <c:pt idx="822">
                  <c:v>8.6253499516526428</c:v>
                </c:pt>
                <c:pt idx="823">
                  <c:v>22.918900071594045</c:v>
                </c:pt>
                <c:pt idx="824">
                  <c:v>9.5190215061900716</c:v>
                </c:pt>
                <c:pt idx="825">
                  <c:v>6.5322943148952062</c:v>
                </c:pt>
                <c:pt idx="826">
                  <c:v>6.3331552646946321</c:v>
                </c:pt>
                <c:pt idx="827">
                  <c:v>5.3667397145735007</c:v>
                </c:pt>
                <c:pt idx="828">
                  <c:v>9.7277284623139373</c:v>
                </c:pt>
                <c:pt idx="829">
                  <c:v>10.282272036416504</c:v>
                </c:pt>
                <c:pt idx="830">
                  <c:v>9.6734613847982285</c:v>
                </c:pt>
                <c:pt idx="831">
                  <c:v>6.8022338568179137</c:v>
                </c:pt>
                <c:pt idx="832">
                  <c:v>7.8084427565777235</c:v>
                </c:pt>
                <c:pt idx="833">
                  <c:v>9.9232715477457578</c:v>
                </c:pt>
                <c:pt idx="834">
                  <c:v>13.329707384836563</c:v>
                </c:pt>
                <c:pt idx="835">
                  <c:v>9.2933687442732023</c:v>
                </c:pt>
                <c:pt idx="836">
                  <c:v>6.2842367153279772</c:v>
                </c:pt>
                <c:pt idx="837">
                  <c:v>8.7993134403111721</c:v>
                </c:pt>
                <c:pt idx="838">
                  <c:v>11.406918137779803</c:v>
                </c:pt>
                <c:pt idx="839">
                  <c:v>18.344300584229067</c:v>
                </c:pt>
                <c:pt idx="840">
                  <c:v>7.9400764795117311</c:v>
                </c:pt>
                <c:pt idx="841">
                  <c:v>13.136280405949835</c:v>
                </c:pt>
                <c:pt idx="842">
                  <c:v>9.2142549425152929</c:v>
                </c:pt>
                <c:pt idx="843">
                  <c:v>5.2731655166738625</c:v>
                </c:pt>
                <c:pt idx="844">
                  <c:v>12.512446874388159</c:v>
                </c:pt>
                <c:pt idx="845">
                  <c:v>13.858616700713805</c:v>
                </c:pt>
                <c:pt idx="846">
                  <c:v>5.3872067684398246</c:v>
                </c:pt>
                <c:pt idx="847">
                  <c:v>12.836209252632063</c:v>
                </c:pt>
                <c:pt idx="848">
                  <c:v>6.7910741956309399</c:v>
                </c:pt>
                <c:pt idx="849">
                  <c:v>9.6408583729260791</c:v>
                </c:pt>
                <c:pt idx="850">
                  <c:v>11.874077608232053</c:v>
                </c:pt>
                <c:pt idx="851">
                  <c:v>13.680207273421457</c:v>
                </c:pt>
                <c:pt idx="852">
                  <c:v>8.3157895805419315</c:v>
                </c:pt>
                <c:pt idx="853">
                  <c:v>8.3317565921685173</c:v>
                </c:pt>
                <c:pt idx="854">
                  <c:v>12.990020622476173</c:v>
                </c:pt>
                <c:pt idx="855">
                  <c:v>14.248963790819603</c:v>
                </c:pt>
                <c:pt idx="856">
                  <c:v>14.268346737618689</c:v>
                </c:pt>
                <c:pt idx="857">
                  <c:v>7.7582782758160915</c:v>
                </c:pt>
                <c:pt idx="858">
                  <c:v>11.79223951673546</c:v>
                </c:pt>
                <c:pt idx="859">
                  <c:v>8.4407591528061925</c:v>
                </c:pt>
                <c:pt idx="860">
                  <c:v>6.6648233451554351</c:v>
                </c:pt>
                <c:pt idx="861">
                  <c:v>7.9919138839389614</c:v>
                </c:pt>
                <c:pt idx="862">
                  <c:v>5.7921296411687617</c:v>
                </c:pt>
                <c:pt idx="863">
                  <c:v>7.1972988135099349</c:v>
                </c:pt>
                <c:pt idx="864">
                  <c:v>12.335814420998483</c:v>
                </c:pt>
                <c:pt idx="865">
                  <c:v>11.835365053045308</c:v>
                </c:pt>
                <c:pt idx="866">
                  <c:v>11.544847286492017</c:v>
                </c:pt>
                <c:pt idx="867">
                  <c:v>8.8759449662695769</c:v>
                </c:pt>
                <c:pt idx="868">
                  <c:v>8.7719630761544494</c:v>
                </c:pt>
                <c:pt idx="869">
                  <c:v>4.6929545418020089</c:v>
                </c:pt>
                <c:pt idx="870">
                  <c:v>7.523971447367618</c:v>
                </c:pt>
                <c:pt idx="871">
                  <c:v>4.6337448915559545</c:v>
                </c:pt>
                <c:pt idx="872">
                  <c:v>11.087187989029466</c:v>
                </c:pt>
                <c:pt idx="873">
                  <c:v>13.530983527708655</c:v>
                </c:pt>
                <c:pt idx="874">
                  <c:v>6.0513112920048746</c:v>
                </c:pt>
                <c:pt idx="875">
                  <c:v>10.736704871540306</c:v>
                </c:pt>
                <c:pt idx="876">
                  <c:v>9.4031406631086298</c:v>
                </c:pt>
                <c:pt idx="877">
                  <c:v>11.650849011868727</c:v>
                </c:pt>
                <c:pt idx="878">
                  <c:v>18.31056339461405</c:v>
                </c:pt>
                <c:pt idx="879">
                  <c:v>9.5475068269718033</c:v>
                </c:pt>
                <c:pt idx="880">
                  <c:v>13.644112847547973</c:v>
                </c:pt>
                <c:pt idx="881">
                  <c:v>7.2333314695183111</c:v>
                </c:pt>
                <c:pt idx="882">
                  <c:v>9.1476260299207137</c:v>
                </c:pt>
                <c:pt idx="883">
                  <c:v>8.8082792859445433</c:v>
                </c:pt>
                <c:pt idx="884">
                  <c:v>10.735616498463127</c:v>
                </c:pt>
                <c:pt idx="885">
                  <c:v>8.9145500026764015</c:v>
                </c:pt>
                <c:pt idx="886">
                  <c:v>8.3236172114097382</c:v>
                </c:pt>
                <c:pt idx="887">
                  <c:v>6.3820179478550303</c:v>
                </c:pt>
                <c:pt idx="888">
                  <c:v>6.297912962903216</c:v>
                </c:pt>
                <c:pt idx="889">
                  <c:v>7.1004691217873752</c:v>
                </c:pt>
                <c:pt idx="890">
                  <c:v>4.9917409385928417</c:v>
                </c:pt>
                <c:pt idx="891">
                  <c:v>6.4109565434582505</c:v>
                </c:pt>
                <c:pt idx="892">
                  <c:v>7.553608664202863</c:v>
                </c:pt>
                <c:pt idx="893">
                  <c:v>10.044686287465996</c:v>
                </c:pt>
                <c:pt idx="894">
                  <c:v>5.2801422535372309</c:v>
                </c:pt>
                <c:pt idx="895">
                  <c:v>6.4742051591088767</c:v>
                </c:pt>
                <c:pt idx="896">
                  <c:v>7.7366146094882318</c:v>
                </c:pt>
                <c:pt idx="897">
                  <c:v>6.0805498658903083</c:v>
                </c:pt>
                <c:pt idx="898">
                  <c:v>9.5039779105020017</c:v>
                </c:pt>
                <c:pt idx="899">
                  <c:v>9.5660337270164675</c:v>
                </c:pt>
                <c:pt idx="900">
                  <c:v>10.248231383129159</c:v>
                </c:pt>
                <c:pt idx="901">
                  <c:v>5.0619963896689155</c:v>
                </c:pt>
                <c:pt idx="902">
                  <c:v>14.457400698728645</c:v>
                </c:pt>
                <c:pt idx="903">
                  <c:v>7.1110206731157986</c:v>
                </c:pt>
                <c:pt idx="904">
                  <c:v>14.505857662328962</c:v>
                </c:pt>
                <c:pt idx="905">
                  <c:v>15.724267709347442</c:v>
                </c:pt>
                <c:pt idx="906">
                  <c:v>6.4772167432473982</c:v>
                </c:pt>
                <c:pt idx="907">
                  <c:v>5.6112140575803524</c:v>
                </c:pt>
                <c:pt idx="908">
                  <c:v>11.836187323233647</c:v>
                </c:pt>
                <c:pt idx="909">
                  <c:v>6.6110094485197779</c:v>
                </c:pt>
                <c:pt idx="910">
                  <c:v>7.8908023724196141</c:v>
                </c:pt>
                <c:pt idx="911">
                  <c:v>7.552620552891864</c:v>
                </c:pt>
                <c:pt idx="912">
                  <c:v>8.7866184374741056</c:v>
                </c:pt>
                <c:pt idx="913">
                  <c:v>4.5440833481654375</c:v>
                </c:pt>
                <c:pt idx="914">
                  <c:v>5.2692177650445462</c:v>
                </c:pt>
                <c:pt idx="915">
                  <c:v>7.4478879570052658</c:v>
                </c:pt>
                <c:pt idx="916">
                  <c:v>12.771434283422238</c:v>
                </c:pt>
                <c:pt idx="917">
                  <c:v>8.9071592674858042</c:v>
                </c:pt>
                <c:pt idx="918">
                  <c:v>9.5493377856705344</c:v>
                </c:pt>
                <c:pt idx="919">
                  <c:v>4.7966781093796493</c:v>
                </c:pt>
                <c:pt idx="920">
                  <c:v>7.755969551706225</c:v>
                </c:pt>
                <c:pt idx="921">
                  <c:v>14.084770832792508</c:v>
                </c:pt>
                <c:pt idx="922">
                  <c:v>9.1844066594001568</c:v>
                </c:pt>
                <c:pt idx="923">
                  <c:v>4.7355858350991813</c:v>
                </c:pt>
                <c:pt idx="924">
                  <c:v>6.9296925758551664</c:v>
                </c:pt>
                <c:pt idx="925">
                  <c:v>5.9218546360474669</c:v>
                </c:pt>
                <c:pt idx="926">
                  <c:v>12.633461143949127</c:v>
                </c:pt>
                <c:pt idx="927">
                  <c:v>10.271915753895703</c:v>
                </c:pt>
                <c:pt idx="928">
                  <c:v>6.34014861315661</c:v>
                </c:pt>
                <c:pt idx="929">
                  <c:v>5.9447465230787779</c:v>
                </c:pt>
                <c:pt idx="930">
                  <c:v>6.3754367825071885</c:v>
                </c:pt>
                <c:pt idx="931">
                  <c:v>8.2485601193629723</c:v>
                </c:pt>
                <c:pt idx="932">
                  <c:v>10.871330071139109</c:v>
                </c:pt>
                <c:pt idx="933">
                  <c:v>6.4462816859592698</c:v>
                </c:pt>
                <c:pt idx="934">
                  <c:v>9.9952060824559261</c:v>
                </c:pt>
                <c:pt idx="935">
                  <c:v>6.503835647451818</c:v>
                </c:pt>
                <c:pt idx="936">
                  <c:v>9.293057602374363</c:v>
                </c:pt>
                <c:pt idx="937">
                  <c:v>9.4410521880906781</c:v>
                </c:pt>
                <c:pt idx="938">
                  <c:v>11.98804033812948</c:v>
                </c:pt>
                <c:pt idx="939">
                  <c:v>8.844757050349747</c:v>
                </c:pt>
                <c:pt idx="940">
                  <c:v>8.6761137545788678</c:v>
                </c:pt>
                <c:pt idx="941">
                  <c:v>5.9159516247287991</c:v>
                </c:pt>
                <c:pt idx="942">
                  <c:v>10.175586118203871</c:v>
                </c:pt>
                <c:pt idx="943">
                  <c:v>17.676683183140426</c:v>
                </c:pt>
                <c:pt idx="944">
                  <c:v>9.4194769648428274</c:v>
                </c:pt>
                <c:pt idx="945">
                  <c:v>12.305800526023594</c:v>
                </c:pt>
                <c:pt idx="946">
                  <c:v>9.2787454309569863</c:v>
                </c:pt>
                <c:pt idx="947">
                  <c:v>7.9972929723027395</c:v>
                </c:pt>
                <c:pt idx="948">
                  <c:v>5.300414971897581</c:v>
                </c:pt>
                <c:pt idx="949">
                  <c:v>6.6854797746411467</c:v>
                </c:pt>
                <c:pt idx="950">
                  <c:v>8.7576271890140465</c:v>
                </c:pt>
                <c:pt idx="951">
                  <c:v>10.867159047972779</c:v>
                </c:pt>
                <c:pt idx="952">
                  <c:v>7.8970556258894895</c:v>
                </c:pt>
                <c:pt idx="953">
                  <c:v>9.2160290280505617</c:v>
                </c:pt>
                <c:pt idx="954">
                  <c:v>6.9548268990695483</c:v>
                </c:pt>
                <c:pt idx="955">
                  <c:v>10.499076408595593</c:v>
                </c:pt>
                <c:pt idx="956">
                  <c:v>10.627880276575098</c:v>
                </c:pt>
                <c:pt idx="957">
                  <c:v>9.225435807720153</c:v>
                </c:pt>
                <c:pt idx="958">
                  <c:v>10.784980246890663</c:v>
                </c:pt>
                <c:pt idx="959">
                  <c:v>9.4121689222064333</c:v>
                </c:pt>
                <c:pt idx="960">
                  <c:v>9.1097761586798196</c:v>
                </c:pt>
                <c:pt idx="961">
                  <c:v>6.5958999391564683</c:v>
                </c:pt>
                <c:pt idx="962">
                  <c:v>9.7275189250844427</c:v>
                </c:pt>
                <c:pt idx="963">
                  <c:v>12.011976265595694</c:v>
                </c:pt>
                <c:pt idx="964">
                  <c:v>12.384024189122794</c:v>
                </c:pt>
                <c:pt idx="965">
                  <c:v>7.7278161705887927</c:v>
                </c:pt>
                <c:pt idx="966">
                  <c:v>12.41441926706943</c:v>
                </c:pt>
                <c:pt idx="967">
                  <c:v>4.6036478107767147</c:v>
                </c:pt>
                <c:pt idx="968">
                  <c:v>14.912021603077608</c:v>
                </c:pt>
                <c:pt idx="969">
                  <c:v>12.597289431359753</c:v>
                </c:pt>
                <c:pt idx="970">
                  <c:v>10.577764585599088</c:v>
                </c:pt>
                <c:pt idx="971">
                  <c:v>5.165031161457561</c:v>
                </c:pt>
                <c:pt idx="972">
                  <c:v>9.88634538969049</c:v>
                </c:pt>
                <c:pt idx="973">
                  <c:v>7.839474052600373</c:v>
                </c:pt>
                <c:pt idx="974">
                  <c:v>6.0932486867181748</c:v>
                </c:pt>
                <c:pt idx="975">
                  <c:v>7.5463001924680198</c:v>
                </c:pt>
                <c:pt idx="976">
                  <c:v>8.9463426604793312</c:v>
                </c:pt>
                <c:pt idx="977">
                  <c:v>10.660501885592694</c:v>
                </c:pt>
                <c:pt idx="978">
                  <c:v>9.807905711686308</c:v>
                </c:pt>
                <c:pt idx="979">
                  <c:v>6.8966372366842865</c:v>
                </c:pt>
                <c:pt idx="980">
                  <c:v>10.935701995104521</c:v>
                </c:pt>
                <c:pt idx="981">
                  <c:v>8.6007025013196632</c:v>
                </c:pt>
                <c:pt idx="982">
                  <c:v>11.370956015686472</c:v>
                </c:pt>
                <c:pt idx="983">
                  <c:v>10.096592701325754</c:v>
                </c:pt>
                <c:pt idx="984">
                  <c:v>7.4072359589982666</c:v>
                </c:pt>
                <c:pt idx="985">
                  <c:v>4.0044184865303203</c:v>
                </c:pt>
                <c:pt idx="986">
                  <c:v>6.0409017957440891</c:v>
                </c:pt>
                <c:pt idx="987">
                  <c:v>6.5943678399589301</c:v>
                </c:pt>
                <c:pt idx="988">
                  <c:v>8.9916306025576596</c:v>
                </c:pt>
                <c:pt idx="989">
                  <c:v>11.102780720683057</c:v>
                </c:pt>
                <c:pt idx="990">
                  <c:v>8.849566871740782</c:v>
                </c:pt>
                <c:pt idx="991">
                  <c:v>3.6583054461493831</c:v>
                </c:pt>
                <c:pt idx="992">
                  <c:v>5.4657549180619096</c:v>
                </c:pt>
                <c:pt idx="993">
                  <c:v>9.1236130382438674</c:v>
                </c:pt>
                <c:pt idx="994">
                  <c:v>7.1798485176816431</c:v>
                </c:pt>
                <c:pt idx="995">
                  <c:v>6.4749824013190524</c:v>
                </c:pt>
                <c:pt idx="996">
                  <c:v>10.773615929217932</c:v>
                </c:pt>
                <c:pt idx="997">
                  <c:v>6.9573153072465583</c:v>
                </c:pt>
                <c:pt idx="998">
                  <c:v>15.630951412485933</c:v>
                </c:pt>
                <c:pt idx="999">
                  <c:v>5.0895505998871275</c:v>
                </c:pt>
              </c:numCache>
            </c:numRef>
          </c:xVal>
          <c:yVal>
            <c:numRef>
              <c:f>Regression!$H$27:$H$1026</c:f>
              <c:numCache>
                <c:formatCode>General</c:formatCode>
                <c:ptCount val="1000"/>
                <c:pt idx="0">
                  <c:v>0.18173307494931015</c:v>
                </c:pt>
                <c:pt idx="1">
                  <c:v>0.22177114788420027</c:v>
                </c:pt>
                <c:pt idx="2">
                  <c:v>0.13435395289039437</c:v>
                </c:pt>
                <c:pt idx="3">
                  <c:v>0.13999736435905574</c:v>
                </c:pt>
                <c:pt idx="4">
                  <c:v>0.21012185929136984</c:v>
                </c:pt>
                <c:pt idx="5">
                  <c:v>0.21116723425772554</c:v>
                </c:pt>
                <c:pt idx="6">
                  <c:v>0.13390458822668594</c:v>
                </c:pt>
                <c:pt idx="7">
                  <c:v>0.31422804111053204</c:v>
                </c:pt>
                <c:pt idx="8">
                  <c:v>0.16160461801846682</c:v>
                </c:pt>
                <c:pt idx="9">
                  <c:v>0.14230087850270001</c:v>
                </c:pt>
                <c:pt idx="10">
                  <c:v>0.13675533425723668</c:v>
                </c:pt>
                <c:pt idx="11">
                  <c:v>0.13404282721191813</c:v>
                </c:pt>
                <c:pt idx="12">
                  <c:v>0.24228779121098987</c:v>
                </c:pt>
                <c:pt idx="13">
                  <c:v>0.23884585809606407</c:v>
                </c:pt>
                <c:pt idx="14">
                  <c:v>0.14009302695729053</c:v>
                </c:pt>
                <c:pt idx="15">
                  <c:v>0.14069266451971807</c:v>
                </c:pt>
                <c:pt idx="16">
                  <c:v>0.19829380309255207</c:v>
                </c:pt>
                <c:pt idx="17">
                  <c:v>0.14535498588932683</c:v>
                </c:pt>
                <c:pt idx="18">
                  <c:v>0.14643011193484912</c:v>
                </c:pt>
                <c:pt idx="19">
                  <c:v>0.14274196589645471</c:v>
                </c:pt>
                <c:pt idx="20">
                  <c:v>0.24768920628589497</c:v>
                </c:pt>
                <c:pt idx="21">
                  <c:v>0.22476302403945569</c:v>
                </c:pt>
                <c:pt idx="22">
                  <c:v>0.13390822204445946</c:v>
                </c:pt>
                <c:pt idx="23">
                  <c:v>0.93620191633118544</c:v>
                </c:pt>
                <c:pt idx="24">
                  <c:v>0.23057761555091472</c:v>
                </c:pt>
                <c:pt idx="25">
                  <c:v>0.15260881594204911</c:v>
                </c:pt>
                <c:pt idx="26">
                  <c:v>0.14956879271509826</c:v>
                </c:pt>
                <c:pt idx="27">
                  <c:v>0.23319140652227122</c:v>
                </c:pt>
                <c:pt idx="28">
                  <c:v>0.14326690235404627</c:v>
                </c:pt>
                <c:pt idx="29">
                  <c:v>0.81438342089787485</c:v>
                </c:pt>
                <c:pt idx="30">
                  <c:v>0.16618299081609256</c:v>
                </c:pt>
                <c:pt idx="31">
                  <c:v>0.72378570966681743</c:v>
                </c:pt>
                <c:pt idx="32">
                  <c:v>0.15249513447941088</c:v>
                </c:pt>
                <c:pt idx="33">
                  <c:v>0.25954173533714864</c:v>
                </c:pt>
                <c:pt idx="34">
                  <c:v>0.13865999183936795</c:v>
                </c:pt>
                <c:pt idx="35">
                  <c:v>0.23313058793287778</c:v>
                </c:pt>
                <c:pt idx="36">
                  <c:v>0.17567509576742124</c:v>
                </c:pt>
                <c:pt idx="37">
                  <c:v>0.20465133530425006</c:v>
                </c:pt>
                <c:pt idx="38">
                  <c:v>0.16069316964708302</c:v>
                </c:pt>
                <c:pt idx="39">
                  <c:v>0.13433956407342423</c:v>
                </c:pt>
                <c:pt idx="40">
                  <c:v>0.1513973292066737</c:v>
                </c:pt>
                <c:pt idx="41">
                  <c:v>0.31093476692835997</c:v>
                </c:pt>
                <c:pt idx="42">
                  <c:v>0.25993116988103604</c:v>
                </c:pt>
                <c:pt idx="43">
                  <c:v>0.13882914838894012</c:v>
                </c:pt>
                <c:pt idx="44">
                  <c:v>0.14350653752711512</c:v>
                </c:pt>
                <c:pt idx="45">
                  <c:v>0.28486415421452183</c:v>
                </c:pt>
                <c:pt idx="46">
                  <c:v>0.134577570443843</c:v>
                </c:pt>
                <c:pt idx="47">
                  <c:v>0.13587849053223583</c:v>
                </c:pt>
                <c:pt idx="48">
                  <c:v>0.15693347422495718</c:v>
                </c:pt>
                <c:pt idx="49">
                  <c:v>0.22209852432366439</c:v>
                </c:pt>
                <c:pt idx="50">
                  <c:v>0.18767329693194137</c:v>
                </c:pt>
                <c:pt idx="51">
                  <c:v>0.33273471179917435</c:v>
                </c:pt>
                <c:pt idx="52">
                  <c:v>0.22091773683653626</c:v>
                </c:pt>
                <c:pt idx="53">
                  <c:v>0.41510706765402405</c:v>
                </c:pt>
                <c:pt idx="54">
                  <c:v>0.38726492515858579</c:v>
                </c:pt>
                <c:pt idx="55">
                  <c:v>0.13423859749739681</c:v>
                </c:pt>
                <c:pt idx="56">
                  <c:v>0.13391056422780356</c:v>
                </c:pt>
                <c:pt idx="57">
                  <c:v>0.13601378292059452</c:v>
                </c:pt>
                <c:pt idx="58">
                  <c:v>0.60709040256360836</c:v>
                </c:pt>
                <c:pt idx="59">
                  <c:v>0.43846239733695014</c:v>
                </c:pt>
                <c:pt idx="60">
                  <c:v>0.23257415737755827</c:v>
                </c:pt>
                <c:pt idx="61">
                  <c:v>0.13441495171151852</c:v>
                </c:pt>
                <c:pt idx="62">
                  <c:v>0.17039490256514367</c:v>
                </c:pt>
                <c:pt idx="63">
                  <c:v>0.2121525655538713</c:v>
                </c:pt>
                <c:pt idx="64">
                  <c:v>0.14309334082277581</c:v>
                </c:pt>
                <c:pt idx="65">
                  <c:v>0.19857806039400971</c:v>
                </c:pt>
                <c:pt idx="66">
                  <c:v>0.29451614453424613</c:v>
                </c:pt>
                <c:pt idx="67">
                  <c:v>0.35246671333202162</c:v>
                </c:pt>
                <c:pt idx="68">
                  <c:v>0.15362719342517206</c:v>
                </c:pt>
                <c:pt idx="69">
                  <c:v>0.13442727923268244</c:v>
                </c:pt>
                <c:pt idx="70">
                  <c:v>0.23919305201086993</c:v>
                </c:pt>
                <c:pt idx="71">
                  <c:v>0.74297781046565414</c:v>
                </c:pt>
                <c:pt idx="72">
                  <c:v>0.15313182269606307</c:v>
                </c:pt>
                <c:pt idx="73">
                  <c:v>0.13452005943698248</c:v>
                </c:pt>
                <c:pt idx="74">
                  <c:v>0.23500034500715827</c:v>
                </c:pt>
                <c:pt idx="75">
                  <c:v>0.13531589753696471</c:v>
                </c:pt>
                <c:pt idx="76">
                  <c:v>0.13909885080525181</c:v>
                </c:pt>
                <c:pt idx="77">
                  <c:v>0.24280491539990745</c:v>
                </c:pt>
                <c:pt idx="78">
                  <c:v>0.22758574709315182</c:v>
                </c:pt>
                <c:pt idx="79">
                  <c:v>0.3325491848749218</c:v>
                </c:pt>
                <c:pt idx="80">
                  <c:v>0.40326286477294904</c:v>
                </c:pt>
                <c:pt idx="81">
                  <c:v>0.13407513119087133</c:v>
                </c:pt>
                <c:pt idx="82">
                  <c:v>0.13403165114649995</c:v>
                </c:pt>
                <c:pt idx="83">
                  <c:v>0.26324420886169309</c:v>
                </c:pt>
                <c:pt idx="84">
                  <c:v>0.41960999095320695</c:v>
                </c:pt>
                <c:pt idx="85">
                  <c:v>0.17131603492069625</c:v>
                </c:pt>
                <c:pt idx="86">
                  <c:v>0.15446601664423104</c:v>
                </c:pt>
                <c:pt idx="87">
                  <c:v>0.19210798789258055</c:v>
                </c:pt>
                <c:pt idx="88">
                  <c:v>0.14652647541093045</c:v>
                </c:pt>
                <c:pt idx="89">
                  <c:v>0.52582661344748205</c:v>
                </c:pt>
                <c:pt idx="90">
                  <c:v>0.51513833168808998</c:v>
                </c:pt>
                <c:pt idx="91">
                  <c:v>0.14445614062923506</c:v>
                </c:pt>
                <c:pt idx="92">
                  <c:v>0.13488163321577029</c:v>
                </c:pt>
                <c:pt idx="93">
                  <c:v>0.137697426730925</c:v>
                </c:pt>
                <c:pt idx="94">
                  <c:v>0.42719443014592318</c:v>
                </c:pt>
                <c:pt idx="95">
                  <c:v>0.86650380319192788</c:v>
                </c:pt>
                <c:pt idx="96">
                  <c:v>0.1373361303692836</c:v>
                </c:pt>
                <c:pt idx="97">
                  <c:v>0.22434768728435311</c:v>
                </c:pt>
                <c:pt idx="98">
                  <c:v>0.14714954045324868</c:v>
                </c:pt>
                <c:pt idx="99">
                  <c:v>0.15808612262971034</c:v>
                </c:pt>
                <c:pt idx="100">
                  <c:v>0.35635321793625629</c:v>
                </c:pt>
                <c:pt idx="101">
                  <c:v>0.20757870372338505</c:v>
                </c:pt>
                <c:pt idx="102">
                  <c:v>0.15870754039910392</c:v>
                </c:pt>
                <c:pt idx="103">
                  <c:v>0.13412722323702209</c:v>
                </c:pt>
                <c:pt idx="104">
                  <c:v>0.42823222775414393</c:v>
                </c:pt>
                <c:pt idx="105">
                  <c:v>0.13465479051236434</c:v>
                </c:pt>
                <c:pt idx="106">
                  <c:v>0.86178516628332047</c:v>
                </c:pt>
                <c:pt idx="107">
                  <c:v>0.13426983556723349</c:v>
                </c:pt>
                <c:pt idx="108">
                  <c:v>0.63910049441468608</c:v>
                </c:pt>
                <c:pt idx="109">
                  <c:v>0.14222880934943238</c:v>
                </c:pt>
                <c:pt idx="110">
                  <c:v>0.73640254935349692</c:v>
                </c:pt>
                <c:pt idx="111">
                  <c:v>0.21644430358464084</c:v>
                </c:pt>
                <c:pt idx="112">
                  <c:v>0.66202041236970732</c:v>
                </c:pt>
                <c:pt idx="113">
                  <c:v>0.28490608243527116</c:v>
                </c:pt>
                <c:pt idx="114">
                  <c:v>0.28638024497850134</c:v>
                </c:pt>
                <c:pt idx="115">
                  <c:v>0.15562328402884218</c:v>
                </c:pt>
                <c:pt idx="116">
                  <c:v>0.14557167574504026</c:v>
                </c:pt>
                <c:pt idx="117">
                  <c:v>0.2369899202074266</c:v>
                </c:pt>
                <c:pt idx="118">
                  <c:v>0.62950029212897363</c:v>
                </c:pt>
                <c:pt idx="119">
                  <c:v>0.13390714073899718</c:v>
                </c:pt>
                <c:pt idx="120">
                  <c:v>0.20819473366788277</c:v>
                </c:pt>
                <c:pt idx="121">
                  <c:v>0.1709834076902953</c:v>
                </c:pt>
                <c:pt idx="122">
                  <c:v>0.28243547050621354</c:v>
                </c:pt>
                <c:pt idx="123">
                  <c:v>0.3417293540477564</c:v>
                </c:pt>
                <c:pt idx="124">
                  <c:v>0.1753334962541111</c:v>
                </c:pt>
                <c:pt idx="125">
                  <c:v>0.31135185537310095</c:v>
                </c:pt>
                <c:pt idx="126">
                  <c:v>0.14370266848043894</c:v>
                </c:pt>
                <c:pt idx="127">
                  <c:v>0.15164539235033503</c:v>
                </c:pt>
                <c:pt idx="128">
                  <c:v>0.14513539512083051</c:v>
                </c:pt>
                <c:pt idx="129">
                  <c:v>0.16116326105345502</c:v>
                </c:pt>
                <c:pt idx="130">
                  <c:v>0.14913520959267079</c:v>
                </c:pt>
                <c:pt idx="131">
                  <c:v>0.33745065965389998</c:v>
                </c:pt>
                <c:pt idx="132">
                  <c:v>0.18597415687255137</c:v>
                </c:pt>
                <c:pt idx="133">
                  <c:v>0.38019448060418548</c:v>
                </c:pt>
                <c:pt idx="134">
                  <c:v>0.18078191896676765</c:v>
                </c:pt>
                <c:pt idx="135">
                  <c:v>0.25368612193084616</c:v>
                </c:pt>
                <c:pt idx="136">
                  <c:v>0.25161984935428705</c:v>
                </c:pt>
                <c:pt idx="137">
                  <c:v>0.63676918323933451</c:v>
                </c:pt>
                <c:pt idx="138">
                  <c:v>0.18147031137705183</c:v>
                </c:pt>
                <c:pt idx="139">
                  <c:v>0.16103637093178716</c:v>
                </c:pt>
                <c:pt idx="140">
                  <c:v>0.23531265266500034</c:v>
                </c:pt>
                <c:pt idx="141">
                  <c:v>0.13396917278758547</c:v>
                </c:pt>
                <c:pt idx="142">
                  <c:v>0.1489023822374691</c:v>
                </c:pt>
                <c:pt idx="143">
                  <c:v>0.56529204557565826</c:v>
                </c:pt>
                <c:pt idx="144">
                  <c:v>0.31033373089987037</c:v>
                </c:pt>
                <c:pt idx="145">
                  <c:v>0.17762270171807515</c:v>
                </c:pt>
                <c:pt idx="146">
                  <c:v>0.81825625166246763</c:v>
                </c:pt>
                <c:pt idx="147">
                  <c:v>0.14857710049406769</c:v>
                </c:pt>
                <c:pt idx="148">
                  <c:v>0.18329634898763336</c:v>
                </c:pt>
                <c:pt idx="149">
                  <c:v>0.23203314813655773</c:v>
                </c:pt>
                <c:pt idx="150">
                  <c:v>0.23524246982659103</c:v>
                </c:pt>
                <c:pt idx="151">
                  <c:v>0.91858965802652492</c:v>
                </c:pt>
                <c:pt idx="152">
                  <c:v>0.13501911685746038</c:v>
                </c:pt>
                <c:pt idx="153">
                  <c:v>0.16777353073899881</c:v>
                </c:pt>
                <c:pt idx="154">
                  <c:v>0.18180161904494313</c:v>
                </c:pt>
                <c:pt idx="155">
                  <c:v>0.13484692108004842</c:v>
                </c:pt>
                <c:pt idx="156">
                  <c:v>0.13680585860566319</c:v>
                </c:pt>
                <c:pt idx="157">
                  <c:v>0.13871641649323652</c:v>
                </c:pt>
                <c:pt idx="158">
                  <c:v>0.18083444008073268</c:v>
                </c:pt>
                <c:pt idx="159">
                  <c:v>0.29074734867094687</c:v>
                </c:pt>
                <c:pt idx="160">
                  <c:v>0.13478686436741227</c:v>
                </c:pt>
                <c:pt idx="161">
                  <c:v>0.1455834327587795</c:v>
                </c:pt>
                <c:pt idx="162">
                  <c:v>0.21693577060998903</c:v>
                </c:pt>
                <c:pt idx="163">
                  <c:v>0.57460974229504136</c:v>
                </c:pt>
                <c:pt idx="164">
                  <c:v>0.24581556725094622</c:v>
                </c:pt>
                <c:pt idx="165">
                  <c:v>0.15886536250240621</c:v>
                </c:pt>
                <c:pt idx="166">
                  <c:v>0.15992936053605422</c:v>
                </c:pt>
                <c:pt idx="167">
                  <c:v>0.15499268060645133</c:v>
                </c:pt>
                <c:pt idx="168">
                  <c:v>0.21272688963960062</c:v>
                </c:pt>
                <c:pt idx="169">
                  <c:v>0.29791604207422706</c:v>
                </c:pt>
                <c:pt idx="170">
                  <c:v>0.15824184159551746</c:v>
                </c:pt>
                <c:pt idx="171">
                  <c:v>0.41175629698124849</c:v>
                </c:pt>
                <c:pt idx="172">
                  <c:v>0.429809420405181</c:v>
                </c:pt>
                <c:pt idx="173">
                  <c:v>0.13628690916849101</c:v>
                </c:pt>
                <c:pt idx="174">
                  <c:v>0.29233422960820876</c:v>
                </c:pt>
                <c:pt idx="175">
                  <c:v>0.19226019441952646</c:v>
                </c:pt>
                <c:pt idx="176">
                  <c:v>0.13469662668027188</c:v>
                </c:pt>
                <c:pt idx="177">
                  <c:v>0.1368148113305227</c:v>
                </c:pt>
                <c:pt idx="178">
                  <c:v>0.13493498630000061</c:v>
                </c:pt>
                <c:pt idx="179">
                  <c:v>0.13837030839588982</c:v>
                </c:pt>
                <c:pt idx="180">
                  <c:v>0.16343351509599363</c:v>
                </c:pt>
                <c:pt idx="181">
                  <c:v>0.14046545943217681</c:v>
                </c:pt>
                <c:pt idx="182">
                  <c:v>0.36947910124596528</c:v>
                </c:pt>
                <c:pt idx="183">
                  <c:v>0.21904686672465989</c:v>
                </c:pt>
                <c:pt idx="184">
                  <c:v>0.14133994848518616</c:v>
                </c:pt>
                <c:pt idx="185">
                  <c:v>0.1440920309591921</c:v>
                </c:pt>
                <c:pt idx="186">
                  <c:v>0.82507671422371542</c:v>
                </c:pt>
                <c:pt idx="187">
                  <c:v>0.13636373903611948</c:v>
                </c:pt>
                <c:pt idx="188">
                  <c:v>0.15408094522043464</c:v>
                </c:pt>
                <c:pt idx="189">
                  <c:v>0.29201184502309663</c:v>
                </c:pt>
                <c:pt idx="190">
                  <c:v>0.18956384277754545</c:v>
                </c:pt>
                <c:pt idx="191">
                  <c:v>0.17496672230966037</c:v>
                </c:pt>
                <c:pt idx="192">
                  <c:v>0.13963096675964032</c:v>
                </c:pt>
                <c:pt idx="193">
                  <c:v>0.21623133260151201</c:v>
                </c:pt>
                <c:pt idx="194">
                  <c:v>0.64649634705645909</c:v>
                </c:pt>
                <c:pt idx="195">
                  <c:v>0.13419960986372076</c:v>
                </c:pt>
                <c:pt idx="196">
                  <c:v>0.13887542571052586</c:v>
                </c:pt>
                <c:pt idx="197">
                  <c:v>0.16284764001510155</c:v>
                </c:pt>
                <c:pt idx="198">
                  <c:v>0.20496898077698766</c:v>
                </c:pt>
                <c:pt idx="199">
                  <c:v>0.2499381793250498</c:v>
                </c:pt>
                <c:pt idx="200">
                  <c:v>0.18340207085478277</c:v>
                </c:pt>
                <c:pt idx="201">
                  <c:v>0.15787974677957783</c:v>
                </c:pt>
                <c:pt idx="202">
                  <c:v>0.38723786415285399</c:v>
                </c:pt>
                <c:pt idx="203">
                  <c:v>0.15991023603397791</c:v>
                </c:pt>
                <c:pt idx="204">
                  <c:v>0.27442235283018457</c:v>
                </c:pt>
                <c:pt idx="205">
                  <c:v>0.15123390142363091</c:v>
                </c:pt>
                <c:pt idx="206">
                  <c:v>0.60360550106501543</c:v>
                </c:pt>
                <c:pt idx="207">
                  <c:v>0.14639059170051427</c:v>
                </c:pt>
                <c:pt idx="208">
                  <c:v>0.45686046995825036</c:v>
                </c:pt>
                <c:pt idx="209">
                  <c:v>0.48053166960716709</c:v>
                </c:pt>
                <c:pt idx="210">
                  <c:v>0.13472249053929986</c:v>
                </c:pt>
                <c:pt idx="211">
                  <c:v>0.33145960797727803</c:v>
                </c:pt>
                <c:pt idx="212">
                  <c:v>0.14662915160486312</c:v>
                </c:pt>
                <c:pt idx="213">
                  <c:v>0.13390952070618789</c:v>
                </c:pt>
                <c:pt idx="214">
                  <c:v>0.19736538495808553</c:v>
                </c:pt>
                <c:pt idx="215">
                  <c:v>0.14539751133286194</c:v>
                </c:pt>
                <c:pt idx="216">
                  <c:v>0.44082787617474795</c:v>
                </c:pt>
                <c:pt idx="217">
                  <c:v>0.48347230389370011</c:v>
                </c:pt>
                <c:pt idx="218">
                  <c:v>0.30721637198973206</c:v>
                </c:pt>
                <c:pt idx="219">
                  <c:v>0.15519570872542598</c:v>
                </c:pt>
                <c:pt idx="220">
                  <c:v>0.18061839082195996</c:v>
                </c:pt>
                <c:pt idx="221">
                  <c:v>0.20948685401070954</c:v>
                </c:pt>
                <c:pt idx="222">
                  <c:v>0.4441261366565914</c:v>
                </c:pt>
                <c:pt idx="223">
                  <c:v>0.17862668970745921</c:v>
                </c:pt>
                <c:pt idx="224">
                  <c:v>0.27825900757442557</c:v>
                </c:pt>
                <c:pt idx="225">
                  <c:v>0.1765285914260446</c:v>
                </c:pt>
                <c:pt idx="226">
                  <c:v>0.3054375991771856</c:v>
                </c:pt>
                <c:pt idx="227">
                  <c:v>0.13389829679739335</c:v>
                </c:pt>
                <c:pt idx="228">
                  <c:v>0.14784347394237801</c:v>
                </c:pt>
                <c:pt idx="229">
                  <c:v>0.66138383216496899</c:v>
                </c:pt>
                <c:pt idx="230">
                  <c:v>0.48295254391121278</c:v>
                </c:pt>
                <c:pt idx="231">
                  <c:v>0.2853071902536255</c:v>
                </c:pt>
                <c:pt idx="232">
                  <c:v>0.36423291494352839</c:v>
                </c:pt>
                <c:pt idx="233">
                  <c:v>0.15541480711160505</c:v>
                </c:pt>
                <c:pt idx="234">
                  <c:v>0.20402392059070251</c:v>
                </c:pt>
                <c:pt idx="235">
                  <c:v>0.1339009130611627</c:v>
                </c:pt>
                <c:pt idx="236">
                  <c:v>0.13918578199323112</c:v>
                </c:pt>
                <c:pt idx="237">
                  <c:v>0.18590532825153061</c:v>
                </c:pt>
                <c:pt idx="238">
                  <c:v>0.18987384239197702</c:v>
                </c:pt>
                <c:pt idx="239">
                  <c:v>0.18141854354033049</c:v>
                </c:pt>
                <c:pt idx="240">
                  <c:v>0.22976965899175683</c:v>
                </c:pt>
                <c:pt idx="241">
                  <c:v>0.16602798404226682</c:v>
                </c:pt>
                <c:pt idx="242">
                  <c:v>0.30305960282306077</c:v>
                </c:pt>
                <c:pt idx="243">
                  <c:v>0.1899656677369973</c:v>
                </c:pt>
                <c:pt idx="244">
                  <c:v>0.15930918330785493</c:v>
                </c:pt>
                <c:pt idx="245">
                  <c:v>0.3671115927933255</c:v>
                </c:pt>
                <c:pt idx="246">
                  <c:v>0.75735170445589128</c:v>
                </c:pt>
                <c:pt idx="247">
                  <c:v>0.13461526902806442</c:v>
                </c:pt>
                <c:pt idx="248">
                  <c:v>0.33473575118333132</c:v>
                </c:pt>
                <c:pt idx="249">
                  <c:v>0.13405486978658965</c:v>
                </c:pt>
                <c:pt idx="250">
                  <c:v>0.14212261980518137</c:v>
                </c:pt>
                <c:pt idx="251">
                  <c:v>0.2297962172312622</c:v>
                </c:pt>
                <c:pt idx="252">
                  <c:v>0.13841612083740806</c:v>
                </c:pt>
                <c:pt idx="253">
                  <c:v>0.14736683101416981</c:v>
                </c:pt>
                <c:pt idx="254">
                  <c:v>0.13722502857968288</c:v>
                </c:pt>
                <c:pt idx="255">
                  <c:v>0.14630332984698308</c:v>
                </c:pt>
                <c:pt idx="256">
                  <c:v>0.21102738421643696</c:v>
                </c:pt>
                <c:pt idx="257">
                  <c:v>0.136347806276719</c:v>
                </c:pt>
                <c:pt idx="258">
                  <c:v>0.13420970922510855</c:v>
                </c:pt>
                <c:pt idx="259">
                  <c:v>0.23093142230986052</c:v>
                </c:pt>
                <c:pt idx="260">
                  <c:v>0.14377122983424728</c:v>
                </c:pt>
                <c:pt idx="261">
                  <c:v>0.13493857405841814</c:v>
                </c:pt>
                <c:pt idx="262">
                  <c:v>0.13455968384720912</c:v>
                </c:pt>
                <c:pt idx="263">
                  <c:v>0.14735912356079178</c:v>
                </c:pt>
                <c:pt idx="264">
                  <c:v>0.27457143167555986</c:v>
                </c:pt>
                <c:pt idx="265">
                  <c:v>0.13914377956283763</c:v>
                </c:pt>
                <c:pt idx="266">
                  <c:v>0.13945742286738255</c:v>
                </c:pt>
                <c:pt idx="267">
                  <c:v>0.14029910161468295</c:v>
                </c:pt>
                <c:pt idx="268">
                  <c:v>0.13541678658971135</c:v>
                </c:pt>
                <c:pt idx="269">
                  <c:v>0.19351161949636686</c:v>
                </c:pt>
                <c:pt idx="270">
                  <c:v>0.24165673540048815</c:v>
                </c:pt>
                <c:pt idx="271">
                  <c:v>0.25070484975519447</c:v>
                </c:pt>
                <c:pt idx="272">
                  <c:v>0.25218863131516456</c:v>
                </c:pt>
                <c:pt idx="273">
                  <c:v>0.15166584437303576</c:v>
                </c:pt>
                <c:pt idx="274">
                  <c:v>0.37606914264255353</c:v>
                </c:pt>
                <c:pt idx="275">
                  <c:v>0.13971175903286631</c:v>
                </c:pt>
                <c:pt idx="276">
                  <c:v>0.13430788053902509</c:v>
                </c:pt>
                <c:pt idx="277">
                  <c:v>0.13985828032707659</c:v>
                </c:pt>
                <c:pt idx="278">
                  <c:v>0.14586701171952743</c:v>
                </c:pt>
                <c:pt idx="279">
                  <c:v>0.1686679672276451</c:v>
                </c:pt>
                <c:pt idx="280">
                  <c:v>0.13652496267912256</c:v>
                </c:pt>
                <c:pt idx="281">
                  <c:v>0.3183626027436135</c:v>
                </c:pt>
                <c:pt idx="282">
                  <c:v>0.28147526337263606</c:v>
                </c:pt>
                <c:pt idx="283">
                  <c:v>0.17472636968798994</c:v>
                </c:pt>
                <c:pt idx="284">
                  <c:v>0.13718236253021826</c:v>
                </c:pt>
                <c:pt idx="285">
                  <c:v>0.14046803759464338</c:v>
                </c:pt>
                <c:pt idx="286">
                  <c:v>0.14863962141770726</c:v>
                </c:pt>
                <c:pt idx="287">
                  <c:v>0.1463665806757849</c:v>
                </c:pt>
                <c:pt idx="288">
                  <c:v>0.24271631072863231</c:v>
                </c:pt>
                <c:pt idx="289">
                  <c:v>0.13780633770720768</c:v>
                </c:pt>
                <c:pt idx="290">
                  <c:v>0.23115017078577882</c:v>
                </c:pt>
                <c:pt idx="291">
                  <c:v>0.2189826264475494</c:v>
                </c:pt>
                <c:pt idx="292">
                  <c:v>0.56323105479437729</c:v>
                </c:pt>
                <c:pt idx="293">
                  <c:v>0.44879721407842044</c:v>
                </c:pt>
                <c:pt idx="294">
                  <c:v>0.80850336501031816</c:v>
                </c:pt>
                <c:pt idx="295">
                  <c:v>0.17992681926040943</c:v>
                </c:pt>
                <c:pt idx="296">
                  <c:v>0.1885753373370217</c:v>
                </c:pt>
                <c:pt idx="297">
                  <c:v>0.13733011163024017</c:v>
                </c:pt>
                <c:pt idx="298">
                  <c:v>0.26965779087042363</c:v>
                </c:pt>
                <c:pt idx="299">
                  <c:v>0.15092443727280092</c:v>
                </c:pt>
                <c:pt idx="300">
                  <c:v>0.17567189659410465</c:v>
                </c:pt>
                <c:pt idx="301">
                  <c:v>0.19846424331795864</c:v>
                </c:pt>
                <c:pt idx="302">
                  <c:v>0.16331302373690604</c:v>
                </c:pt>
                <c:pt idx="303">
                  <c:v>0.1682050814720808</c:v>
                </c:pt>
                <c:pt idx="304">
                  <c:v>0.37472254541229066</c:v>
                </c:pt>
                <c:pt idx="305">
                  <c:v>0.14628679106753051</c:v>
                </c:pt>
                <c:pt idx="306">
                  <c:v>0.13389283062966145</c:v>
                </c:pt>
                <c:pt idx="307">
                  <c:v>0.1346774472923693</c:v>
                </c:pt>
                <c:pt idx="308">
                  <c:v>0.13639503658985158</c:v>
                </c:pt>
                <c:pt idx="309">
                  <c:v>0.18560534635884307</c:v>
                </c:pt>
                <c:pt idx="310">
                  <c:v>0.1346221937246378</c:v>
                </c:pt>
                <c:pt idx="311">
                  <c:v>0.17963034583574181</c:v>
                </c:pt>
                <c:pt idx="312">
                  <c:v>0.18458122889228845</c:v>
                </c:pt>
                <c:pt idx="313">
                  <c:v>0.46717076486076525</c:v>
                </c:pt>
                <c:pt idx="314">
                  <c:v>0.21589570555606152</c:v>
                </c:pt>
                <c:pt idx="315">
                  <c:v>0.13713445181517142</c:v>
                </c:pt>
                <c:pt idx="316">
                  <c:v>0.18214874799275094</c:v>
                </c:pt>
                <c:pt idx="317">
                  <c:v>0.14116258524816727</c:v>
                </c:pt>
                <c:pt idx="318">
                  <c:v>0.311406322376925</c:v>
                </c:pt>
                <c:pt idx="319">
                  <c:v>0.14110772894588097</c:v>
                </c:pt>
                <c:pt idx="320">
                  <c:v>0.13910796658390973</c:v>
                </c:pt>
                <c:pt idx="321">
                  <c:v>0.13413449435041147</c:v>
                </c:pt>
                <c:pt idx="322">
                  <c:v>0.14799413227050406</c:v>
                </c:pt>
                <c:pt idx="323">
                  <c:v>0.28364384062130488</c:v>
                </c:pt>
                <c:pt idx="324">
                  <c:v>0.13398867255519403</c:v>
                </c:pt>
                <c:pt idx="325">
                  <c:v>0.35630326043671823</c:v>
                </c:pt>
                <c:pt idx="326">
                  <c:v>2.915281984483427</c:v>
                </c:pt>
                <c:pt idx="327">
                  <c:v>0.14387164057966328</c:v>
                </c:pt>
                <c:pt idx="328">
                  <c:v>0.15698645262089017</c:v>
                </c:pt>
                <c:pt idx="329">
                  <c:v>0.13507912802467614</c:v>
                </c:pt>
                <c:pt idx="330">
                  <c:v>0.19721655386440856</c:v>
                </c:pt>
                <c:pt idx="331">
                  <c:v>0.13406019797818425</c:v>
                </c:pt>
                <c:pt idx="332">
                  <c:v>0.3875771647516526</c:v>
                </c:pt>
                <c:pt idx="333">
                  <c:v>0.61202014185125098</c:v>
                </c:pt>
                <c:pt idx="334">
                  <c:v>0.17582854518731461</c:v>
                </c:pt>
                <c:pt idx="335">
                  <c:v>0.13746779673114656</c:v>
                </c:pt>
                <c:pt idx="336">
                  <c:v>0.18929828359361986</c:v>
                </c:pt>
                <c:pt idx="337">
                  <c:v>0.13593967775085636</c:v>
                </c:pt>
                <c:pt idx="338">
                  <c:v>0.14220168191430016</c:v>
                </c:pt>
                <c:pt idx="339">
                  <c:v>0.14248314834776388</c:v>
                </c:pt>
                <c:pt idx="340">
                  <c:v>0.28519925690647518</c:v>
                </c:pt>
                <c:pt idx="341">
                  <c:v>0.16326215713252204</c:v>
                </c:pt>
                <c:pt idx="342">
                  <c:v>0.13511502546458187</c:v>
                </c:pt>
                <c:pt idx="343">
                  <c:v>0.37097551647651383</c:v>
                </c:pt>
                <c:pt idx="344">
                  <c:v>0.1338980093472395</c:v>
                </c:pt>
                <c:pt idx="345">
                  <c:v>0.32106194281024791</c:v>
                </c:pt>
                <c:pt idx="346">
                  <c:v>0.163764649385163</c:v>
                </c:pt>
                <c:pt idx="347">
                  <c:v>0.16514283805557639</c:v>
                </c:pt>
                <c:pt idx="348">
                  <c:v>0.24859161702775123</c:v>
                </c:pt>
                <c:pt idx="349">
                  <c:v>0.18965958988463272</c:v>
                </c:pt>
                <c:pt idx="350">
                  <c:v>0.31313367303040063</c:v>
                </c:pt>
                <c:pt idx="351">
                  <c:v>0.13552018755883194</c:v>
                </c:pt>
                <c:pt idx="352">
                  <c:v>0.18993335583633797</c:v>
                </c:pt>
                <c:pt idx="353">
                  <c:v>0.23586942015414014</c:v>
                </c:pt>
                <c:pt idx="354">
                  <c:v>0.16798490964501178</c:v>
                </c:pt>
                <c:pt idx="355">
                  <c:v>0.16675265771614978</c:v>
                </c:pt>
                <c:pt idx="356">
                  <c:v>0.25255870843374251</c:v>
                </c:pt>
                <c:pt idx="357">
                  <c:v>0.13494791446526355</c:v>
                </c:pt>
                <c:pt idx="358">
                  <c:v>0.14991096489168299</c:v>
                </c:pt>
                <c:pt idx="359">
                  <c:v>0.31364326133618414</c:v>
                </c:pt>
                <c:pt idx="360">
                  <c:v>1.4788762346460809</c:v>
                </c:pt>
                <c:pt idx="361">
                  <c:v>0.13557209272742221</c:v>
                </c:pt>
                <c:pt idx="362">
                  <c:v>0.14817756987500652</c:v>
                </c:pt>
                <c:pt idx="363">
                  <c:v>0.13442268330982399</c:v>
                </c:pt>
                <c:pt idx="364">
                  <c:v>0.20398502588711331</c:v>
                </c:pt>
                <c:pt idx="365">
                  <c:v>0.1361763163925544</c:v>
                </c:pt>
                <c:pt idx="366">
                  <c:v>0.13555725766543547</c:v>
                </c:pt>
                <c:pt idx="367">
                  <c:v>0.21671696691163034</c:v>
                </c:pt>
                <c:pt idx="368">
                  <c:v>0.15439183681719154</c:v>
                </c:pt>
                <c:pt idx="369">
                  <c:v>0.13390802954971598</c:v>
                </c:pt>
                <c:pt idx="370">
                  <c:v>0.39378858450960497</c:v>
                </c:pt>
                <c:pt idx="371">
                  <c:v>0.16314192244583336</c:v>
                </c:pt>
                <c:pt idx="372">
                  <c:v>0.79040231337066369</c:v>
                </c:pt>
                <c:pt idx="373">
                  <c:v>0.35375543525172826</c:v>
                </c:pt>
                <c:pt idx="374">
                  <c:v>0.14039923246069991</c:v>
                </c:pt>
                <c:pt idx="375">
                  <c:v>0.15990651119817267</c:v>
                </c:pt>
                <c:pt idx="376">
                  <c:v>0.13769240888808582</c:v>
                </c:pt>
                <c:pt idx="377">
                  <c:v>0.14240324905049517</c:v>
                </c:pt>
                <c:pt idx="378">
                  <c:v>0.13843040667287221</c:v>
                </c:pt>
                <c:pt idx="379">
                  <c:v>0.17587518565643201</c:v>
                </c:pt>
                <c:pt idx="380">
                  <c:v>0.13459856638911755</c:v>
                </c:pt>
                <c:pt idx="381">
                  <c:v>0.17086479953269007</c:v>
                </c:pt>
                <c:pt idx="382">
                  <c:v>0.17197000368228876</c:v>
                </c:pt>
                <c:pt idx="383">
                  <c:v>0.31257745980425411</c:v>
                </c:pt>
                <c:pt idx="384">
                  <c:v>0.16971683174298519</c:v>
                </c:pt>
                <c:pt idx="385">
                  <c:v>0.16010171584635097</c:v>
                </c:pt>
                <c:pt idx="386">
                  <c:v>0.17555343388455003</c:v>
                </c:pt>
                <c:pt idx="387">
                  <c:v>1.0383783451471311</c:v>
                </c:pt>
                <c:pt idx="388">
                  <c:v>0.14030145819584583</c:v>
                </c:pt>
                <c:pt idx="389">
                  <c:v>0.16016771877695934</c:v>
                </c:pt>
                <c:pt idx="390">
                  <c:v>0.24178876097855351</c:v>
                </c:pt>
                <c:pt idx="391">
                  <c:v>0.25076904849233372</c:v>
                </c:pt>
                <c:pt idx="392">
                  <c:v>0.13390003919382004</c:v>
                </c:pt>
                <c:pt idx="393">
                  <c:v>0.15529629389499489</c:v>
                </c:pt>
                <c:pt idx="394">
                  <c:v>0.1956739743348862</c:v>
                </c:pt>
                <c:pt idx="395">
                  <c:v>0.67987422865761449</c:v>
                </c:pt>
                <c:pt idx="396">
                  <c:v>0.14022960170652043</c:v>
                </c:pt>
                <c:pt idx="397">
                  <c:v>0.14839658284243618</c:v>
                </c:pt>
                <c:pt idx="398">
                  <c:v>0.34426747057843299</c:v>
                </c:pt>
                <c:pt idx="399">
                  <c:v>0.23051082204784268</c:v>
                </c:pt>
                <c:pt idx="400">
                  <c:v>1.3394191611445492</c:v>
                </c:pt>
                <c:pt idx="401">
                  <c:v>0.19248075893848227</c:v>
                </c:pt>
                <c:pt idx="402">
                  <c:v>0.13437528597416765</c:v>
                </c:pt>
                <c:pt idx="403">
                  <c:v>0.14068297001770569</c:v>
                </c:pt>
                <c:pt idx="404">
                  <c:v>0.38622304304844346</c:v>
                </c:pt>
                <c:pt idx="405">
                  <c:v>0.1525820313359757</c:v>
                </c:pt>
                <c:pt idx="406">
                  <c:v>0.14923180582574525</c:v>
                </c:pt>
                <c:pt idx="407">
                  <c:v>0.13399470743124386</c:v>
                </c:pt>
                <c:pt idx="408">
                  <c:v>0.13769368085494271</c:v>
                </c:pt>
                <c:pt idx="409">
                  <c:v>0.17372732879603237</c:v>
                </c:pt>
                <c:pt idx="410">
                  <c:v>0.38821426780985346</c:v>
                </c:pt>
                <c:pt idx="411">
                  <c:v>0.14743743253240971</c:v>
                </c:pt>
                <c:pt idx="412">
                  <c:v>0.18971478262821406</c:v>
                </c:pt>
                <c:pt idx="413">
                  <c:v>1.0273626409846255</c:v>
                </c:pt>
                <c:pt idx="414">
                  <c:v>0.64439061331406844</c:v>
                </c:pt>
                <c:pt idx="415">
                  <c:v>0.1388253558864877</c:v>
                </c:pt>
                <c:pt idx="416">
                  <c:v>0.13422114643401406</c:v>
                </c:pt>
                <c:pt idx="417">
                  <c:v>0.1837294466055156</c:v>
                </c:pt>
                <c:pt idx="418">
                  <c:v>0.15031927305173004</c:v>
                </c:pt>
                <c:pt idx="419">
                  <c:v>0.29286383720203113</c:v>
                </c:pt>
                <c:pt idx="420">
                  <c:v>0.13429004627770486</c:v>
                </c:pt>
                <c:pt idx="421">
                  <c:v>0.39445008265095183</c:v>
                </c:pt>
                <c:pt idx="422">
                  <c:v>0.34658112809789965</c:v>
                </c:pt>
                <c:pt idx="423">
                  <c:v>0.29031779875124575</c:v>
                </c:pt>
                <c:pt idx="424">
                  <c:v>0.22881830312939366</c:v>
                </c:pt>
                <c:pt idx="425">
                  <c:v>0.16279579754451234</c:v>
                </c:pt>
                <c:pt idx="426">
                  <c:v>0.13579141709543896</c:v>
                </c:pt>
                <c:pt idx="427">
                  <c:v>0.39374346657957005</c:v>
                </c:pt>
                <c:pt idx="428">
                  <c:v>0.13450987361944461</c:v>
                </c:pt>
                <c:pt idx="429">
                  <c:v>0.13969033546489462</c:v>
                </c:pt>
                <c:pt idx="430">
                  <c:v>0.43141108329805689</c:v>
                </c:pt>
                <c:pt idx="431">
                  <c:v>0.38086814566038352</c:v>
                </c:pt>
                <c:pt idx="432">
                  <c:v>0.17871764001991974</c:v>
                </c:pt>
                <c:pt idx="433">
                  <c:v>0.40363921371485834</c:v>
                </c:pt>
                <c:pt idx="434">
                  <c:v>0.13406029574509953</c:v>
                </c:pt>
                <c:pt idx="435">
                  <c:v>0.19177923230770078</c:v>
                </c:pt>
                <c:pt idx="436">
                  <c:v>0.15532225717689097</c:v>
                </c:pt>
                <c:pt idx="437">
                  <c:v>0.14330693083101542</c:v>
                </c:pt>
                <c:pt idx="438">
                  <c:v>0.14283322489064898</c:v>
                </c:pt>
                <c:pt idx="439">
                  <c:v>0.13769104259029419</c:v>
                </c:pt>
                <c:pt idx="440">
                  <c:v>0.19146319782356314</c:v>
                </c:pt>
                <c:pt idx="441">
                  <c:v>0.62881225153431886</c:v>
                </c:pt>
                <c:pt idx="442">
                  <c:v>0.16141074474633421</c:v>
                </c:pt>
                <c:pt idx="443">
                  <c:v>0.19318226069856104</c:v>
                </c:pt>
                <c:pt idx="444">
                  <c:v>0.42804275744168874</c:v>
                </c:pt>
                <c:pt idx="445">
                  <c:v>0.40081585370969663</c:v>
                </c:pt>
                <c:pt idx="446">
                  <c:v>0.14295619440982821</c:v>
                </c:pt>
                <c:pt idx="447">
                  <c:v>0.14605909918059179</c:v>
                </c:pt>
                <c:pt idx="448">
                  <c:v>0.21064857179531271</c:v>
                </c:pt>
                <c:pt idx="449">
                  <c:v>0.24145606907438866</c:v>
                </c:pt>
                <c:pt idx="450">
                  <c:v>0.16338879727980027</c:v>
                </c:pt>
                <c:pt idx="451">
                  <c:v>0.14742882866087986</c:v>
                </c:pt>
                <c:pt idx="452">
                  <c:v>0.31469587853929615</c:v>
                </c:pt>
                <c:pt idx="453">
                  <c:v>0.13553401480589378</c:v>
                </c:pt>
                <c:pt idx="454">
                  <c:v>0.13490875754543757</c:v>
                </c:pt>
                <c:pt idx="455">
                  <c:v>0.1341261961171562</c:v>
                </c:pt>
                <c:pt idx="456">
                  <c:v>0.15106710912122201</c:v>
                </c:pt>
                <c:pt idx="457">
                  <c:v>0.56284118695877439</c:v>
                </c:pt>
                <c:pt idx="458">
                  <c:v>0.20530555200848011</c:v>
                </c:pt>
                <c:pt idx="459">
                  <c:v>0.14066879161393364</c:v>
                </c:pt>
                <c:pt idx="460">
                  <c:v>0.69885791449301005</c:v>
                </c:pt>
                <c:pt idx="461">
                  <c:v>0.90192248897686511</c:v>
                </c:pt>
                <c:pt idx="462">
                  <c:v>0.13458509273970881</c:v>
                </c:pt>
                <c:pt idx="463">
                  <c:v>0.14695767479210131</c:v>
                </c:pt>
                <c:pt idx="464">
                  <c:v>0.15417524664203752</c:v>
                </c:pt>
                <c:pt idx="465">
                  <c:v>0.13392563452612694</c:v>
                </c:pt>
                <c:pt idx="466">
                  <c:v>0.27589363011789669</c:v>
                </c:pt>
                <c:pt idx="467">
                  <c:v>0.25925996377885896</c:v>
                </c:pt>
                <c:pt idx="468">
                  <c:v>0.17139320344158293</c:v>
                </c:pt>
                <c:pt idx="469">
                  <c:v>0.37713433060950696</c:v>
                </c:pt>
                <c:pt idx="470">
                  <c:v>0.63511494600496343</c:v>
                </c:pt>
                <c:pt idx="471">
                  <c:v>0.17141183565809648</c:v>
                </c:pt>
                <c:pt idx="472">
                  <c:v>0.30002643232133819</c:v>
                </c:pt>
                <c:pt idx="473">
                  <c:v>0.40694561471577728</c:v>
                </c:pt>
                <c:pt idx="474">
                  <c:v>0.13467416052234543</c:v>
                </c:pt>
                <c:pt idx="475">
                  <c:v>0.3995884607461162</c:v>
                </c:pt>
                <c:pt idx="476">
                  <c:v>0.14193346319442357</c:v>
                </c:pt>
                <c:pt idx="477">
                  <c:v>0.13390255854556077</c:v>
                </c:pt>
                <c:pt idx="478">
                  <c:v>0.52150268374072883</c:v>
                </c:pt>
                <c:pt idx="479">
                  <c:v>0.14356413510158861</c:v>
                </c:pt>
                <c:pt idx="480">
                  <c:v>0.1411584639143777</c:v>
                </c:pt>
                <c:pt idx="481">
                  <c:v>0.15745794733899143</c:v>
                </c:pt>
                <c:pt idx="482">
                  <c:v>0.17565208474742361</c:v>
                </c:pt>
                <c:pt idx="483">
                  <c:v>0.13854828466978958</c:v>
                </c:pt>
                <c:pt idx="484">
                  <c:v>0.14201598190725961</c:v>
                </c:pt>
                <c:pt idx="485">
                  <c:v>0.17885790276775848</c:v>
                </c:pt>
                <c:pt idx="486">
                  <c:v>0.31519598089866352</c:v>
                </c:pt>
                <c:pt idx="487">
                  <c:v>0.96512578215163058</c:v>
                </c:pt>
                <c:pt idx="488">
                  <c:v>0.93584097513060516</c:v>
                </c:pt>
                <c:pt idx="489">
                  <c:v>0.37832428413193275</c:v>
                </c:pt>
                <c:pt idx="490">
                  <c:v>0.13550427489837785</c:v>
                </c:pt>
                <c:pt idx="491">
                  <c:v>0.1459310792477394</c:v>
                </c:pt>
                <c:pt idx="492">
                  <c:v>0.61209015470693173</c:v>
                </c:pt>
                <c:pt idx="493">
                  <c:v>0.1405608699146827</c:v>
                </c:pt>
                <c:pt idx="494">
                  <c:v>0.13501078929220467</c:v>
                </c:pt>
                <c:pt idx="495">
                  <c:v>0.13428533919344332</c:v>
                </c:pt>
                <c:pt idx="496">
                  <c:v>0.14752588661954824</c:v>
                </c:pt>
                <c:pt idx="497">
                  <c:v>0.30149705634299995</c:v>
                </c:pt>
                <c:pt idx="498">
                  <c:v>0.22473336890824391</c:v>
                </c:pt>
                <c:pt idx="499">
                  <c:v>0.13412320326851962</c:v>
                </c:pt>
                <c:pt idx="500">
                  <c:v>0.33069485622326944</c:v>
                </c:pt>
                <c:pt idx="501">
                  <c:v>0.15620868082930528</c:v>
                </c:pt>
                <c:pt idx="502">
                  <c:v>0.13427189657247957</c:v>
                </c:pt>
                <c:pt idx="503">
                  <c:v>0.13395858268097643</c:v>
                </c:pt>
                <c:pt idx="504">
                  <c:v>0.22148613484564128</c:v>
                </c:pt>
                <c:pt idx="505">
                  <c:v>0.14894894375643636</c:v>
                </c:pt>
                <c:pt idx="506">
                  <c:v>0.59217745485284778</c:v>
                </c:pt>
                <c:pt idx="507">
                  <c:v>0.13417127780593557</c:v>
                </c:pt>
                <c:pt idx="508">
                  <c:v>0.14918266824230453</c:v>
                </c:pt>
                <c:pt idx="509">
                  <c:v>0.13780415093238929</c:v>
                </c:pt>
                <c:pt idx="510">
                  <c:v>0.27665181317144505</c:v>
                </c:pt>
                <c:pt idx="511">
                  <c:v>0.14808446184971402</c:v>
                </c:pt>
                <c:pt idx="512">
                  <c:v>0.13555087749755113</c:v>
                </c:pt>
                <c:pt idx="513">
                  <c:v>0.28279539026450662</c:v>
                </c:pt>
                <c:pt idx="514">
                  <c:v>0.14663414262398888</c:v>
                </c:pt>
                <c:pt idx="515">
                  <c:v>1.4491092972992079</c:v>
                </c:pt>
                <c:pt idx="516">
                  <c:v>0.27731393091027012</c:v>
                </c:pt>
                <c:pt idx="517">
                  <c:v>0.16605861043591419</c:v>
                </c:pt>
                <c:pt idx="518">
                  <c:v>0.13389701749075367</c:v>
                </c:pt>
                <c:pt idx="519">
                  <c:v>0.13608419546612927</c:v>
                </c:pt>
                <c:pt idx="520">
                  <c:v>0.23210710003487189</c:v>
                </c:pt>
                <c:pt idx="521">
                  <c:v>0.18528187425008547</c:v>
                </c:pt>
                <c:pt idx="522">
                  <c:v>0.14934225772491627</c:v>
                </c:pt>
                <c:pt idx="523">
                  <c:v>0.2616749667972611</c:v>
                </c:pt>
                <c:pt idx="524">
                  <c:v>0.14268988873693444</c:v>
                </c:pt>
                <c:pt idx="525">
                  <c:v>0.26702975822710107</c:v>
                </c:pt>
                <c:pt idx="526">
                  <c:v>1.1374931033542612</c:v>
                </c:pt>
                <c:pt idx="527">
                  <c:v>0.17119355757829569</c:v>
                </c:pt>
                <c:pt idx="528">
                  <c:v>0.24188977442548487</c:v>
                </c:pt>
                <c:pt idx="529">
                  <c:v>0.93748622633883172</c:v>
                </c:pt>
                <c:pt idx="530">
                  <c:v>0.13829839704835634</c:v>
                </c:pt>
                <c:pt idx="531">
                  <c:v>0.23871268740864104</c:v>
                </c:pt>
                <c:pt idx="532">
                  <c:v>0.14516827876448213</c:v>
                </c:pt>
                <c:pt idx="533">
                  <c:v>0.13522742974196511</c:v>
                </c:pt>
                <c:pt idx="534">
                  <c:v>0.5123064595429927</c:v>
                </c:pt>
                <c:pt idx="535">
                  <c:v>0.14507210952128857</c:v>
                </c:pt>
                <c:pt idx="536">
                  <c:v>0.25200156299176379</c:v>
                </c:pt>
                <c:pt idx="537">
                  <c:v>0.13437223805825327</c:v>
                </c:pt>
                <c:pt idx="538">
                  <c:v>0.21240866239053713</c:v>
                </c:pt>
                <c:pt idx="539">
                  <c:v>0.22915571262162016</c:v>
                </c:pt>
                <c:pt idx="540">
                  <c:v>0.17065357081039578</c:v>
                </c:pt>
                <c:pt idx="541">
                  <c:v>0.13476160415069571</c:v>
                </c:pt>
                <c:pt idx="542">
                  <c:v>0.1724349416138557</c:v>
                </c:pt>
                <c:pt idx="543">
                  <c:v>0.15302028708909476</c:v>
                </c:pt>
                <c:pt idx="544">
                  <c:v>0.13839500105011476</c:v>
                </c:pt>
                <c:pt idx="545">
                  <c:v>0.24753384320477645</c:v>
                </c:pt>
                <c:pt idx="546">
                  <c:v>0.18482970208616012</c:v>
                </c:pt>
                <c:pt idx="547">
                  <c:v>0.13790721896089242</c:v>
                </c:pt>
                <c:pt idx="548">
                  <c:v>0.14872453084160242</c:v>
                </c:pt>
                <c:pt idx="549">
                  <c:v>0.15706875686372379</c:v>
                </c:pt>
                <c:pt idx="550">
                  <c:v>2.9767158412366688</c:v>
                </c:pt>
                <c:pt idx="551">
                  <c:v>0.13760804462892207</c:v>
                </c:pt>
                <c:pt idx="552">
                  <c:v>0.14211753202904587</c:v>
                </c:pt>
                <c:pt idx="553">
                  <c:v>0.77595495296358563</c:v>
                </c:pt>
                <c:pt idx="554">
                  <c:v>0.13451244905508286</c:v>
                </c:pt>
                <c:pt idx="555">
                  <c:v>0.55404519976688538</c:v>
                </c:pt>
                <c:pt idx="556">
                  <c:v>0.16337408820349908</c:v>
                </c:pt>
                <c:pt idx="557">
                  <c:v>0.14599619049305729</c:v>
                </c:pt>
                <c:pt idx="558">
                  <c:v>0.13608814984985851</c:v>
                </c:pt>
                <c:pt idx="559">
                  <c:v>0.4515025678724871</c:v>
                </c:pt>
                <c:pt idx="560">
                  <c:v>0.38661329847233583</c:v>
                </c:pt>
                <c:pt idx="561">
                  <c:v>0.13396413731124551</c:v>
                </c:pt>
                <c:pt idx="562">
                  <c:v>0.14459048632689464</c:v>
                </c:pt>
                <c:pt idx="563">
                  <c:v>0.165133866976509</c:v>
                </c:pt>
                <c:pt idx="564">
                  <c:v>0.22242258921857005</c:v>
                </c:pt>
                <c:pt idx="565">
                  <c:v>0.21153838878888198</c:v>
                </c:pt>
                <c:pt idx="566">
                  <c:v>0.18272800259087607</c:v>
                </c:pt>
                <c:pt idx="567">
                  <c:v>0.30769280064107929</c:v>
                </c:pt>
                <c:pt idx="568">
                  <c:v>0.56371816354608728</c:v>
                </c:pt>
                <c:pt idx="569">
                  <c:v>0.16625345672949066</c:v>
                </c:pt>
                <c:pt idx="570">
                  <c:v>0.1644332071940261</c:v>
                </c:pt>
                <c:pt idx="571">
                  <c:v>0.21373650736996541</c:v>
                </c:pt>
                <c:pt idx="572">
                  <c:v>0.14281065889746491</c:v>
                </c:pt>
                <c:pt idx="573">
                  <c:v>0.16331420716133871</c:v>
                </c:pt>
                <c:pt idx="574">
                  <c:v>0.21915927779350608</c:v>
                </c:pt>
                <c:pt idx="575">
                  <c:v>0.134849247409569</c:v>
                </c:pt>
                <c:pt idx="576">
                  <c:v>0.7575003136603633</c:v>
                </c:pt>
                <c:pt idx="577">
                  <c:v>0.24976725374255493</c:v>
                </c:pt>
                <c:pt idx="578">
                  <c:v>0.19797297871286468</c:v>
                </c:pt>
                <c:pt idx="579">
                  <c:v>0.13751280170510888</c:v>
                </c:pt>
                <c:pt idx="580">
                  <c:v>0.41790803179661462</c:v>
                </c:pt>
                <c:pt idx="581">
                  <c:v>0.52734478423410747</c:v>
                </c:pt>
                <c:pt idx="582">
                  <c:v>0.13910271983200279</c:v>
                </c:pt>
                <c:pt idx="583">
                  <c:v>0.20897263449884571</c:v>
                </c:pt>
                <c:pt idx="584">
                  <c:v>0.14614201362953272</c:v>
                </c:pt>
                <c:pt idx="585">
                  <c:v>0.48523877586807207</c:v>
                </c:pt>
                <c:pt idx="586">
                  <c:v>0.17889782033252533</c:v>
                </c:pt>
                <c:pt idx="587">
                  <c:v>0.91366072936295062</c:v>
                </c:pt>
                <c:pt idx="588">
                  <c:v>0.13657904800499082</c:v>
                </c:pt>
                <c:pt idx="589">
                  <c:v>0.31498673569372349</c:v>
                </c:pt>
                <c:pt idx="590">
                  <c:v>0.92380595986186065</c:v>
                </c:pt>
                <c:pt idx="591">
                  <c:v>0.28592749118836447</c:v>
                </c:pt>
                <c:pt idx="592">
                  <c:v>0.13424359213866111</c:v>
                </c:pt>
                <c:pt idx="593">
                  <c:v>0.17487352272262102</c:v>
                </c:pt>
                <c:pt idx="594">
                  <c:v>0.56175531152835512</c:v>
                </c:pt>
                <c:pt idx="595">
                  <c:v>0.13400176368038108</c:v>
                </c:pt>
                <c:pt idx="596">
                  <c:v>0.39144668195663423</c:v>
                </c:pt>
                <c:pt idx="597">
                  <c:v>0.46767555959078977</c:v>
                </c:pt>
                <c:pt idx="598">
                  <c:v>0.70311449710183171</c:v>
                </c:pt>
                <c:pt idx="599">
                  <c:v>0.38071646520240132</c:v>
                </c:pt>
                <c:pt idx="600">
                  <c:v>0.13462027711423452</c:v>
                </c:pt>
                <c:pt idx="601">
                  <c:v>0.63493240442025844</c:v>
                </c:pt>
                <c:pt idx="602">
                  <c:v>0.16718313134513918</c:v>
                </c:pt>
                <c:pt idx="603">
                  <c:v>0.13491180096874339</c:v>
                </c:pt>
                <c:pt idx="604">
                  <c:v>0.14883385030584972</c:v>
                </c:pt>
                <c:pt idx="605">
                  <c:v>0.13389478326931703</c:v>
                </c:pt>
                <c:pt idx="606">
                  <c:v>0.18911893480550124</c:v>
                </c:pt>
                <c:pt idx="607">
                  <c:v>0.14948151724394054</c:v>
                </c:pt>
                <c:pt idx="608">
                  <c:v>0.3812387118952878</c:v>
                </c:pt>
                <c:pt idx="609">
                  <c:v>0.1664585836224679</c:v>
                </c:pt>
                <c:pt idx="610">
                  <c:v>0.21095564630288155</c:v>
                </c:pt>
                <c:pt idx="611">
                  <c:v>0.5594438890080391</c:v>
                </c:pt>
                <c:pt idx="612">
                  <c:v>0.2459468262422837</c:v>
                </c:pt>
                <c:pt idx="613">
                  <c:v>0.20273584054574856</c:v>
                </c:pt>
                <c:pt idx="614">
                  <c:v>0.14028686229891085</c:v>
                </c:pt>
                <c:pt idx="615">
                  <c:v>0.1339898835659673</c:v>
                </c:pt>
                <c:pt idx="616">
                  <c:v>0.15698379123153272</c:v>
                </c:pt>
                <c:pt idx="617">
                  <c:v>0.33387488985086611</c:v>
                </c:pt>
                <c:pt idx="618">
                  <c:v>0.14553428586902684</c:v>
                </c:pt>
                <c:pt idx="619">
                  <c:v>0.14634253489099802</c:v>
                </c:pt>
                <c:pt idx="620">
                  <c:v>1.4615307958071524</c:v>
                </c:pt>
                <c:pt idx="621">
                  <c:v>0.1349770600666636</c:v>
                </c:pt>
                <c:pt idx="622">
                  <c:v>0.25507260130476606</c:v>
                </c:pt>
                <c:pt idx="623">
                  <c:v>0.22394000054188945</c:v>
                </c:pt>
                <c:pt idx="624">
                  <c:v>0.88792310637286898</c:v>
                </c:pt>
                <c:pt idx="625">
                  <c:v>0.15720389153543174</c:v>
                </c:pt>
                <c:pt idx="626">
                  <c:v>0.15275936735507961</c:v>
                </c:pt>
                <c:pt idx="627">
                  <c:v>0.79728375546912522</c:v>
                </c:pt>
                <c:pt idx="628">
                  <c:v>0.36260200498046458</c:v>
                </c:pt>
                <c:pt idx="629">
                  <c:v>0.37193895391017517</c:v>
                </c:pt>
                <c:pt idx="630">
                  <c:v>0.13880905682919242</c:v>
                </c:pt>
                <c:pt idx="631">
                  <c:v>0.37087247154992653</c:v>
                </c:pt>
                <c:pt idx="632">
                  <c:v>0.15858871266933439</c:v>
                </c:pt>
                <c:pt idx="633">
                  <c:v>0.13403327326311704</c:v>
                </c:pt>
                <c:pt idx="634">
                  <c:v>0.13783364083692645</c:v>
                </c:pt>
                <c:pt idx="635">
                  <c:v>0.27242214583046143</c:v>
                </c:pt>
                <c:pt idx="636">
                  <c:v>0.13944715750895426</c:v>
                </c:pt>
                <c:pt idx="637">
                  <c:v>0.22566369647775442</c:v>
                </c:pt>
                <c:pt idx="638">
                  <c:v>0.13869435030891947</c:v>
                </c:pt>
                <c:pt idx="639">
                  <c:v>0.36533448496628562</c:v>
                </c:pt>
                <c:pt idx="640">
                  <c:v>0.20010955141927833</c:v>
                </c:pt>
                <c:pt idx="641">
                  <c:v>0.13887569259133592</c:v>
                </c:pt>
                <c:pt idx="642">
                  <c:v>0.26775581667367843</c:v>
                </c:pt>
                <c:pt idx="643">
                  <c:v>0.20433582568903108</c:v>
                </c:pt>
                <c:pt idx="644">
                  <c:v>0.15232304996460277</c:v>
                </c:pt>
                <c:pt idx="645">
                  <c:v>0.1548768254574121</c:v>
                </c:pt>
                <c:pt idx="646">
                  <c:v>0.17017596098644416</c:v>
                </c:pt>
                <c:pt idx="647">
                  <c:v>0.5251949324292835</c:v>
                </c:pt>
                <c:pt idx="648">
                  <c:v>0.13930562032503369</c:v>
                </c:pt>
                <c:pt idx="649">
                  <c:v>0.96783715902975453</c:v>
                </c:pt>
                <c:pt idx="650">
                  <c:v>0.14360887417314616</c:v>
                </c:pt>
                <c:pt idx="651">
                  <c:v>0.13690561641671184</c:v>
                </c:pt>
                <c:pt idx="652">
                  <c:v>0.16207651289587743</c:v>
                </c:pt>
                <c:pt idx="653">
                  <c:v>0.22941483575734944</c:v>
                </c:pt>
                <c:pt idx="654">
                  <c:v>0.34171310074040995</c:v>
                </c:pt>
                <c:pt idx="655">
                  <c:v>0.14859285616865381</c:v>
                </c:pt>
                <c:pt idx="656">
                  <c:v>0.13771409868971102</c:v>
                </c:pt>
                <c:pt idx="657">
                  <c:v>0.4886937693794331</c:v>
                </c:pt>
                <c:pt idx="658">
                  <c:v>0.13392405339206737</c:v>
                </c:pt>
                <c:pt idx="659">
                  <c:v>0.1356985409347648</c:v>
                </c:pt>
                <c:pt idx="660">
                  <c:v>0.36000598528012162</c:v>
                </c:pt>
                <c:pt idx="661">
                  <c:v>0.15718671761410219</c:v>
                </c:pt>
                <c:pt idx="662">
                  <c:v>0.72446102678770585</c:v>
                </c:pt>
                <c:pt idx="663">
                  <c:v>0.23776218585611597</c:v>
                </c:pt>
                <c:pt idx="664">
                  <c:v>0.20123373346995099</c:v>
                </c:pt>
                <c:pt idx="665">
                  <c:v>0.13395557137972502</c:v>
                </c:pt>
                <c:pt idx="666">
                  <c:v>0.23650633278365418</c:v>
                </c:pt>
                <c:pt idx="667">
                  <c:v>0.20116569316450461</c:v>
                </c:pt>
                <c:pt idx="668">
                  <c:v>0.14890292870871236</c:v>
                </c:pt>
                <c:pt idx="669">
                  <c:v>0.147212080508209</c:v>
                </c:pt>
                <c:pt idx="670">
                  <c:v>0.13588126170836906</c:v>
                </c:pt>
                <c:pt idx="671">
                  <c:v>0.43122416173316092</c:v>
                </c:pt>
                <c:pt idx="672">
                  <c:v>0.13393662461745265</c:v>
                </c:pt>
                <c:pt idx="673">
                  <c:v>0.1645565843832475</c:v>
                </c:pt>
                <c:pt idx="674">
                  <c:v>0.1584400306013862</c:v>
                </c:pt>
                <c:pt idx="675">
                  <c:v>0.18240934765655425</c:v>
                </c:pt>
                <c:pt idx="676">
                  <c:v>0.13407730991758038</c:v>
                </c:pt>
                <c:pt idx="677">
                  <c:v>0.24083776283044822</c:v>
                </c:pt>
                <c:pt idx="678">
                  <c:v>0.13738461872008478</c:v>
                </c:pt>
                <c:pt idx="679">
                  <c:v>0.1399720884653971</c:v>
                </c:pt>
                <c:pt idx="680">
                  <c:v>0.17677285906682921</c:v>
                </c:pt>
                <c:pt idx="681">
                  <c:v>0.68067058974423023</c:v>
                </c:pt>
                <c:pt idx="682">
                  <c:v>0.24312997082510734</c:v>
                </c:pt>
                <c:pt idx="683">
                  <c:v>0.41477510084821989</c:v>
                </c:pt>
                <c:pt idx="684">
                  <c:v>0.56937467996497793</c:v>
                </c:pt>
                <c:pt idx="685">
                  <c:v>0.13421807764748522</c:v>
                </c:pt>
                <c:pt idx="686">
                  <c:v>0.13430257200012702</c:v>
                </c:pt>
                <c:pt idx="687">
                  <c:v>0.13649040397846418</c:v>
                </c:pt>
                <c:pt idx="688">
                  <c:v>0.13823633478653297</c:v>
                </c:pt>
                <c:pt idx="689">
                  <c:v>0.20280147200017351</c:v>
                </c:pt>
                <c:pt idx="690">
                  <c:v>0.21172393496500719</c:v>
                </c:pt>
                <c:pt idx="691">
                  <c:v>0.13795724680198734</c:v>
                </c:pt>
                <c:pt idx="692">
                  <c:v>0.39361944245422498</c:v>
                </c:pt>
                <c:pt idx="693">
                  <c:v>0.14780777626209973</c:v>
                </c:pt>
                <c:pt idx="694">
                  <c:v>0.1464776380716224</c:v>
                </c:pt>
                <c:pt idx="695">
                  <c:v>0.35525349511125048</c:v>
                </c:pt>
                <c:pt idx="696">
                  <c:v>0.75889453668758078</c:v>
                </c:pt>
                <c:pt idx="697">
                  <c:v>0.41596542185812613</c:v>
                </c:pt>
                <c:pt idx="698">
                  <c:v>0.39747128834345857</c:v>
                </c:pt>
                <c:pt idx="699">
                  <c:v>0.25793354271535984</c:v>
                </c:pt>
                <c:pt idx="700">
                  <c:v>0.48741924626989119</c:v>
                </c:pt>
                <c:pt idx="701">
                  <c:v>0.14354232996196292</c:v>
                </c:pt>
                <c:pt idx="702">
                  <c:v>0.14119056619604353</c:v>
                </c:pt>
                <c:pt idx="703">
                  <c:v>0.14511960453947764</c:v>
                </c:pt>
                <c:pt idx="704">
                  <c:v>0.14076137597809024</c:v>
                </c:pt>
                <c:pt idx="705">
                  <c:v>0.1595291558154659</c:v>
                </c:pt>
                <c:pt idx="706">
                  <c:v>0.13413052251953472</c:v>
                </c:pt>
                <c:pt idx="707">
                  <c:v>0.20526864765540942</c:v>
                </c:pt>
                <c:pt idx="708">
                  <c:v>0.19073099933043625</c:v>
                </c:pt>
                <c:pt idx="709">
                  <c:v>0.50132881615164426</c:v>
                </c:pt>
                <c:pt idx="710">
                  <c:v>0.27458994896988598</c:v>
                </c:pt>
                <c:pt idx="711">
                  <c:v>0.1380128707523619</c:v>
                </c:pt>
                <c:pt idx="712">
                  <c:v>0.13717479037445929</c:v>
                </c:pt>
                <c:pt idx="713">
                  <c:v>0.55257335047381417</c:v>
                </c:pt>
                <c:pt idx="714">
                  <c:v>0.14625275809741822</c:v>
                </c:pt>
                <c:pt idx="715">
                  <c:v>0.1840122007468713</c:v>
                </c:pt>
                <c:pt idx="716">
                  <c:v>0.61133245333430142</c:v>
                </c:pt>
                <c:pt idx="717">
                  <c:v>0.30653715696699635</c:v>
                </c:pt>
                <c:pt idx="718">
                  <c:v>0.1807068321167844</c:v>
                </c:pt>
                <c:pt idx="719">
                  <c:v>0.153590659864555</c:v>
                </c:pt>
                <c:pt idx="720">
                  <c:v>0.20120396441861055</c:v>
                </c:pt>
                <c:pt idx="721">
                  <c:v>0.17367977687395286</c:v>
                </c:pt>
                <c:pt idx="722">
                  <c:v>0.14532046210346466</c:v>
                </c:pt>
                <c:pt idx="723">
                  <c:v>0.44525463025912182</c:v>
                </c:pt>
                <c:pt idx="724">
                  <c:v>0.13497579429263407</c:v>
                </c:pt>
                <c:pt idx="725">
                  <c:v>0.14330862232372898</c:v>
                </c:pt>
                <c:pt idx="726">
                  <c:v>0.13554899708233009</c:v>
                </c:pt>
                <c:pt idx="727">
                  <c:v>0.13711639027290007</c:v>
                </c:pt>
                <c:pt idx="728">
                  <c:v>0.68085868805273986</c:v>
                </c:pt>
                <c:pt idx="729">
                  <c:v>0.17524050436998861</c:v>
                </c:pt>
                <c:pt idx="730">
                  <c:v>1.0033460968169665</c:v>
                </c:pt>
                <c:pt idx="731">
                  <c:v>0.20665816975610385</c:v>
                </c:pt>
                <c:pt idx="732">
                  <c:v>0.23316458311208776</c:v>
                </c:pt>
                <c:pt idx="733">
                  <c:v>0.30441263421872278</c:v>
                </c:pt>
                <c:pt idx="734">
                  <c:v>0.15101885276323129</c:v>
                </c:pt>
                <c:pt idx="735">
                  <c:v>0.2096093812459352</c:v>
                </c:pt>
                <c:pt idx="736">
                  <c:v>0.14518727940961251</c:v>
                </c:pt>
                <c:pt idx="737">
                  <c:v>0.16814114163114857</c:v>
                </c:pt>
                <c:pt idx="738">
                  <c:v>0.40897471989924306</c:v>
                </c:pt>
                <c:pt idx="739">
                  <c:v>0.13453204594683382</c:v>
                </c:pt>
                <c:pt idx="740">
                  <c:v>0.13658740631865351</c:v>
                </c:pt>
                <c:pt idx="741">
                  <c:v>0.30878200072344875</c:v>
                </c:pt>
                <c:pt idx="742">
                  <c:v>0.30661937397713701</c:v>
                </c:pt>
                <c:pt idx="743">
                  <c:v>0.13992527113707609</c:v>
                </c:pt>
                <c:pt idx="744">
                  <c:v>0.19885958372873402</c:v>
                </c:pt>
                <c:pt idx="745">
                  <c:v>0.5677052815814807</c:v>
                </c:pt>
                <c:pt idx="746">
                  <c:v>0.39709299094204376</c:v>
                </c:pt>
                <c:pt idx="747">
                  <c:v>0.22812756084838637</c:v>
                </c:pt>
                <c:pt idx="748">
                  <c:v>0.14621632919941385</c:v>
                </c:pt>
                <c:pt idx="749">
                  <c:v>0.13389285766098241</c:v>
                </c:pt>
                <c:pt idx="750">
                  <c:v>0.65927908987616424</c:v>
                </c:pt>
                <c:pt idx="751">
                  <c:v>0.27247688470064491</c:v>
                </c:pt>
                <c:pt idx="752">
                  <c:v>0.29989718658119768</c:v>
                </c:pt>
                <c:pt idx="753">
                  <c:v>0.15988655846264266</c:v>
                </c:pt>
                <c:pt idx="754">
                  <c:v>0.15059223857663684</c:v>
                </c:pt>
                <c:pt idx="755">
                  <c:v>0.44562233813011476</c:v>
                </c:pt>
                <c:pt idx="756">
                  <c:v>0.18615548072814703</c:v>
                </c:pt>
                <c:pt idx="757">
                  <c:v>0.34222114124646774</c:v>
                </c:pt>
                <c:pt idx="758">
                  <c:v>0.20156613373912169</c:v>
                </c:pt>
                <c:pt idx="759">
                  <c:v>0.13467333869664583</c:v>
                </c:pt>
                <c:pt idx="760">
                  <c:v>0.19407110359214375</c:v>
                </c:pt>
                <c:pt idx="761">
                  <c:v>0.13498309751574017</c:v>
                </c:pt>
                <c:pt idx="762">
                  <c:v>0.48758976012400979</c:v>
                </c:pt>
                <c:pt idx="763">
                  <c:v>0.38667096814753177</c:v>
                </c:pt>
                <c:pt idx="764">
                  <c:v>0.22630459887960741</c:v>
                </c:pt>
                <c:pt idx="765">
                  <c:v>0.19286371934026292</c:v>
                </c:pt>
                <c:pt idx="766">
                  <c:v>0.14154101003810676</c:v>
                </c:pt>
                <c:pt idx="767">
                  <c:v>0.14563332102913651</c:v>
                </c:pt>
                <c:pt idx="768">
                  <c:v>0.58136215367593236</c:v>
                </c:pt>
                <c:pt idx="769">
                  <c:v>0.38675356977338615</c:v>
                </c:pt>
                <c:pt idx="770">
                  <c:v>0.46189537892203569</c:v>
                </c:pt>
                <c:pt idx="771">
                  <c:v>1.2809007813659403</c:v>
                </c:pt>
                <c:pt idx="772">
                  <c:v>0.13589939480524549</c:v>
                </c:pt>
                <c:pt idx="773">
                  <c:v>0.14473348700389033</c:v>
                </c:pt>
                <c:pt idx="774">
                  <c:v>0.20258060263638877</c:v>
                </c:pt>
                <c:pt idx="775">
                  <c:v>0.14117371880144919</c:v>
                </c:pt>
                <c:pt idx="776">
                  <c:v>0.18580235310004622</c:v>
                </c:pt>
                <c:pt idx="777">
                  <c:v>0.18892139943362318</c:v>
                </c:pt>
                <c:pt idx="778">
                  <c:v>0.14806660509684055</c:v>
                </c:pt>
                <c:pt idx="779">
                  <c:v>0.14816396925722597</c:v>
                </c:pt>
                <c:pt idx="780">
                  <c:v>0.14010387458581641</c:v>
                </c:pt>
                <c:pt idx="781">
                  <c:v>0.13961680976309621</c:v>
                </c:pt>
                <c:pt idx="782">
                  <c:v>0.14388295790287953</c:v>
                </c:pt>
                <c:pt idx="783">
                  <c:v>0.18423900169623375</c:v>
                </c:pt>
                <c:pt idx="784">
                  <c:v>0.13390658087668578</c:v>
                </c:pt>
                <c:pt idx="785">
                  <c:v>0.134731500865652</c:v>
                </c:pt>
                <c:pt idx="786">
                  <c:v>0.15902912401533575</c:v>
                </c:pt>
                <c:pt idx="787">
                  <c:v>0.13586135589443438</c:v>
                </c:pt>
                <c:pt idx="788">
                  <c:v>0.13644742222942907</c:v>
                </c:pt>
                <c:pt idx="789">
                  <c:v>0.13517502634414497</c:v>
                </c:pt>
                <c:pt idx="790">
                  <c:v>0.13396729760694487</c:v>
                </c:pt>
                <c:pt idx="791">
                  <c:v>0.14962267990339517</c:v>
                </c:pt>
                <c:pt idx="792">
                  <c:v>0.17260114214125499</c:v>
                </c:pt>
                <c:pt idx="793">
                  <c:v>0.19126554791969119</c:v>
                </c:pt>
                <c:pt idx="794">
                  <c:v>0.17685153630004866</c:v>
                </c:pt>
                <c:pt idx="795">
                  <c:v>0.14450212117393413</c:v>
                </c:pt>
                <c:pt idx="796">
                  <c:v>0.13402091731577165</c:v>
                </c:pt>
                <c:pt idx="797">
                  <c:v>0.24516614961504624</c:v>
                </c:pt>
                <c:pt idx="798">
                  <c:v>0.16261008216082817</c:v>
                </c:pt>
                <c:pt idx="799">
                  <c:v>0.16817139760013211</c:v>
                </c:pt>
                <c:pt idx="800">
                  <c:v>0.2436640110164634</c:v>
                </c:pt>
                <c:pt idx="801">
                  <c:v>0.16415214135471667</c:v>
                </c:pt>
                <c:pt idx="802">
                  <c:v>0.14466109256988569</c:v>
                </c:pt>
                <c:pt idx="803">
                  <c:v>0.13537922162716565</c:v>
                </c:pt>
                <c:pt idx="804">
                  <c:v>0.13398316667477839</c:v>
                </c:pt>
                <c:pt idx="805">
                  <c:v>0.16623647001941888</c:v>
                </c:pt>
                <c:pt idx="806">
                  <c:v>0.14460152545331417</c:v>
                </c:pt>
                <c:pt idx="807">
                  <c:v>0.50535423221903941</c:v>
                </c:pt>
                <c:pt idx="808">
                  <c:v>0.14460198820588643</c:v>
                </c:pt>
                <c:pt idx="809">
                  <c:v>0.46893746244298229</c:v>
                </c:pt>
                <c:pt idx="810">
                  <c:v>0.16457194009937015</c:v>
                </c:pt>
                <c:pt idx="811">
                  <c:v>0.37228598117685641</c:v>
                </c:pt>
                <c:pt idx="812">
                  <c:v>0.49619685515046208</c:v>
                </c:pt>
                <c:pt idx="813">
                  <c:v>0.13995244753476155</c:v>
                </c:pt>
                <c:pt idx="814">
                  <c:v>0.35545710128738484</c:v>
                </c:pt>
                <c:pt idx="815">
                  <c:v>0.17716266769417333</c:v>
                </c:pt>
                <c:pt idx="816">
                  <c:v>0.15723876187595165</c:v>
                </c:pt>
                <c:pt idx="817">
                  <c:v>0.23834929953945005</c:v>
                </c:pt>
                <c:pt idx="818">
                  <c:v>0.13518684392630481</c:v>
                </c:pt>
                <c:pt idx="819">
                  <c:v>0.18110292235855752</c:v>
                </c:pt>
                <c:pt idx="820">
                  <c:v>0.43629902364910333</c:v>
                </c:pt>
                <c:pt idx="821">
                  <c:v>0.15354198970622257</c:v>
                </c:pt>
                <c:pt idx="822">
                  <c:v>0.18079271700080013</c:v>
                </c:pt>
                <c:pt idx="823">
                  <c:v>2.9966141454031745</c:v>
                </c:pt>
                <c:pt idx="824">
                  <c:v>0.22454883402951498</c:v>
                </c:pt>
                <c:pt idx="825">
                  <c:v>0.13394105914930171</c:v>
                </c:pt>
                <c:pt idx="826">
                  <c:v>0.13427365244817357</c:v>
                </c:pt>
                <c:pt idx="827">
                  <c:v>0.14567193766431963</c:v>
                </c:pt>
                <c:pt idx="828">
                  <c:v>0.2472808125173438</c:v>
                </c:pt>
                <c:pt idx="829">
                  <c:v>0.27874945078218039</c:v>
                </c:pt>
                <c:pt idx="830">
                  <c:v>0.24604402407586679</c:v>
                </c:pt>
                <c:pt idx="831">
                  <c:v>0.13475460064026679</c:v>
                </c:pt>
                <c:pt idx="832">
                  <c:v>0.15250979414088062</c:v>
                </c:pt>
                <c:pt idx="833">
                  <c:v>0.26868368732052783</c:v>
                </c:pt>
                <c:pt idx="834">
                  <c:v>0.57761584588420023</c:v>
                </c:pt>
                <c:pt idx="835">
                  <c:v>0.21914048344707882</c:v>
                </c:pt>
                <c:pt idx="836">
                  <c:v>0.1345159976935989</c:v>
                </c:pt>
                <c:pt idx="837">
                  <c:v>0.18960593982984031</c:v>
                </c:pt>
                <c:pt idx="838">
                  <c:v>0.38335432976755057</c:v>
                </c:pt>
                <c:pt idx="839">
                  <c:v>1.7812343278166369</c:v>
                </c:pt>
                <c:pt idx="840">
                  <c:v>0.15544926989618912</c:v>
                </c:pt>
                <c:pt idx="841">
                  <c:v>0.54177680837674758</c:v>
                </c:pt>
                <c:pt idx="842">
                  <c:v>0.20264022954063721</c:v>
                </c:pt>
                <c:pt idx="843">
                  <c:v>0.14721660706092099</c:v>
                </c:pt>
                <c:pt idx="844">
                  <c:v>0.49215102024185131</c:v>
                </c:pt>
                <c:pt idx="845">
                  <c:v>0.64560682644716194</c:v>
                </c:pt>
                <c:pt idx="846">
                  <c:v>0.14685721568679916</c:v>
                </c:pt>
                <c:pt idx="847">
                  <c:v>0.51976007607610164</c:v>
                </c:pt>
                <c:pt idx="848">
                  <c:v>0.13468650687774475</c:v>
                </c:pt>
                <c:pt idx="849">
                  <c:v>0.2266096921758084</c:v>
                </c:pt>
                <c:pt idx="850">
                  <c:v>0.42885610113721273</c:v>
                </c:pt>
                <c:pt idx="851">
                  <c:v>0.65033776932684928</c:v>
                </c:pt>
                <c:pt idx="852">
                  <c:v>0.16992234793474537</c:v>
                </c:pt>
                <c:pt idx="853">
                  <c:v>0.17082149168453742</c:v>
                </c:pt>
                <c:pt idx="854">
                  <c:v>0.58883937674745401</c:v>
                </c:pt>
                <c:pt idx="855">
                  <c:v>0.7262671472770954</c:v>
                </c:pt>
                <c:pt idx="856">
                  <c:v>0.82560311281705245</c:v>
                </c:pt>
                <c:pt idx="857">
                  <c:v>0.15024245588203966</c:v>
                </c:pt>
                <c:pt idx="858">
                  <c:v>0.41048638903905621</c:v>
                </c:pt>
                <c:pt idx="859">
                  <c:v>0.17479926170812432</c:v>
                </c:pt>
                <c:pt idx="860">
                  <c:v>0.13455567371106447</c:v>
                </c:pt>
                <c:pt idx="861">
                  <c:v>0.1596574114084125</c:v>
                </c:pt>
                <c:pt idx="862">
                  <c:v>0.13806058421040596</c:v>
                </c:pt>
                <c:pt idx="863">
                  <c:v>0.13885013705006666</c:v>
                </c:pt>
                <c:pt idx="864">
                  <c:v>0.4782972019271936</c:v>
                </c:pt>
                <c:pt idx="865">
                  <c:v>0.40084725604277716</c:v>
                </c:pt>
                <c:pt idx="866">
                  <c:v>0.37815869697108173</c:v>
                </c:pt>
                <c:pt idx="867">
                  <c:v>0.19324149223388287</c:v>
                </c:pt>
                <c:pt idx="868">
                  <c:v>0.18530731500775266</c:v>
                </c:pt>
                <c:pt idx="869">
                  <c:v>0.16598965657610015</c:v>
                </c:pt>
                <c:pt idx="870">
                  <c:v>0.14427983806790978</c:v>
                </c:pt>
                <c:pt idx="871">
                  <c:v>0.16742077534164573</c:v>
                </c:pt>
                <c:pt idx="872">
                  <c:v>0.32709952747113791</c:v>
                </c:pt>
                <c:pt idx="873">
                  <c:v>0.58276896211444296</c:v>
                </c:pt>
                <c:pt idx="874">
                  <c:v>0.13652915902865653</c:v>
                </c:pt>
                <c:pt idx="875">
                  <c:v>0.30423416758809418</c:v>
                </c:pt>
                <c:pt idx="876">
                  <c:v>0.21477432547214104</c:v>
                </c:pt>
                <c:pt idx="877">
                  <c:v>0.37479989351763776</c:v>
                </c:pt>
                <c:pt idx="878">
                  <c:v>1.5165000621787255</c:v>
                </c:pt>
                <c:pt idx="879">
                  <c:v>0.22318064011999172</c:v>
                </c:pt>
                <c:pt idx="880">
                  <c:v>0.67263126580201127</c:v>
                </c:pt>
                <c:pt idx="881">
                  <c:v>0.14135621135965681</c:v>
                </c:pt>
                <c:pt idx="882">
                  <c:v>0.2069018264473752</c:v>
                </c:pt>
                <c:pt idx="883">
                  <c:v>0.19415493999988431</c:v>
                </c:pt>
                <c:pt idx="884">
                  <c:v>0.30099030373055613</c:v>
                </c:pt>
                <c:pt idx="885">
                  <c:v>0.19097350862937912</c:v>
                </c:pt>
                <c:pt idx="886">
                  <c:v>0.16559046922564724</c:v>
                </c:pt>
                <c:pt idx="887">
                  <c:v>0.13389838349868849</c:v>
                </c:pt>
                <c:pt idx="888">
                  <c:v>0.13407584993907773</c:v>
                </c:pt>
                <c:pt idx="889">
                  <c:v>0.1376194522254956</c:v>
                </c:pt>
                <c:pt idx="890">
                  <c:v>0.15651841622654741</c:v>
                </c:pt>
                <c:pt idx="891">
                  <c:v>0.13389282652253809</c:v>
                </c:pt>
                <c:pt idx="892">
                  <c:v>0.14541341309650402</c:v>
                </c:pt>
                <c:pt idx="893">
                  <c:v>0.25195206739912512</c:v>
                </c:pt>
                <c:pt idx="894">
                  <c:v>0.14822921458009036</c:v>
                </c:pt>
                <c:pt idx="895">
                  <c:v>0.13391839872928313</c:v>
                </c:pt>
                <c:pt idx="896">
                  <c:v>0.14660795839864049</c:v>
                </c:pt>
                <c:pt idx="897">
                  <c:v>0.13549411880125972</c:v>
                </c:pt>
                <c:pt idx="898">
                  <c:v>0.22139433353761129</c:v>
                </c:pt>
                <c:pt idx="899">
                  <c:v>0.22518237066446833</c:v>
                </c:pt>
                <c:pt idx="900">
                  <c:v>0.27481718015493684</c:v>
                </c:pt>
                <c:pt idx="901">
                  <c:v>0.15378907080097309</c:v>
                </c:pt>
                <c:pt idx="902">
                  <c:v>0.72854847460873651</c:v>
                </c:pt>
                <c:pt idx="903">
                  <c:v>0.14008791830178102</c:v>
                </c:pt>
                <c:pt idx="904">
                  <c:v>0.76016989684069691</c:v>
                </c:pt>
                <c:pt idx="905">
                  <c:v>0.90894442310389545</c:v>
                </c:pt>
                <c:pt idx="906">
                  <c:v>0.13389767323793622</c:v>
                </c:pt>
                <c:pt idx="907">
                  <c:v>0.14164136877172001</c:v>
                </c:pt>
                <c:pt idx="908">
                  <c:v>0.45075330841356487</c:v>
                </c:pt>
                <c:pt idx="909">
                  <c:v>0.13394150572052099</c:v>
                </c:pt>
                <c:pt idx="910">
                  <c:v>0.15312324109290387</c:v>
                </c:pt>
                <c:pt idx="911">
                  <c:v>0.14585892641142917</c:v>
                </c:pt>
                <c:pt idx="912">
                  <c:v>0.18879195532790161</c:v>
                </c:pt>
                <c:pt idx="913">
                  <c:v>0.17010156936666992</c:v>
                </c:pt>
                <c:pt idx="914">
                  <c:v>0.1489558871674283</c:v>
                </c:pt>
                <c:pt idx="915">
                  <c:v>0.14317794503371739</c:v>
                </c:pt>
                <c:pt idx="916">
                  <c:v>0.53120810969877152</c:v>
                </c:pt>
                <c:pt idx="917">
                  <c:v>0.20008366045633019</c:v>
                </c:pt>
                <c:pt idx="918">
                  <c:v>0.24117273879271761</c:v>
                </c:pt>
                <c:pt idx="919">
                  <c:v>0.16121319609837984</c:v>
                </c:pt>
                <c:pt idx="920">
                  <c:v>0.14813997218097941</c:v>
                </c:pt>
                <c:pt idx="921">
                  <c:v>0.77264856461581122</c:v>
                </c:pt>
                <c:pt idx="922">
                  <c:v>0.20405833084688529</c:v>
                </c:pt>
                <c:pt idx="923">
                  <c:v>0.1648823937160363</c:v>
                </c:pt>
                <c:pt idx="924">
                  <c:v>0.13569823038803791</c:v>
                </c:pt>
                <c:pt idx="925">
                  <c:v>0.13808072967944968</c:v>
                </c:pt>
                <c:pt idx="926">
                  <c:v>0.5108567226842804</c:v>
                </c:pt>
                <c:pt idx="927">
                  <c:v>0.27204493534961793</c:v>
                </c:pt>
                <c:pt idx="928">
                  <c:v>0.1339974057299258</c:v>
                </c:pt>
                <c:pt idx="929">
                  <c:v>0.13760548484501045</c:v>
                </c:pt>
                <c:pt idx="930">
                  <c:v>0.13417450569902439</c:v>
                </c:pt>
                <c:pt idx="931">
                  <c:v>0.16500415387001033</c:v>
                </c:pt>
                <c:pt idx="932">
                  <c:v>0.32924003705371652</c:v>
                </c:pt>
                <c:pt idx="933">
                  <c:v>0.13389728643371046</c:v>
                </c:pt>
                <c:pt idx="934">
                  <c:v>0.25268994653487942</c:v>
                </c:pt>
                <c:pt idx="935">
                  <c:v>0.13389291878691661</c:v>
                </c:pt>
                <c:pt idx="936">
                  <c:v>0.21448274695622194</c:v>
                </c:pt>
                <c:pt idx="937">
                  <c:v>0.22292296964347125</c:v>
                </c:pt>
                <c:pt idx="938">
                  <c:v>0.41265197395887832</c:v>
                </c:pt>
                <c:pt idx="939">
                  <c:v>0.1856836533778059</c:v>
                </c:pt>
                <c:pt idx="940">
                  <c:v>0.19314270484530605</c:v>
                </c:pt>
                <c:pt idx="941">
                  <c:v>0.13709434565045731</c:v>
                </c:pt>
                <c:pt idx="942">
                  <c:v>0.25316105421039559</c:v>
                </c:pt>
                <c:pt idx="943">
                  <c:v>1.3176175720049881</c:v>
                </c:pt>
                <c:pt idx="944">
                  <c:v>0.21716778933219938</c:v>
                </c:pt>
                <c:pt idx="945">
                  <c:v>0.47388453533630037</c:v>
                </c:pt>
                <c:pt idx="946">
                  <c:v>0.20562630144533112</c:v>
                </c:pt>
                <c:pt idx="947">
                  <c:v>0.1590158132419669</c:v>
                </c:pt>
                <c:pt idx="948">
                  <c:v>0.14834668000441803</c:v>
                </c:pt>
                <c:pt idx="949">
                  <c:v>0.13430487219765908</c:v>
                </c:pt>
                <c:pt idx="950">
                  <c:v>0.18159453997060937</c:v>
                </c:pt>
                <c:pt idx="951">
                  <c:v>0.31143605956888565</c:v>
                </c:pt>
                <c:pt idx="952">
                  <c:v>0.15362069482206464</c:v>
                </c:pt>
                <c:pt idx="953">
                  <c:v>0.20211748127220153</c:v>
                </c:pt>
                <c:pt idx="954">
                  <c:v>0.13607758597572894</c:v>
                </c:pt>
                <c:pt idx="955">
                  <c:v>0.28733182957586556</c:v>
                </c:pt>
                <c:pt idx="956">
                  <c:v>0.30690117690785179</c:v>
                </c:pt>
                <c:pt idx="957">
                  <c:v>0.21003902675483599</c:v>
                </c:pt>
                <c:pt idx="958">
                  <c:v>0.30459926546664784</c:v>
                </c:pt>
                <c:pt idx="959">
                  <c:v>0.21348799151477083</c:v>
                </c:pt>
                <c:pt idx="960">
                  <c:v>0.19721189029708264</c:v>
                </c:pt>
                <c:pt idx="961">
                  <c:v>0.1341224494422682</c:v>
                </c:pt>
                <c:pt idx="962">
                  <c:v>0.24413748285753778</c:v>
                </c:pt>
                <c:pt idx="963">
                  <c:v>0.42040461315941946</c:v>
                </c:pt>
                <c:pt idx="964">
                  <c:v>0.44978332200008064</c:v>
                </c:pt>
                <c:pt idx="965">
                  <c:v>0.15173730519417772</c:v>
                </c:pt>
                <c:pt idx="966">
                  <c:v>0.48815934103222469</c:v>
                </c:pt>
                <c:pt idx="967">
                  <c:v>0.16748488729474947</c:v>
                </c:pt>
                <c:pt idx="968">
                  <c:v>0.87398658636163895</c:v>
                </c:pt>
                <c:pt idx="969">
                  <c:v>0.48406438605917046</c:v>
                </c:pt>
                <c:pt idx="970">
                  <c:v>0.35958413839380654</c:v>
                </c:pt>
                <c:pt idx="971">
                  <c:v>0.14997895302401593</c:v>
                </c:pt>
                <c:pt idx="972">
                  <c:v>0.27075035953513127</c:v>
                </c:pt>
                <c:pt idx="973">
                  <c:v>0.14962458538262324</c:v>
                </c:pt>
                <c:pt idx="974">
                  <c:v>0.13592848635511795</c:v>
                </c:pt>
                <c:pt idx="975">
                  <c:v>0.14420287976529611</c:v>
                </c:pt>
                <c:pt idx="976">
                  <c:v>0.1908088151810915</c:v>
                </c:pt>
                <c:pt idx="977">
                  <c:v>0.31524402827767628</c:v>
                </c:pt>
                <c:pt idx="978">
                  <c:v>0.24341451000834069</c:v>
                </c:pt>
                <c:pt idx="979">
                  <c:v>0.13543581322303405</c:v>
                </c:pt>
                <c:pt idx="980">
                  <c:v>0.32019480759268393</c:v>
                </c:pt>
                <c:pt idx="981">
                  <c:v>0.1855931079049179</c:v>
                </c:pt>
                <c:pt idx="982">
                  <c:v>0.37598897599576908</c:v>
                </c:pt>
                <c:pt idx="983">
                  <c:v>0.24903061662886405</c:v>
                </c:pt>
                <c:pt idx="984">
                  <c:v>0.14225927691432105</c:v>
                </c:pt>
                <c:pt idx="985">
                  <c:v>0.19399827502151318</c:v>
                </c:pt>
                <c:pt idx="986">
                  <c:v>0.13547694633084023</c:v>
                </c:pt>
                <c:pt idx="987">
                  <c:v>0.13401349318172956</c:v>
                </c:pt>
                <c:pt idx="988">
                  <c:v>0.2010630001206517</c:v>
                </c:pt>
                <c:pt idx="989">
                  <c:v>0.34458037500682104</c:v>
                </c:pt>
                <c:pt idx="990">
                  <c:v>0.18492348826812399</c:v>
                </c:pt>
                <c:pt idx="991">
                  <c:v>0.21030910833165417</c:v>
                </c:pt>
                <c:pt idx="992">
                  <c:v>0.1435683132161234</c:v>
                </c:pt>
                <c:pt idx="993">
                  <c:v>0.19791909942788322</c:v>
                </c:pt>
                <c:pt idx="994">
                  <c:v>0.13850626381617637</c:v>
                </c:pt>
                <c:pt idx="995">
                  <c:v>0.13391436797353157</c:v>
                </c:pt>
                <c:pt idx="996">
                  <c:v>0.30832869717585787</c:v>
                </c:pt>
                <c:pt idx="997">
                  <c:v>0.13611757668175489</c:v>
                </c:pt>
                <c:pt idx="998">
                  <c:v>0.93350068498746519</c:v>
                </c:pt>
                <c:pt idx="999">
                  <c:v>0.1533398627118277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B-48BB-8A60-40B456D1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41984"/>
        <c:axId val="228439184"/>
      </c:scatterChart>
      <c:valAx>
        <c:axId val="22844198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NPV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of Swap at time t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92219989932017"/>
              <c:y val="0.8326866602609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39184"/>
        <c:crosses val="autoZero"/>
        <c:crossBetween val="midCat"/>
      </c:valAx>
      <c:valAx>
        <c:axId val="228439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936049268408093E-2"/>
          <c:y val="0.90290073988860653"/>
          <c:w val="0.81587421372238678"/>
          <c:h val="9.390116566785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Initial Margin of 5Y Swap by Least Square Regression</a:t>
            </a:r>
          </a:p>
        </c:rich>
      </c:tx>
      <c:layout>
        <c:manualLayout>
          <c:xMode val="edge"/>
          <c:yMode val="edge"/>
          <c:x val="0.1987646566164154"/>
          <c:y val="3.2822757111597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090767897132125"/>
          <c:y val="0.17171296296296296"/>
          <c:w val="0.8500734426545305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Regression!$D$26</c:f>
              <c:strCache>
                <c:ptCount val="1"/>
                <c:pt idx="0">
                  <c:v>Initial Margin Regression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[0]!Time</c:f>
              <c:strCache>
                <c:ptCount val="101"/>
                <c:pt idx="0">
                  <c:v>0</c:v>
                </c:pt>
                <c:pt idx="10">
                  <c:v>0.5</c:v>
                </c:pt>
                <c:pt idx="20">
                  <c:v>1</c:v>
                </c:pt>
                <c:pt idx="30">
                  <c:v>1.5</c:v>
                </c:pt>
                <c:pt idx="40">
                  <c:v>2</c:v>
                </c:pt>
                <c:pt idx="50">
                  <c:v>2.5</c:v>
                </c:pt>
                <c:pt idx="60">
                  <c:v>3</c:v>
                </c:pt>
                <c:pt idx="70">
                  <c:v>3.5</c:v>
                </c:pt>
                <c:pt idx="80">
                  <c:v>4</c:v>
                </c:pt>
                <c:pt idx="90">
                  <c:v>4.5</c:v>
                </c:pt>
                <c:pt idx="100">
                  <c:v>5</c:v>
                </c:pt>
              </c:strCache>
            </c:strRef>
          </c:cat>
          <c:val>
            <c:numRef>
              <c:f>[0]!InitialMargin</c:f>
              <c:numCache>
                <c:formatCode>General</c:formatCode>
                <c:ptCount val="101"/>
                <c:pt idx="0">
                  <c:v>1.3837042686165282</c:v>
                </c:pt>
                <c:pt idx="1">
                  <c:v>1.2635661511092673</c:v>
                </c:pt>
                <c:pt idx="2">
                  <c:v>1.2555865153657073</c:v>
                </c:pt>
                <c:pt idx="3">
                  <c:v>1.3122668103438155</c:v>
                </c:pt>
                <c:pt idx="4">
                  <c:v>1.2707092222367926</c:v>
                </c:pt>
                <c:pt idx="5">
                  <c:v>1.2735804664754822</c:v>
                </c:pt>
                <c:pt idx="6">
                  <c:v>1.3600467073301947</c:v>
                </c:pt>
                <c:pt idx="7">
                  <c:v>1.2998384178687683</c:v>
                </c:pt>
                <c:pt idx="8">
                  <c:v>1.3191548857396995</c:v>
                </c:pt>
                <c:pt idx="9">
                  <c:v>1.3010154665358837</c:v>
                </c:pt>
                <c:pt idx="10">
                  <c:v>1.1351164442781005</c:v>
                </c:pt>
                <c:pt idx="11">
                  <c:v>1.1386620071833289</c:v>
                </c:pt>
                <c:pt idx="12">
                  <c:v>1.156014500497168</c:v>
                </c:pt>
                <c:pt idx="13">
                  <c:v>1.1807210115994391</c:v>
                </c:pt>
                <c:pt idx="14">
                  <c:v>1.2331288069244055</c:v>
                </c:pt>
                <c:pt idx="15">
                  <c:v>1.1650147498560923</c:v>
                </c:pt>
                <c:pt idx="16">
                  <c:v>1.2025449595967512</c:v>
                </c:pt>
                <c:pt idx="17">
                  <c:v>1.2363796899233661</c:v>
                </c:pt>
                <c:pt idx="18">
                  <c:v>1.1809683010266259</c:v>
                </c:pt>
                <c:pt idx="19">
                  <c:v>1.1522691461791679</c:v>
                </c:pt>
                <c:pt idx="20">
                  <c:v>1.137138493568598</c:v>
                </c:pt>
                <c:pt idx="21">
                  <c:v>1.1608555997701147</c:v>
                </c:pt>
                <c:pt idx="22">
                  <c:v>1.1614455304112481</c:v>
                </c:pt>
                <c:pt idx="23">
                  <c:v>1.1154893413168012</c:v>
                </c:pt>
                <c:pt idx="24">
                  <c:v>1.1124732068916605</c:v>
                </c:pt>
                <c:pt idx="25">
                  <c:v>1.0686633648792943</c:v>
                </c:pt>
                <c:pt idx="26">
                  <c:v>1.1337455112032615</c:v>
                </c:pt>
                <c:pt idx="27">
                  <c:v>1.0802930534556487</c:v>
                </c:pt>
                <c:pt idx="28">
                  <c:v>1.1209021304893523</c:v>
                </c:pt>
                <c:pt idx="29">
                  <c:v>1.085894408392992</c:v>
                </c:pt>
                <c:pt idx="30">
                  <c:v>1.0725664275069977</c:v>
                </c:pt>
                <c:pt idx="31">
                  <c:v>1.0192832249213077</c:v>
                </c:pt>
                <c:pt idx="32">
                  <c:v>1.0244367043387073</c:v>
                </c:pt>
                <c:pt idx="33">
                  <c:v>1.0329962208776842</c:v>
                </c:pt>
                <c:pt idx="34">
                  <c:v>0.9759839688663442</c:v>
                </c:pt>
                <c:pt idx="35">
                  <c:v>0.94228901286732658</c:v>
                </c:pt>
                <c:pt idx="36">
                  <c:v>1.0091685099081926</c:v>
                </c:pt>
                <c:pt idx="37">
                  <c:v>0.94658835346372949</c:v>
                </c:pt>
                <c:pt idx="38">
                  <c:v>0.94713256945619295</c:v>
                </c:pt>
                <c:pt idx="39">
                  <c:v>1.023972241000858</c:v>
                </c:pt>
                <c:pt idx="40">
                  <c:v>0.93468408193103525</c:v>
                </c:pt>
                <c:pt idx="41">
                  <c:v>0.90643499135859695</c:v>
                </c:pt>
                <c:pt idx="42">
                  <c:v>0.87584110830702522</c:v>
                </c:pt>
                <c:pt idx="43">
                  <c:v>0.9078166749408485</c:v>
                </c:pt>
                <c:pt idx="44">
                  <c:v>0.8921139223393808</c:v>
                </c:pt>
                <c:pt idx="45">
                  <c:v>0.91531168013209241</c:v>
                </c:pt>
                <c:pt idx="46">
                  <c:v>0.90817712148343244</c:v>
                </c:pt>
                <c:pt idx="47">
                  <c:v>0.83955527050879064</c:v>
                </c:pt>
                <c:pt idx="48">
                  <c:v>0.874820828625963</c:v>
                </c:pt>
                <c:pt idx="49">
                  <c:v>0.85208052417807234</c:v>
                </c:pt>
                <c:pt idx="50">
                  <c:v>0.75362384895212231</c:v>
                </c:pt>
                <c:pt idx="51">
                  <c:v>0.7837229022124802</c:v>
                </c:pt>
                <c:pt idx="52">
                  <c:v>0.77503012702006668</c:v>
                </c:pt>
                <c:pt idx="53">
                  <c:v>0.75342480307772397</c:v>
                </c:pt>
                <c:pt idx="54">
                  <c:v>0.79757039336533497</c:v>
                </c:pt>
                <c:pt idx="55">
                  <c:v>0.73933090269489143</c:v>
                </c:pt>
                <c:pt idx="56">
                  <c:v>0.77807841618218976</c:v>
                </c:pt>
                <c:pt idx="57">
                  <c:v>0.74272815280156457</c:v>
                </c:pt>
                <c:pt idx="58">
                  <c:v>0.74662469417314059</c:v>
                </c:pt>
                <c:pt idx="59">
                  <c:v>0.72258145447076805</c:v>
                </c:pt>
                <c:pt idx="60">
                  <c:v>0.67949985600490881</c:v>
                </c:pt>
                <c:pt idx="61">
                  <c:v>0.65457036227391119</c:v>
                </c:pt>
                <c:pt idx="62">
                  <c:v>0.63387856232334461</c:v>
                </c:pt>
                <c:pt idx="63">
                  <c:v>0.61512393230379214</c:v>
                </c:pt>
                <c:pt idx="64">
                  <c:v>0.6366792023185458</c:v>
                </c:pt>
                <c:pt idx="65">
                  <c:v>0.63563547555806155</c:v>
                </c:pt>
                <c:pt idx="66">
                  <c:v>0.6013193176283661</c:v>
                </c:pt>
                <c:pt idx="67">
                  <c:v>0.66824325376817661</c:v>
                </c:pt>
                <c:pt idx="68">
                  <c:v>0.62816427795619445</c:v>
                </c:pt>
                <c:pt idx="69">
                  <c:v>0.63835398460178283</c:v>
                </c:pt>
                <c:pt idx="70">
                  <c:v>0.53902500153517041</c:v>
                </c:pt>
                <c:pt idx="71">
                  <c:v>0.52953843638807985</c:v>
                </c:pt>
                <c:pt idx="72">
                  <c:v>0.45660604538501603</c:v>
                </c:pt>
                <c:pt idx="73">
                  <c:v>0.50777100319280921</c:v>
                </c:pt>
                <c:pt idx="74">
                  <c:v>0.48530149808416417</c:v>
                </c:pt>
                <c:pt idx="75">
                  <c:v>0.44925779257967624</c:v>
                </c:pt>
                <c:pt idx="76">
                  <c:v>0.47259777012699422</c:v>
                </c:pt>
                <c:pt idx="77">
                  <c:v>0.45922774327182042</c:v>
                </c:pt>
                <c:pt idx="78">
                  <c:v>0.46755806423738</c:v>
                </c:pt>
                <c:pt idx="79">
                  <c:v>0.44205985975085232</c:v>
                </c:pt>
                <c:pt idx="80">
                  <c:v>0.35446430362637987</c:v>
                </c:pt>
                <c:pt idx="81">
                  <c:v>0.34835636225878114</c:v>
                </c:pt>
                <c:pt idx="82">
                  <c:v>0.34292134946893882</c:v>
                </c:pt>
                <c:pt idx="83">
                  <c:v>0.34499750624923553</c:v>
                </c:pt>
                <c:pt idx="84">
                  <c:v>0.33631904299836746</c:v>
                </c:pt>
                <c:pt idx="85">
                  <c:v>0.34421636067198264</c:v>
                </c:pt>
                <c:pt idx="86">
                  <c:v>0.32466413778961839</c:v>
                </c:pt>
                <c:pt idx="87">
                  <c:v>0.30831058522614602</c:v>
                </c:pt>
                <c:pt idx="88">
                  <c:v>0.32708416882745467</c:v>
                </c:pt>
                <c:pt idx="89">
                  <c:v>0.31340064473564616</c:v>
                </c:pt>
                <c:pt idx="90">
                  <c:v>8.6765443388822625E-2</c:v>
                </c:pt>
                <c:pt idx="91">
                  <c:v>3.4856050590534393E-3</c:v>
                </c:pt>
                <c:pt idx="92">
                  <c:v>3.4969873162658642E-3</c:v>
                </c:pt>
                <c:pt idx="93">
                  <c:v>3.5090119651374385E-3</c:v>
                </c:pt>
                <c:pt idx="94">
                  <c:v>3.520783882286349E-3</c:v>
                </c:pt>
                <c:pt idx="95">
                  <c:v>3.5332742437581381E-3</c:v>
                </c:pt>
                <c:pt idx="96">
                  <c:v>3.5462588657688299E-3</c:v>
                </c:pt>
                <c:pt idx="97">
                  <c:v>3.5593523361646517E-3</c:v>
                </c:pt>
                <c:pt idx="98">
                  <c:v>3.572019038855206E-3</c:v>
                </c:pt>
                <c:pt idx="99">
                  <c:v>3.5849039343884906E-3</c:v>
                </c:pt>
                <c:pt idx="100">
                  <c:v>2.9572202764950734E-3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5EB-9210-7CBED49D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42544"/>
        <c:axId val="228443104"/>
      </c:lineChart>
      <c:catAx>
        <c:axId val="22844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009944857810205"/>
              <c:y val="0.8329622338874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3104"/>
        <c:crosses val="autoZero"/>
        <c:auto val="1"/>
        <c:lblAlgn val="ctr"/>
        <c:lblOffset val="100"/>
        <c:noMultiLvlLbl val="0"/>
      </c:catAx>
      <c:valAx>
        <c:axId val="2284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% of Notional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</xdr:row>
      <xdr:rowOff>22860</xdr:rowOff>
    </xdr:from>
    <xdr:to>
      <xdr:col>14</xdr:col>
      <xdr:colOff>68580</xdr:colOff>
      <xdr:row>23</xdr:row>
      <xdr:rowOff>136071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8C66B9-36E2-4954-903E-814DF7107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121920</xdr:colOff>
      <xdr:row>1</xdr:row>
      <xdr:rowOff>22860</xdr:rowOff>
    </xdr:from>
    <xdr:to>
      <xdr:col>16</xdr:col>
      <xdr:colOff>457200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B25E6-8422-4F01-9024-3F6B63DD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ast"/>
      <definedName name="obControlPanelSetVisible"/>
      <definedName name="obget"/>
      <definedName name="obGetProperty"/>
      <definedName name="obMake"/>
      <definedName name="obsync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opLeftCell="A2" workbookViewId="0">
      <selection activeCell="F13" sqref="F13"/>
    </sheetView>
  </sheetViews>
  <sheetFormatPr baseColWidth="10" defaultColWidth="10.6640625" defaultRowHeight="14.4" x14ac:dyDescent="0.3"/>
  <cols>
    <col min="1" max="3" width="9.109375" style="51" customWidth="1"/>
    <col min="4" max="7" width="10.6640625" style="51"/>
    <col min="8" max="8" width="18.6640625" style="51" customWidth="1"/>
    <col min="9" max="10" width="10.6640625" style="51"/>
    <col min="11" max="11" width="11.6640625" style="51" customWidth="1"/>
    <col min="12" max="12" width="10.6640625" style="61"/>
    <col min="13" max="256" width="10.6640625" style="51"/>
    <col min="257" max="259" width="9.109375" style="51" customWidth="1"/>
    <col min="260" max="263" width="10.6640625" style="51"/>
    <col min="264" max="264" width="18.6640625" style="51" customWidth="1"/>
    <col min="265" max="266" width="10.6640625" style="51"/>
    <col min="267" max="267" width="11.6640625" style="51" customWidth="1"/>
    <col min="268" max="512" width="10.6640625" style="51"/>
    <col min="513" max="515" width="9.109375" style="51" customWidth="1"/>
    <col min="516" max="519" width="10.6640625" style="51"/>
    <col min="520" max="520" width="18.6640625" style="51" customWidth="1"/>
    <col min="521" max="522" width="10.6640625" style="51"/>
    <col min="523" max="523" width="11.6640625" style="51" customWidth="1"/>
    <col min="524" max="768" width="10.6640625" style="51"/>
    <col min="769" max="771" width="9.109375" style="51" customWidth="1"/>
    <col min="772" max="775" width="10.6640625" style="51"/>
    <col min="776" max="776" width="18.6640625" style="51" customWidth="1"/>
    <col min="777" max="778" width="10.6640625" style="51"/>
    <col min="779" max="779" width="11.6640625" style="51" customWidth="1"/>
    <col min="780" max="1024" width="10.6640625" style="51"/>
    <col min="1025" max="1027" width="9.109375" style="51" customWidth="1"/>
    <col min="1028" max="1031" width="10.6640625" style="51"/>
    <col min="1032" max="1032" width="18.6640625" style="51" customWidth="1"/>
    <col min="1033" max="1034" width="10.6640625" style="51"/>
    <col min="1035" max="1035" width="11.6640625" style="51" customWidth="1"/>
    <col min="1036" max="1280" width="10.6640625" style="51"/>
    <col min="1281" max="1283" width="9.109375" style="51" customWidth="1"/>
    <col min="1284" max="1287" width="10.6640625" style="51"/>
    <col min="1288" max="1288" width="18.6640625" style="51" customWidth="1"/>
    <col min="1289" max="1290" width="10.6640625" style="51"/>
    <col min="1291" max="1291" width="11.6640625" style="51" customWidth="1"/>
    <col min="1292" max="1536" width="10.6640625" style="51"/>
    <col min="1537" max="1539" width="9.109375" style="51" customWidth="1"/>
    <col min="1540" max="1543" width="10.6640625" style="51"/>
    <col min="1544" max="1544" width="18.6640625" style="51" customWidth="1"/>
    <col min="1545" max="1546" width="10.6640625" style="51"/>
    <col min="1547" max="1547" width="11.6640625" style="51" customWidth="1"/>
    <col min="1548" max="1792" width="10.6640625" style="51"/>
    <col min="1793" max="1795" width="9.109375" style="51" customWidth="1"/>
    <col min="1796" max="1799" width="10.6640625" style="51"/>
    <col min="1800" max="1800" width="18.6640625" style="51" customWidth="1"/>
    <col min="1801" max="1802" width="10.6640625" style="51"/>
    <col min="1803" max="1803" width="11.6640625" style="51" customWidth="1"/>
    <col min="1804" max="2048" width="10.6640625" style="51"/>
    <col min="2049" max="2051" width="9.109375" style="51" customWidth="1"/>
    <col min="2052" max="2055" width="10.6640625" style="51"/>
    <col min="2056" max="2056" width="18.6640625" style="51" customWidth="1"/>
    <col min="2057" max="2058" width="10.6640625" style="51"/>
    <col min="2059" max="2059" width="11.6640625" style="51" customWidth="1"/>
    <col min="2060" max="2304" width="10.6640625" style="51"/>
    <col min="2305" max="2307" width="9.109375" style="51" customWidth="1"/>
    <col min="2308" max="2311" width="10.6640625" style="51"/>
    <col min="2312" max="2312" width="18.6640625" style="51" customWidth="1"/>
    <col min="2313" max="2314" width="10.6640625" style="51"/>
    <col min="2315" max="2315" width="11.6640625" style="51" customWidth="1"/>
    <col min="2316" max="2560" width="10.6640625" style="51"/>
    <col min="2561" max="2563" width="9.109375" style="51" customWidth="1"/>
    <col min="2564" max="2567" width="10.6640625" style="51"/>
    <col min="2568" max="2568" width="18.6640625" style="51" customWidth="1"/>
    <col min="2569" max="2570" width="10.6640625" style="51"/>
    <col min="2571" max="2571" width="11.6640625" style="51" customWidth="1"/>
    <col min="2572" max="2816" width="10.6640625" style="51"/>
    <col min="2817" max="2819" width="9.109375" style="51" customWidth="1"/>
    <col min="2820" max="2823" width="10.6640625" style="51"/>
    <col min="2824" max="2824" width="18.6640625" style="51" customWidth="1"/>
    <col min="2825" max="2826" width="10.6640625" style="51"/>
    <col min="2827" max="2827" width="11.6640625" style="51" customWidth="1"/>
    <col min="2828" max="3072" width="10.6640625" style="51"/>
    <col min="3073" max="3075" width="9.109375" style="51" customWidth="1"/>
    <col min="3076" max="3079" width="10.6640625" style="51"/>
    <col min="3080" max="3080" width="18.6640625" style="51" customWidth="1"/>
    <col min="3081" max="3082" width="10.6640625" style="51"/>
    <col min="3083" max="3083" width="11.6640625" style="51" customWidth="1"/>
    <col min="3084" max="3328" width="10.6640625" style="51"/>
    <col min="3329" max="3331" width="9.109375" style="51" customWidth="1"/>
    <col min="3332" max="3335" width="10.6640625" style="51"/>
    <col min="3336" max="3336" width="18.6640625" style="51" customWidth="1"/>
    <col min="3337" max="3338" width="10.6640625" style="51"/>
    <col min="3339" max="3339" width="11.6640625" style="51" customWidth="1"/>
    <col min="3340" max="3584" width="10.6640625" style="51"/>
    <col min="3585" max="3587" width="9.109375" style="51" customWidth="1"/>
    <col min="3588" max="3591" width="10.6640625" style="51"/>
    <col min="3592" max="3592" width="18.6640625" style="51" customWidth="1"/>
    <col min="3593" max="3594" width="10.6640625" style="51"/>
    <col min="3595" max="3595" width="11.6640625" style="51" customWidth="1"/>
    <col min="3596" max="3840" width="10.6640625" style="51"/>
    <col min="3841" max="3843" width="9.109375" style="51" customWidth="1"/>
    <col min="3844" max="3847" width="10.6640625" style="51"/>
    <col min="3848" max="3848" width="18.6640625" style="51" customWidth="1"/>
    <col min="3849" max="3850" width="10.6640625" style="51"/>
    <col min="3851" max="3851" width="11.6640625" style="51" customWidth="1"/>
    <col min="3852" max="4096" width="10.6640625" style="51"/>
    <col min="4097" max="4099" width="9.109375" style="51" customWidth="1"/>
    <col min="4100" max="4103" width="10.6640625" style="51"/>
    <col min="4104" max="4104" width="18.6640625" style="51" customWidth="1"/>
    <col min="4105" max="4106" width="10.6640625" style="51"/>
    <col min="4107" max="4107" width="11.6640625" style="51" customWidth="1"/>
    <col min="4108" max="4352" width="10.6640625" style="51"/>
    <col min="4353" max="4355" width="9.109375" style="51" customWidth="1"/>
    <col min="4356" max="4359" width="10.6640625" style="51"/>
    <col min="4360" max="4360" width="18.6640625" style="51" customWidth="1"/>
    <col min="4361" max="4362" width="10.6640625" style="51"/>
    <col min="4363" max="4363" width="11.6640625" style="51" customWidth="1"/>
    <col min="4364" max="4608" width="10.6640625" style="51"/>
    <col min="4609" max="4611" width="9.109375" style="51" customWidth="1"/>
    <col min="4612" max="4615" width="10.6640625" style="51"/>
    <col min="4616" max="4616" width="18.6640625" style="51" customWidth="1"/>
    <col min="4617" max="4618" width="10.6640625" style="51"/>
    <col min="4619" max="4619" width="11.6640625" style="51" customWidth="1"/>
    <col min="4620" max="4864" width="10.6640625" style="51"/>
    <col min="4865" max="4867" width="9.109375" style="51" customWidth="1"/>
    <col min="4868" max="4871" width="10.6640625" style="51"/>
    <col min="4872" max="4872" width="18.6640625" style="51" customWidth="1"/>
    <col min="4873" max="4874" width="10.6640625" style="51"/>
    <col min="4875" max="4875" width="11.6640625" style="51" customWidth="1"/>
    <col min="4876" max="5120" width="10.6640625" style="51"/>
    <col min="5121" max="5123" width="9.109375" style="51" customWidth="1"/>
    <col min="5124" max="5127" width="10.6640625" style="51"/>
    <col min="5128" max="5128" width="18.6640625" style="51" customWidth="1"/>
    <col min="5129" max="5130" width="10.6640625" style="51"/>
    <col min="5131" max="5131" width="11.6640625" style="51" customWidth="1"/>
    <col min="5132" max="5376" width="10.6640625" style="51"/>
    <col min="5377" max="5379" width="9.109375" style="51" customWidth="1"/>
    <col min="5380" max="5383" width="10.6640625" style="51"/>
    <col min="5384" max="5384" width="18.6640625" style="51" customWidth="1"/>
    <col min="5385" max="5386" width="10.6640625" style="51"/>
    <col min="5387" max="5387" width="11.6640625" style="51" customWidth="1"/>
    <col min="5388" max="5632" width="10.6640625" style="51"/>
    <col min="5633" max="5635" width="9.109375" style="51" customWidth="1"/>
    <col min="5636" max="5639" width="10.6640625" style="51"/>
    <col min="5640" max="5640" width="18.6640625" style="51" customWidth="1"/>
    <col min="5641" max="5642" width="10.6640625" style="51"/>
    <col min="5643" max="5643" width="11.6640625" style="51" customWidth="1"/>
    <col min="5644" max="5888" width="10.6640625" style="51"/>
    <col min="5889" max="5891" width="9.109375" style="51" customWidth="1"/>
    <col min="5892" max="5895" width="10.6640625" style="51"/>
    <col min="5896" max="5896" width="18.6640625" style="51" customWidth="1"/>
    <col min="5897" max="5898" width="10.6640625" style="51"/>
    <col min="5899" max="5899" width="11.6640625" style="51" customWidth="1"/>
    <col min="5900" max="6144" width="10.6640625" style="51"/>
    <col min="6145" max="6147" width="9.109375" style="51" customWidth="1"/>
    <col min="6148" max="6151" width="10.6640625" style="51"/>
    <col min="6152" max="6152" width="18.6640625" style="51" customWidth="1"/>
    <col min="6153" max="6154" width="10.6640625" style="51"/>
    <col min="6155" max="6155" width="11.6640625" style="51" customWidth="1"/>
    <col min="6156" max="6400" width="10.6640625" style="51"/>
    <col min="6401" max="6403" width="9.109375" style="51" customWidth="1"/>
    <col min="6404" max="6407" width="10.6640625" style="51"/>
    <col min="6408" max="6408" width="18.6640625" style="51" customWidth="1"/>
    <col min="6409" max="6410" width="10.6640625" style="51"/>
    <col min="6411" max="6411" width="11.6640625" style="51" customWidth="1"/>
    <col min="6412" max="6656" width="10.6640625" style="51"/>
    <col min="6657" max="6659" width="9.109375" style="51" customWidth="1"/>
    <col min="6660" max="6663" width="10.6640625" style="51"/>
    <col min="6664" max="6664" width="18.6640625" style="51" customWidth="1"/>
    <col min="6665" max="6666" width="10.6640625" style="51"/>
    <col min="6667" max="6667" width="11.6640625" style="51" customWidth="1"/>
    <col min="6668" max="6912" width="10.6640625" style="51"/>
    <col min="6913" max="6915" width="9.109375" style="51" customWidth="1"/>
    <col min="6916" max="6919" width="10.6640625" style="51"/>
    <col min="6920" max="6920" width="18.6640625" style="51" customWidth="1"/>
    <col min="6921" max="6922" width="10.6640625" style="51"/>
    <col min="6923" max="6923" width="11.6640625" style="51" customWidth="1"/>
    <col min="6924" max="7168" width="10.6640625" style="51"/>
    <col min="7169" max="7171" width="9.109375" style="51" customWidth="1"/>
    <col min="7172" max="7175" width="10.6640625" style="51"/>
    <col min="7176" max="7176" width="18.6640625" style="51" customWidth="1"/>
    <col min="7177" max="7178" width="10.6640625" style="51"/>
    <col min="7179" max="7179" width="11.6640625" style="51" customWidth="1"/>
    <col min="7180" max="7424" width="10.6640625" style="51"/>
    <col min="7425" max="7427" width="9.109375" style="51" customWidth="1"/>
    <col min="7428" max="7431" width="10.6640625" style="51"/>
    <col min="7432" max="7432" width="18.6640625" style="51" customWidth="1"/>
    <col min="7433" max="7434" width="10.6640625" style="51"/>
    <col min="7435" max="7435" width="11.6640625" style="51" customWidth="1"/>
    <col min="7436" max="7680" width="10.6640625" style="51"/>
    <col min="7681" max="7683" width="9.109375" style="51" customWidth="1"/>
    <col min="7684" max="7687" width="10.6640625" style="51"/>
    <col min="7688" max="7688" width="18.6640625" style="51" customWidth="1"/>
    <col min="7689" max="7690" width="10.6640625" style="51"/>
    <col min="7691" max="7691" width="11.6640625" style="51" customWidth="1"/>
    <col min="7692" max="7936" width="10.6640625" style="51"/>
    <col min="7937" max="7939" width="9.109375" style="51" customWidth="1"/>
    <col min="7940" max="7943" width="10.6640625" style="51"/>
    <col min="7944" max="7944" width="18.6640625" style="51" customWidth="1"/>
    <col min="7945" max="7946" width="10.6640625" style="51"/>
    <col min="7947" max="7947" width="11.6640625" style="51" customWidth="1"/>
    <col min="7948" max="8192" width="10.6640625" style="51"/>
    <col min="8193" max="8195" width="9.109375" style="51" customWidth="1"/>
    <col min="8196" max="8199" width="10.6640625" style="51"/>
    <col min="8200" max="8200" width="18.6640625" style="51" customWidth="1"/>
    <col min="8201" max="8202" width="10.6640625" style="51"/>
    <col min="8203" max="8203" width="11.6640625" style="51" customWidth="1"/>
    <col min="8204" max="8448" width="10.6640625" style="51"/>
    <col min="8449" max="8451" width="9.109375" style="51" customWidth="1"/>
    <col min="8452" max="8455" width="10.6640625" style="51"/>
    <col min="8456" max="8456" width="18.6640625" style="51" customWidth="1"/>
    <col min="8457" max="8458" width="10.6640625" style="51"/>
    <col min="8459" max="8459" width="11.6640625" style="51" customWidth="1"/>
    <col min="8460" max="8704" width="10.6640625" style="51"/>
    <col min="8705" max="8707" width="9.109375" style="51" customWidth="1"/>
    <col min="8708" max="8711" width="10.6640625" style="51"/>
    <col min="8712" max="8712" width="18.6640625" style="51" customWidth="1"/>
    <col min="8713" max="8714" width="10.6640625" style="51"/>
    <col min="8715" max="8715" width="11.6640625" style="51" customWidth="1"/>
    <col min="8716" max="8960" width="10.6640625" style="51"/>
    <col min="8961" max="8963" width="9.109375" style="51" customWidth="1"/>
    <col min="8964" max="8967" width="10.6640625" style="51"/>
    <col min="8968" max="8968" width="18.6640625" style="51" customWidth="1"/>
    <col min="8969" max="8970" width="10.6640625" style="51"/>
    <col min="8971" max="8971" width="11.6640625" style="51" customWidth="1"/>
    <col min="8972" max="9216" width="10.6640625" style="51"/>
    <col min="9217" max="9219" width="9.109375" style="51" customWidth="1"/>
    <col min="9220" max="9223" width="10.6640625" style="51"/>
    <col min="9224" max="9224" width="18.6640625" style="51" customWidth="1"/>
    <col min="9225" max="9226" width="10.6640625" style="51"/>
    <col min="9227" max="9227" width="11.6640625" style="51" customWidth="1"/>
    <col min="9228" max="9472" width="10.6640625" style="51"/>
    <col min="9473" max="9475" width="9.109375" style="51" customWidth="1"/>
    <col min="9476" max="9479" width="10.6640625" style="51"/>
    <col min="9480" max="9480" width="18.6640625" style="51" customWidth="1"/>
    <col min="9481" max="9482" width="10.6640625" style="51"/>
    <col min="9483" max="9483" width="11.6640625" style="51" customWidth="1"/>
    <col min="9484" max="9728" width="10.6640625" style="51"/>
    <col min="9729" max="9731" width="9.109375" style="51" customWidth="1"/>
    <col min="9732" max="9735" width="10.6640625" style="51"/>
    <col min="9736" max="9736" width="18.6640625" style="51" customWidth="1"/>
    <col min="9737" max="9738" width="10.6640625" style="51"/>
    <col min="9739" max="9739" width="11.6640625" style="51" customWidth="1"/>
    <col min="9740" max="9984" width="10.6640625" style="51"/>
    <col min="9985" max="9987" width="9.109375" style="51" customWidth="1"/>
    <col min="9988" max="9991" width="10.6640625" style="51"/>
    <col min="9992" max="9992" width="18.6640625" style="51" customWidth="1"/>
    <col min="9993" max="9994" width="10.6640625" style="51"/>
    <col min="9995" max="9995" width="11.6640625" style="51" customWidth="1"/>
    <col min="9996" max="10240" width="10.6640625" style="51"/>
    <col min="10241" max="10243" width="9.109375" style="51" customWidth="1"/>
    <col min="10244" max="10247" width="10.6640625" style="51"/>
    <col min="10248" max="10248" width="18.6640625" style="51" customWidth="1"/>
    <col min="10249" max="10250" width="10.6640625" style="51"/>
    <col min="10251" max="10251" width="11.6640625" style="51" customWidth="1"/>
    <col min="10252" max="10496" width="10.6640625" style="51"/>
    <col min="10497" max="10499" width="9.109375" style="51" customWidth="1"/>
    <col min="10500" max="10503" width="10.6640625" style="51"/>
    <col min="10504" max="10504" width="18.6640625" style="51" customWidth="1"/>
    <col min="10505" max="10506" width="10.6640625" style="51"/>
    <col min="10507" max="10507" width="11.6640625" style="51" customWidth="1"/>
    <col min="10508" max="10752" width="10.6640625" style="51"/>
    <col min="10753" max="10755" width="9.109375" style="51" customWidth="1"/>
    <col min="10756" max="10759" width="10.6640625" style="51"/>
    <col min="10760" max="10760" width="18.6640625" style="51" customWidth="1"/>
    <col min="10761" max="10762" width="10.6640625" style="51"/>
    <col min="10763" max="10763" width="11.6640625" style="51" customWidth="1"/>
    <col min="10764" max="11008" width="10.6640625" style="51"/>
    <col min="11009" max="11011" width="9.109375" style="51" customWidth="1"/>
    <col min="11012" max="11015" width="10.6640625" style="51"/>
    <col min="11016" max="11016" width="18.6640625" style="51" customWidth="1"/>
    <col min="11017" max="11018" width="10.6640625" style="51"/>
    <col min="11019" max="11019" width="11.6640625" style="51" customWidth="1"/>
    <col min="11020" max="11264" width="10.6640625" style="51"/>
    <col min="11265" max="11267" width="9.109375" style="51" customWidth="1"/>
    <col min="11268" max="11271" width="10.6640625" style="51"/>
    <col min="11272" max="11272" width="18.6640625" style="51" customWidth="1"/>
    <col min="11273" max="11274" width="10.6640625" style="51"/>
    <col min="11275" max="11275" width="11.6640625" style="51" customWidth="1"/>
    <col min="11276" max="11520" width="10.6640625" style="51"/>
    <col min="11521" max="11523" width="9.109375" style="51" customWidth="1"/>
    <col min="11524" max="11527" width="10.6640625" style="51"/>
    <col min="11528" max="11528" width="18.6640625" style="51" customWidth="1"/>
    <col min="11529" max="11530" width="10.6640625" style="51"/>
    <col min="11531" max="11531" width="11.6640625" style="51" customWidth="1"/>
    <col min="11532" max="11776" width="10.6640625" style="51"/>
    <col min="11777" max="11779" width="9.109375" style="51" customWidth="1"/>
    <col min="11780" max="11783" width="10.6640625" style="51"/>
    <col min="11784" max="11784" width="18.6640625" style="51" customWidth="1"/>
    <col min="11785" max="11786" width="10.6640625" style="51"/>
    <col min="11787" max="11787" width="11.6640625" style="51" customWidth="1"/>
    <col min="11788" max="12032" width="10.6640625" style="51"/>
    <col min="12033" max="12035" width="9.109375" style="51" customWidth="1"/>
    <col min="12036" max="12039" width="10.6640625" style="51"/>
    <col min="12040" max="12040" width="18.6640625" style="51" customWidth="1"/>
    <col min="12041" max="12042" width="10.6640625" style="51"/>
    <col min="12043" max="12043" width="11.6640625" style="51" customWidth="1"/>
    <col min="12044" max="12288" width="10.6640625" style="51"/>
    <col min="12289" max="12291" width="9.109375" style="51" customWidth="1"/>
    <col min="12292" max="12295" width="10.6640625" style="51"/>
    <col min="12296" max="12296" width="18.6640625" style="51" customWidth="1"/>
    <col min="12297" max="12298" width="10.6640625" style="51"/>
    <col min="12299" max="12299" width="11.6640625" style="51" customWidth="1"/>
    <col min="12300" max="12544" width="10.6640625" style="51"/>
    <col min="12545" max="12547" width="9.109375" style="51" customWidth="1"/>
    <col min="12548" max="12551" width="10.6640625" style="51"/>
    <col min="12552" max="12552" width="18.6640625" style="51" customWidth="1"/>
    <col min="12553" max="12554" width="10.6640625" style="51"/>
    <col min="12555" max="12555" width="11.6640625" style="51" customWidth="1"/>
    <col min="12556" max="12800" width="10.6640625" style="51"/>
    <col min="12801" max="12803" width="9.109375" style="51" customWidth="1"/>
    <col min="12804" max="12807" width="10.6640625" style="51"/>
    <col min="12808" max="12808" width="18.6640625" style="51" customWidth="1"/>
    <col min="12809" max="12810" width="10.6640625" style="51"/>
    <col min="12811" max="12811" width="11.6640625" style="51" customWidth="1"/>
    <col min="12812" max="13056" width="10.6640625" style="51"/>
    <col min="13057" max="13059" width="9.109375" style="51" customWidth="1"/>
    <col min="13060" max="13063" width="10.6640625" style="51"/>
    <col min="13064" max="13064" width="18.6640625" style="51" customWidth="1"/>
    <col min="13065" max="13066" width="10.6640625" style="51"/>
    <col min="13067" max="13067" width="11.6640625" style="51" customWidth="1"/>
    <col min="13068" max="13312" width="10.6640625" style="51"/>
    <col min="13313" max="13315" width="9.109375" style="51" customWidth="1"/>
    <col min="13316" max="13319" width="10.6640625" style="51"/>
    <col min="13320" max="13320" width="18.6640625" style="51" customWidth="1"/>
    <col min="13321" max="13322" width="10.6640625" style="51"/>
    <col min="13323" max="13323" width="11.6640625" style="51" customWidth="1"/>
    <col min="13324" max="13568" width="10.6640625" style="51"/>
    <col min="13569" max="13571" width="9.109375" style="51" customWidth="1"/>
    <col min="13572" max="13575" width="10.6640625" style="51"/>
    <col min="13576" max="13576" width="18.6640625" style="51" customWidth="1"/>
    <col min="13577" max="13578" width="10.6640625" style="51"/>
    <col min="13579" max="13579" width="11.6640625" style="51" customWidth="1"/>
    <col min="13580" max="13824" width="10.6640625" style="51"/>
    <col min="13825" max="13827" width="9.109375" style="51" customWidth="1"/>
    <col min="13828" max="13831" width="10.6640625" style="51"/>
    <col min="13832" max="13832" width="18.6640625" style="51" customWidth="1"/>
    <col min="13833" max="13834" width="10.6640625" style="51"/>
    <col min="13835" max="13835" width="11.6640625" style="51" customWidth="1"/>
    <col min="13836" max="14080" width="10.6640625" style="51"/>
    <col min="14081" max="14083" width="9.109375" style="51" customWidth="1"/>
    <col min="14084" max="14087" width="10.6640625" style="51"/>
    <col min="14088" max="14088" width="18.6640625" style="51" customWidth="1"/>
    <col min="14089" max="14090" width="10.6640625" style="51"/>
    <col min="14091" max="14091" width="11.6640625" style="51" customWidth="1"/>
    <col min="14092" max="14336" width="10.6640625" style="51"/>
    <col min="14337" max="14339" width="9.109375" style="51" customWidth="1"/>
    <col min="14340" max="14343" width="10.6640625" style="51"/>
    <col min="14344" max="14344" width="18.6640625" style="51" customWidth="1"/>
    <col min="14345" max="14346" width="10.6640625" style="51"/>
    <col min="14347" max="14347" width="11.6640625" style="51" customWidth="1"/>
    <col min="14348" max="14592" width="10.6640625" style="51"/>
    <col min="14593" max="14595" width="9.109375" style="51" customWidth="1"/>
    <col min="14596" max="14599" width="10.6640625" style="51"/>
    <col min="14600" max="14600" width="18.6640625" style="51" customWidth="1"/>
    <col min="14601" max="14602" width="10.6640625" style="51"/>
    <col min="14603" max="14603" width="11.6640625" style="51" customWidth="1"/>
    <col min="14604" max="14848" width="10.6640625" style="51"/>
    <col min="14849" max="14851" width="9.109375" style="51" customWidth="1"/>
    <col min="14852" max="14855" width="10.6640625" style="51"/>
    <col min="14856" max="14856" width="18.6640625" style="51" customWidth="1"/>
    <col min="14857" max="14858" width="10.6640625" style="51"/>
    <col min="14859" max="14859" width="11.6640625" style="51" customWidth="1"/>
    <col min="14860" max="15104" width="10.6640625" style="51"/>
    <col min="15105" max="15107" width="9.109375" style="51" customWidth="1"/>
    <col min="15108" max="15111" width="10.6640625" style="51"/>
    <col min="15112" max="15112" width="18.6640625" style="51" customWidth="1"/>
    <col min="15113" max="15114" width="10.6640625" style="51"/>
    <col min="15115" max="15115" width="11.6640625" style="51" customWidth="1"/>
    <col min="15116" max="15360" width="10.6640625" style="51"/>
    <col min="15361" max="15363" width="9.109375" style="51" customWidth="1"/>
    <col min="15364" max="15367" width="10.6640625" style="51"/>
    <col min="15368" max="15368" width="18.6640625" style="51" customWidth="1"/>
    <col min="15369" max="15370" width="10.6640625" style="51"/>
    <col min="15371" max="15371" width="11.6640625" style="51" customWidth="1"/>
    <col min="15372" max="15616" width="10.6640625" style="51"/>
    <col min="15617" max="15619" width="9.109375" style="51" customWidth="1"/>
    <col min="15620" max="15623" width="10.6640625" style="51"/>
    <col min="15624" max="15624" width="18.6640625" style="51" customWidth="1"/>
    <col min="15625" max="15626" width="10.6640625" style="51"/>
    <col min="15627" max="15627" width="11.6640625" style="51" customWidth="1"/>
    <col min="15628" max="15872" width="10.6640625" style="51"/>
    <col min="15873" max="15875" width="9.109375" style="51" customWidth="1"/>
    <col min="15876" max="15879" width="10.6640625" style="51"/>
    <col min="15880" max="15880" width="18.6640625" style="51" customWidth="1"/>
    <col min="15881" max="15882" width="10.6640625" style="51"/>
    <col min="15883" max="15883" width="11.6640625" style="51" customWidth="1"/>
    <col min="15884" max="16128" width="10.6640625" style="51"/>
    <col min="16129" max="16131" width="9.109375" style="51" customWidth="1"/>
    <col min="16132" max="16135" width="10.6640625" style="51"/>
    <col min="16136" max="16136" width="18.6640625" style="51" customWidth="1"/>
    <col min="16137" max="16138" width="10.6640625" style="51"/>
    <col min="16139" max="16139" width="11.6640625" style="51" customWidth="1"/>
    <col min="16140" max="16384" width="10.6640625" style="51"/>
  </cols>
  <sheetData>
    <row r="2" spans="2:6" x14ac:dyDescent="0.3">
      <c r="B2" s="50" t="s">
        <v>39</v>
      </c>
    </row>
    <row r="3" spans="2:6" x14ac:dyDescent="0.3">
      <c r="B3" s="52"/>
    </row>
    <row r="5" spans="2:6" ht="15" thickBot="1" x14ac:dyDescent="0.35">
      <c r="B5" s="53" t="s">
        <v>0</v>
      </c>
      <c r="C5" s="53"/>
      <c r="E5" s="53" t="s">
        <v>1</v>
      </c>
      <c r="F5" s="53"/>
    </row>
    <row r="6" spans="2:6" ht="15" thickTop="1" x14ac:dyDescent="0.3"/>
    <row r="7" spans="2:6" x14ac:dyDescent="0.3">
      <c r="B7" s="54" t="s">
        <v>2</v>
      </c>
      <c r="C7" s="54"/>
      <c r="E7" s="54" t="s">
        <v>3</v>
      </c>
      <c r="F7" s="54"/>
    </row>
    <row r="8" spans="2:6" x14ac:dyDescent="0.3">
      <c r="B8" s="51" t="s">
        <v>4</v>
      </c>
      <c r="C8" s="55" t="b">
        <f>TRUE</f>
        <v>1</v>
      </c>
      <c r="E8" s="51" t="s">
        <v>5</v>
      </c>
      <c r="F8" s="56" t="s">
        <v>17</v>
      </c>
    </row>
    <row r="9" spans="2:6" x14ac:dyDescent="0.3">
      <c r="E9" s="51" t="s">
        <v>6</v>
      </c>
      <c r="F9" s="57" t="b">
        <f>TRUE</f>
        <v>1</v>
      </c>
    </row>
    <row r="10" spans="2:6" x14ac:dyDescent="0.3">
      <c r="B10" s="51" t="s">
        <v>7</v>
      </c>
    </row>
    <row r="11" spans="2:6" x14ac:dyDescent="0.3">
      <c r="B11" s="58" t="b">
        <f>[1]!obControlPanelSetVisible(C8)</f>
        <v>1</v>
      </c>
      <c r="E11" s="54" t="s">
        <v>7</v>
      </c>
      <c r="F11" s="54"/>
    </row>
    <row r="12" spans="2:6" x14ac:dyDescent="0.3">
      <c r="E12" s="51" t="s">
        <v>8</v>
      </c>
      <c r="F12" s="59" t="str">
        <f>[1]!obsync([1]!obAddAllJars(F8,F9))</f>
        <v>C:\Users\Mario\workspace\finmath-forward-initial-margin\spreadsheets\lib</v>
      </c>
    </row>
    <row r="14" spans="2:6" ht="15" thickBot="1" x14ac:dyDescent="0.35">
      <c r="B14" s="53" t="s">
        <v>9</v>
      </c>
      <c r="C14" s="53"/>
      <c r="E14" s="53" t="s">
        <v>10</v>
      </c>
      <c r="F14" s="53"/>
    </row>
    <row r="15" spans="2:6" ht="15" thickTop="1" x14ac:dyDescent="0.3"/>
    <row r="16" spans="2:6" x14ac:dyDescent="0.3">
      <c r="B16" s="54" t="s">
        <v>7</v>
      </c>
      <c r="C16" s="54"/>
      <c r="E16" s="54" t="s">
        <v>11</v>
      </c>
      <c r="F16" s="54"/>
    </row>
    <row r="17" spans="2:6" x14ac:dyDescent="0.3">
      <c r="B17" s="51" t="s">
        <v>12</v>
      </c>
      <c r="C17" s="51" t="str">
        <f>[1]!obGetProperty("version")</f>
        <v>4.2.2</v>
      </c>
      <c r="E17" s="51" t="s">
        <v>5</v>
      </c>
      <c r="F17" s="63" t="s">
        <v>67</v>
      </c>
    </row>
    <row r="18" spans="2:6" x14ac:dyDescent="0.3">
      <c r="B18" s="51" t="s">
        <v>13</v>
      </c>
      <c r="C18" s="51" t="str">
        <f>[1]!obGetProperty("build")</f>
        <v>40201</v>
      </c>
      <c r="E18" s="51" t="s">
        <v>6</v>
      </c>
      <c r="F18" s="57">
        <v>1</v>
      </c>
    </row>
    <row r="20" spans="2:6" x14ac:dyDescent="0.3">
      <c r="E20" s="54" t="s">
        <v>7</v>
      </c>
      <c r="F20" s="54"/>
    </row>
    <row r="21" spans="2:6" x14ac:dyDescent="0.3">
      <c r="E21" s="51" t="s">
        <v>8</v>
      </c>
      <c r="F21" s="59" t="str">
        <f>[1]!obAddClasses(F17,F18)</f>
        <v>C:\Users\Mario\workspace\finmath-forward-initial-margin\spreadsheets\..\target\classes</v>
      </c>
    </row>
    <row r="26" spans="2:6" ht="15" thickBot="1" x14ac:dyDescent="0.35">
      <c r="E26" s="53" t="s">
        <v>14</v>
      </c>
      <c r="F26" s="53"/>
    </row>
    <row r="27" spans="2:6" ht="15" thickTop="1" x14ac:dyDescent="0.3">
      <c r="E27" s="60" t="str">
        <f>IF(OR(ISERROR(F12),ISERROR(F21)),NA(),"")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U283"/>
  <sheetViews>
    <sheetView topLeftCell="A12" zoomScale="85" zoomScaleNormal="85" workbookViewId="0">
      <selection activeCell="M27" sqref="M27"/>
    </sheetView>
  </sheetViews>
  <sheetFormatPr baseColWidth="10" defaultColWidth="14.44140625" defaultRowHeight="11.85" customHeight="1" x14ac:dyDescent="0.3"/>
  <cols>
    <col min="1" max="1" width="5.109375" style="10" customWidth="1"/>
    <col min="2" max="2" width="17.5546875" style="10" customWidth="1"/>
    <col min="3" max="3" width="14.44140625" style="10"/>
    <col min="4" max="4" width="5.109375" style="10" customWidth="1"/>
    <col min="5" max="5" width="18.33203125" style="10" customWidth="1"/>
    <col min="6" max="6" width="15.77734375" style="10" customWidth="1"/>
    <col min="7" max="14" width="8.77734375" style="10" customWidth="1"/>
    <col min="15" max="15" width="14.44140625" style="10"/>
    <col min="16" max="16" width="1.6640625" style="10" customWidth="1"/>
    <col min="17" max="17" width="1.88671875" style="10" customWidth="1"/>
    <col min="18" max="18" width="14.44140625" style="10"/>
    <col min="19" max="19" width="11" style="10" customWidth="1"/>
    <col min="20" max="20" width="6.21875" style="10" customWidth="1"/>
    <col min="21" max="21" width="5.77734375" style="12" customWidth="1"/>
    <col min="22" max="22" width="6" style="10" customWidth="1"/>
    <col min="23" max="23" width="6.33203125" style="10" customWidth="1"/>
    <col min="24" max="24" width="5.5546875" style="10" customWidth="1"/>
    <col min="25" max="25" width="6" style="10" customWidth="1"/>
    <col min="26" max="26" width="5" style="10" customWidth="1"/>
    <col min="27" max="27" width="5.77734375" style="10" customWidth="1"/>
    <col min="28" max="29" width="6" style="10" customWidth="1"/>
    <col min="30" max="255" width="14.44140625" style="10"/>
    <col min="256" max="256" width="14.44140625" style="6"/>
    <col min="257" max="257" width="5.109375" style="6" customWidth="1"/>
    <col min="258" max="259" width="14.44140625" style="6"/>
    <col min="260" max="260" width="5.109375" style="6" customWidth="1"/>
    <col min="261" max="261" width="18.33203125" style="6" customWidth="1"/>
    <col min="262" max="262" width="14.44140625" style="6"/>
    <col min="263" max="263" width="5.109375" style="6" customWidth="1"/>
    <col min="264" max="512" width="14.44140625" style="6"/>
    <col min="513" max="513" width="5.109375" style="6" customWidth="1"/>
    <col min="514" max="515" width="14.44140625" style="6"/>
    <col min="516" max="516" width="5.109375" style="6" customWidth="1"/>
    <col min="517" max="517" width="18.33203125" style="6" customWidth="1"/>
    <col min="518" max="518" width="14.44140625" style="6"/>
    <col min="519" max="519" width="5.109375" style="6" customWidth="1"/>
    <col min="520" max="768" width="14.44140625" style="6"/>
    <col min="769" max="769" width="5.109375" style="6" customWidth="1"/>
    <col min="770" max="771" width="14.44140625" style="6"/>
    <col min="772" max="772" width="5.109375" style="6" customWidth="1"/>
    <col min="773" max="773" width="18.33203125" style="6" customWidth="1"/>
    <col min="774" max="774" width="14.44140625" style="6"/>
    <col min="775" max="775" width="5.109375" style="6" customWidth="1"/>
    <col min="776" max="1024" width="14.44140625" style="6"/>
    <col min="1025" max="1025" width="5.109375" style="6" customWidth="1"/>
    <col min="1026" max="1027" width="14.44140625" style="6"/>
    <col min="1028" max="1028" width="5.109375" style="6" customWidth="1"/>
    <col min="1029" max="1029" width="18.33203125" style="6" customWidth="1"/>
    <col min="1030" max="1030" width="14.44140625" style="6"/>
    <col min="1031" max="1031" width="5.109375" style="6" customWidth="1"/>
    <col min="1032" max="1280" width="14.44140625" style="6"/>
    <col min="1281" max="1281" width="5.109375" style="6" customWidth="1"/>
    <col min="1282" max="1283" width="14.44140625" style="6"/>
    <col min="1284" max="1284" width="5.109375" style="6" customWidth="1"/>
    <col min="1285" max="1285" width="18.33203125" style="6" customWidth="1"/>
    <col min="1286" max="1286" width="14.44140625" style="6"/>
    <col min="1287" max="1287" width="5.109375" style="6" customWidth="1"/>
    <col min="1288" max="1536" width="14.44140625" style="6"/>
    <col min="1537" max="1537" width="5.109375" style="6" customWidth="1"/>
    <col min="1538" max="1539" width="14.44140625" style="6"/>
    <col min="1540" max="1540" width="5.109375" style="6" customWidth="1"/>
    <col min="1541" max="1541" width="18.33203125" style="6" customWidth="1"/>
    <col min="1542" max="1542" width="14.44140625" style="6"/>
    <col min="1543" max="1543" width="5.109375" style="6" customWidth="1"/>
    <col min="1544" max="1792" width="14.44140625" style="6"/>
    <col min="1793" max="1793" width="5.109375" style="6" customWidth="1"/>
    <col min="1794" max="1795" width="14.44140625" style="6"/>
    <col min="1796" max="1796" width="5.109375" style="6" customWidth="1"/>
    <col min="1797" max="1797" width="18.33203125" style="6" customWidth="1"/>
    <col min="1798" max="1798" width="14.44140625" style="6"/>
    <col min="1799" max="1799" width="5.109375" style="6" customWidth="1"/>
    <col min="1800" max="2048" width="14.44140625" style="6"/>
    <col min="2049" max="2049" width="5.109375" style="6" customWidth="1"/>
    <col min="2050" max="2051" width="14.44140625" style="6"/>
    <col min="2052" max="2052" width="5.109375" style="6" customWidth="1"/>
    <col min="2053" max="2053" width="18.33203125" style="6" customWidth="1"/>
    <col min="2054" max="2054" width="14.44140625" style="6"/>
    <col min="2055" max="2055" width="5.109375" style="6" customWidth="1"/>
    <col min="2056" max="2304" width="14.44140625" style="6"/>
    <col min="2305" max="2305" width="5.109375" style="6" customWidth="1"/>
    <col min="2306" max="2307" width="14.44140625" style="6"/>
    <col min="2308" max="2308" width="5.109375" style="6" customWidth="1"/>
    <col min="2309" max="2309" width="18.33203125" style="6" customWidth="1"/>
    <col min="2310" max="2310" width="14.44140625" style="6"/>
    <col min="2311" max="2311" width="5.109375" style="6" customWidth="1"/>
    <col min="2312" max="2560" width="14.44140625" style="6"/>
    <col min="2561" max="2561" width="5.109375" style="6" customWidth="1"/>
    <col min="2562" max="2563" width="14.44140625" style="6"/>
    <col min="2564" max="2564" width="5.109375" style="6" customWidth="1"/>
    <col min="2565" max="2565" width="18.33203125" style="6" customWidth="1"/>
    <col min="2566" max="2566" width="14.44140625" style="6"/>
    <col min="2567" max="2567" width="5.109375" style="6" customWidth="1"/>
    <col min="2568" max="2816" width="14.44140625" style="6"/>
    <col min="2817" max="2817" width="5.109375" style="6" customWidth="1"/>
    <col min="2818" max="2819" width="14.44140625" style="6"/>
    <col min="2820" max="2820" width="5.109375" style="6" customWidth="1"/>
    <col min="2821" max="2821" width="18.33203125" style="6" customWidth="1"/>
    <col min="2822" max="2822" width="14.44140625" style="6"/>
    <col min="2823" max="2823" width="5.109375" style="6" customWidth="1"/>
    <col min="2824" max="3072" width="14.44140625" style="6"/>
    <col min="3073" max="3073" width="5.109375" style="6" customWidth="1"/>
    <col min="3074" max="3075" width="14.44140625" style="6"/>
    <col min="3076" max="3076" width="5.109375" style="6" customWidth="1"/>
    <col min="3077" max="3077" width="18.33203125" style="6" customWidth="1"/>
    <col min="3078" max="3078" width="14.44140625" style="6"/>
    <col min="3079" max="3079" width="5.109375" style="6" customWidth="1"/>
    <col min="3080" max="3328" width="14.44140625" style="6"/>
    <col min="3329" max="3329" width="5.109375" style="6" customWidth="1"/>
    <col min="3330" max="3331" width="14.44140625" style="6"/>
    <col min="3332" max="3332" width="5.109375" style="6" customWidth="1"/>
    <col min="3333" max="3333" width="18.33203125" style="6" customWidth="1"/>
    <col min="3334" max="3334" width="14.44140625" style="6"/>
    <col min="3335" max="3335" width="5.109375" style="6" customWidth="1"/>
    <col min="3336" max="3584" width="14.44140625" style="6"/>
    <col min="3585" max="3585" width="5.109375" style="6" customWidth="1"/>
    <col min="3586" max="3587" width="14.44140625" style="6"/>
    <col min="3588" max="3588" width="5.109375" style="6" customWidth="1"/>
    <col min="3589" max="3589" width="18.33203125" style="6" customWidth="1"/>
    <col min="3590" max="3590" width="14.44140625" style="6"/>
    <col min="3591" max="3591" width="5.109375" style="6" customWidth="1"/>
    <col min="3592" max="3840" width="14.44140625" style="6"/>
    <col min="3841" max="3841" width="5.109375" style="6" customWidth="1"/>
    <col min="3842" max="3843" width="14.44140625" style="6"/>
    <col min="3844" max="3844" width="5.109375" style="6" customWidth="1"/>
    <col min="3845" max="3845" width="18.33203125" style="6" customWidth="1"/>
    <col min="3846" max="3846" width="14.44140625" style="6"/>
    <col min="3847" max="3847" width="5.109375" style="6" customWidth="1"/>
    <col min="3848" max="4096" width="14.44140625" style="6"/>
    <col min="4097" max="4097" width="5.109375" style="6" customWidth="1"/>
    <col min="4098" max="4099" width="14.44140625" style="6"/>
    <col min="4100" max="4100" width="5.109375" style="6" customWidth="1"/>
    <col min="4101" max="4101" width="18.33203125" style="6" customWidth="1"/>
    <col min="4102" max="4102" width="14.44140625" style="6"/>
    <col min="4103" max="4103" width="5.109375" style="6" customWidth="1"/>
    <col min="4104" max="4352" width="14.44140625" style="6"/>
    <col min="4353" max="4353" width="5.109375" style="6" customWidth="1"/>
    <col min="4354" max="4355" width="14.44140625" style="6"/>
    <col min="4356" max="4356" width="5.109375" style="6" customWidth="1"/>
    <col min="4357" max="4357" width="18.33203125" style="6" customWidth="1"/>
    <col min="4358" max="4358" width="14.44140625" style="6"/>
    <col min="4359" max="4359" width="5.109375" style="6" customWidth="1"/>
    <col min="4360" max="4608" width="14.44140625" style="6"/>
    <col min="4609" max="4609" width="5.109375" style="6" customWidth="1"/>
    <col min="4610" max="4611" width="14.44140625" style="6"/>
    <col min="4612" max="4612" width="5.109375" style="6" customWidth="1"/>
    <col min="4613" max="4613" width="18.33203125" style="6" customWidth="1"/>
    <col min="4614" max="4614" width="14.44140625" style="6"/>
    <col min="4615" max="4615" width="5.109375" style="6" customWidth="1"/>
    <col min="4616" max="4864" width="14.44140625" style="6"/>
    <col min="4865" max="4865" width="5.109375" style="6" customWidth="1"/>
    <col min="4866" max="4867" width="14.44140625" style="6"/>
    <col min="4868" max="4868" width="5.109375" style="6" customWidth="1"/>
    <col min="4869" max="4869" width="18.33203125" style="6" customWidth="1"/>
    <col min="4870" max="4870" width="14.44140625" style="6"/>
    <col min="4871" max="4871" width="5.109375" style="6" customWidth="1"/>
    <col min="4872" max="5120" width="14.44140625" style="6"/>
    <col min="5121" max="5121" width="5.109375" style="6" customWidth="1"/>
    <col min="5122" max="5123" width="14.44140625" style="6"/>
    <col min="5124" max="5124" width="5.109375" style="6" customWidth="1"/>
    <col min="5125" max="5125" width="18.33203125" style="6" customWidth="1"/>
    <col min="5126" max="5126" width="14.44140625" style="6"/>
    <col min="5127" max="5127" width="5.109375" style="6" customWidth="1"/>
    <col min="5128" max="5376" width="14.44140625" style="6"/>
    <col min="5377" max="5377" width="5.109375" style="6" customWidth="1"/>
    <col min="5378" max="5379" width="14.44140625" style="6"/>
    <col min="5380" max="5380" width="5.109375" style="6" customWidth="1"/>
    <col min="5381" max="5381" width="18.33203125" style="6" customWidth="1"/>
    <col min="5382" max="5382" width="14.44140625" style="6"/>
    <col min="5383" max="5383" width="5.109375" style="6" customWidth="1"/>
    <col min="5384" max="5632" width="14.44140625" style="6"/>
    <col min="5633" max="5633" width="5.109375" style="6" customWidth="1"/>
    <col min="5634" max="5635" width="14.44140625" style="6"/>
    <col min="5636" max="5636" width="5.109375" style="6" customWidth="1"/>
    <col min="5637" max="5637" width="18.33203125" style="6" customWidth="1"/>
    <col min="5638" max="5638" width="14.44140625" style="6"/>
    <col min="5639" max="5639" width="5.109375" style="6" customWidth="1"/>
    <col min="5640" max="5888" width="14.44140625" style="6"/>
    <col min="5889" max="5889" width="5.109375" style="6" customWidth="1"/>
    <col min="5890" max="5891" width="14.44140625" style="6"/>
    <col min="5892" max="5892" width="5.109375" style="6" customWidth="1"/>
    <col min="5893" max="5893" width="18.33203125" style="6" customWidth="1"/>
    <col min="5894" max="5894" width="14.44140625" style="6"/>
    <col min="5895" max="5895" width="5.109375" style="6" customWidth="1"/>
    <col min="5896" max="6144" width="14.44140625" style="6"/>
    <col min="6145" max="6145" width="5.109375" style="6" customWidth="1"/>
    <col min="6146" max="6147" width="14.44140625" style="6"/>
    <col min="6148" max="6148" width="5.109375" style="6" customWidth="1"/>
    <col min="6149" max="6149" width="18.33203125" style="6" customWidth="1"/>
    <col min="6150" max="6150" width="14.44140625" style="6"/>
    <col min="6151" max="6151" width="5.109375" style="6" customWidth="1"/>
    <col min="6152" max="6400" width="14.44140625" style="6"/>
    <col min="6401" max="6401" width="5.109375" style="6" customWidth="1"/>
    <col min="6402" max="6403" width="14.44140625" style="6"/>
    <col min="6404" max="6404" width="5.109375" style="6" customWidth="1"/>
    <col min="6405" max="6405" width="18.33203125" style="6" customWidth="1"/>
    <col min="6406" max="6406" width="14.44140625" style="6"/>
    <col min="6407" max="6407" width="5.109375" style="6" customWidth="1"/>
    <col min="6408" max="6656" width="14.44140625" style="6"/>
    <col min="6657" max="6657" width="5.109375" style="6" customWidth="1"/>
    <col min="6658" max="6659" width="14.44140625" style="6"/>
    <col min="6660" max="6660" width="5.109375" style="6" customWidth="1"/>
    <col min="6661" max="6661" width="18.33203125" style="6" customWidth="1"/>
    <col min="6662" max="6662" width="14.44140625" style="6"/>
    <col min="6663" max="6663" width="5.109375" style="6" customWidth="1"/>
    <col min="6664" max="6912" width="14.44140625" style="6"/>
    <col min="6913" max="6913" width="5.109375" style="6" customWidth="1"/>
    <col min="6914" max="6915" width="14.44140625" style="6"/>
    <col min="6916" max="6916" width="5.109375" style="6" customWidth="1"/>
    <col min="6917" max="6917" width="18.33203125" style="6" customWidth="1"/>
    <col min="6918" max="6918" width="14.44140625" style="6"/>
    <col min="6919" max="6919" width="5.109375" style="6" customWidth="1"/>
    <col min="6920" max="7168" width="14.44140625" style="6"/>
    <col min="7169" max="7169" width="5.109375" style="6" customWidth="1"/>
    <col min="7170" max="7171" width="14.44140625" style="6"/>
    <col min="7172" max="7172" width="5.109375" style="6" customWidth="1"/>
    <col min="7173" max="7173" width="18.33203125" style="6" customWidth="1"/>
    <col min="7174" max="7174" width="14.44140625" style="6"/>
    <col min="7175" max="7175" width="5.109375" style="6" customWidth="1"/>
    <col min="7176" max="7424" width="14.44140625" style="6"/>
    <col min="7425" max="7425" width="5.109375" style="6" customWidth="1"/>
    <col min="7426" max="7427" width="14.44140625" style="6"/>
    <col min="7428" max="7428" width="5.109375" style="6" customWidth="1"/>
    <col min="7429" max="7429" width="18.33203125" style="6" customWidth="1"/>
    <col min="7430" max="7430" width="14.44140625" style="6"/>
    <col min="7431" max="7431" width="5.109375" style="6" customWidth="1"/>
    <col min="7432" max="7680" width="14.44140625" style="6"/>
    <col min="7681" max="7681" width="5.109375" style="6" customWidth="1"/>
    <col min="7682" max="7683" width="14.44140625" style="6"/>
    <col min="7684" max="7684" width="5.109375" style="6" customWidth="1"/>
    <col min="7685" max="7685" width="18.33203125" style="6" customWidth="1"/>
    <col min="7686" max="7686" width="14.44140625" style="6"/>
    <col min="7687" max="7687" width="5.109375" style="6" customWidth="1"/>
    <col min="7688" max="7936" width="14.44140625" style="6"/>
    <col min="7937" max="7937" width="5.109375" style="6" customWidth="1"/>
    <col min="7938" max="7939" width="14.44140625" style="6"/>
    <col min="7940" max="7940" width="5.109375" style="6" customWidth="1"/>
    <col min="7941" max="7941" width="18.33203125" style="6" customWidth="1"/>
    <col min="7942" max="7942" width="14.44140625" style="6"/>
    <col min="7943" max="7943" width="5.109375" style="6" customWidth="1"/>
    <col min="7944" max="8192" width="14.44140625" style="6"/>
    <col min="8193" max="8193" width="5.109375" style="6" customWidth="1"/>
    <col min="8194" max="8195" width="14.44140625" style="6"/>
    <col min="8196" max="8196" width="5.109375" style="6" customWidth="1"/>
    <col min="8197" max="8197" width="18.33203125" style="6" customWidth="1"/>
    <col min="8198" max="8198" width="14.44140625" style="6"/>
    <col min="8199" max="8199" width="5.109375" style="6" customWidth="1"/>
    <col min="8200" max="8448" width="14.44140625" style="6"/>
    <col min="8449" max="8449" width="5.109375" style="6" customWidth="1"/>
    <col min="8450" max="8451" width="14.44140625" style="6"/>
    <col min="8452" max="8452" width="5.109375" style="6" customWidth="1"/>
    <col min="8453" max="8453" width="18.33203125" style="6" customWidth="1"/>
    <col min="8454" max="8454" width="14.44140625" style="6"/>
    <col min="8455" max="8455" width="5.109375" style="6" customWidth="1"/>
    <col min="8456" max="8704" width="14.44140625" style="6"/>
    <col min="8705" max="8705" width="5.109375" style="6" customWidth="1"/>
    <col min="8706" max="8707" width="14.44140625" style="6"/>
    <col min="8708" max="8708" width="5.109375" style="6" customWidth="1"/>
    <col min="8709" max="8709" width="18.33203125" style="6" customWidth="1"/>
    <col min="8710" max="8710" width="14.44140625" style="6"/>
    <col min="8711" max="8711" width="5.109375" style="6" customWidth="1"/>
    <col min="8712" max="8960" width="14.44140625" style="6"/>
    <col min="8961" max="8961" width="5.109375" style="6" customWidth="1"/>
    <col min="8962" max="8963" width="14.44140625" style="6"/>
    <col min="8964" max="8964" width="5.109375" style="6" customWidth="1"/>
    <col min="8965" max="8965" width="18.33203125" style="6" customWidth="1"/>
    <col min="8966" max="8966" width="14.44140625" style="6"/>
    <col min="8967" max="8967" width="5.109375" style="6" customWidth="1"/>
    <col min="8968" max="9216" width="14.44140625" style="6"/>
    <col min="9217" max="9217" width="5.109375" style="6" customWidth="1"/>
    <col min="9218" max="9219" width="14.44140625" style="6"/>
    <col min="9220" max="9220" width="5.109375" style="6" customWidth="1"/>
    <col min="9221" max="9221" width="18.33203125" style="6" customWidth="1"/>
    <col min="9222" max="9222" width="14.44140625" style="6"/>
    <col min="9223" max="9223" width="5.109375" style="6" customWidth="1"/>
    <col min="9224" max="9472" width="14.44140625" style="6"/>
    <col min="9473" max="9473" width="5.109375" style="6" customWidth="1"/>
    <col min="9474" max="9475" width="14.44140625" style="6"/>
    <col min="9476" max="9476" width="5.109375" style="6" customWidth="1"/>
    <col min="9477" max="9477" width="18.33203125" style="6" customWidth="1"/>
    <col min="9478" max="9478" width="14.44140625" style="6"/>
    <col min="9479" max="9479" width="5.109375" style="6" customWidth="1"/>
    <col min="9480" max="9728" width="14.44140625" style="6"/>
    <col min="9729" max="9729" width="5.109375" style="6" customWidth="1"/>
    <col min="9730" max="9731" width="14.44140625" style="6"/>
    <col min="9732" max="9732" width="5.109375" style="6" customWidth="1"/>
    <col min="9733" max="9733" width="18.33203125" style="6" customWidth="1"/>
    <col min="9734" max="9734" width="14.44140625" style="6"/>
    <col min="9735" max="9735" width="5.109375" style="6" customWidth="1"/>
    <col min="9736" max="9984" width="14.44140625" style="6"/>
    <col min="9985" max="9985" width="5.109375" style="6" customWidth="1"/>
    <col min="9986" max="9987" width="14.44140625" style="6"/>
    <col min="9988" max="9988" width="5.109375" style="6" customWidth="1"/>
    <col min="9989" max="9989" width="18.33203125" style="6" customWidth="1"/>
    <col min="9990" max="9990" width="14.44140625" style="6"/>
    <col min="9991" max="9991" width="5.109375" style="6" customWidth="1"/>
    <col min="9992" max="10240" width="14.44140625" style="6"/>
    <col min="10241" max="10241" width="5.109375" style="6" customWidth="1"/>
    <col min="10242" max="10243" width="14.44140625" style="6"/>
    <col min="10244" max="10244" width="5.109375" style="6" customWidth="1"/>
    <col min="10245" max="10245" width="18.33203125" style="6" customWidth="1"/>
    <col min="10246" max="10246" width="14.44140625" style="6"/>
    <col min="10247" max="10247" width="5.109375" style="6" customWidth="1"/>
    <col min="10248" max="10496" width="14.44140625" style="6"/>
    <col min="10497" max="10497" width="5.109375" style="6" customWidth="1"/>
    <col min="10498" max="10499" width="14.44140625" style="6"/>
    <col min="10500" max="10500" width="5.109375" style="6" customWidth="1"/>
    <col min="10501" max="10501" width="18.33203125" style="6" customWidth="1"/>
    <col min="10502" max="10502" width="14.44140625" style="6"/>
    <col min="10503" max="10503" width="5.109375" style="6" customWidth="1"/>
    <col min="10504" max="10752" width="14.44140625" style="6"/>
    <col min="10753" max="10753" width="5.109375" style="6" customWidth="1"/>
    <col min="10754" max="10755" width="14.44140625" style="6"/>
    <col min="10756" max="10756" width="5.109375" style="6" customWidth="1"/>
    <col min="10757" max="10757" width="18.33203125" style="6" customWidth="1"/>
    <col min="10758" max="10758" width="14.44140625" style="6"/>
    <col min="10759" max="10759" width="5.109375" style="6" customWidth="1"/>
    <col min="10760" max="11008" width="14.44140625" style="6"/>
    <col min="11009" max="11009" width="5.109375" style="6" customWidth="1"/>
    <col min="11010" max="11011" width="14.44140625" style="6"/>
    <col min="11012" max="11012" width="5.109375" style="6" customWidth="1"/>
    <col min="11013" max="11013" width="18.33203125" style="6" customWidth="1"/>
    <col min="11014" max="11014" width="14.44140625" style="6"/>
    <col min="11015" max="11015" width="5.109375" style="6" customWidth="1"/>
    <col min="11016" max="11264" width="14.44140625" style="6"/>
    <col min="11265" max="11265" width="5.109375" style="6" customWidth="1"/>
    <col min="11266" max="11267" width="14.44140625" style="6"/>
    <col min="11268" max="11268" width="5.109375" style="6" customWidth="1"/>
    <col min="11269" max="11269" width="18.33203125" style="6" customWidth="1"/>
    <col min="11270" max="11270" width="14.44140625" style="6"/>
    <col min="11271" max="11271" width="5.109375" style="6" customWidth="1"/>
    <col min="11272" max="11520" width="14.44140625" style="6"/>
    <col min="11521" max="11521" width="5.109375" style="6" customWidth="1"/>
    <col min="11522" max="11523" width="14.44140625" style="6"/>
    <col min="11524" max="11524" width="5.109375" style="6" customWidth="1"/>
    <col min="11525" max="11525" width="18.33203125" style="6" customWidth="1"/>
    <col min="11526" max="11526" width="14.44140625" style="6"/>
    <col min="11527" max="11527" width="5.109375" style="6" customWidth="1"/>
    <col min="11528" max="11776" width="14.44140625" style="6"/>
    <col min="11777" max="11777" width="5.109375" style="6" customWidth="1"/>
    <col min="11778" max="11779" width="14.44140625" style="6"/>
    <col min="11780" max="11780" width="5.109375" style="6" customWidth="1"/>
    <col min="11781" max="11781" width="18.33203125" style="6" customWidth="1"/>
    <col min="11782" max="11782" width="14.44140625" style="6"/>
    <col min="11783" max="11783" width="5.109375" style="6" customWidth="1"/>
    <col min="11784" max="12032" width="14.44140625" style="6"/>
    <col min="12033" max="12033" width="5.109375" style="6" customWidth="1"/>
    <col min="12034" max="12035" width="14.44140625" style="6"/>
    <col min="12036" max="12036" width="5.109375" style="6" customWidth="1"/>
    <col min="12037" max="12037" width="18.33203125" style="6" customWidth="1"/>
    <col min="12038" max="12038" width="14.44140625" style="6"/>
    <col min="12039" max="12039" width="5.109375" style="6" customWidth="1"/>
    <col min="12040" max="12288" width="14.44140625" style="6"/>
    <col min="12289" max="12289" width="5.109375" style="6" customWidth="1"/>
    <col min="12290" max="12291" width="14.44140625" style="6"/>
    <col min="12292" max="12292" width="5.109375" style="6" customWidth="1"/>
    <col min="12293" max="12293" width="18.33203125" style="6" customWidth="1"/>
    <col min="12294" max="12294" width="14.44140625" style="6"/>
    <col min="12295" max="12295" width="5.109375" style="6" customWidth="1"/>
    <col min="12296" max="12544" width="14.44140625" style="6"/>
    <col min="12545" max="12545" width="5.109375" style="6" customWidth="1"/>
    <col min="12546" max="12547" width="14.44140625" style="6"/>
    <col min="12548" max="12548" width="5.109375" style="6" customWidth="1"/>
    <col min="12549" max="12549" width="18.33203125" style="6" customWidth="1"/>
    <col min="12550" max="12550" width="14.44140625" style="6"/>
    <col min="12551" max="12551" width="5.109375" style="6" customWidth="1"/>
    <col min="12552" max="12800" width="14.44140625" style="6"/>
    <col min="12801" max="12801" width="5.109375" style="6" customWidth="1"/>
    <col min="12802" max="12803" width="14.44140625" style="6"/>
    <col min="12804" max="12804" width="5.109375" style="6" customWidth="1"/>
    <col min="12805" max="12805" width="18.33203125" style="6" customWidth="1"/>
    <col min="12806" max="12806" width="14.44140625" style="6"/>
    <col min="12807" max="12807" width="5.109375" style="6" customWidth="1"/>
    <col min="12808" max="13056" width="14.44140625" style="6"/>
    <col min="13057" max="13057" width="5.109375" style="6" customWidth="1"/>
    <col min="13058" max="13059" width="14.44140625" style="6"/>
    <col min="13060" max="13060" width="5.109375" style="6" customWidth="1"/>
    <col min="13061" max="13061" width="18.33203125" style="6" customWidth="1"/>
    <col min="13062" max="13062" width="14.44140625" style="6"/>
    <col min="13063" max="13063" width="5.109375" style="6" customWidth="1"/>
    <col min="13064" max="13312" width="14.44140625" style="6"/>
    <col min="13313" max="13313" width="5.109375" style="6" customWidth="1"/>
    <col min="13314" max="13315" width="14.44140625" style="6"/>
    <col min="13316" max="13316" width="5.109375" style="6" customWidth="1"/>
    <col min="13317" max="13317" width="18.33203125" style="6" customWidth="1"/>
    <col min="13318" max="13318" width="14.44140625" style="6"/>
    <col min="13319" max="13319" width="5.109375" style="6" customWidth="1"/>
    <col min="13320" max="13568" width="14.44140625" style="6"/>
    <col min="13569" max="13569" width="5.109375" style="6" customWidth="1"/>
    <col min="13570" max="13571" width="14.44140625" style="6"/>
    <col min="13572" max="13572" width="5.109375" style="6" customWidth="1"/>
    <col min="13573" max="13573" width="18.33203125" style="6" customWidth="1"/>
    <col min="13574" max="13574" width="14.44140625" style="6"/>
    <col min="13575" max="13575" width="5.109375" style="6" customWidth="1"/>
    <col min="13576" max="13824" width="14.44140625" style="6"/>
    <col min="13825" max="13825" width="5.109375" style="6" customWidth="1"/>
    <col min="13826" max="13827" width="14.44140625" style="6"/>
    <col min="13828" max="13828" width="5.109375" style="6" customWidth="1"/>
    <col min="13829" max="13829" width="18.33203125" style="6" customWidth="1"/>
    <col min="13830" max="13830" width="14.44140625" style="6"/>
    <col min="13831" max="13831" width="5.109375" style="6" customWidth="1"/>
    <col min="13832" max="14080" width="14.44140625" style="6"/>
    <col min="14081" max="14081" width="5.109375" style="6" customWidth="1"/>
    <col min="14082" max="14083" width="14.44140625" style="6"/>
    <col min="14084" max="14084" width="5.109375" style="6" customWidth="1"/>
    <col min="14085" max="14085" width="18.33203125" style="6" customWidth="1"/>
    <col min="14086" max="14086" width="14.44140625" style="6"/>
    <col min="14087" max="14087" width="5.109375" style="6" customWidth="1"/>
    <col min="14088" max="14336" width="14.44140625" style="6"/>
    <col min="14337" max="14337" width="5.109375" style="6" customWidth="1"/>
    <col min="14338" max="14339" width="14.44140625" style="6"/>
    <col min="14340" max="14340" width="5.109375" style="6" customWidth="1"/>
    <col min="14341" max="14341" width="18.33203125" style="6" customWidth="1"/>
    <col min="14342" max="14342" width="14.44140625" style="6"/>
    <col min="14343" max="14343" width="5.109375" style="6" customWidth="1"/>
    <col min="14344" max="14592" width="14.44140625" style="6"/>
    <col min="14593" max="14593" width="5.109375" style="6" customWidth="1"/>
    <col min="14594" max="14595" width="14.44140625" style="6"/>
    <col min="14596" max="14596" width="5.109375" style="6" customWidth="1"/>
    <col min="14597" max="14597" width="18.33203125" style="6" customWidth="1"/>
    <col min="14598" max="14598" width="14.44140625" style="6"/>
    <col min="14599" max="14599" width="5.109375" style="6" customWidth="1"/>
    <col min="14600" max="14848" width="14.44140625" style="6"/>
    <col min="14849" max="14849" width="5.109375" style="6" customWidth="1"/>
    <col min="14850" max="14851" width="14.44140625" style="6"/>
    <col min="14852" max="14852" width="5.109375" style="6" customWidth="1"/>
    <col min="14853" max="14853" width="18.33203125" style="6" customWidth="1"/>
    <col min="14854" max="14854" width="14.44140625" style="6"/>
    <col min="14855" max="14855" width="5.109375" style="6" customWidth="1"/>
    <col min="14856" max="15104" width="14.44140625" style="6"/>
    <col min="15105" max="15105" width="5.109375" style="6" customWidth="1"/>
    <col min="15106" max="15107" width="14.44140625" style="6"/>
    <col min="15108" max="15108" width="5.109375" style="6" customWidth="1"/>
    <col min="15109" max="15109" width="18.33203125" style="6" customWidth="1"/>
    <col min="15110" max="15110" width="14.44140625" style="6"/>
    <col min="15111" max="15111" width="5.109375" style="6" customWidth="1"/>
    <col min="15112" max="15360" width="14.44140625" style="6"/>
    <col min="15361" max="15361" width="5.109375" style="6" customWidth="1"/>
    <col min="15362" max="15363" width="14.44140625" style="6"/>
    <col min="15364" max="15364" width="5.109375" style="6" customWidth="1"/>
    <col min="15365" max="15365" width="18.33203125" style="6" customWidth="1"/>
    <col min="15366" max="15366" width="14.44140625" style="6"/>
    <col min="15367" max="15367" width="5.109375" style="6" customWidth="1"/>
    <col min="15368" max="15616" width="14.44140625" style="6"/>
    <col min="15617" max="15617" width="5.109375" style="6" customWidth="1"/>
    <col min="15618" max="15619" width="14.44140625" style="6"/>
    <col min="15620" max="15620" width="5.109375" style="6" customWidth="1"/>
    <col min="15621" max="15621" width="18.33203125" style="6" customWidth="1"/>
    <col min="15622" max="15622" width="14.44140625" style="6"/>
    <col min="15623" max="15623" width="5.109375" style="6" customWidth="1"/>
    <col min="15624" max="15872" width="14.44140625" style="6"/>
    <col min="15873" max="15873" width="5.109375" style="6" customWidth="1"/>
    <col min="15874" max="15875" width="14.44140625" style="6"/>
    <col min="15876" max="15876" width="5.109375" style="6" customWidth="1"/>
    <col min="15877" max="15877" width="18.33203125" style="6" customWidth="1"/>
    <col min="15878" max="15878" width="14.44140625" style="6"/>
    <col min="15879" max="15879" width="5.109375" style="6" customWidth="1"/>
    <col min="15880" max="16128" width="14.44140625" style="6"/>
    <col min="16129" max="16129" width="5.109375" style="6" customWidth="1"/>
    <col min="16130" max="16131" width="14.44140625" style="6"/>
    <col min="16132" max="16132" width="5.109375" style="6" customWidth="1"/>
    <col min="16133" max="16133" width="18.33203125" style="6" customWidth="1"/>
    <col min="16134" max="16134" width="14.44140625" style="6"/>
    <col min="16135" max="16135" width="5.109375" style="6" customWidth="1"/>
    <col min="16136" max="16384" width="14.44140625" style="6"/>
  </cols>
  <sheetData>
    <row r="2" spans="1:255" s="3" customFormat="1" ht="15" customHeight="1" x14ac:dyDescent="0.3">
      <c r="B2" s="3" t="s">
        <v>18</v>
      </c>
      <c r="I2" s="4"/>
      <c r="O2" s="10"/>
      <c r="P2" s="10"/>
      <c r="Q2" s="10"/>
      <c r="R2" s="10"/>
      <c r="U2" s="5"/>
    </row>
    <row r="3" spans="1:255" ht="11.85" customHeight="1" x14ac:dyDescent="0.3">
      <c r="A3" s="6"/>
      <c r="B3" s="7" t="s">
        <v>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S3" s="6"/>
      <c r="T3" s="6"/>
      <c r="U3" s="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ht="15" customHeight="1" x14ac:dyDescent="0.3">
      <c r="A4" s="6"/>
      <c r="B4" s="66"/>
      <c r="C4" s="66"/>
      <c r="D4" s="66"/>
      <c r="E4" s="66"/>
      <c r="F4" s="66"/>
      <c r="G4" s="66"/>
      <c r="H4" s="66"/>
      <c r="I4" s="66"/>
      <c r="J4" s="66"/>
      <c r="K4" s="66"/>
      <c r="L4" s="6"/>
      <c r="M4" s="6"/>
      <c r="N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5" customHeight="1" x14ac:dyDescent="0.3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6"/>
      <c r="M5" s="6"/>
      <c r="N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ht="11.85" customHeight="1" thickBot="1" x14ac:dyDescent="0.35">
      <c r="B6" s="11" t="s">
        <v>19</v>
      </c>
      <c r="C6" s="11"/>
      <c r="E6" s="11" t="s">
        <v>20</v>
      </c>
      <c r="F6" s="11"/>
      <c r="H6" s="11" t="s">
        <v>21</v>
      </c>
      <c r="I6" s="11"/>
      <c r="K6" s="1"/>
      <c r="L6" s="11" t="s">
        <v>47</v>
      </c>
      <c r="M6" s="11"/>
      <c r="N6" s="11"/>
      <c r="O6" s="11"/>
      <c r="P6" s="11"/>
      <c r="Q6" s="11"/>
      <c r="R6" s="11"/>
      <c r="IS6" s="6"/>
      <c r="IT6" s="6"/>
      <c r="IU6" s="6"/>
    </row>
    <row r="7" spans="1:255" ht="11.85" customHeight="1" x14ac:dyDescent="0.3">
      <c r="L7" s="1" t="str">
        <f>obLibs&amp;"java.time.LocalDate"</f>
        <v>java.time.LocalDate</v>
      </c>
      <c r="IS7" s="6"/>
      <c r="IT7" s="6"/>
      <c r="IU7" s="6"/>
    </row>
    <row r="8" spans="1:255" ht="11.85" customHeight="1" x14ac:dyDescent="0.3">
      <c r="B8" s="13" t="s">
        <v>2</v>
      </c>
      <c r="C8" s="13"/>
      <c r="E8" s="13" t="s">
        <v>2</v>
      </c>
      <c r="F8" s="13"/>
      <c r="H8" s="13" t="s">
        <v>2</v>
      </c>
      <c r="I8" s="13"/>
      <c r="L8" s="10" t="str">
        <f>obLibs&amp;"net.finmath.time.ScheduleGenerator"</f>
        <v>net.finmath.time.ScheduleGenerator</v>
      </c>
      <c r="IS8" s="6"/>
      <c r="IT8" s="6"/>
      <c r="IU8" s="6"/>
    </row>
    <row r="9" spans="1:255" ht="12" customHeight="1" x14ac:dyDescent="0.3">
      <c r="B9" s="37" t="str">
        <f>[1]!obcall("Reference Date"&amp;COLUMN(),$L$7,"of",[1]!obMake("","int",YEAR(C9)),[1]!obMake("","int",MONTH(C9)),[1]!obMake("","int",DAY(C9)))</f>
        <v>Reference Date2 
[12743]</v>
      </c>
      <c r="C9" s="15">
        <v>42959</v>
      </c>
      <c r="E9" s="37" t="str">
        <f>[1]!obcall("Reference Date"&amp;COLUMN(),$L$7,"of",[1]!obMake("","int",YEAR(F9)),[1]!obMake("","int",MONTH(F9)),[1]!obMake("","int",DAY(F9)))</f>
        <v>Reference Date5 
[12735]</v>
      </c>
      <c r="F9" s="15">
        <v>42959</v>
      </c>
      <c r="H9" s="37" t="str">
        <f>[1]!obMake("maturity"&amp;ROW(I9),"String",I9)</f>
        <v>maturity9 
[7598]</v>
      </c>
      <c r="I9" s="16" t="s">
        <v>27</v>
      </c>
      <c r="L9" s="10" t="str">
        <f>obLibs&amp;"net.finmath.time.businessdaycalendar.BusinessdayCalendarExcludingTARGETHolidays"</f>
        <v>net.finmath.time.businessdaycalendar.BusinessdayCalendarExcludingTARGETHolidays</v>
      </c>
      <c r="IS9" s="6"/>
      <c r="IT9" s="6"/>
      <c r="IU9" s="6"/>
    </row>
    <row r="10" spans="1:255" ht="11.85" customHeight="1" x14ac:dyDescent="0.3">
      <c r="B10" s="37" t="str">
        <f>[1]!obMake("spotOffsetDays"&amp;COLUMN(),"int",C10)</f>
        <v>spotOffsetDays2 
[7592]</v>
      </c>
      <c r="C10" s="19">
        <v>0</v>
      </c>
      <c r="E10" s="37" t="str">
        <f>[1]!obMake("spotOffsetDays"&amp;COLUMN(),"int",F10)</f>
        <v>spotOffsetDays5 
[7580]</v>
      </c>
      <c r="F10" s="19">
        <v>0</v>
      </c>
      <c r="L10" s="10" t="str">
        <f>obLibs&amp;"net.finmath.montecarlo.interestrate.products.indices.LIBORIndex"</f>
        <v>net.finmath.montecarlo.interestrate.products.indices.LIBORIndex</v>
      </c>
      <c r="IS10" s="6"/>
      <c r="IT10" s="6"/>
      <c r="IU10" s="6"/>
    </row>
    <row r="11" spans="1:255" ht="11.85" customHeight="1" x14ac:dyDescent="0.3">
      <c r="B11" s="37" t="str">
        <f>[1]!obMake("forwardStartPeriod"&amp;COLUMN(),"String",C11)</f>
        <v>forwardStartPeriod2 
[7593]</v>
      </c>
      <c r="C11" s="20" t="s">
        <v>35</v>
      </c>
      <c r="E11" s="37" t="str">
        <f>[1]!obMake("forwardStartPeriod"&amp;COLUMN(),"String",F11)</f>
        <v>forwardStartPeriod5 
[7581]</v>
      </c>
      <c r="F11" s="20" t="s">
        <v>35</v>
      </c>
      <c r="L11" s="1" t="str">
        <f>obLibs&amp;"net.finmath.montecarlo.interestrate.products.components.Notional"</f>
        <v>net.finmath.montecarlo.interestrate.products.components.Notional</v>
      </c>
      <c r="IS11" s="6"/>
      <c r="IT11" s="6"/>
      <c r="IU11" s="6"/>
    </row>
    <row r="12" spans="1:255" ht="11.85" customHeight="1" thickBot="1" x14ac:dyDescent="0.35">
      <c r="B12" s="37" t="str">
        <f>[1]!obMake("maturity"&amp;COLUMN(),"String",C12)</f>
        <v>maturity2 
[7594]</v>
      </c>
      <c r="C12" s="20" t="s">
        <v>27</v>
      </c>
      <c r="E12" s="37" t="str">
        <f>[1]!obMake("maturity"&amp;COLUMN(),"String",F12)</f>
        <v>maturity5 
[7582]</v>
      </c>
      <c r="F12" s="20" t="s">
        <v>27</v>
      </c>
      <c r="H12" s="11" t="s">
        <v>22</v>
      </c>
      <c r="I12" s="11" t="s">
        <v>23</v>
      </c>
      <c r="L12" s="10" t="str">
        <f>obLibs&amp;"net.finmath.montecarlo.interestrate.products.SwapLeg"</f>
        <v>net.finmath.montecarlo.interestrate.products.SwapLeg</v>
      </c>
      <c r="IS12" s="6"/>
      <c r="IT12" s="6"/>
      <c r="IU12" s="6"/>
    </row>
    <row r="13" spans="1:255" ht="11.4" customHeight="1" x14ac:dyDescent="0.3">
      <c r="B13" s="37" t="str">
        <f>[1]!obMake("frequency"&amp;COLUMN(),"String",C13)</f>
        <v>frequency2 
[7595]</v>
      </c>
      <c r="C13" s="20" t="s">
        <v>28</v>
      </c>
      <c r="E13" s="37" t="str">
        <f>[1]!obMake("frequency"&amp;COLUMN(),"String",F13)</f>
        <v>frequency5 
[7583]</v>
      </c>
      <c r="F13" s="20" t="s">
        <v>28</v>
      </c>
      <c r="L13" s="10" t="str">
        <f>obLibs&amp;"net.finmath.montecarlo.interestrate.products.indices.AbstractIndex"</f>
        <v>net.finmath.montecarlo.interestrate.products.indices.AbstractIndex</v>
      </c>
      <c r="IS13" s="6"/>
      <c r="IT13" s="6"/>
      <c r="IU13" s="6"/>
    </row>
    <row r="14" spans="1:255" ht="12" customHeight="1" x14ac:dyDescent="0.3">
      <c r="B14" s="37" t="str">
        <f>[1]!obMake("dayCount"&amp;COLUMN(),"String",C14)</f>
        <v>dayCount2 
[7596]</v>
      </c>
      <c r="C14" s="20" t="s">
        <v>29</v>
      </c>
      <c r="E14" s="37" t="str">
        <f>[1]!obMake("dayCount"&amp;COLUMN(),"String",F14)</f>
        <v>dayCount5 
[7584]</v>
      </c>
      <c r="F14" s="20" t="s">
        <v>29</v>
      </c>
      <c r="H14" s="13" t="s">
        <v>26</v>
      </c>
      <c r="I14" s="13"/>
      <c r="L14" s="10" t="str">
        <f>obLibs&amp;"net.finmath.montecarlo.interestrate.products.Swap"</f>
        <v>net.finmath.montecarlo.interestrate.products.Swap</v>
      </c>
      <c r="IS14" s="6"/>
      <c r="IT14" s="6"/>
      <c r="IU14" s="6"/>
    </row>
    <row r="15" spans="1:255" ht="11.85" customHeight="1" x14ac:dyDescent="0.3">
      <c r="B15" s="37" t="str">
        <f>[1]!obMake("shortPeriodConvention"&amp;COLUMN(),"String",C15)</f>
        <v>shortPeriodConvention2 
[7588]</v>
      </c>
      <c r="C15" s="20" t="s">
        <v>30</v>
      </c>
      <c r="E15" s="37" t="str">
        <f>[1]!obMake("shortPeriodConvention"&amp;COLUMN(),"String",F15)</f>
        <v>shortPeriodConvention5 
[7576]</v>
      </c>
      <c r="F15" s="20" t="s">
        <v>30</v>
      </c>
      <c r="H15" s="37" t="str">
        <f>[1]!obMake("LegFloat"&amp;I9,$L$12,$B$20,$B$33,$B$28,$B$34,$B$35)</f>
        <v>LegFloat5Y 
[12746]</v>
      </c>
      <c r="I15" s="37" t="str">
        <f>[1]!obMake("LegFixed"&amp;I9,$L$12,$E$20,$E$25,[1]!obcast("index",$L$13),$E$26,$E$27)</f>
        <v>LegFixed5Y 
[12739]</v>
      </c>
      <c r="L15" s="10" t="str">
        <f>obLibs&amp;"net.finmath.montecarlo.interestrate.products.Portfolio"</f>
        <v>net.finmath.montecarlo.interestrate.products.Portfolio</v>
      </c>
      <c r="IS15" s="6"/>
      <c r="IT15" s="6"/>
      <c r="IU15" s="6"/>
    </row>
    <row r="16" spans="1:255" ht="11.85" customHeight="1" x14ac:dyDescent="0.3">
      <c r="B16" s="37" t="str">
        <f>[1]!obMake("dayRollConvention"&amp;COLUMN(),"String",C16)</f>
        <v>dayRollConvention2 
[7587]</v>
      </c>
      <c r="C16" s="20" t="s">
        <v>31</v>
      </c>
      <c r="E16" s="37" t="str">
        <f>[1]!obMake("dayRollConvention"&amp;COLUMN(),"String",F16)</f>
        <v>dayRollConvention5 
[7575]</v>
      </c>
      <c r="F16" s="20" t="s">
        <v>31</v>
      </c>
      <c r="L16" s="1" t="str">
        <f>obLibs&amp;"net.finmath.initialmargin.regression.InitialMarginRegressionTest"</f>
        <v>net.finmath.initialmargin.regression.InitialMarginRegressionTest</v>
      </c>
      <c r="IS16" s="6"/>
      <c r="IT16" s="6"/>
      <c r="IU16" s="6"/>
    </row>
    <row r="17" spans="2:255" ht="11.85" customHeight="1" thickBot="1" x14ac:dyDescent="0.35">
      <c r="B17" s="37" t="str">
        <f>[1]!obMake("fixingOffsetDays"&amp;COLUMN(),"int",C17)</f>
        <v>fixingOffsetDays2 
[7586]</v>
      </c>
      <c r="C17" s="20">
        <v>0</v>
      </c>
      <c r="E17" s="37" t="str">
        <f>[1]!obMake("fixingOffsetDays"&amp;COLUMN(),"int",F17)</f>
        <v>fixingOffsetDays5 
[7574]</v>
      </c>
      <c r="F17" s="20">
        <v>0</v>
      </c>
      <c r="H17" s="11" t="s">
        <v>24</v>
      </c>
      <c r="IQ17" s="6"/>
      <c r="IR17" s="6"/>
      <c r="IS17" s="6"/>
      <c r="IT17" s="6"/>
      <c r="IU17" s="6"/>
    </row>
    <row r="18" spans="2:255" ht="11.85" customHeight="1" x14ac:dyDescent="0.3">
      <c r="B18" s="37" t="str">
        <f>[1]!obMake("paymentOffsetDays"&amp;COLUMN(),"int",C18)</f>
        <v>paymentOffsetDays2 
[7585]</v>
      </c>
      <c r="C18" s="20">
        <v>0</v>
      </c>
      <c r="E18" s="37" t="str">
        <f>[1]!obMake("paymentOffsetDays"&amp;COLUMN(),"int",F18)</f>
        <v>paymentOffsetDays5 
[7573]</v>
      </c>
      <c r="F18" s="20">
        <v>0</v>
      </c>
      <c r="L18" s="1" t="str">
        <f>obLibs&amp;"net.finmath.montecarlo.interestrate.products.AbstractLIBORMonteCarloProduct"</f>
        <v>net.finmath.montecarlo.interestrate.products.AbstractLIBORMonteCarloProduct</v>
      </c>
      <c r="IS18" s="6"/>
      <c r="IT18" s="6"/>
      <c r="IU18" s="6"/>
    </row>
    <row r="19" spans="2:255" ht="11.85" customHeight="1" x14ac:dyDescent="0.3">
      <c r="B19" s="2" t="s">
        <v>16</v>
      </c>
      <c r="C19" s="13"/>
      <c r="E19" s="13" t="s">
        <v>16</v>
      </c>
      <c r="F19" s="13"/>
      <c r="H19" s="2" t="s">
        <v>16</v>
      </c>
      <c r="L19" s="10" t="str">
        <f>obLibs&amp;"net.finmath.montecarlo.interestrate.products.Swaption"</f>
        <v>net.finmath.montecarlo.interestrate.products.Swaption</v>
      </c>
      <c r="IS19" s="6"/>
      <c r="IT19" s="6"/>
      <c r="IU19" s="6"/>
    </row>
    <row r="20" spans="2:255" ht="11.85" customHeight="1" x14ac:dyDescent="0.3">
      <c r="B20" s="37" t="str">
        <f>[1]!obcall("ScheduleFloat",$L$8,"createScheduleFromConventions",B9:B16,[1]!obMake("",$L$9),B17:B18)</f>
        <v>ScheduleFloat 
[12745]</v>
      </c>
      <c r="E20" s="37" t="str">
        <f>[1]!obcall("ScheduleFixed",$L$8,"createScheduleFromConventions",E9:E16,[1]!obMake("",$L$9),E17:E18)</f>
        <v>ScheduleFixed 
[12737]</v>
      </c>
      <c r="H20" s="37" t="str">
        <f>[1]!obMake("Swap"&amp;I9,$L$14,H15,I15)</f>
        <v>Swap5Y 
[12747]</v>
      </c>
      <c r="IS20" s="6"/>
      <c r="IT20" s="6"/>
      <c r="IU20" s="6"/>
    </row>
    <row r="21" spans="2:255" ht="13.8" customHeight="1" x14ac:dyDescent="0.3">
      <c r="B21" s="14"/>
      <c r="IS21" s="6"/>
      <c r="IT21" s="6"/>
      <c r="IU21" s="6"/>
    </row>
    <row r="22" spans="2:255" ht="11.85" customHeight="1" thickBot="1" x14ac:dyDescent="0.35">
      <c r="B22" s="11" t="s">
        <v>32</v>
      </c>
      <c r="C22" s="11"/>
      <c r="E22" s="11" t="s">
        <v>33</v>
      </c>
      <c r="F22" s="11"/>
      <c r="H22" s="11" t="s">
        <v>25</v>
      </c>
      <c r="IS22" s="6"/>
      <c r="IT22" s="6"/>
      <c r="IU22" s="6"/>
    </row>
    <row r="23" spans="2:255" ht="11.85" customHeight="1" x14ac:dyDescent="0.3">
      <c r="E23" s="12"/>
      <c r="F23" s="12"/>
      <c r="IS23" s="6"/>
      <c r="IT23" s="6"/>
      <c r="IU23" s="6"/>
    </row>
    <row r="24" spans="2:255" ht="11.85" customHeight="1" x14ac:dyDescent="0.3">
      <c r="B24" s="13" t="s">
        <v>2</v>
      </c>
      <c r="C24" s="13"/>
      <c r="E24" s="2" t="s">
        <v>2</v>
      </c>
      <c r="F24" s="2"/>
      <c r="H24" s="13" t="s">
        <v>16</v>
      </c>
      <c r="IS24" s="6"/>
      <c r="IT24" s="6"/>
      <c r="IU24" s="6"/>
    </row>
    <row r="25" spans="2:255" ht="11.85" customHeight="1" x14ac:dyDescent="0.3">
      <c r="B25" s="37" t="str">
        <f>[1]!obMake("periodStartOffset","double",C25)</f>
        <v>periodStartOffset 
[7053]</v>
      </c>
      <c r="C25" s="20">
        <v>0</v>
      </c>
      <c r="E25" s="37" t="str">
        <f>[1]!obMake("notional"&amp;COLUMN(),$L$11,[1]!obMake("","double",F25))</f>
        <v>notional5 
[12731]</v>
      </c>
      <c r="F25" s="20">
        <v>100</v>
      </c>
      <c r="H25" s="37" t="str">
        <f>[1]!obMake("Portfolio",$L$15,H20,[1]!obMake("","double",1))</f>
        <v>Portfolio 
[12749]</v>
      </c>
      <c r="IS25" s="6"/>
      <c r="IT25" s="6"/>
      <c r="IU25" s="6"/>
    </row>
    <row r="26" spans="2:255" ht="11.85" customHeight="1" x14ac:dyDescent="0.3">
      <c r="B26" s="37" t="str">
        <f>[1]!obMake("periodLength","double",C26)</f>
        <v>periodLength 
[7052]</v>
      </c>
      <c r="C26" s="20">
        <v>0.5</v>
      </c>
      <c r="E26" s="37" t="str">
        <f>[1]!obMake("spread"&amp;COLUMN(),"double",F26)</f>
        <v>spread5 
[7571]</v>
      </c>
      <c r="F26" s="20">
        <v>0</v>
      </c>
      <c r="IS26" s="6"/>
      <c r="IT26" s="6"/>
      <c r="IU26" s="6"/>
    </row>
    <row r="27" spans="2:255" ht="11.4" customHeight="1" x14ac:dyDescent="0.3">
      <c r="B27" s="2" t="s">
        <v>16</v>
      </c>
      <c r="C27" s="13"/>
      <c r="E27" s="37" t="str">
        <f>[1]!obMake("isNotionalExchanged"&amp;COLUMN(),"boolean",F27)</f>
        <v>isNotionalExchanged5 
[7570]</v>
      </c>
      <c r="F27" s="20" t="b">
        <v>0</v>
      </c>
      <c r="IS27" s="6"/>
      <c r="IT27" s="6"/>
      <c r="IU27" s="6"/>
    </row>
    <row r="28" spans="2:255" ht="11.85" customHeight="1" x14ac:dyDescent="0.3">
      <c r="B28" s="37" t="str">
        <f>[1]!obMake("Index",$L$10,B25:B26)</f>
        <v>Index 
[11717]</v>
      </c>
      <c r="IS28" s="6"/>
      <c r="IT28" s="6"/>
      <c r="IU28" s="6"/>
    </row>
    <row r="29" spans="2:255" ht="11.85" customHeight="1" x14ac:dyDescent="0.3">
      <c r="B29" s="14"/>
      <c r="IS29" s="6"/>
      <c r="IT29" s="6"/>
      <c r="IU29" s="6"/>
    </row>
    <row r="30" spans="2:255" ht="11.4" customHeight="1" thickBot="1" x14ac:dyDescent="0.35">
      <c r="B30" s="11" t="s">
        <v>33</v>
      </c>
      <c r="C30" s="11"/>
      <c r="IS30" s="6"/>
      <c r="IT30" s="6"/>
      <c r="IU30" s="6"/>
    </row>
    <row r="31" spans="2:255" ht="13.8" customHeight="1" x14ac:dyDescent="0.3">
      <c r="B31" s="12"/>
      <c r="C31" s="12"/>
      <c r="IS31" s="6"/>
      <c r="IT31" s="6"/>
      <c r="IU31" s="6"/>
    </row>
    <row r="32" spans="2:255" ht="13.2" customHeight="1" x14ac:dyDescent="0.3">
      <c r="B32" s="13" t="s">
        <v>2</v>
      </c>
      <c r="C32" s="13"/>
      <c r="IS32" s="6"/>
      <c r="IT32" s="6"/>
      <c r="IU32" s="6"/>
    </row>
    <row r="33" spans="1:255" ht="11.85" customHeight="1" x14ac:dyDescent="0.3">
      <c r="B33" s="37" t="str">
        <f>[1]!obMake("notional"&amp;COLUMN(),$L$11,[1]!obMake("","double",C33))</f>
        <v>notional2 
[12729]</v>
      </c>
      <c r="C33" s="20">
        <v>100</v>
      </c>
      <c r="IS33" s="6"/>
      <c r="IT33" s="6"/>
      <c r="IU33" s="6"/>
    </row>
    <row r="34" spans="1:255" ht="11.85" customHeight="1" x14ac:dyDescent="0.3">
      <c r="B34" s="37" t="str">
        <f>[1]!obMake("spread"&amp;COLUMN(),"double",C34)</f>
        <v>spread2 
[7568]</v>
      </c>
      <c r="C34" s="20">
        <v>0</v>
      </c>
      <c r="IS34" s="6"/>
      <c r="IT34" s="6"/>
      <c r="IU34" s="6"/>
    </row>
    <row r="35" spans="1:255" ht="11.85" customHeight="1" x14ac:dyDescent="0.3">
      <c r="B35" s="37" t="str">
        <f>[1]!obMake("isNotionalExchanged"&amp;COLUMN(),"boolean",C35)</f>
        <v>isNotionalExchanged2 
[7567]</v>
      </c>
      <c r="C35" s="20" t="b">
        <v>0</v>
      </c>
      <c r="IS35" s="6"/>
      <c r="IT35" s="6"/>
      <c r="IU35" s="6"/>
    </row>
    <row r="36" spans="1:255" ht="11.85" customHeight="1" x14ac:dyDescent="0.3">
      <c r="IS36" s="6"/>
      <c r="IT36" s="6"/>
      <c r="IU36" s="6"/>
    </row>
    <row r="37" spans="1:255" s="39" customFormat="1" ht="12" customHeight="1" x14ac:dyDescent="0.3">
      <c r="A37" s="38"/>
      <c r="B37" s="38"/>
      <c r="C37" s="38"/>
      <c r="E37" s="38"/>
      <c r="F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</row>
    <row r="38" spans="1:255" ht="11.85" customHeight="1" x14ac:dyDescent="0.3">
      <c r="B38" s="22"/>
      <c r="D38" s="6"/>
      <c r="G38" s="6"/>
      <c r="H38" s="6"/>
      <c r="J38" s="6"/>
      <c r="IT38" s="6"/>
      <c r="IU38" s="6"/>
    </row>
    <row r="39" spans="1:255" ht="18" customHeight="1" x14ac:dyDescent="0.3">
      <c r="B39" s="6" t="s">
        <v>42</v>
      </c>
      <c r="C39" s="6"/>
      <c r="E39" s="8"/>
      <c r="F39" s="6"/>
      <c r="IT39" s="6"/>
      <c r="IU39" s="6"/>
    </row>
    <row r="40" spans="1:255" ht="11.85" customHeight="1" x14ac:dyDescent="0.3">
      <c r="B40" s="6"/>
      <c r="C40" s="6"/>
      <c r="E40" s="8"/>
      <c r="F40" s="6"/>
      <c r="IT40" s="6"/>
      <c r="IU40" s="6"/>
    </row>
    <row r="41" spans="1:255" ht="11.85" customHeight="1" thickBot="1" x14ac:dyDescent="0.35">
      <c r="B41" s="11" t="s">
        <v>36</v>
      </c>
      <c r="E41" s="12"/>
      <c r="F41" s="11" t="s">
        <v>37</v>
      </c>
      <c r="I41" s="12"/>
      <c r="IT41" s="6"/>
      <c r="IU41" s="6"/>
    </row>
    <row r="42" spans="1:255" ht="11.85" customHeight="1" x14ac:dyDescent="0.3">
      <c r="E42" s="12"/>
      <c r="F42" s="12"/>
      <c r="I42" s="12"/>
      <c r="IT42" s="6"/>
      <c r="IU42" s="6"/>
    </row>
    <row r="43" spans="1:255" ht="11.85" customHeight="1" x14ac:dyDescent="0.3">
      <c r="B43" s="13" t="s">
        <v>15</v>
      </c>
      <c r="C43" s="13"/>
      <c r="E43" s="12"/>
      <c r="F43" s="13" t="s">
        <v>15</v>
      </c>
      <c r="G43" s="13"/>
      <c r="H43" s="6"/>
      <c r="I43" s="12"/>
      <c r="K43" s="6"/>
      <c r="L43" s="6"/>
      <c r="M43" s="6"/>
      <c r="N43" s="6"/>
    </row>
    <row r="44" spans="1:255" ht="11.85" customHeight="1" x14ac:dyDescent="0.3">
      <c r="B44" s="17" t="str">
        <f>[1]!obMake("Maturity","String[]",C44:C44)</f>
        <v>Maturity 
[7049]</v>
      </c>
      <c r="C44" s="18" t="s">
        <v>27</v>
      </c>
      <c r="E44" s="12"/>
      <c r="F44" s="17" t="str">
        <f>[1]!obMake("ExerciseDate","double",G44)</f>
        <v>ExerciseDate 
[7048]</v>
      </c>
      <c r="G44" s="16">
        <v>2</v>
      </c>
      <c r="H44" s="6"/>
      <c r="I44" s="12"/>
      <c r="K44" s="6"/>
      <c r="L44" s="6"/>
      <c r="M44" s="6"/>
      <c r="N44" s="6"/>
    </row>
    <row r="45" spans="1:255" ht="11.85" customHeight="1" x14ac:dyDescent="0.3">
      <c r="B45" s="17" t="str">
        <f>[1]!obMake("Weight","double[]",C45:C45)</f>
        <v>Weight 
[7050]</v>
      </c>
      <c r="C45" s="16">
        <v>1</v>
      </c>
      <c r="E45" s="12"/>
      <c r="F45" s="17" t="str">
        <f>[1]!obMake("FixingDates","double[]",G43:N43)</f>
        <v>FixingDates 
[7047]</v>
      </c>
      <c r="G45" s="21">
        <v>2</v>
      </c>
      <c r="H45" s="16">
        <v>2.5</v>
      </c>
      <c r="I45" s="16">
        <v>3</v>
      </c>
      <c r="J45" s="16">
        <v>3.5</v>
      </c>
      <c r="K45" s="16">
        <v>4</v>
      </c>
      <c r="L45" s="16">
        <v>4.5</v>
      </c>
      <c r="M45" s="16">
        <v>5</v>
      </c>
      <c r="N45" s="16">
        <v>5.5</v>
      </c>
    </row>
    <row r="46" spans="1:255" ht="11.85" customHeight="1" x14ac:dyDescent="0.3">
      <c r="B46" s="2" t="s">
        <v>26</v>
      </c>
      <c r="C46" s="13"/>
      <c r="E46" s="12"/>
      <c r="F46" s="17" t="str">
        <f>[1]!obMake("PaymentDates","double[]",G44:N44)</f>
        <v>PaymentDates 
[7046]</v>
      </c>
      <c r="G46" s="16">
        <v>2.5</v>
      </c>
      <c r="H46" s="16">
        <v>3</v>
      </c>
      <c r="I46" s="16">
        <v>3.5</v>
      </c>
      <c r="J46" s="16">
        <v>4</v>
      </c>
      <c r="K46" s="16">
        <v>4.5</v>
      </c>
      <c r="L46" s="16">
        <v>5</v>
      </c>
      <c r="M46" s="16">
        <v>5.5</v>
      </c>
      <c r="N46" s="16">
        <v>6</v>
      </c>
    </row>
    <row r="47" spans="1:255" ht="11.85" customHeight="1" x14ac:dyDescent="0.3">
      <c r="B47" s="17" t="str">
        <f>[1]!obcall("SwapRegression",$L$16,"createSwaps",B44)</f>
        <v>SwapRegression 
[11713]</v>
      </c>
      <c r="C47" s="10" t="s">
        <v>38</v>
      </c>
      <c r="E47" s="12"/>
      <c r="F47" s="17" t="str">
        <f>[1]!obMake("SwapRates","double[]",G45:N45)</f>
        <v>SwapRates 
[7045]</v>
      </c>
      <c r="G47" s="16">
        <v>-0.01</v>
      </c>
      <c r="H47" s="16">
        <v>-0.01</v>
      </c>
      <c r="I47" s="16">
        <v>-0.01</v>
      </c>
      <c r="J47" s="16">
        <v>-0.01</v>
      </c>
      <c r="K47" s="16">
        <v>-0.01</v>
      </c>
      <c r="L47" s="16">
        <v>-0.01</v>
      </c>
      <c r="M47" s="16">
        <v>-0.01</v>
      </c>
      <c r="N47" s="16">
        <v>-0.01</v>
      </c>
    </row>
    <row r="48" spans="1:255" ht="11.85" customHeight="1" x14ac:dyDescent="0.3">
      <c r="B48" s="17" t="str">
        <f>[1]!obMake("Portfolio"&amp;COLUMN()&amp;ROW(),$L$15,B47,B45)</f>
        <v>Portfolio248 
[11716]</v>
      </c>
      <c r="C48" s="10" t="s">
        <v>41</v>
      </c>
      <c r="E48" s="12"/>
      <c r="F48" s="17" t="str">
        <f>[1]!obMake("Notional"&amp;COLUMN(),"double",G48)</f>
        <v>Notional6 
[7044]</v>
      </c>
      <c r="G48" s="16">
        <v>100</v>
      </c>
      <c r="I48" s="12"/>
    </row>
    <row r="49" spans="2:10" ht="11.85" customHeight="1" x14ac:dyDescent="0.3">
      <c r="B49" s="10" t="str">
        <f>[1]!obcall("",B48,"setInitialLifeTime",[1]!obMake("","double",5))</f>
        <v>Portfolio248 
[11726]</v>
      </c>
      <c r="E49" s="12"/>
      <c r="F49" s="2" t="s">
        <v>26</v>
      </c>
      <c r="I49" s="12"/>
    </row>
    <row r="50" spans="2:10" ht="11.85" customHeight="1" x14ac:dyDescent="0.3">
      <c r="B50" s="6"/>
      <c r="E50" s="12"/>
      <c r="F50" s="17" t="str">
        <f>[1]!obMake("Swaption",$L$18&amp;"[]",[1]!obMake("Swaption",$L$19,F44:F48))</f>
        <v>Swaption 
[11715]</v>
      </c>
      <c r="G50" s="10" t="s">
        <v>38</v>
      </c>
      <c r="H50" s="22"/>
      <c r="I50" s="12"/>
    </row>
    <row r="51" spans="2:10" ht="11.85" customHeight="1" x14ac:dyDescent="0.3">
      <c r="E51" s="12"/>
      <c r="F51" s="17" t="e">
        <f>[1]!obMake("Portfolio"&amp;COLUMN()&amp;ROW(),$L$15,F50,B45)</f>
        <v>#VALUE!</v>
      </c>
      <c r="H51" s="22"/>
      <c r="I51" s="12"/>
    </row>
    <row r="52" spans="2:10" ht="11.85" customHeight="1" x14ac:dyDescent="0.3">
      <c r="E52" s="12"/>
      <c r="F52" s="23" t="e">
        <f>[1]!obcall("",$F$51,"setInitialLifeTime",[1]!obMake("","double",5))</f>
        <v>#VALUE!</v>
      </c>
      <c r="G52" s="23"/>
      <c r="H52" s="22"/>
    </row>
    <row r="53" spans="2:10" ht="11.85" customHeight="1" x14ac:dyDescent="0.3">
      <c r="B53" s="6"/>
      <c r="C53" s="6"/>
      <c r="D53" s="6"/>
      <c r="E53" s="6"/>
    </row>
    <row r="54" spans="2:10" ht="11.85" customHeight="1" x14ac:dyDescent="0.3">
      <c r="B54" s="6"/>
      <c r="C54" s="6"/>
      <c r="D54" s="6"/>
      <c r="E54" s="6"/>
      <c r="F54" s="6"/>
      <c r="G54" s="6"/>
      <c r="H54" s="6"/>
      <c r="I54" s="6"/>
      <c r="J54" s="6"/>
    </row>
    <row r="55" spans="2:10" ht="11.85" customHeight="1" x14ac:dyDescent="0.3">
      <c r="B55" s="6"/>
      <c r="C55" s="6"/>
      <c r="D55" s="6"/>
      <c r="E55" s="6"/>
      <c r="F55" s="6"/>
      <c r="G55" s="6"/>
      <c r="H55" s="6"/>
      <c r="I55" s="6"/>
      <c r="J55" s="6"/>
    </row>
    <row r="56" spans="2:10" ht="11.85" customHeight="1" x14ac:dyDescent="0.3">
      <c r="B56" s="6"/>
      <c r="C56" s="6"/>
      <c r="D56" s="6"/>
      <c r="E56" s="6"/>
      <c r="F56" s="6"/>
      <c r="G56" s="6"/>
      <c r="H56" s="6"/>
      <c r="I56" s="6"/>
      <c r="J56" s="6"/>
    </row>
    <row r="57" spans="2:10" ht="11.85" customHeight="1" x14ac:dyDescent="0.3">
      <c r="B57" s="6"/>
      <c r="C57" s="6"/>
      <c r="D57" s="6"/>
      <c r="E57" s="6"/>
      <c r="F57" s="6"/>
      <c r="G57" s="6"/>
      <c r="H57" s="6"/>
      <c r="I57" s="6"/>
      <c r="J57" s="6"/>
    </row>
    <row r="58" spans="2:10" ht="11.85" customHeight="1" x14ac:dyDescent="0.3">
      <c r="B58" s="6"/>
      <c r="C58" s="6"/>
      <c r="D58" s="6"/>
      <c r="E58" s="6"/>
      <c r="F58" s="6"/>
      <c r="G58" s="6"/>
      <c r="H58" s="6"/>
      <c r="I58" s="6"/>
      <c r="J58" s="6"/>
    </row>
    <row r="59" spans="2:10" ht="11.85" customHeight="1" x14ac:dyDescent="0.3">
      <c r="B59" s="6"/>
      <c r="C59" s="6"/>
      <c r="D59" s="6"/>
      <c r="E59" s="6"/>
      <c r="F59" s="6"/>
      <c r="G59" s="6"/>
      <c r="H59" s="6"/>
      <c r="I59" s="6"/>
      <c r="J59" s="6"/>
    </row>
    <row r="60" spans="2:10" ht="11.85" customHeight="1" x14ac:dyDescent="0.3">
      <c r="B60" s="6"/>
      <c r="C60" s="6"/>
      <c r="D60" s="6"/>
      <c r="E60" s="6"/>
      <c r="F60" s="6"/>
      <c r="G60" s="6"/>
      <c r="H60" s="6"/>
      <c r="I60" s="6"/>
      <c r="J60" s="6"/>
    </row>
    <row r="61" spans="2:10" ht="11.85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2:10" ht="11.85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2:10" ht="11.85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2:10" ht="11.85" customHeight="1" x14ac:dyDescent="0.3">
      <c r="B64" s="23"/>
      <c r="C64" s="23"/>
      <c r="D64" s="22"/>
      <c r="F64" s="6"/>
      <c r="G64" s="6"/>
      <c r="H64" s="6"/>
      <c r="I64" s="6"/>
      <c r="J64" s="6"/>
    </row>
    <row r="65" spans="2:4" ht="11.85" customHeight="1" x14ac:dyDescent="0.3">
      <c r="B65" s="23"/>
      <c r="C65" s="23"/>
      <c r="D65" s="22"/>
    </row>
    <row r="66" spans="2:4" ht="11.85" customHeight="1" x14ac:dyDescent="0.3">
      <c r="B66" s="23"/>
      <c r="C66" s="23"/>
      <c r="D66" s="22"/>
    </row>
    <row r="67" spans="2:4" ht="11.85" customHeight="1" x14ac:dyDescent="0.3">
      <c r="B67" s="23"/>
      <c r="C67" s="23"/>
      <c r="D67" s="22"/>
    </row>
    <row r="68" spans="2:4" ht="11.85" customHeight="1" x14ac:dyDescent="0.3">
      <c r="B68" s="23"/>
      <c r="C68" s="23"/>
      <c r="D68" s="22"/>
    </row>
    <row r="69" spans="2:4" ht="11.85" customHeight="1" x14ac:dyDescent="0.3">
      <c r="B69" s="23"/>
      <c r="C69" s="23"/>
      <c r="D69" s="22"/>
    </row>
    <row r="70" spans="2:4" ht="11.85" customHeight="1" x14ac:dyDescent="0.3">
      <c r="B70" s="23"/>
      <c r="C70" s="23"/>
      <c r="D70" s="22"/>
    </row>
    <row r="71" spans="2:4" ht="11.85" customHeight="1" x14ac:dyDescent="0.3">
      <c r="B71" s="23"/>
      <c r="C71" s="23"/>
      <c r="D71" s="22"/>
    </row>
    <row r="72" spans="2:4" ht="11.85" customHeight="1" x14ac:dyDescent="0.3">
      <c r="B72" s="23"/>
      <c r="C72" s="23"/>
      <c r="D72" s="22"/>
    </row>
    <row r="73" spans="2:4" ht="11.85" customHeight="1" x14ac:dyDescent="0.3">
      <c r="B73" s="23"/>
      <c r="C73" s="23"/>
      <c r="D73" s="22"/>
    </row>
    <row r="74" spans="2:4" ht="11.85" customHeight="1" x14ac:dyDescent="0.3">
      <c r="B74" s="23"/>
      <c r="C74" s="23"/>
      <c r="D74" s="22"/>
    </row>
    <row r="75" spans="2:4" ht="11.85" customHeight="1" x14ac:dyDescent="0.3">
      <c r="B75" s="23"/>
      <c r="C75" s="23"/>
      <c r="D75" s="22"/>
    </row>
    <row r="76" spans="2:4" ht="11.85" customHeight="1" x14ac:dyDescent="0.3">
      <c r="B76" s="23"/>
      <c r="C76" s="23"/>
      <c r="D76" s="22"/>
    </row>
    <row r="77" spans="2:4" ht="11.85" customHeight="1" x14ac:dyDescent="0.3">
      <c r="B77" s="23"/>
      <c r="C77" s="23"/>
      <c r="D77" s="22"/>
    </row>
    <row r="78" spans="2:4" ht="11.85" customHeight="1" x14ac:dyDescent="0.3">
      <c r="B78" s="23"/>
      <c r="C78" s="23"/>
      <c r="D78" s="22"/>
    </row>
    <row r="79" spans="2:4" ht="11.85" customHeight="1" x14ac:dyDescent="0.3">
      <c r="B79" s="23"/>
      <c r="C79" s="23"/>
      <c r="D79" s="22"/>
    </row>
    <row r="80" spans="2:4" ht="11.85" customHeight="1" x14ac:dyDescent="0.3">
      <c r="B80" s="23"/>
      <c r="C80" s="23"/>
      <c r="D80" s="22"/>
    </row>
    <row r="81" spans="2:4" ht="11.85" customHeight="1" x14ac:dyDescent="0.3">
      <c r="B81" s="23"/>
      <c r="C81" s="23"/>
      <c r="D81" s="22"/>
    </row>
    <row r="82" spans="2:4" ht="11.85" customHeight="1" x14ac:dyDescent="0.3">
      <c r="B82" s="23"/>
      <c r="C82" s="23"/>
      <c r="D82" s="22"/>
    </row>
    <row r="83" spans="2:4" ht="11.85" customHeight="1" x14ac:dyDescent="0.3">
      <c r="B83" s="23"/>
      <c r="C83" s="23"/>
      <c r="D83" s="22"/>
    </row>
    <row r="84" spans="2:4" ht="11.85" customHeight="1" x14ac:dyDescent="0.3">
      <c r="B84" s="23"/>
      <c r="C84" s="23"/>
      <c r="D84" s="22"/>
    </row>
    <row r="85" spans="2:4" ht="11.85" customHeight="1" x14ac:dyDescent="0.3">
      <c r="B85" s="23"/>
      <c r="C85" s="23"/>
      <c r="D85" s="22"/>
    </row>
    <row r="86" spans="2:4" ht="11.85" customHeight="1" x14ac:dyDescent="0.3">
      <c r="B86" s="23"/>
      <c r="C86" s="23"/>
      <c r="D86" s="22"/>
    </row>
    <row r="87" spans="2:4" ht="11.85" customHeight="1" x14ac:dyDescent="0.3">
      <c r="B87" s="23"/>
      <c r="C87" s="23"/>
      <c r="D87" s="22"/>
    </row>
    <row r="88" spans="2:4" ht="11.85" customHeight="1" x14ac:dyDescent="0.3">
      <c r="B88" s="23"/>
      <c r="C88" s="23"/>
      <c r="D88" s="22"/>
    </row>
    <row r="89" spans="2:4" ht="11.85" customHeight="1" x14ac:dyDescent="0.3">
      <c r="B89" s="23"/>
      <c r="C89" s="23"/>
      <c r="D89" s="22"/>
    </row>
    <row r="90" spans="2:4" ht="11.85" customHeight="1" x14ac:dyDescent="0.3">
      <c r="B90" s="23"/>
      <c r="C90" s="23"/>
      <c r="D90" s="22"/>
    </row>
    <row r="91" spans="2:4" ht="11.85" customHeight="1" x14ac:dyDescent="0.3">
      <c r="B91" s="23"/>
      <c r="C91" s="23"/>
      <c r="D91" s="22"/>
    </row>
    <row r="92" spans="2:4" ht="11.85" customHeight="1" x14ac:dyDescent="0.3">
      <c r="B92" s="23"/>
      <c r="C92" s="23"/>
      <c r="D92" s="22"/>
    </row>
    <row r="93" spans="2:4" ht="11.85" customHeight="1" x14ac:dyDescent="0.3">
      <c r="B93" s="23"/>
      <c r="C93" s="23"/>
      <c r="D93" s="22"/>
    </row>
    <row r="94" spans="2:4" ht="11.85" customHeight="1" x14ac:dyDescent="0.3">
      <c r="B94" s="23"/>
      <c r="C94" s="23"/>
      <c r="D94" s="22"/>
    </row>
    <row r="95" spans="2:4" ht="11.85" customHeight="1" x14ac:dyDescent="0.3">
      <c r="B95" s="23"/>
      <c r="C95" s="23"/>
      <c r="D95" s="22"/>
    </row>
    <row r="96" spans="2:4" ht="11.85" customHeight="1" x14ac:dyDescent="0.3">
      <c r="B96" s="23"/>
      <c r="C96" s="23"/>
      <c r="D96" s="22"/>
    </row>
    <row r="97" spans="2:4" ht="11.85" customHeight="1" x14ac:dyDescent="0.3">
      <c r="B97" s="23"/>
      <c r="C97" s="23"/>
      <c r="D97" s="22"/>
    </row>
    <row r="98" spans="2:4" ht="11.85" customHeight="1" x14ac:dyDescent="0.3">
      <c r="B98" s="23"/>
      <c r="C98" s="23"/>
      <c r="D98" s="22"/>
    </row>
    <row r="99" spans="2:4" ht="11.85" customHeight="1" x14ac:dyDescent="0.3">
      <c r="B99" s="23"/>
      <c r="C99" s="23"/>
      <c r="D99" s="22"/>
    </row>
    <row r="100" spans="2:4" ht="11.85" customHeight="1" x14ac:dyDescent="0.3">
      <c r="B100" s="23"/>
      <c r="C100" s="23"/>
      <c r="D100" s="22"/>
    </row>
    <row r="101" spans="2:4" ht="11.85" customHeight="1" x14ac:dyDescent="0.3">
      <c r="B101" s="23"/>
      <c r="C101" s="23"/>
      <c r="D101" s="22"/>
    </row>
    <row r="102" spans="2:4" ht="11.85" customHeight="1" x14ac:dyDescent="0.3">
      <c r="B102" s="23"/>
      <c r="C102" s="23"/>
      <c r="D102" s="22"/>
    </row>
    <row r="103" spans="2:4" ht="11.85" customHeight="1" x14ac:dyDescent="0.3">
      <c r="B103" s="23"/>
      <c r="C103" s="23"/>
      <c r="D103" s="22"/>
    </row>
    <row r="104" spans="2:4" ht="11.85" customHeight="1" x14ac:dyDescent="0.3">
      <c r="B104" s="23"/>
      <c r="C104" s="23"/>
      <c r="D104" s="22"/>
    </row>
    <row r="105" spans="2:4" ht="11.85" customHeight="1" x14ac:dyDescent="0.3">
      <c r="B105" s="23"/>
      <c r="C105" s="23"/>
      <c r="D105" s="22"/>
    </row>
    <row r="106" spans="2:4" ht="11.85" customHeight="1" x14ac:dyDescent="0.3">
      <c r="B106" s="23"/>
      <c r="C106" s="23"/>
      <c r="D106" s="22"/>
    </row>
    <row r="107" spans="2:4" ht="11.85" customHeight="1" x14ac:dyDescent="0.3">
      <c r="B107" s="23"/>
      <c r="C107" s="23"/>
      <c r="D107" s="22"/>
    </row>
    <row r="108" spans="2:4" ht="11.85" customHeight="1" x14ac:dyDescent="0.3">
      <c r="B108" s="23"/>
      <c r="C108" s="23"/>
      <c r="D108" s="22"/>
    </row>
    <row r="109" spans="2:4" ht="11.85" customHeight="1" x14ac:dyDescent="0.3">
      <c r="B109" s="23"/>
      <c r="C109" s="23"/>
      <c r="D109" s="22"/>
    </row>
    <row r="110" spans="2:4" ht="11.85" customHeight="1" x14ac:dyDescent="0.3">
      <c r="B110" s="23"/>
      <c r="C110" s="23"/>
      <c r="D110" s="22"/>
    </row>
    <row r="111" spans="2:4" ht="11.85" customHeight="1" x14ac:dyDescent="0.3">
      <c r="B111" s="23"/>
      <c r="C111" s="23"/>
      <c r="D111" s="22"/>
    </row>
    <row r="112" spans="2:4" ht="11.85" customHeight="1" x14ac:dyDescent="0.3">
      <c r="B112" s="23"/>
      <c r="C112" s="23"/>
      <c r="D112" s="22"/>
    </row>
    <row r="113" spans="2:4" ht="11.85" customHeight="1" x14ac:dyDescent="0.3">
      <c r="B113" s="23"/>
      <c r="C113" s="23"/>
      <c r="D113" s="22"/>
    </row>
    <row r="114" spans="2:4" ht="11.85" customHeight="1" x14ac:dyDescent="0.3">
      <c r="B114" s="23"/>
      <c r="C114" s="23"/>
      <c r="D114" s="22"/>
    </row>
    <row r="115" spans="2:4" ht="11.85" customHeight="1" x14ac:dyDescent="0.3">
      <c r="B115" s="23"/>
      <c r="C115" s="23"/>
      <c r="D115" s="22"/>
    </row>
    <row r="116" spans="2:4" ht="11.85" customHeight="1" x14ac:dyDescent="0.3">
      <c r="B116" s="23"/>
      <c r="C116" s="23"/>
      <c r="D116" s="22"/>
    </row>
    <row r="117" spans="2:4" ht="11.85" customHeight="1" x14ac:dyDescent="0.3">
      <c r="B117" s="23"/>
      <c r="C117" s="23"/>
      <c r="D117" s="22"/>
    </row>
    <row r="118" spans="2:4" ht="11.85" customHeight="1" x14ac:dyDescent="0.3">
      <c r="B118" s="23"/>
      <c r="C118" s="23"/>
      <c r="D118" s="22"/>
    </row>
    <row r="119" spans="2:4" ht="11.85" customHeight="1" x14ac:dyDescent="0.3">
      <c r="B119" s="23"/>
      <c r="C119" s="23"/>
      <c r="D119" s="22"/>
    </row>
    <row r="120" spans="2:4" ht="11.85" customHeight="1" x14ac:dyDescent="0.3">
      <c r="B120" s="23"/>
      <c r="C120" s="23"/>
      <c r="D120" s="22"/>
    </row>
    <row r="121" spans="2:4" ht="11.85" customHeight="1" x14ac:dyDescent="0.3">
      <c r="B121" s="23"/>
      <c r="C121" s="23"/>
      <c r="D121" s="22"/>
    </row>
    <row r="122" spans="2:4" ht="11.85" customHeight="1" x14ac:dyDescent="0.3">
      <c r="B122" s="23"/>
      <c r="C122" s="23"/>
      <c r="D122" s="22"/>
    </row>
    <row r="123" spans="2:4" ht="11.85" customHeight="1" x14ac:dyDescent="0.3">
      <c r="B123" s="23"/>
      <c r="C123" s="23"/>
      <c r="D123" s="22"/>
    </row>
    <row r="124" spans="2:4" ht="11.85" customHeight="1" x14ac:dyDescent="0.3">
      <c r="B124" s="23"/>
      <c r="C124" s="23"/>
      <c r="D124" s="22"/>
    </row>
    <row r="125" spans="2:4" ht="11.85" customHeight="1" x14ac:dyDescent="0.3">
      <c r="B125" s="23"/>
      <c r="C125" s="23"/>
      <c r="D125" s="22"/>
    </row>
    <row r="126" spans="2:4" ht="11.85" customHeight="1" x14ac:dyDescent="0.3">
      <c r="B126" s="23"/>
      <c r="C126" s="23"/>
      <c r="D126" s="22"/>
    </row>
    <row r="127" spans="2:4" ht="11.85" customHeight="1" x14ac:dyDescent="0.3">
      <c r="B127" s="23"/>
      <c r="C127" s="23"/>
      <c r="D127" s="22"/>
    </row>
    <row r="128" spans="2:4" ht="11.85" customHeight="1" x14ac:dyDescent="0.3">
      <c r="B128" s="23"/>
      <c r="C128" s="23"/>
      <c r="D128" s="22"/>
    </row>
    <row r="129" spans="2:4" ht="11.85" customHeight="1" x14ac:dyDescent="0.3">
      <c r="B129" s="23"/>
      <c r="C129" s="23"/>
      <c r="D129" s="22"/>
    </row>
    <row r="130" spans="2:4" ht="11.85" customHeight="1" x14ac:dyDescent="0.3">
      <c r="B130" s="23"/>
      <c r="C130" s="23"/>
      <c r="D130" s="22"/>
    </row>
    <row r="131" spans="2:4" ht="11.85" customHeight="1" x14ac:dyDescent="0.3">
      <c r="B131" s="23"/>
      <c r="C131" s="23"/>
      <c r="D131" s="22"/>
    </row>
    <row r="132" spans="2:4" ht="11.85" customHeight="1" x14ac:dyDescent="0.3">
      <c r="B132" s="23"/>
      <c r="C132" s="23"/>
      <c r="D132" s="22"/>
    </row>
    <row r="133" spans="2:4" ht="11.85" customHeight="1" x14ac:dyDescent="0.3">
      <c r="B133" s="23"/>
      <c r="C133" s="23"/>
      <c r="D133" s="22"/>
    </row>
    <row r="134" spans="2:4" ht="11.85" customHeight="1" x14ac:dyDescent="0.3">
      <c r="B134" s="23"/>
      <c r="C134" s="23"/>
      <c r="D134" s="22"/>
    </row>
    <row r="135" spans="2:4" ht="11.85" customHeight="1" x14ac:dyDescent="0.3">
      <c r="B135" s="23"/>
      <c r="C135" s="23"/>
      <c r="D135" s="22"/>
    </row>
    <row r="136" spans="2:4" ht="11.85" customHeight="1" x14ac:dyDescent="0.3">
      <c r="B136" s="23"/>
      <c r="C136" s="23"/>
      <c r="D136" s="22"/>
    </row>
    <row r="137" spans="2:4" ht="11.85" customHeight="1" x14ac:dyDescent="0.3">
      <c r="B137" s="23"/>
      <c r="C137" s="23"/>
      <c r="D137" s="22"/>
    </row>
    <row r="138" spans="2:4" ht="11.85" customHeight="1" x14ac:dyDescent="0.3">
      <c r="B138" s="23"/>
      <c r="C138" s="23"/>
      <c r="D138" s="22"/>
    </row>
    <row r="139" spans="2:4" ht="11.85" customHeight="1" x14ac:dyDescent="0.3">
      <c r="B139" s="23"/>
      <c r="C139" s="23"/>
      <c r="D139" s="22"/>
    </row>
    <row r="140" spans="2:4" ht="11.85" customHeight="1" x14ac:dyDescent="0.3">
      <c r="B140" s="23"/>
      <c r="C140" s="23"/>
      <c r="D140" s="22"/>
    </row>
    <row r="141" spans="2:4" ht="11.85" customHeight="1" x14ac:dyDescent="0.3">
      <c r="B141" s="23"/>
      <c r="C141" s="23"/>
      <c r="D141" s="22"/>
    </row>
    <row r="142" spans="2:4" ht="11.85" customHeight="1" x14ac:dyDescent="0.3">
      <c r="B142" s="23"/>
      <c r="C142" s="23"/>
      <c r="D142" s="22"/>
    </row>
    <row r="143" spans="2:4" ht="11.85" customHeight="1" x14ac:dyDescent="0.3">
      <c r="B143" s="23"/>
      <c r="C143" s="23"/>
      <c r="D143" s="22"/>
    </row>
    <row r="144" spans="2:4" ht="11.85" customHeight="1" x14ac:dyDescent="0.3">
      <c r="B144" s="23"/>
      <c r="C144" s="23"/>
      <c r="D144" s="22"/>
    </row>
    <row r="145" spans="2:4" ht="11.85" customHeight="1" x14ac:dyDescent="0.3">
      <c r="B145" s="23"/>
      <c r="C145" s="23"/>
      <c r="D145" s="22"/>
    </row>
    <row r="146" spans="2:4" ht="11.85" customHeight="1" x14ac:dyDescent="0.3">
      <c r="B146" s="23"/>
      <c r="C146" s="23"/>
      <c r="D146" s="22"/>
    </row>
    <row r="147" spans="2:4" ht="11.85" customHeight="1" x14ac:dyDescent="0.3">
      <c r="B147" s="23"/>
      <c r="C147" s="23"/>
      <c r="D147" s="22"/>
    </row>
    <row r="148" spans="2:4" ht="11.85" customHeight="1" x14ac:dyDescent="0.3">
      <c r="B148" s="23"/>
      <c r="C148" s="23"/>
      <c r="D148" s="22"/>
    </row>
    <row r="149" spans="2:4" ht="11.85" customHeight="1" x14ac:dyDescent="0.3">
      <c r="B149" s="23"/>
      <c r="C149" s="23"/>
      <c r="D149" s="22"/>
    </row>
    <row r="150" spans="2:4" ht="11.85" customHeight="1" x14ac:dyDescent="0.3">
      <c r="B150" s="23"/>
      <c r="C150" s="23"/>
      <c r="D150" s="22"/>
    </row>
    <row r="151" spans="2:4" ht="11.85" customHeight="1" x14ac:dyDescent="0.3">
      <c r="B151" s="23"/>
      <c r="C151" s="23"/>
      <c r="D151" s="22"/>
    </row>
    <row r="152" spans="2:4" ht="11.85" customHeight="1" x14ac:dyDescent="0.3">
      <c r="B152" s="23"/>
      <c r="C152" s="23"/>
      <c r="D152" s="22"/>
    </row>
    <row r="153" spans="2:4" ht="11.85" customHeight="1" x14ac:dyDescent="0.3">
      <c r="B153" s="23"/>
      <c r="C153" s="23"/>
      <c r="D153" s="22"/>
    </row>
    <row r="154" spans="2:4" ht="11.85" customHeight="1" x14ac:dyDescent="0.3">
      <c r="B154" s="23"/>
      <c r="C154" s="23"/>
      <c r="D154" s="22"/>
    </row>
    <row r="155" spans="2:4" ht="11.85" customHeight="1" x14ac:dyDescent="0.3">
      <c r="B155" s="23"/>
      <c r="C155" s="23"/>
      <c r="D155" s="22"/>
    </row>
    <row r="156" spans="2:4" ht="11.85" customHeight="1" x14ac:dyDescent="0.3">
      <c r="B156" s="23"/>
      <c r="C156" s="23"/>
      <c r="D156" s="22"/>
    </row>
    <row r="157" spans="2:4" ht="11.85" customHeight="1" x14ac:dyDescent="0.3">
      <c r="B157" s="23"/>
      <c r="C157" s="23"/>
      <c r="D157" s="22"/>
    </row>
    <row r="158" spans="2:4" ht="11.85" customHeight="1" x14ac:dyDescent="0.3">
      <c r="B158" s="23"/>
      <c r="C158" s="23"/>
      <c r="D158" s="22"/>
    </row>
    <row r="159" spans="2:4" ht="11.85" customHeight="1" x14ac:dyDescent="0.3">
      <c r="B159" s="23"/>
      <c r="C159" s="23"/>
      <c r="D159" s="22"/>
    </row>
    <row r="160" spans="2:4" ht="11.85" customHeight="1" x14ac:dyDescent="0.3">
      <c r="B160" s="23"/>
      <c r="C160" s="23"/>
      <c r="D160" s="22"/>
    </row>
    <row r="161" spans="2:4" ht="11.85" customHeight="1" x14ac:dyDescent="0.3">
      <c r="B161" s="23"/>
      <c r="C161" s="23"/>
      <c r="D161" s="22"/>
    </row>
    <row r="162" spans="2:4" ht="11.85" customHeight="1" x14ac:dyDescent="0.3">
      <c r="B162" s="23"/>
      <c r="C162" s="23"/>
      <c r="D162" s="22"/>
    </row>
    <row r="163" spans="2:4" ht="11.85" customHeight="1" x14ac:dyDescent="0.3">
      <c r="B163" s="23"/>
      <c r="C163" s="23"/>
      <c r="D163" s="22"/>
    </row>
    <row r="164" spans="2:4" ht="11.85" customHeight="1" x14ac:dyDescent="0.3">
      <c r="B164" s="23"/>
      <c r="C164" s="23"/>
      <c r="D164" s="22"/>
    </row>
    <row r="165" spans="2:4" ht="11.85" customHeight="1" x14ac:dyDescent="0.3">
      <c r="B165" s="23"/>
      <c r="C165" s="23"/>
      <c r="D165" s="22"/>
    </row>
    <row r="166" spans="2:4" ht="11.85" customHeight="1" x14ac:dyDescent="0.3">
      <c r="B166" s="23"/>
      <c r="C166" s="23"/>
      <c r="D166" s="22"/>
    </row>
    <row r="167" spans="2:4" ht="11.85" customHeight="1" x14ac:dyDescent="0.3">
      <c r="B167" s="23"/>
      <c r="C167" s="23"/>
      <c r="D167" s="22"/>
    </row>
    <row r="168" spans="2:4" ht="11.85" customHeight="1" x14ac:dyDescent="0.3">
      <c r="B168" s="23"/>
      <c r="C168" s="23"/>
      <c r="D168" s="22"/>
    </row>
    <row r="169" spans="2:4" ht="11.85" customHeight="1" x14ac:dyDescent="0.3">
      <c r="B169" s="23"/>
      <c r="C169" s="23"/>
      <c r="D169" s="22"/>
    </row>
    <row r="170" spans="2:4" ht="11.85" customHeight="1" x14ac:dyDescent="0.3">
      <c r="B170" s="23"/>
      <c r="C170" s="23"/>
      <c r="D170" s="22"/>
    </row>
    <row r="171" spans="2:4" ht="11.85" customHeight="1" x14ac:dyDescent="0.3">
      <c r="B171" s="23"/>
      <c r="C171" s="23"/>
      <c r="D171" s="22"/>
    </row>
    <row r="172" spans="2:4" ht="11.85" customHeight="1" x14ac:dyDescent="0.3">
      <c r="B172" s="23"/>
      <c r="C172" s="23"/>
      <c r="D172" s="22"/>
    </row>
    <row r="173" spans="2:4" ht="11.85" customHeight="1" x14ac:dyDescent="0.3">
      <c r="B173" s="23"/>
      <c r="C173" s="23"/>
      <c r="D173" s="22"/>
    </row>
    <row r="174" spans="2:4" ht="11.85" customHeight="1" x14ac:dyDescent="0.3">
      <c r="B174" s="23"/>
      <c r="C174" s="23"/>
      <c r="D174" s="22"/>
    </row>
    <row r="175" spans="2:4" ht="11.85" customHeight="1" x14ac:dyDescent="0.3">
      <c r="B175" s="23"/>
      <c r="C175" s="23"/>
      <c r="D175" s="22"/>
    </row>
    <row r="176" spans="2:4" ht="11.85" customHeight="1" x14ac:dyDescent="0.3">
      <c r="B176" s="23"/>
      <c r="C176" s="23"/>
      <c r="D176" s="22"/>
    </row>
    <row r="177" spans="2:4" ht="11.85" customHeight="1" x14ac:dyDescent="0.3">
      <c r="B177" s="23"/>
      <c r="C177" s="23"/>
      <c r="D177" s="22"/>
    </row>
    <row r="178" spans="2:4" ht="11.85" customHeight="1" x14ac:dyDescent="0.3">
      <c r="B178" s="23"/>
      <c r="C178" s="23"/>
      <c r="D178" s="22"/>
    </row>
    <row r="179" spans="2:4" ht="11.85" customHeight="1" x14ac:dyDescent="0.3">
      <c r="B179" s="23"/>
      <c r="C179" s="23"/>
      <c r="D179" s="22"/>
    </row>
    <row r="180" spans="2:4" ht="11.85" customHeight="1" x14ac:dyDescent="0.3">
      <c r="B180" s="23"/>
      <c r="C180" s="23"/>
      <c r="D180" s="22"/>
    </row>
    <row r="181" spans="2:4" ht="11.85" customHeight="1" x14ac:dyDescent="0.3">
      <c r="B181" s="23"/>
      <c r="C181" s="23"/>
      <c r="D181" s="22"/>
    </row>
    <row r="182" spans="2:4" ht="11.85" customHeight="1" x14ac:dyDescent="0.3">
      <c r="B182" s="23"/>
      <c r="C182" s="23"/>
      <c r="D182" s="22"/>
    </row>
    <row r="183" spans="2:4" ht="11.85" customHeight="1" x14ac:dyDescent="0.3">
      <c r="B183" s="23"/>
      <c r="C183" s="23"/>
      <c r="D183" s="22"/>
    </row>
    <row r="184" spans="2:4" ht="11.85" customHeight="1" x14ac:dyDescent="0.3">
      <c r="B184" s="23"/>
      <c r="C184" s="23"/>
      <c r="D184" s="22"/>
    </row>
    <row r="185" spans="2:4" ht="11.85" customHeight="1" x14ac:dyDescent="0.3">
      <c r="B185" s="23"/>
      <c r="C185" s="23"/>
      <c r="D185" s="22"/>
    </row>
    <row r="186" spans="2:4" ht="11.85" customHeight="1" x14ac:dyDescent="0.3">
      <c r="B186" s="23"/>
      <c r="C186" s="23"/>
      <c r="D186" s="22"/>
    </row>
    <row r="187" spans="2:4" ht="11.85" customHeight="1" x14ac:dyDescent="0.3">
      <c r="B187" s="23"/>
      <c r="C187" s="23"/>
      <c r="D187" s="22"/>
    </row>
    <row r="188" spans="2:4" ht="11.85" customHeight="1" x14ac:dyDescent="0.3">
      <c r="B188" s="23"/>
      <c r="C188" s="23"/>
      <c r="D188" s="22"/>
    </row>
    <row r="189" spans="2:4" ht="11.85" customHeight="1" x14ac:dyDescent="0.3">
      <c r="B189" s="23"/>
      <c r="C189" s="23"/>
      <c r="D189" s="22"/>
    </row>
    <row r="190" spans="2:4" ht="11.85" customHeight="1" x14ac:dyDescent="0.3">
      <c r="B190" s="23"/>
      <c r="C190" s="23"/>
      <c r="D190" s="22"/>
    </row>
    <row r="191" spans="2:4" ht="11.85" customHeight="1" x14ac:dyDescent="0.3">
      <c r="B191" s="23"/>
      <c r="C191" s="23"/>
      <c r="D191" s="22"/>
    </row>
    <row r="192" spans="2:4" ht="11.85" customHeight="1" x14ac:dyDescent="0.3">
      <c r="B192" s="23"/>
      <c r="C192" s="23"/>
      <c r="D192" s="22"/>
    </row>
    <row r="193" spans="2:4" ht="11.85" customHeight="1" x14ac:dyDescent="0.3">
      <c r="B193" s="23"/>
      <c r="C193" s="23"/>
      <c r="D193" s="22"/>
    </row>
    <row r="194" spans="2:4" ht="11.85" customHeight="1" x14ac:dyDescent="0.3">
      <c r="B194" s="23"/>
      <c r="C194" s="23"/>
      <c r="D194" s="22"/>
    </row>
    <row r="195" spans="2:4" ht="11.85" customHeight="1" x14ac:dyDescent="0.3">
      <c r="B195" s="23"/>
      <c r="C195" s="23"/>
      <c r="D195" s="22"/>
    </row>
    <row r="196" spans="2:4" ht="11.85" customHeight="1" x14ac:dyDescent="0.3">
      <c r="B196" s="23"/>
      <c r="C196" s="23"/>
      <c r="D196" s="22"/>
    </row>
    <row r="197" spans="2:4" ht="11.85" customHeight="1" x14ac:dyDescent="0.3">
      <c r="B197" s="23"/>
      <c r="C197" s="23"/>
      <c r="D197" s="22"/>
    </row>
    <row r="198" spans="2:4" ht="11.85" customHeight="1" x14ac:dyDescent="0.3">
      <c r="B198" s="23"/>
      <c r="C198" s="23"/>
      <c r="D198" s="22"/>
    </row>
    <row r="199" spans="2:4" ht="11.85" customHeight="1" x14ac:dyDescent="0.3">
      <c r="B199" s="23"/>
      <c r="C199" s="23"/>
      <c r="D199" s="22"/>
    </row>
    <row r="200" spans="2:4" ht="11.85" customHeight="1" x14ac:dyDescent="0.3">
      <c r="B200" s="23"/>
      <c r="C200" s="23"/>
      <c r="D200" s="22"/>
    </row>
    <row r="201" spans="2:4" ht="11.85" customHeight="1" x14ac:dyDescent="0.3">
      <c r="B201" s="23"/>
      <c r="C201" s="23"/>
      <c r="D201" s="22"/>
    </row>
    <row r="202" spans="2:4" ht="11.85" customHeight="1" x14ac:dyDescent="0.3">
      <c r="B202" s="23"/>
      <c r="C202" s="23"/>
      <c r="D202" s="22"/>
    </row>
    <row r="203" spans="2:4" ht="11.85" customHeight="1" x14ac:dyDescent="0.3">
      <c r="B203" s="23"/>
      <c r="C203" s="23"/>
      <c r="D203" s="22"/>
    </row>
    <row r="204" spans="2:4" ht="11.85" customHeight="1" x14ac:dyDescent="0.3">
      <c r="B204" s="23"/>
      <c r="C204" s="23"/>
      <c r="D204" s="22"/>
    </row>
    <row r="205" spans="2:4" ht="11.85" customHeight="1" x14ac:dyDescent="0.3">
      <c r="B205" s="23"/>
      <c r="C205" s="23"/>
      <c r="D205" s="22"/>
    </row>
    <row r="206" spans="2:4" ht="11.85" customHeight="1" x14ac:dyDescent="0.3">
      <c r="B206" s="23"/>
      <c r="C206" s="23"/>
      <c r="D206" s="22"/>
    </row>
    <row r="207" spans="2:4" ht="11.85" customHeight="1" x14ac:dyDescent="0.3">
      <c r="B207" s="23"/>
      <c r="C207" s="23"/>
      <c r="D207" s="22"/>
    </row>
    <row r="208" spans="2:4" ht="11.85" customHeight="1" x14ac:dyDescent="0.3">
      <c r="B208" s="23"/>
      <c r="C208" s="23"/>
      <c r="D208" s="22"/>
    </row>
    <row r="209" spans="2:4" ht="11.85" customHeight="1" x14ac:dyDescent="0.3">
      <c r="B209" s="23"/>
      <c r="C209" s="23"/>
      <c r="D209" s="22"/>
    </row>
    <row r="210" spans="2:4" ht="11.85" customHeight="1" x14ac:dyDescent="0.3">
      <c r="B210" s="23"/>
      <c r="C210" s="23"/>
      <c r="D210" s="22"/>
    </row>
    <row r="211" spans="2:4" ht="11.85" customHeight="1" x14ac:dyDescent="0.3">
      <c r="B211" s="23"/>
      <c r="C211" s="23"/>
      <c r="D211" s="22"/>
    </row>
    <row r="212" spans="2:4" ht="11.85" customHeight="1" x14ac:dyDescent="0.3">
      <c r="B212" s="23"/>
      <c r="C212" s="23"/>
      <c r="D212" s="22"/>
    </row>
    <row r="213" spans="2:4" ht="11.85" customHeight="1" x14ac:dyDescent="0.3">
      <c r="B213" s="23"/>
      <c r="C213" s="23"/>
      <c r="D213" s="22"/>
    </row>
    <row r="214" spans="2:4" ht="11.85" customHeight="1" x14ac:dyDescent="0.3">
      <c r="B214" s="23"/>
      <c r="C214" s="23"/>
      <c r="D214" s="22"/>
    </row>
    <row r="215" spans="2:4" ht="11.85" customHeight="1" x14ac:dyDescent="0.3">
      <c r="B215" s="23"/>
      <c r="C215" s="23"/>
      <c r="D215" s="22"/>
    </row>
    <row r="216" spans="2:4" ht="11.85" customHeight="1" x14ac:dyDescent="0.3">
      <c r="B216" s="23"/>
      <c r="C216" s="23"/>
      <c r="D216" s="22"/>
    </row>
    <row r="217" spans="2:4" ht="11.85" customHeight="1" x14ac:dyDescent="0.3">
      <c r="B217" s="23"/>
      <c r="C217" s="23"/>
      <c r="D217" s="22"/>
    </row>
    <row r="218" spans="2:4" ht="11.85" customHeight="1" x14ac:dyDescent="0.3">
      <c r="B218" s="23"/>
      <c r="C218" s="23"/>
      <c r="D218" s="22"/>
    </row>
    <row r="219" spans="2:4" ht="11.85" customHeight="1" x14ac:dyDescent="0.3">
      <c r="B219" s="23"/>
      <c r="C219" s="23"/>
      <c r="D219" s="22"/>
    </row>
    <row r="220" spans="2:4" ht="11.85" customHeight="1" x14ac:dyDescent="0.3">
      <c r="B220" s="23"/>
      <c r="C220" s="23"/>
      <c r="D220" s="22"/>
    </row>
    <row r="221" spans="2:4" ht="11.85" customHeight="1" x14ac:dyDescent="0.3">
      <c r="B221" s="23"/>
      <c r="C221" s="23"/>
      <c r="D221" s="22"/>
    </row>
    <row r="222" spans="2:4" ht="11.85" customHeight="1" x14ac:dyDescent="0.3">
      <c r="B222" s="23"/>
      <c r="C222" s="23"/>
      <c r="D222" s="22"/>
    </row>
    <row r="223" spans="2:4" ht="11.85" customHeight="1" x14ac:dyDescent="0.3">
      <c r="B223" s="23"/>
      <c r="C223" s="23"/>
      <c r="D223" s="22"/>
    </row>
    <row r="224" spans="2:4" ht="11.85" customHeight="1" x14ac:dyDescent="0.3">
      <c r="B224" s="23"/>
      <c r="C224" s="23"/>
      <c r="D224" s="22"/>
    </row>
    <row r="225" spans="2:4" ht="11.85" customHeight="1" x14ac:dyDescent="0.3">
      <c r="B225" s="23"/>
      <c r="C225" s="23"/>
      <c r="D225" s="22"/>
    </row>
    <row r="226" spans="2:4" ht="11.85" customHeight="1" x14ac:dyDescent="0.3">
      <c r="B226" s="23"/>
      <c r="C226" s="23"/>
      <c r="D226" s="22"/>
    </row>
    <row r="227" spans="2:4" ht="11.85" customHeight="1" x14ac:dyDescent="0.3">
      <c r="B227" s="23"/>
      <c r="C227" s="23"/>
      <c r="D227" s="22"/>
    </row>
    <row r="228" spans="2:4" ht="11.85" customHeight="1" x14ac:dyDescent="0.3">
      <c r="B228" s="23"/>
      <c r="C228" s="23"/>
      <c r="D228" s="22"/>
    </row>
    <row r="229" spans="2:4" ht="11.85" customHeight="1" x14ac:dyDescent="0.3">
      <c r="B229" s="23"/>
      <c r="C229" s="23"/>
      <c r="D229" s="22"/>
    </row>
    <row r="230" spans="2:4" ht="11.85" customHeight="1" x14ac:dyDescent="0.3">
      <c r="B230" s="23"/>
      <c r="C230" s="23"/>
      <c r="D230" s="22"/>
    </row>
    <row r="231" spans="2:4" ht="11.85" customHeight="1" x14ac:dyDescent="0.3">
      <c r="B231" s="23"/>
      <c r="C231" s="23"/>
      <c r="D231" s="22"/>
    </row>
    <row r="232" spans="2:4" ht="11.85" customHeight="1" x14ac:dyDescent="0.3">
      <c r="B232" s="23"/>
      <c r="C232" s="23"/>
      <c r="D232" s="22"/>
    </row>
    <row r="233" spans="2:4" ht="11.85" customHeight="1" x14ac:dyDescent="0.3">
      <c r="B233" s="23"/>
      <c r="C233" s="23"/>
      <c r="D233" s="22"/>
    </row>
    <row r="234" spans="2:4" ht="11.85" customHeight="1" x14ac:dyDescent="0.3">
      <c r="B234" s="23"/>
      <c r="C234" s="23"/>
      <c r="D234" s="22"/>
    </row>
    <row r="235" spans="2:4" ht="11.85" customHeight="1" x14ac:dyDescent="0.3">
      <c r="B235" s="23"/>
      <c r="C235" s="23"/>
      <c r="D235" s="22"/>
    </row>
    <row r="236" spans="2:4" ht="11.85" customHeight="1" x14ac:dyDescent="0.3">
      <c r="B236" s="23"/>
      <c r="C236" s="23"/>
      <c r="D236" s="22"/>
    </row>
    <row r="237" spans="2:4" ht="11.85" customHeight="1" x14ac:dyDescent="0.3">
      <c r="B237" s="23"/>
      <c r="C237" s="23"/>
      <c r="D237" s="22"/>
    </row>
    <row r="238" spans="2:4" ht="11.85" customHeight="1" x14ac:dyDescent="0.3">
      <c r="B238" s="23"/>
      <c r="C238" s="23"/>
      <c r="D238" s="22"/>
    </row>
    <row r="239" spans="2:4" ht="11.85" customHeight="1" x14ac:dyDescent="0.3">
      <c r="B239" s="23"/>
      <c r="C239" s="23"/>
      <c r="D239" s="22"/>
    </row>
    <row r="240" spans="2:4" ht="11.85" customHeight="1" x14ac:dyDescent="0.3">
      <c r="B240" s="23"/>
      <c r="C240" s="23"/>
      <c r="D240" s="22"/>
    </row>
    <row r="241" spans="2:4" ht="11.85" customHeight="1" x14ac:dyDescent="0.3">
      <c r="B241" s="23"/>
      <c r="C241" s="23"/>
      <c r="D241" s="22"/>
    </row>
    <row r="242" spans="2:4" ht="11.85" customHeight="1" x14ac:dyDescent="0.3">
      <c r="B242" s="23"/>
      <c r="C242" s="23"/>
      <c r="D242" s="22"/>
    </row>
    <row r="243" spans="2:4" ht="11.85" customHeight="1" x14ac:dyDescent="0.3">
      <c r="B243" s="23"/>
      <c r="C243" s="23"/>
      <c r="D243" s="22"/>
    </row>
    <row r="244" spans="2:4" ht="11.85" customHeight="1" x14ac:dyDescent="0.3">
      <c r="B244" s="23"/>
      <c r="C244" s="23"/>
      <c r="D244" s="22"/>
    </row>
    <row r="245" spans="2:4" ht="11.85" customHeight="1" x14ac:dyDescent="0.3">
      <c r="B245" s="23"/>
      <c r="C245" s="23"/>
      <c r="D245" s="22"/>
    </row>
    <row r="246" spans="2:4" ht="11.85" customHeight="1" x14ac:dyDescent="0.3">
      <c r="B246" s="23"/>
      <c r="C246" s="23"/>
      <c r="D246" s="22"/>
    </row>
    <row r="247" spans="2:4" ht="11.85" customHeight="1" x14ac:dyDescent="0.3">
      <c r="B247" s="23"/>
      <c r="C247" s="23"/>
      <c r="D247" s="22"/>
    </row>
    <row r="248" spans="2:4" ht="11.85" customHeight="1" x14ac:dyDescent="0.3">
      <c r="B248" s="23"/>
      <c r="C248" s="23"/>
      <c r="D248" s="22"/>
    </row>
    <row r="249" spans="2:4" ht="11.85" customHeight="1" x14ac:dyDescent="0.3">
      <c r="B249" s="23"/>
      <c r="C249" s="23"/>
      <c r="D249" s="22"/>
    </row>
    <row r="250" spans="2:4" ht="11.85" customHeight="1" x14ac:dyDescent="0.3">
      <c r="B250" s="23"/>
      <c r="C250" s="23"/>
      <c r="D250" s="22"/>
    </row>
    <row r="251" spans="2:4" ht="11.85" customHeight="1" x14ac:dyDescent="0.3">
      <c r="B251" s="23"/>
      <c r="C251" s="23"/>
      <c r="D251" s="22"/>
    </row>
    <row r="252" spans="2:4" ht="11.85" customHeight="1" x14ac:dyDescent="0.3">
      <c r="B252" s="23"/>
      <c r="C252" s="23"/>
      <c r="D252" s="22"/>
    </row>
    <row r="253" spans="2:4" ht="11.85" customHeight="1" x14ac:dyDescent="0.3">
      <c r="B253" s="23"/>
      <c r="C253" s="23"/>
      <c r="D253" s="22"/>
    </row>
    <row r="254" spans="2:4" ht="11.85" customHeight="1" x14ac:dyDescent="0.3">
      <c r="B254" s="23"/>
      <c r="C254" s="23"/>
      <c r="D254" s="22"/>
    </row>
    <row r="255" spans="2:4" ht="11.85" customHeight="1" x14ac:dyDescent="0.3">
      <c r="B255" s="23"/>
      <c r="C255" s="23"/>
      <c r="D255" s="22"/>
    </row>
    <row r="256" spans="2:4" ht="11.85" customHeight="1" x14ac:dyDescent="0.3">
      <c r="B256" s="23"/>
      <c r="C256" s="23"/>
      <c r="D256" s="22"/>
    </row>
    <row r="257" spans="2:4" ht="11.85" customHeight="1" x14ac:dyDescent="0.3">
      <c r="B257" s="23"/>
      <c r="C257" s="23"/>
      <c r="D257" s="22"/>
    </row>
    <row r="258" spans="2:4" ht="11.85" customHeight="1" x14ac:dyDescent="0.3">
      <c r="B258" s="23"/>
      <c r="C258" s="23"/>
      <c r="D258" s="22"/>
    </row>
    <row r="259" spans="2:4" ht="11.85" customHeight="1" x14ac:dyDescent="0.3">
      <c r="B259" s="23"/>
      <c r="C259" s="23"/>
      <c r="D259" s="22"/>
    </row>
    <row r="260" spans="2:4" ht="11.85" customHeight="1" x14ac:dyDescent="0.3">
      <c r="B260" s="23"/>
      <c r="C260" s="23"/>
      <c r="D260" s="22"/>
    </row>
    <row r="261" spans="2:4" ht="11.85" customHeight="1" x14ac:dyDescent="0.3">
      <c r="B261" s="23"/>
      <c r="C261" s="23"/>
      <c r="D261" s="22"/>
    </row>
    <row r="262" spans="2:4" ht="11.85" customHeight="1" x14ac:dyDescent="0.3">
      <c r="B262" s="23"/>
      <c r="C262" s="23"/>
      <c r="D262" s="22"/>
    </row>
    <row r="263" spans="2:4" ht="11.85" customHeight="1" x14ac:dyDescent="0.3">
      <c r="B263" s="23"/>
      <c r="C263" s="23"/>
      <c r="D263" s="22"/>
    </row>
    <row r="264" spans="2:4" ht="11.85" customHeight="1" x14ac:dyDescent="0.3">
      <c r="B264" s="23"/>
      <c r="C264" s="23"/>
      <c r="D264" s="22"/>
    </row>
    <row r="265" spans="2:4" ht="11.85" customHeight="1" x14ac:dyDescent="0.3">
      <c r="B265" s="23"/>
      <c r="C265" s="23"/>
      <c r="D265" s="22"/>
    </row>
    <row r="266" spans="2:4" ht="11.85" customHeight="1" x14ac:dyDescent="0.3">
      <c r="B266" s="23"/>
      <c r="C266" s="23"/>
      <c r="D266" s="22"/>
    </row>
    <row r="267" spans="2:4" ht="11.85" customHeight="1" x14ac:dyDescent="0.3">
      <c r="B267" s="23"/>
      <c r="C267" s="23"/>
      <c r="D267" s="22"/>
    </row>
    <row r="268" spans="2:4" ht="11.85" customHeight="1" x14ac:dyDescent="0.3">
      <c r="B268" s="23"/>
      <c r="C268" s="23"/>
      <c r="D268" s="22"/>
    </row>
    <row r="269" spans="2:4" ht="11.85" customHeight="1" x14ac:dyDescent="0.3">
      <c r="B269" s="23"/>
      <c r="C269" s="23"/>
      <c r="D269" s="22"/>
    </row>
    <row r="270" spans="2:4" ht="11.85" customHeight="1" x14ac:dyDescent="0.3">
      <c r="B270" s="23"/>
      <c r="C270" s="23"/>
      <c r="D270" s="22"/>
    </row>
    <row r="271" spans="2:4" ht="11.85" customHeight="1" x14ac:dyDescent="0.3">
      <c r="B271" s="23"/>
      <c r="C271" s="23"/>
      <c r="D271" s="22"/>
    </row>
    <row r="272" spans="2:4" ht="11.85" customHeight="1" x14ac:dyDescent="0.3">
      <c r="B272" s="23"/>
      <c r="C272" s="23"/>
      <c r="D272" s="22"/>
    </row>
    <row r="273" spans="2:4" ht="11.85" customHeight="1" x14ac:dyDescent="0.3">
      <c r="B273" s="23"/>
      <c r="C273" s="23"/>
      <c r="D273" s="22"/>
    </row>
    <row r="274" spans="2:4" ht="11.85" customHeight="1" x14ac:dyDescent="0.3">
      <c r="B274" s="23"/>
      <c r="C274" s="23"/>
      <c r="D274" s="22"/>
    </row>
    <row r="275" spans="2:4" ht="11.85" customHeight="1" x14ac:dyDescent="0.3">
      <c r="B275" s="23"/>
      <c r="C275" s="23"/>
      <c r="D275" s="22"/>
    </row>
    <row r="276" spans="2:4" ht="11.85" customHeight="1" x14ac:dyDescent="0.3">
      <c r="B276" s="23"/>
      <c r="C276" s="23"/>
      <c r="D276" s="22"/>
    </row>
    <row r="277" spans="2:4" ht="11.85" customHeight="1" x14ac:dyDescent="0.3">
      <c r="B277" s="23"/>
      <c r="C277" s="23"/>
      <c r="D277" s="22"/>
    </row>
    <row r="278" spans="2:4" ht="11.85" customHeight="1" x14ac:dyDescent="0.3">
      <c r="B278" s="23"/>
      <c r="D278" s="22"/>
    </row>
    <row r="279" spans="2:4" ht="11.85" customHeight="1" x14ac:dyDescent="0.3">
      <c r="B279" s="23"/>
    </row>
    <row r="280" spans="2:4" ht="11.85" customHeight="1" x14ac:dyDescent="0.3">
      <c r="B280" s="23"/>
    </row>
    <row r="281" spans="2:4" ht="11.85" customHeight="1" x14ac:dyDescent="0.3">
      <c r="B281" s="23"/>
    </row>
    <row r="282" spans="2:4" ht="11.85" customHeight="1" x14ac:dyDescent="0.3">
      <c r="B282" s="23"/>
    </row>
    <row r="283" spans="2:4" ht="11.85" customHeight="1" x14ac:dyDescent="0.3">
      <c r="B283" s="23"/>
    </row>
  </sheetData>
  <mergeCells count="1">
    <mergeCell ref="B4:K4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T283"/>
  <sheetViews>
    <sheetView tabSelected="1" workbookViewId="0">
      <selection activeCell="N4" sqref="N4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20.77734375" style="28" customWidth="1"/>
    <col min="4" max="4" width="15.77734375" style="28" customWidth="1"/>
    <col min="5" max="5" width="2.77734375" style="24" customWidth="1"/>
    <col min="6" max="6" width="12.77734375" style="24" customWidth="1"/>
    <col min="7" max="7" width="15.5546875" style="24" customWidth="1"/>
    <col min="8" max="8" width="12.77734375" style="24" customWidth="1"/>
    <col min="9" max="9" width="2.6640625" style="24" customWidth="1"/>
    <col min="10" max="11" width="12.77734375" style="24" customWidth="1"/>
    <col min="12" max="12" width="2.77734375" style="24" customWidth="1"/>
    <col min="13" max="13" width="6.21875" style="24" customWidth="1"/>
    <col min="14" max="14" width="77.33203125" style="24" customWidth="1"/>
    <col min="15" max="16" width="12.77734375" style="24" customWidth="1"/>
    <col min="17" max="17" width="8.77734375" style="24" customWidth="1"/>
    <col min="18" max="31" width="18.33203125" style="24" customWidth="1"/>
    <col min="32" max="254" width="14.44140625" style="28"/>
    <col min="255" max="255" width="14.44140625" style="25"/>
    <col min="256" max="256" width="5.109375" style="25" customWidth="1"/>
    <col min="257" max="258" width="14.44140625" style="25"/>
    <col min="259" max="259" width="5.109375" style="25" customWidth="1"/>
    <col min="260" max="260" width="18.33203125" style="25" customWidth="1"/>
    <col min="261" max="261" width="14.44140625" style="25"/>
    <col min="262" max="262" width="5.109375" style="25" customWidth="1"/>
    <col min="263" max="511" width="14.44140625" style="25"/>
    <col min="512" max="512" width="5.109375" style="25" customWidth="1"/>
    <col min="513" max="514" width="14.44140625" style="25"/>
    <col min="515" max="515" width="5.109375" style="25" customWidth="1"/>
    <col min="516" max="516" width="18.33203125" style="25" customWidth="1"/>
    <col min="517" max="517" width="14.44140625" style="25"/>
    <col min="518" max="518" width="5.109375" style="25" customWidth="1"/>
    <col min="519" max="767" width="14.44140625" style="25"/>
    <col min="768" max="768" width="5.109375" style="25" customWidth="1"/>
    <col min="769" max="770" width="14.44140625" style="25"/>
    <col min="771" max="771" width="5.109375" style="25" customWidth="1"/>
    <col min="772" max="772" width="18.33203125" style="25" customWidth="1"/>
    <col min="773" max="773" width="14.44140625" style="25"/>
    <col min="774" max="774" width="5.109375" style="25" customWidth="1"/>
    <col min="775" max="1023" width="14.44140625" style="25"/>
    <col min="1024" max="1024" width="5.109375" style="25" customWidth="1"/>
    <col min="1025" max="1026" width="14.44140625" style="25"/>
    <col min="1027" max="1027" width="5.109375" style="25" customWidth="1"/>
    <col min="1028" max="1028" width="18.33203125" style="25" customWidth="1"/>
    <col min="1029" max="1029" width="14.44140625" style="25"/>
    <col min="1030" max="1030" width="5.109375" style="25" customWidth="1"/>
    <col min="1031" max="1279" width="14.44140625" style="25"/>
    <col min="1280" max="1280" width="5.109375" style="25" customWidth="1"/>
    <col min="1281" max="1282" width="14.44140625" style="25"/>
    <col min="1283" max="1283" width="5.109375" style="25" customWidth="1"/>
    <col min="1284" max="1284" width="18.33203125" style="25" customWidth="1"/>
    <col min="1285" max="1285" width="14.44140625" style="25"/>
    <col min="1286" max="1286" width="5.109375" style="25" customWidth="1"/>
    <col min="1287" max="1535" width="14.44140625" style="25"/>
    <col min="1536" max="1536" width="5.109375" style="25" customWidth="1"/>
    <col min="1537" max="1538" width="14.44140625" style="25"/>
    <col min="1539" max="1539" width="5.109375" style="25" customWidth="1"/>
    <col min="1540" max="1540" width="18.33203125" style="25" customWidth="1"/>
    <col min="1541" max="1541" width="14.44140625" style="25"/>
    <col min="1542" max="1542" width="5.109375" style="25" customWidth="1"/>
    <col min="1543" max="1791" width="14.44140625" style="25"/>
    <col min="1792" max="1792" width="5.109375" style="25" customWidth="1"/>
    <col min="1793" max="1794" width="14.44140625" style="25"/>
    <col min="1795" max="1795" width="5.109375" style="25" customWidth="1"/>
    <col min="1796" max="1796" width="18.33203125" style="25" customWidth="1"/>
    <col min="1797" max="1797" width="14.44140625" style="25"/>
    <col min="1798" max="1798" width="5.109375" style="25" customWidth="1"/>
    <col min="1799" max="2047" width="14.44140625" style="25"/>
    <col min="2048" max="2048" width="5.109375" style="25" customWidth="1"/>
    <col min="2049" max="2050" width="14.44140625" style="25"/>
    <col min="2051" max="2051" width="5.109375" style="25" customWidth="1"/>
    <col min="2052" max="2052" width="18.33203125" style="25" customWidth="1"/>
    <col min="2053" max="2053" width="14.44140625" style="25"/>
    <col min="2054" max="2054" width="5.109375" style="25" customWidth="1"/>
    <col min="2055" max="2303" width="14.44140625" style="25"/>
    <col min="2304" max="2304" width="5.109375" style="25" customWidth="1"/>
    <col min="2305" max="2306" width="14.44140625" style="25"/>
    <col min="2307" max="2307" width="5.109375" style="25" customWidth="1"/>
    <col min="2308" max="2308" width="18.33203125" style="25" customWidth="1"/>
    <col min="2309" max="2309" width="14.44140625" style="25"/>
    <col min="2310" max="2310" width="5.109375" style="25" customWidth="1"/>
    <col min="2311" max="2559" width="14.44140625" style="25"/>
    <col min="2560" max="2560" width="5.109375" style="25" customWidth="1"/>
    <col min="2561" max="2562" width="14.44140625" style="25"/>
    <col min="2563" max="2563" width="5.109375" style="25" customWidth="1"/>
    <col min="2564" max="2564" width="18.33203125" style="25" customWidth="1"/>
    <col min="2565" max="2565" width="14.44140625" style="25"/>
    <col min="2566" max="2566" width="5.109375" style="25" customWidth="1"/>
    <col min="2567" max="2815" width="14.44140625" style="25"/>
    <col min="2816" max="2816" width="5.109375" style="25" customWidth="1"/>
    <col min="2817" max="2818" width="14.44140625" style="25"/>
    <col min="2819" max="2819" width="5.109375" style="25" customWidth="1"/>
    <col min="2820" max="2820" width="18.33203125" style="25" customWidth="1"/>
    <col min="2821" max="2821" width="14.44140625" style="25"/>
    <col min="2822" max="2822" width="5.109375" style="25" customWidth="1"/>
    <col min="2823" max="3071" width="14.44140625" style="25"/>
    <col min="3072" max="3072" width="5.109375" style="25" customWidth="1"/>
    <col min="3073" max="3074" width="14.44140625" style="25"/>
    <col min="3075" max="3075" width="5.109375" style="25" customWidth="1"/>
    <col min="3076" max="3076" width="18.33203125" style="25" customWidth="1"/>
    <col min="3077" max="3077" width="14.44140625" style="25"/>
    <col min="3078" max="3078" width="5.109375" style="25" customWidth="1"/>
    <col min="3079" max="3327" width="14.44140625" style="25"/>
    <col min="3328" max="3328" width="5.109375" style="25" customWidth="1"/>
    <col min="3329" max="3330" width="14.44140625" style="25"/>
    <col min="3331" max="3331" width="5.109375" style="25" customWidth="1"/>
    <col min="3332" max="3332" width="18.33203125" style="25" customWidth="1"/>
    <col min="3333" max="3333" width="14.44140625" style="25"/>
    <col min="3334" max="3334" width="5.109375" style="25" customWidth="1"/>
    <col min="3335" max="3583" width="14.44140625" style="25"/>
    <col min="3584" max="3584" width="5.109375" style="25" customWidth="1"/>
    <col min="3585" max="3586" width="14.44140625" style="25"/>
    <col min="3587" max="3587" width="5.109375" style="25" customWidth="1"/>
    <col min="3588" max="3588" width="18.33203125" style="25" customWidth="1"/>
    <col min="3589" max="3589" width="14.44140625" style="25"/>
    <col min="3590" max="3590" width="5.109375" style="25" customWidth="1"/>
    <col min="3591" max="3839" width="14.44140625" style="25"/>
    <col min="3840" max="3840" width="5.109375" style="25" customWidth="1"/>
    <col min="3841" max="3842" width="14.44140625" style="25"/>
    <col min="3843" max="3843" width="5.109375" style="25" customWidth="1"/>
    <col min="3844" max="3844" width="18.33203125" style="25" customWidth="1"/>
    <col min="3845" max="3845" width="14.44140625" style="25"/>
    <col min="3846" max="3846" width="5.109375" style="25" customWidth="1"/>
    <col min="3847" max="4095" width="14.44140625" style="25"/>
    <col min="4096" max="4096" width="5.109375" style="25" customWidth="1"/>
    <col min="4097" max="4098" width="14.44140625" style="25"/>
    <col min="4099" max="4099" width="5.109375" style="25" customWidth="1"/>
    <col min="4100" max="4100" width="18.33203125" style="25" customWidth="1"/>
    <col min="4101" max="4101" width="14.44140625" style="25"/>
    <col min="4102" max="4102" width="5.109375" style="25" customWidth="1"/>
    <col min="4103" max="4351" width="14.44140625" style="25"/>
    <col min="4352" max="4352" width="5.109375" style="25" customWidth="1"/>
    <col min="4353" max="4354" width="14.44140625" style="25"/>
    <col min="4355" max="4355" width="5.109375" style="25" customWidth="1"/>
    <col min="4356" max="4356" width="18.33203125" style="25" customWidth="1"/>
    <col min="4357" max="4357" width="14.44140625" style="25"/>
    <col min="4358" max="4358" width="5.109375" style="25" customWidth="1"/>
    <col min="4359" max="4607" width="14.44140625" style="25"/>
    <col min="4608" max="4608" width="5.109375" style="25" customWidth="1"/>
    <col min="4609" max="4610" width="14.44140625" style="25"/>
    <col min="4611" max="4611" width="5.109375" style="25" customWidth="1"/>
    <col min="4612" max="4612" width="18.33203125" style="25" customWidth="1"/>
    <col min="4613" max="4613" width="14.44140625" style="25"/>
    <col min="4614" max="4614" width="5.109375" style="25" customWidth="1"/>
    <col min="4615" max="4863" width="14.44140625" style="25"/>
    <col min="4864" max="4864" width="5.109375" style="25" customWidth="1"/>
    <col min="4865" max="4866" width="14.44140625" style="25"/>
    <col min="4867" max="4867" width="5.109375" style="25" customWidth="1"/>
    <col min="4868" max="4868" width="18.33203125" style="25" customWidth="1"/>
    <col min="4869" max="4869" width="14.44140625" style="25"/>
    <col min="4870" max="4870" width="5.109375" style="25" customWidth="1"/>
    <col min="4871" max="5119" width="14.44140625" style="25"/>
    <col min="5120" max="5120" width="5.109375" style="25" customWidth="1"/>
    <col min="5121" max="5122" width="14.44140625" style="25"/>
    <col min="5123" max="5123" width="5.109375" style="25" customWidth="1"/>
    <col min="5124" max="5124" width="18.33203125" style="25" customWidth="1"/>
    <col min="5125" max="5125" width="14.44140625" style="25"/>
    <col min="5126" max="5126" width="5.109375" style="25" customWidth="1"/>
    <col min="5127" max="5375" width="14.44140625" style="25"/>
    <col min="5376" max="5376" width="5.109375" style="25" customWidth="1"/>
    <col min="5377" max="5378" width="14.44140625" style="25"/>
    <col min="5379" max="5379" width="5.109375" style="25" customWidth="1"/>
    <col min="5380" max="5380" width="18.33203125" style="25" customWidth="1"/>
    <col min="5381" max="5381" width="14.44140625" style="25"/>
    <col min="5382" max="5382" width="5.109375" style="25" customWidth="1"/>
    <col min="5383" max="5631" width="14.44140625" style="25"/>
    <col min="5632" max="5632" width="5.109375" style="25" customWidth="1"/>
    <col min="5633" max="5634" width="14.44140625" style="25"/>
    <col min="5635" max="5635" width="5.109375" style="25" customWidth="1"/>
    <col min="5636" max="5636" width="18.33203125" style="25" customWidth="1"/>
    <col min="5637" max="5637" width="14.44140625" style="25"/>
    <col min="5638" max="5638" width="5.109375" style="25" customWidth="1"/>
    <col min="5639" max="5887" width="14.44140625" style="25"/>
    <col min="5888" max="5888" width="5.109375" style="25" customWidth="1"/>
    <col min="5889" max="5890" width="14.44140625" style="25"/>
    <col min="5891" max="5891" width="5.109375" style="25" customWidth="1"/>
    <col min="5892" max="5892" width="18.33203125" style="25" customWidth="1"/>
    <col min="5893" max="5893" width="14.44140625" style="25"/>
    <col min="5894" max="5894" width="5.109375" style="25" customWidth="1"/>
    <col min="5895" max="6143" width="14.44140625" style="25"/>
    <col min="6144" max="6144" width="5.109375" style="25" customWidth="1"/>
    <col min="6145" max="6146" width="14.44140625" style="25"/>
    <col min="6147" max="6147" width="5.109375" style="25" customWidth="1"/>
    <col min="6148" max="6148" width="18.33203125" style="25" customWidth="1"/>
    <col min="6149" max="6149" width="14.44140625" style="25"/>
    <col min="6150" max="6150" width="5.109375" style="25" customWidth="1"/>
    <col min="6151" max="6399" width="14.44140625" style="25"/>
    <col min="6400" max="6400" width="5.109375" style="25" customWidth="1"/>
    <col min="6401" max="6402" width="14.44140625" style="25"/>
    <col min="6403" max="6403" width="5.109375" style="25" customWidth="1"/>
    <col min="6404" max="6404" width="18.33203125" style="25" customWidth="1"/>
    <col min="6405" max="6405" width="14.44140625" style="25"/>
    <col min="6406" max="6406" width="5.109375" style="25" customWidth="1"/>
    <col min="6407" max="6655" width="14.44140625" style="25"/>
    <col min="6656" max="6656" width="5.109375" style="25" customWidth="1"/>
    <col min="6657" max="6658" width="14.44140625" style="25"/>
    <col min="6659" max="6659" width="5.109375" style="25" customWidth="1"/>
    <col min="6660" max="6660" width="18.33203125" style="25" customWidth="1"/>
    <col min="6661" max="6661" width="14.44140625" style="25"/>
    <col min="6662" max="6662" width="5.109375" style="25" customWidth="1"/>
    <col min="6663" max="6911" width="14.44140625" style="25"/>
    <col min="6912" max="6912" width="5.109375" style="25" customWidth="1"/>
    <col min="6913" max="6914" width="14.44140625" style="25"/>
    <col min="6915" max="6915" width="5.109375" style="25" customWidth="1"/>
    <col min="6916" max="6916" width="18.33203125" style="25" customWidth="1"/>
    <col min="6917" max="6917" width="14.44140625" style="25"/>
    <col min="6918" max="6918" width="5.109375" style="25" customWidth="1"/>
    <col min="6919" max="7167" width="14.44140625" style="25"/>
    <col min="7168" max="7168" width="5.109375" style="25" customWidth="1"/>
    <col min="7169" max="7170" width="14.44140625" style="25"/>
    <col min="7171" max="7171" width="5.109375" style="25" customWidth="1"/>
    <col min="7172" max="7172" width="18.33203125" style="25" customWidth="1"/>
    <col min="7173" max="7173" width="14.44140625" style="25"/>
    <col min="7174" max="7174" width="5.109375" style="25" customWidth="1"/>
    <col min="7175" max="7423" width="14.44140625" style="25"/>
    <col min="7424" max="7424" width="5.109375" style="25" customWidth="1"/>
    <col min="7425" max="7426" width="14.44140625" style="25"/>
    <col min="7427" max="7427" width="5.109375" style="25" customWidth="1"/>
    <col min="7428" max="7428" width="18.33203125" style="25" customWidth="1"/>
    <col min="7429" max="7429" width="14.44140625" style="25"/>
    <col min="7430" max="7430" width="5.109375" style="25" customWidth="1"/>
    <col min="7431" max="7679" width="14.44140625" style="25"/>
    <col min="7680" max="7680" width="5.109375" style="25" customWidth="1"/>
    <col min="7681" max="7682" width="14.44140625" style="25"/>
    <col min="7683" max="7683" width="5.109375" style="25" customWidth="1"/>
    <col min="7684" max="7684" width="18.33203125" style="25" customWidth="1"/>
    <col min="7685" max="7685" width="14.44140625" style="25"/>
    <col min="7686" max="7686" width="5.109375" style="25" customWidth="1"/>
    <col min="7687" max="7935" width="14.44140625" style="25"/>
    <col min="7936" max="7936" width="5.109375" style="25" customWidth="1"/>
    <col min="7937" max="7938" width="14.44140625" style="25"/>
    <col min="7939" max="7939" width="5.109375" style="25" customWidth="1"/>
    <col min="7940" max="7940" width="18.33203125" style="25" customWidth="1"/>
    <col min="7941" max="7941" width="14.44140625" style="25"/>
    <col min="7942" max="7942" width="5.109375" style="25" customWidth="1"/>
    <col min="7943" max="8191" width="14.44140625" style="25"/>
    <col min="8192" max="8192" width="5.109375" style="25" customWidth="1"/>
    <col min="8193" max="8194" width="14.44140625" style="25"/>
    <col min="8195" max="8195" width="5.109375" style="25" customWidth="1"/>
    <col min="8196" max="8196" width="18.33203125" style="25" customWidth="1"/>
    <col min="8197" max="8197" width="14.44140625" style="25"/>
    <col min="8198" max="8198" width="5.109375" style="25" customWidth="1"/>
    <col min="8199" max="8447" width="14.44140625" style="25"/>
    <col min="8448" max="8448" width="5.109375" style="25" customWidth="1"/>
    <col min="8449" max="8450" width="14.44140625" style="25"/>
    <col min="8451" max="8451" width="5.109375" style="25" customWidth="1"/>
    <col min="8452" max="8452" width="18.33203125" style="25" customWidth="1"/>
    <col min="8453" max="8453" width="14.44140625" style="25"/>
    <col min="8454" max="8454" width="5.109375" style="25" customWidth="1"/>
    <col min="8455" max="8703" width="14.44140625" style="25"/>
    <col min="8704" max="8704" width="5.109375" style="25" customWidth="1"/>
    <col min="8705" max="8706" width="14.44140625" style="25"/>
    <col min="8707" max="8707" width="5.109375" style="25" customWidth="1"/>
    <col min="8708" max="8708" width="18.33203125" style="25" customWidth="1"/>
    <col min="8709" max="8709" width="14.44140625" style="25"/>
    <col min="8710" max="8710" width="5.109375" style="25" customWidth="1"/>
    <col min="8711" max="8959" width="14.44140625" style="25"/>
    <col min="8960" max="8960" width="5.109375" style="25" customWidth="1"/>
    <col min="8961" max="8962" width="14.44140625" style="25"/>
    <col min="8963" max="8963" width="5.109375" style="25" customWidth="1"/>
    <col min="8964" max="8964" width="18.33203125" style="25" customWidth="1"/>
    <col min="8965" max="8965" width="14.44140625" style="25"/>
    <col min="8966" max="8966" width="5.109375" style="25" customWidth="1"/>
    <col min="8967" max="9215" width="14.44140625" style="25"/>
    <col min="9216" max="9216" width="5.109375" style="25" customWidth="1"/>
    <col min="9217" max="9218" width="14.44140625" style="25"/>
    <col min="9219" max="9219" width="5.109375" style="25" customWidth="1"/>
    <col min="9220" max="9220" width="18.33203125" style="25" customWidth="1"/>
    <col min="9221" max="9221" width="14.44140625" style="25"/>
    <col min="9222" max="9222" width="5.109375" style="25" customWidth="1"/>
    <col min="9223" max="9471" width="14.44140625" style="25"/>
    <col min="9472" max="9472" width="5.109375" style="25" customWidth="1"/>
    <col min="9473" max="9474" width="14.44140625" style="25"/>
    <col min="9475" max="9475" width="5.109375" style="25" customWidth="1"/>
    <col min="9476" max="9476" width="18.33203125" style="25" customWidth="1"/>
    <col min="9477" max="9477" width="14.44140625" style="25"/>
    <col min="9478" max="9478" width="5.109375" style="25" customWidth="1"/>
    <col min="9479" max="9727" width="14.44140625" style="25"/>
    <col min="9728" max="9728" width="5.109375" style="25" customWidth="1"/>
    <col min="9729" max="9730" width="14.44140625" style="25"/>
    <col min="9731" max="9731" width="5.109375" style="25" customWidth="1"/>
    <col min="9732" max="9732" width="18.33203125" style="25" customWidth="1"/>
    <col min="9733" max="9733" width="14.44140625" style="25"/>
    <col min="9734" max="9734" width="5.109375" style="25" customWidth="1"/>
    <col min="9735" max="9983" width="14.44140625" style="25"/>
    <col min="9984" max="9984" width="5.109375" style="25" customWidth="1"/>
    <col min="9985" max="9986" width="14.44140625" style="25"/>
    <col min="9987" max="9987" width="5.109375" style="25" customWidth="1"/>
    <col min="9988" max="9988" width="18.33203125" style="25" customWidth="1"/>
    <col min="9989" max="9989" width="14.44140625" style="25"/>
    <col min="9990" max="9990" width="5.109375" style="25" customWidth="1"/>
    <col min="9991" max="10239" width="14.44140625" style="25"/>
    <col min="10240" max="10240" width="5.109375" style="25" customWidth="1"/>
    <col min="10241" max="10242" width="14.44140625" style="25"/>
    <col min="10243" max="10243" width="5.109375" style="25" customWidth="1"/>
    <col min="10244" max="10244" width="18.33203125" style="25" customWidth="1"/>
    <col min="10245" max="10245" width="14.44140625" style="25"/>
    <col min="10246" max="10246" width="5.109375" style="25" customWidth="1"/>
    <col min="10247" max="10495" width="14.44140625" style="25"/>
    <col min="10496" max="10496" width="5.109375" style="25" customWidth="1"/>
    <col min="10497" max="10498" width="14.44140625" style="25"/>
    <col min="10499" max="10499" width="5.109375" style="25" customWidth="1"/>
    <col min="10500" max="10500" width="18.33203125" style="25" customWidth="1"/>
    <col min="10501" max="10501" width="14.44140625" style="25"/>
    <col min="10502" max="10502" width="5.109375" style="25" customWidth="1"/>
    <col min="10503" max="10751" width="14.44140625" style="25"/>
    <col min="10752" max="10752" width="5.109375" style="25" customWidth="1"/>
    <col min="10753" max="10754" width="14.44140625" style="25"/>
    <col min="10755" max="10755" width="5.109375" style="25" customWidth="1"/>
    <col min="10756" max="10756" width="18.33203125" style="25" customWidth="1"/>
    <col min="10757" max="10757" width="14.44140625" style="25"/>
    <col min="10758" max="10758" width="5.109375" style="25" customWidth="1"/>
    <col min="10759" max="11007" width="14.44140625" style="25"/>
    <col min="11008" max="11008" width="5.109375" style="25" customWidth="1"/>
    <col min="11009" max="11010" width="14.44140625" style="25"/>
    <col min="11011" max="11011" width="5.109375" style="25" customWidth="1"/>
    <col min="11012" max="11012" width="18.33203125" style="25" customWidth="1"/>
    <col min="11013" max="11013" width="14.44140625" style="25"/>
    <col min="11014" max="11014" width="5.109375" style="25" customWidth="1"/>
    <col min="11015" max="11263" width="14.44140625" style="25"/>
    <col min="11264" max="11264" width="5.109375" style="25" customWidth="1"/>
    <col min="11265" max="11266" width="14.44140625" style="25"/>
    <col min="11267" max="11267" width="5.109375" style="25" customWidth="1"/>
    <col min="11268" max="11268" width="18.33203125" style="25" customWidth="1"/>
    <col min="11269" max="11269" width="14.44140625" style="25"/>
    <col min="11270" max="11270" width="5.109375" style="25" customWidth="1"/>
    <col min="11271" max="11519" width="14.44140625" style="25"/>
    <col min="11520" max="11520" width="5.109375" style="25" customWidth="1"/>
    <col min="11521" max="11522" width="14.44140625" style="25"/>
    <col min="11523" max="11523" width="5.109375" style="25" customWidth="1"/>
    <col min="11524" max="11524" width="18.33203125" style="25" customWidth="1"/>
    <col min="11525" max="11525" width="14.44140625" style="25"/>
    <col min="11526" max="11526" width="5.109375" style="25" customWidth="1"/>
    <col min="11527" max="11775" width="14.44140625" style="25"/>
    <col min="11776" max="11776" width="5.109375" style="25" customWidth="1"/>
    <col min="11777" max="11778" width="14.44140625" style="25"/>
    <col min="11779" max="11779" width="5.109375" style="25" customWidth="1"/>
    <col min="11780" max="11780" width="18.33203125" style="25" customWidth="1"/>
    <col min="11781" max="11781" width="14.44140625" style="25"/>
    <col min="11782" max="11782" width="5.109375" style="25" customWidth="1"/>
    <col min="11783" max="12031" width="14.44140625" style="25"/>
    <col min="12032" max="12032" width="5.109375" style="25" customWidth="1"/>
    <col min="12033" max="12034" width="14.44140625" style="25"/>
    <col min="12035" max="12035" width="5.109375" style="25" customWidth="1"/>
    <col min="12036" max="12036" width="18.33203125" style="25" customWidth="1"/>
    <col min="12037" max="12037" width="14.44140625" style="25"/>
    <col min="12038" max="12038" width="5.109375" style="25" customWidth="1"/>
    <col min="12039" max="12287" width="14.44140625" style="25"/>
    <col min="12288" max="12288" width="5.109375" style="25" customWidth="1"/>
    <col min="12289" max="12290" width="14.44140625" style="25"/>
    <col min="12291" max="12291" width="5.109375" style="25" customWidth="1"/>
    <col min="12292" max="12292" width="18.33203125" style="25" customWidth="1"/>
    <col min="12293" max="12293" width="14.44140625" style="25"/>
    <col min="12294" max="12294" width="5.109375" style="25" customWidth="1"/>
    <col min="12295" max="12543" width="14.44140625" style="25"/>
    <col min="12544" max="12544" width="5.109375" style="25" customWidth="1"/>
    <col min="12545" max="12546" width="14.44140625" style="25"/>
    <col min="12547" max="12547" width="5.109375" style="25" customWidth="1"/>
    <col min="12548" max="12548" width="18.33203125" style="25" customWidth="1"/>
    <col min="12549" max="12549" width="14.44140625" style="25"/>
    <col min="12550" max="12550" width="5.109375" style="25" customWidth="1"/>
    <col min="12551" max="12799" width="14.44140625" style="25"/>
    <col min="12800" max="12800" width="5.109375" style="25" customWidth="1"/>
    <col min="12801" max="12802" width="14.44140625" style="25"/>
    <col min="12803" max="12803" width="5.109375" style="25" customWidth="1"/>
    <col min="12804" max="12804" width="18.33203125" style="25" customWidth="1"/>
    <col min="12805" max="12805" width="14.44140625" style="25"/>
    <col min="12806" max="12806" width="5.109375" style="25" customWidth="1"/>
    <col min="12807" max="13055" width="14.44140625" style="25"/>
    <col min="13056" max="13056" width="5.109375" style="25" customWidth="1"/>
    <col min="13057" max="13058" width="14.44140625" style="25"/>
    <col min="13059" max="13059" width="5.109375" style="25" customWidth="1"/>
    <col min="13060" max="13060" width="18.33203125" style="25" customWidth="1"/>
    <col min="13061" max="13061" width="14.44140625" style="25"/>
    <col min="13062" max="13062" width="5.109375" style="25" customWidth="1"/>
    <col min="13063" max="13311" width="14.44140625" style="25"/>
    <col min="13312" max="13312" width="5.109375" style="25" customWidth="1"/>
    <col min="13313" max="13314" width="14.44140625" style="25"/>
    <col min="13315" max="13315" width="5.109375" style="25" customWidth="1"/>
    <col min="13316" max="13316" width="18.33203125" style="25" customWidth="1"/>
    <col min="13317" max="13317" width="14.44140625" style="25"/>
    <col min="13318" max="13318" width="5.109375" style="25" customWidth="1"/>
    <col min="13319" max="13567" width="14.44140625" style="25"/>
    <col min="13568" max="13568" width="5.109375" style="25" customWidth="1"/>
    <col min="13569" max="13570" width="14.44140625" style="25"/>
    <col min="13571" max="13571" width="5.109375" style="25" customWidth="1"/>
    <col min="13572" max="13572" width="18.33203125" style="25" customWidth="1"/>
    <col min="13573" max="13573" width="14.44140625" style="25"/>
    <col min="13574" max="13574" width="5.109375" style="25" customWidth="1"/>
    <col min="13575" max="13823" width="14.44140625" style="25"/>
    <col min="13824" max="13824" width="5.109375" style="25" customWidth="1"/>
    <col min="13825" max="13826" width="14.44140625" style="25"/>
    <col min="13827" max="13827" width="5.109375" style="25" customWidth="1"/>
    <col min="13828" max="13828" width="18.33203125" style="25" customWidth="1"/>
    <col min="13829" max="13829" width="14.44140625" style="25"/>
    <col min="13830" max="13830" width="5.109375" style="25" customWidth="1"/>
    <col min="13831" max="14079" width="14.44140625" style="25"/>
    <col min="14080" max="14080" width="5.109375" style="25" customWidth="1"/>
    <col min="14081" max="14082" width="14.44140625" style="25"/>
    <col min="14083" max="14083" width="5.109375" style="25" customWidth="1"/>
    <col min="14084" max="14084" width="18.33203125" style="25" customWidth="1"/>
    <col min="14085" max="14085" width="14.44140625" style="25"/>
    <col min="14086" max="14086" width="5.109375" style="25" customWidth="1"/>
    <col min="14087" max="14335" width="14.44140625" style="25"/>
    <col min="14336" max="14336" width="5.109375" style="25" customWidth="1"/>
    <col min="14337" max="14338" width="14.44140625" style="25"/>
    <col min="14339" max="14339" width="5.109375" style="25" customWidth="1"/>
    <col min="14340" max="14340" width="18.33203125" style="25" customWidth="1"/>
    <col min="14341" max="14341" width="14.44140625" style="25"/>
    <col min="14342" max="14342" width="5.109375" style="25" customWidth="1"/>
    <col min="14343" max="14591" width="14.44140625" style="25"/>
    <col min="14592" max="14592" width="5.109375" style="25" customWidth="1"/>
    <col min="14593" max="14594" width="14.44140625" style="25"/>
    <col min="14595" max="14595" width="5.109375" style="25" customWidth="1"/>
    <col min="14596" max="14596" width="18.33203125" style="25" customWidth="1"/>
    <col min="14597" max="14597" width="14.44140625" style="25"/>
    <col min="14598" max="14598" width="5.109375" style="25" customWidth="1"/>
    <col min="14599" max="14847" width="14.44140625" style="25"/>
    <col min="14848" max="14848" width="5.109375" style="25" customWidth="1"/>
    <col min="14849" max="14850" width="14.44140625" style="25"/>
    <col min="14851" max="14851" width="5.109375" style="25" customWidth="1"/>
    <col min="14852" max="14852" width="18.33203125" style="25" customWidth="1"/>
    <col min="14853" max="14853" width="14.44140625" style="25"/>
    <col min="14854" max="14854" width="5.109375" style="25" customWidth="1"/>
    <col min="14855" max="15103" width="14.44140625" style="25"/>
    <col min="15104" max="15104" width="5.109375" style="25" customWidth="1"/>
    <col min="15105" max="15106" width="14.44140625" style="25"/>
    <col min="15107" max="15107" width="5.109375" style="25" customWidth="1"/>
    <col min="15108" max="15108" width="18.33203125" style="25" customWidth="1"/>
    <col min="15109" max="15109" width="14.44140625" style="25"/>
    <col min="15110" max="15110" width="5.109375" style="25" customWidth="1"/>
    <col min="15111" max="15359" width="14.44140625" style="25"/>
    <col min="15360" max="15360" width="5.109375" style="25" customWidth="1"/>
    <col min="15361" max="15362" width="14.44140625" style="25"/>
    <col min="15363" max="15363" width="5.109375" style="25" customWidth="1"/>
    <col min="15364" max="15364" width="18.33203125" style="25" customWidth="1"/>
    <col min="15365" max="15365" width="14.44140625" style="25"/>
    <col min="15366" max="15366" width="5.109375" style="25" customWidth="1"/>
    <col min="15367" max="15615" width="14.44140625" style="25"/>
    <col min="15616" max="15616" width="5.109375" style="25" customWidth="1"/>
    <col min="15617" max="15618" width="14.44140625" style="25"/>
    <col min="15619" max="15619" width="5.109375" style="25" customWidth="1"/>
    <col min="15620" max="15620" width="18.33203125" style="25" customWidth="1"/>
    <col min="15621" max="15621" width="14.44140625" style="25"/>
    <col min="15622" max="15622" width="5.109375" style="25" customWidth="1"/>
    <col min="15623" max="15871" width="14.44140625" style="25"/>
    <col min="15872" max="15872" width="5.109375" style="25" customWidth="1"/>
    <col min="15873" max="15874" width="14.44140625" style="25"/>
    <col min="15875" max="15875" width="5.109375" style="25" customWidth="1"/>
    <col min="15876" max="15876" width="18.33203125" style="25" customWidth="1"/>
    <col min="15877" max="15877" width="14.44140625" style="25"/>
    <col min="15878" max="15878" width="5.109375" style="25" customWidth="1"/>
    <col min="15879" max="16127" width="14.44140625" style="25"/>
    <col min="16128" max="16128" width="5.109375" style="25" customWidth="1"/>
    <col min="16129" max="16130" width="14.44140625" style="25"/>
    <col min="16131" max="16131" width="5.109375" style="25" customWidth="1"/>
    <col min="16132" max="16132" width="18.33203125" style="25" customWidth="1"/>
    <col min="16133" max="16133" width="14.44140625" style="25"/>
    <col min="16134" max="16134" width="5.109375" style="25" customWidth="1"/>
    <col min="16135" max="16384" width="14.44140625" style="25"/>
  </cols>
  <sheetData>
    <row r="2" spans="1:254" s="24" customFormat="1" ht="15" customHeight="1" x14ac:dyDescent="0.3">
      <c r="B2" s="24" t="s">
        <v>43</v>
      </c>
    </row>
    <row r="3" spans="1:254" ht="11.85" customHeight="1" x14ac:dyDescent="0.3">
      <c r="A3" s="25"/>
      <c r="B3" s="26" t="s">
        <v>40</v>
      </c>
      <c r="C3" s="25"/>
      <c r="D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</row>
    <row r="4" spans="1:254" ht="15" customHeight="1" x14ac:dyDescent="0.3">
      <c r="A4" s="25"/>
      <c r="B4" s="27"/>
      <c r="C4" s="27"/>
      <c r="D4" s="27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</row>
    <row r="5" spans="1:254" ht="15" customHeight="1" x14ac:dyDescent="0.3">
      <c r="A5" s="25"/>
      <c r="B5" s="27"/>
      <c r="C5" s="27"/>
      <c r="D5" s="27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ht="11.85" customHeight="1" thickBot="1" x14ac:dyDescent="0.35">
      <c r="B6" s="49" t="s">
        <v>62</v>
      </c>
      <c r="C6" s="29"/>
      <c r="F6" s="29" t="s">
        <v>45</v>
      </c>
      <c r="G6" s="29"/>
      <c r="J6" s="29" t="s">
        <v>48</v>
      </c>
      <c r="K6" s="29"/>
      <c r="N6" s="29" t="s">
        <v>44</v>
      </c>
      <c r="IR6" s="25"/>
      <c r="IS6" s="25"/>
      <c r="IT6" s="25"/>
    </row>
    <row r="7" spans="1:254" ht="11.85" customHeight="1" x14ac:dyDescent="0.3">
      <c r="F7" s="28"/>
      <c r="G7" s="28"/>
      <c r="N7" s="48" t="str">
        <f>obLibs&amp;"net.finmath.initialmargin.regression.InitialMarginRegressionTest"</f>
        <v>net.finmath.initialmargin.regression.InitialMarginRegressionTest</v>
      </c>
      <c r="IR7" s="25"/>
      <c r="IS7" s="25"/>
      <c r="IT7" s="25"/>
    </row>
    <row r="8" spans="1:254" ht="11.85" customHeight="1" x14ac:dyDescent="0.3">
      <c r="B8" s="31" t="s">
        <v>2</v>
      </c>
      <c r="C8" s="31"/>
      <c r="D8" s="31" t="s">
        <v>16</v>
      </c>
      <c r="F8" s="31" t="s">
        <v>2</v>
      </c>
      <c r="G8" s="31"/>
      <c r="H8" s="31" t="s">
        <v>16</v>
      </c>
      <c r="J8" s="31" t="s">
        <v>2</v>
      </c>
      <c r="K8" s="31"/>
      <c r="N8" s="48" t="str">
        <f>obLibs&amp;"net.finmath.marketdata.model.curves"</f>
        <v>net.finmath.marketdata.model.curves</v>
      </c>
      <c r="IR8" s="25"/>
      <c r="IS8" s="25"/>
      <c r="IT8" s="25"/>
    </row>
    <row r="9" spans="1:254" ht="11.4" customHeight="1" x14ac:dyDescent="0.3">
      <c r="B9" s="40" t="str">
        <f>[1]!obMake("Times"&amp;ROW()&amp;COLUMN(),"double[]",B10:B14)</f>
        <v>Times92 
[7054]</v>
      </c>
      <c r="C9" s="41" t="str">
        <f>[1]!obMake("Discount Factors","double[]",C10:C14)</f>
        <v>Discount Factors 
[7055]</v>
      </c>
      <c r="D9" s="40" t="str">
        <f>[1]!obcall("DiscountCurve",N8&amp;".DiscountCurve","createDiscountCurveFromDiscountFactors",[1]!obMake("","String","discountCurve"),B9,C9)</f>
        <v>DiscountCurve 
[11720]</v>
      </c>
      <c r="F9" s="40" t="str">
        <f>[1]!obMake("Times"&amp;ROW()&amp;COLUMN(),"double[]",F10:F14)</f>
        <v>Times96 
[7057]</v>
      </c>
      <c r="G9" s="41" t="str">
        <f>[1]!obMake("Forwards","double[]",G10:G14)</f>
        <v>Forwards 
[7058]</v>
      </c>
      <c r="H9" s="40" t="str">
        <f>[1]!obcall("ForwardCurve",N8&amp;".ForwardCurve","createForwardCurveFromForwards",[1]!obMake("","String","forwardCurve"),F9,G9,[1]!obMake("tenor","double",0.5))</f>
        <v>ForwardCurve 
[11723]</v>
      </c>
      <c r="I9" s="30"/>
      <c r="J9" s="40" t="str">
        <f>[1]!obMake("VolatilityParameter","double",K9)</f>
        <v>VolatilityParameter 
[20926]</v>
      </c>
      <c r="K9" s="32">
        <f>Regression!C7</f>
        <v>0.2</v>
      </c>
      <c r="N9" s="30" t="s">
        <v>46</v>
      </c>
      <c r="IR9" s="25"/>
      <c r="IS9" s="25"/>
      <c r="IT9" s="25"/>
    </row>
    <row r="10" spans="1:254" ht="11.85" customHeight="1" x14ac:dyDescent="0.3">
      <c r="B10" s="64">
        <v>0.5</v>
      </c>
      <c r="C10" s="32">
        <v>0.996</v>
      </c>
      <c r="F10" s="32">
        <v>0.5</v>
      </c>
      <c r="G10" s="32">
        <v>0.02</v>
      </c>
      <c r="J10" s="40" t="str">
        <f>[1]!obMake("numberOfPaths"&amp;COLUMN(),"int",K10)</f>
        <v>numberOfPaths10 
[7061]</v>
      </c>
      <c r="K10" s="32">
        <v>1000</v>
      </c>
      <c r="N10" s="30" t="str">
        <f>obLibs&amp;"net.finmath.montecarlo.RandomVariableFactory"</f>
        <v>net.finmath.montecarlo.RandomVariableFactory</v>
      </c>
      <c r="IR10" s="25"/>
      <c r="IS10" s="25"/>
      <c r="IT10" s="25"/>
    </row>
    <row r="11" spans="1:254" ht="11.85" customHeight="1" x14ac:dyDescent="0.3">
      <c r="B11" s="32">
        <v>1</v>
      </c>
      <c r="C11" s="33">
        <v>0.995</v>
      </c>
      <c r="F11" s="32">
        <v>1</v>
      </c>
      <c r="G11" s="32">
        <v>0.02</v>
      </c>
      <c r="J11" s="40" t="str">
        <f>[1]!obMake("numberOfFactors"&amp;COLUMN(),"int",K11)</f>
        <v>numberOfFactors10 
[7062]</v>
      </c>
      <c r="K11" s="32">
        <v>1</v>
      </c>
      <c r="N11" s="30" t="str">
        <f>obLibs&amp;"net.finmath.analytic.model.curves"</f>
        <v>net.finmath.analytic.model.curves</v>
      </c>
      <c r="IR11" s="25"/>
      <c r="IS11" s="25"/>
      <c r="IT11" s="25"/>
    </row>
    <row r="12" spans="1:254" ht="11.85" customHeight="1" x14ac:dyDescent="0.3">
      <c r="B12" s="32">
        <v>2</v>
      </c>
      <c r="C12" s="33">
        <v>0.99399999999999999</v>
      </c>
      <c r="F12" s="32">
        <v>2</v>
      </c>
      <c r="G12" s="32">
        <f>G11</f>
        <v>0.02</v>
      </c>
      <c r="J12" s="40" t="str">
        <f>[1]!obMake("correlationDecayParameter"&amp;COLUMN(),"double",K12)</f>
        <v>correlationDecayParameter10 
[7063]</v>
      </c>
      <c r="K12" s="32">
        <v>0</v>
      </c>
      <c r="IR12" s="25"/>
      <c r="IS12" s="25"/>
      <c r="IT12" s="25"/>
    </row>
    <row r="13" spans="1:254" ht="11.4" customHeight="1" x14ac:dyDescent="0.3">
      <c r="B13" s="32">
        <v>5</v>
      </c>
      <c r="C13" s="33">
        <v>0.99299999999999999</v>
      </c>
      <c r="D13" s="1"/>
      <c r="F13" s="32">
        <v>5</v>
      </c>
      <c r="G13" s="32">
        <f>G12</f>
        <v>0.02</v>
      </c>
      <c r="J13" s="40" t="str">
        <f>[1]!obMake("RVFactory"&amp;COLUMN(),$N$10)</f>
        <v>RVFactory10 
[11718]</v>
      </c>
      <c r="K13" s="30"/>
      <c r="IR13" s="25"/>
      <c r="IS13" s="25"/>
      <c r="IT13" s="25"/>
    </row>
    <row r="14" spans="1:254" ht="12" customHeight="1" x14ac:dyDescent="0.3">
      <c r="B14" s="32">
        <v>30</v>
      </c>
      <c r="C14" s="33">
        <v>0.98</v>
      </c>
      <c r="F14" s="32">
        <v>30</v>
      </c>
      <c r="G14" s="32">
        <f>G13</f>
        <v>0.02</v>
      </c>
      <c r="J14" s="31" t="s">
        <v>16</v>
      </c>
      <c r="K14" s="31"/>
      <c r="IR14" s="25"/>
      <c r="IS14" s="25"/>
      <c r="IT14" s="25"/>
    </row>
    <row r="15" spans="1:254" ht="11.85" customHeight="1" x14ac:dyDescent="0.3">
      <c r="B15" s="31"/>
      <c r="C15" s="31"/>
      <c r="D15" s="24"/>
      <c r="F15" s="31"/>
      <c r="G15" s="31"/>
      <c r="J15" s="40" t="str">
        <f>[1]!obcall("LMMreg",$N$7,"createLIBORMarketModel",J13,J10:J11,D9,H9,J12,J9)</f>
        <v>LMMreg 
[30104]</v>
      </c>
      <c r="K15" s="30"/>
      <c r="IR15" s="25"/>
      <c r="IS15" s="25"/>
      <c r="IT15" s="25"/>
    </row>
    <row r="16" spans="1:254" ht="11.85" customHeight="1" x14ac:dyDescent="0.3">
      <c r="B16" s="24"/>
      <c r="D16" s="24"/>
      <c r="J16" s="30"/>
      <c r="K16" s="30"/>
      <c r="IR16" s="25"/>
      <c r="IS16" s="25"/>
      <c r="IT16" s="25"/>
    </row>
    <row r="17" spans="2:254" ht="11.85" customHeight="1" x14ac:dyDescent="0.3">
      <c r="B17" s="24"/>
      <c r="C17" s="24"/>
      <c r="D17" s="24"/>
      <c r="K17" s="30"/>
      <c r="IP17" s="25"/>
      <c r="IQ17" s="25"/>
      <c r="IR17" s="25"/>
      <c r="IS17" s="25"/>
      <c r="IT17" s="25"/>
    </row>
    <row r="18" spans="2:254" ht="11.85" customHeight="1" x14ac:dyDescent="0.3">
      <c r="D18" s="24"/>
      <c r="IR18" s="25"/>
      <c r="IS18" s="25"/>
      <c r="IT18" s="25"/>
    </row>
    <row r="19" spans="2:254" ht="11.85" customHeight="1" x14ac:dyDescent="0.3">
      <c r="D19" s="24"/>
      <c r="IR19" s="25"/>
      <c r="IS19" s="25"/>
      <c r="IT19" s="25"/>
    </row>
    <row r="20" spans="2:254" ht="11.85" customHeight="1" x14ac:dyDescent="0.3">
      <c r="D20" s="24"/>
      <c r="IR20" s="25"/>
      <c r="IS20" s="25"/>
      <c r="IT20" s="25"/>
    </row>
    <row r="21" spans="2:254" ht="13.8" customHeight="1" x14ac:dyDescent="0.3">
      <c r="D21" s="24"/>
      <c r="IR21" s="25"/>
      <c r="IS21" s="25"/>
      <c r="IT21" s="25"/>
    </row>
    <row r="22" spans="2:254" ht="11.85" customHeight="1" x14ac:dyDescent="0.3">
      <c r="D22" s="24"/>
      <c r="IR22" s="25"/>
      <c r="IS22" s="25"/>
      <c r="IT22" s="25"/>
    </row>
    <row r="23" spans="2:254" ht="11.85" customHeight="1" x14ac:dyDescent="0.3">
      <c r="D23" s="24"/>
      <c r="IR23" s="25"/>
      <c r="IS23" s="25"/>
      <c r="IT23" s="25"/>
    </row>
    <row r="24" spans="2:254" ht="11.85" customHeight="1" x14ac:dyDescent="0.3">
      <c r="D24" s="24"/>
      <c r="IR24" s="25"/>
      <c r="IS24" s="25"/>
      <c r="IT24" s="25"/>
    </row>
    <row r="25" spans="2:254" ht="11.85" customHeight="1" x14ac:dyDescent="0.3">
      <c r="D25" s="24"/>
      <c r="IR25" s="25"/>
      <c r="IS25" s="25"/>
      <c r="IT25" s="25"/>
    </row>
    <row r="26" spans="2:254" ht="11.85" customHeight="1" x14ac:dyDescent="0.3">
      <c r="D26" s="24"/>
      <c r="IR26" s="25"/>
      <c r="IS26" s="25"/>
      <c r="IT26" s="25"/>
    </row>
    <row r="27" spans="2:254" ht="11.4" customHeight="1" x14ac:dyDescent="0.3">
      <c r="D27" s="24"/>
      <c r="IR27" s="25"/>
      <c r="IS27" s="25"/>
      <c r="IT27" s="25"/>
    </row>
    <row r="28" spans="2:254" ht="11.85" customHeight="1" x14ac:dyDescent="0.3">
      <c r="D28" s="24"/>
      <c r="IR28" s="25"/>
      <c r="IS28" s="25"/>
      <c r="IT28" s="25"/>
    </row>
    <row r="29" spans="2:254" ht="11.85" customHeight="1" x14ac:dyDescent="0.3">
      <c r="B29" s="24"/>
      <c r="C29" s="24"/>
      <c r="D29" s="24"/>
      <c r="H29" s="30"/>
      <c r="I29" s="30"/>
      <c r="IR29" s="25"/>
      <c r="IS29" s="25"/>
      <c r="IT29" s="25"/>
    </row>
    <row r="30" spans="2:254" ht="11.4" customHeight="1" x14ac:dyDescent="0.3">
      <c r="B30" s="24"/>
      <c r="C30" s="24"/>
      <c r="D30" s="24"/>
      <c r="J30" s="30"/>
      <c r="IR30" s="25"/>
      <c r="IS30" s="25"/>
      <c r="IT30" s="25"/>
    </row>
    <row r="31" spans="2:254" ht="13.8" customHeight="1" x14ac:dyDescent="0.3">
      <c r="B31" s="24"/>
      <c r="C31" s="24"/>
      <c r="D31" s="24"/>
      <c r="IR31" s="25"/>
      <c r="IS31" s="25"/>
      <c r="IT31" s="25"/>
    </row>
    <row r="32" spans="2:254" ht="13.2" customHeight="1" x14ac:dyDescent="0.3">
      <c r="B32" s="30"/>
      <c r="C32" s="34"/>
      <c r="IR32" s="25"/>
      <c r="IS32" s="25"/>
      <c r="IT32" s="25"/>
    </row>
    <row r="33" spans="2:254" ht="11.85" customHeight="1" x14ac:dyDescent="0.3">
      <c r="C33" s="33"/>
      <c r="IR33" s="25"/>
      <c r="IS33" s="25"/>
      <c r="IT33" s="25"/>
    </row>
    <row r="34" spans="2:254" ht="11.85" customHeight="1" x14ac:dyDescent="0.3">
      <c r="IR34" s="25"/>
      <c r="IS34" s="25"/>
      <c r="IT34" s="25"/>
    </row>
    <row r="35" spans="2:254" ht="11.85" customHeight="1" x14ac:dyDescent="0.3">
      <c r="IR35" s="25"/>
      <c r="IS35" s="25"/>
      <c r="IT35" s="25"/>
    </row>
    <row r="36" spans="2:254" ht="11.85" customHeight="1" x14ac:dyDescent="0.3">
      <c r="B36" s="35"/>
      <c r="IR36" s="25"/>
      <c r="IS36" s="25"/>
      <c r="IT36" s="25"/>
    </row>
    <row r="37" spans="2:254" ht="11.85" customHeight="1" x14ac:dyDescent="0.3">
      <c r="B37" s="35"/>
      <c r="IS37" s="25"/>
      <c r="IT37" s="25"/>
    </row>
    <row r="38" spans="2:254" ht="11.85" customHeight="1" x14ac:dyDescent="0.3">
      <c r="B38" s="35"/>
      <c r="IS38" s="25"/>
      <c r="IT38" s="25"/>
    </row>
    <row r="39" spans="2:254" ht="11.85" customHeight="1" x14ac:dyDescent="0.3">
      <c r="B39" s="35"/>
      <c r="IS39" s="25"/>
      <c r="IT39" s="25"/>
    </row>
    <row r="40" spans="2:254" ht="11.85" customHeight="1" x14ac:dyDescent="0.3">
      <c r="B40" s="35"/>
      <c r="IS40" s="25"/>
      <c r="IT40" s="25"/>
    </row>
    <row r="41" spans="2:254" ht="11.85" customHeight="1" x14ac:dyDescent="0.3">
      <c r="B41" s="35"/>
      <c r="IS41" s="25"/>
      <c r="IT41" s="25"/>
    </row>
    <row r="42" spans="2:254" ht="11.85" customHeight="1" x14ac:dyDescent="0.3">
      <c r="B42" s="36"/>
      <c r="C42" s="36"/>
      <c r="IS42" s="25"/>
      <c r="IT42" s="25"/>
    </row>
    <row r="43" spans="2:254" ht="11.85" customHeight="1" x14ac:dyDescent="0.3">
      <c r="B43" s="36"/>
      <c r="C43" s="36"/>
      <c r="D43" s="35"/>
    </row>
    <row r="44" spans="2:254" ht="11.85" customHeight="1" x14ac:dyDescent="0.3">
      <c r="B44" s="36"/>
      <c r="C44" s="36"/>
      <c r="D44" s="35"/>
    </row>
    <row r="45" spans="2:254" ht="11.85" customHeight="1" x14ac:dyDescent="0.3">
      <c r="B45" s="36"/>
      <c r="C45" s="36"/>
      <c r="D45" s="35"/>
    </row>
    <row r="46" spans="2:254" ht="11.85" customHeight="1" x14ac:dyDescent="0.3">
      <c r="B46" s="36"/>
      <c r="C46" s="36"/>
      <c r="D46" s="35"/>
    </row>
    <row r="47" spans="2:254" ht="11.85" customHeight="1" x14ac:dyDescent="0.3">
      <c r="B47" s="36"/>
      <c r="C47" s="36"/>
      <c r="D47" s="35"/>
    </row>
    <row r="48" spans="2:254" ht="11.85" customHeight="1" x14ac:dyDescent="0.3">
      <c r="B48" s="36"/>
      <c r="C48" s="36"/>
      <c r="D48" s="35"/>
    </row>
    <row r="49" spans="2:4" ht="11.85" customHeight="1" x14ac:dyDescent="0.3">
      <c r="B49" s="36"/>
      <c r="C49" s="36"/>
      <c r="D49" s="35"/>
    </row>
    <row r="50" spans="2:4" ht="11.85" customHeight="1" x14ac:dyDescent="0.3">
      <c r="B50" s="36"/>
      <c r="C50" s="36"/>
      <c r="D50" s="35"/>
    </row>
    <row r="51" spans="2:4" ht="11.85" customHeight="1" x14ac:dyDescent="0.3">
      <c r="B51" s="36"/>
      <c r="C51" s="36"/>
      <c r="D51" s="35"/>
    </row>
    <row r="52" spans="2:4" ht="11.85" customHeight="1" x14ac:dyDescent="0.3">
      <c r="B52" s="36"/>
      <c r="C52" s="36"/>
      <c r="D52" s="35"/>
    </row>
    <row r="53" spans="2:4" ht="11.85" customHeight="1" x14ac:dyDescent="0.3">
      <c r="B53" s="36"/>
      <c r="C53" s="36"/>
      <c r="D53" s="35"/>
    </row>
    <row r="54" spans="2:4" ht="11.85" customHeight="1" x14ac:dyDescent="0.3">
      <c r="B54" s="36"/>
      <c r="C54" s="36"/>
      <c r="D54" s="35"/>
    </row>
    <row r="55" spans="2:4" ht="11.85" customHeight="1" x14ac:dyDescent="0.3">
      <c r="B55" s="36"/>
      <c r="C55" s="36"/>
      <c r="D55" s="35"/>
    </row>
    <row r="56" spans="2:4" ht="11.85" customHeight="1" x14ac:dyDescent="0.3">
      <c r="B56" s="36"/>
      <c r="C56" s="36"/>
      <c r="D56" s="35"/>
    </row>
    <row r="57" spans="2:4" ht="11.85" customHeight="1" x14ac:dyDescent="0.3">
      <c r="B57" s="36"/>
      <c r="C57" s="36"/>
      <c r="D57" s="35"/>
    </row>
    <row r="58" spans="2:4" ht="11.85" customHeight="1" x14ac:dyDescent="0.3">
      <c r="B58" s="36"/>
      <c r="C58" s="36"/>
      <c r="D58" s="35"/>
    </row>
    <row r="59" spans="2:4" ht="11.85" customHeight="1" x14ac:dyDescent="0.3">
      <c r="B59" s="36"/>
      <c r="C59" s="36"/>
      <c r="D59" s="35"/>
    </row>
    <row r="60" spans="2:4" ht="11.85" customHeight="1" x14ac:dyDescent="0.3">
      <c r="B60" s="36"/>
      <c r="C60" s="36"/>
      <c r="D60" s="35"/>
    </row>
    <row r="61" spans="2:4" ht="11.85" customHeight="1" x14ac:dyDescent="0.3">
      <c r="B61" s="36"/>
      <c r="C61" s="36"/>
      <c r="D61" s="35"/>
    </row>
    <row r="62" spans="2:4" ht="11.85" customHeight="1" x14ac:dyDescent="0.3">
      <c r="B62" s="36"/>
      <c r="C62" s="36"/>
      <c r="D62" s="35"/>
    </row>
    <row r="63" spans="2:4" ht="11.85" customHeight="1" x14ac:dyDescent="0.3">
      <c r="B63" s="36"/>
      <c r="C63" s="36"/>
      <c r="D63" s="35"/>
    </row>
    <row r="64" spans="2:4" ht="11.85" customHeight="1" x14ac:dyDescent="0.3">
      <c r="B64" s="36"/>
      <c r="C64" s="36"/>
      <c r="D64" s="35"/>
    </row>
    <row r="65" spans="2:4" ht="11.85" customHeight="1" x14ac:dyDescent="0.3">
      <c r="B65" s="36"/>
      <c r="C65" s="36"/>
      <c r="D65" s="35"/>
    </row>
    <row r="66" spans="2:4" ht="11.85" customHeight="1" x14ac:dyDescent="0.3">
      <c r="B66" s="36"/>
      <c r="C66" s="36"/>
      <c r="D66" s="35"/>
    </row>
    <row r="67" spans="2:4" ht="11.85" customHeight="1" x14ac:dyDescent="0.3">
      <c r="B67" s="36"/>
      <c r="C67" s="36"/>
      <c r="D67" s="35"/>
    </row>
    <row r="68" spans="2:4" ht="11.85" customHeight="1" x14ac:dyDescent="0.3">
      <c r="B68" s="36"/>
      <c r="C68" s="36"/>
      <c r="D68" s="35"/>
    </row>
    <row r="69" spans="2:4" ht="11.85" customHeight="1" x14ac:dyDescent="0.3">
      <c r="B69" s="36"/>
      <c r="C69" s="36"/>
      <c r="D69" s="35"/>
    </row>
    <row r="70" spans="2:4" ht="11.85" customHeight="1" x14ac:dyDescent="0.3">
      <c r="B70" s="36"/>
      <c r="C70" s="36"/>
      <c r="D70" s="35"/>
    </row>
    <row r="71" spans="2:4" ht="11.85" customHeight="1" x14ac:dyDescent="0.3">
      <c r="B71" s="36"/>
      <c r="C71" s="36"/>
      <c r="D71" s="35"/>
    </row>
    <row r="72" spans="2:4" ht="11.85" customHeight="1" x14ac:dyDescent="0.3">
      <c r="B72" s="36"/>
      <c r="C72" s="36"/>
      <c r="D72" s="35"/>
    </row>
    <row r="73" spans="2:4" ht="11.85" customHeight="1" x14ac:dyDescent="0.3">
      <c r="B73" s="36"/>
      <c r="C73" s="36"/>
      <c r="D73" s="35"/>
    </row>
    <row r="74" spans="2:4" ht="11.85" customHeight="1" x14ac:dyDescent="0.3">
      <c r="B74" s="36"/>
      <c r="C74" s="36"/>
      <c r="D74" s="35"/>
    </row>
    <row r="75" spans="2:4" ht="11.85" customHeight="1" x14ac:dyDescent="0.3">
      <c r="B75" s="36"/>
      <c r="C75" s="36"/>
      <c r="D75" s="35"/>
    </row>
    <row r="76" spans="2:4" ht="11.85" customHeight="1" x14ac:dyDescent="0.3">
      <c r="B76" s="36"/>
      <c r="C76" s="36"/>
      <c r="D76" s="35"/>
    </row>
    <row r="77" spans="2:4" ht="11.85" customHeight="1" x14ac:dyDescent="0.3">
      <c r="B77" s="36"/>
      <c r="C77" s="36"/>
      <c r="D77" s="35"/>
    </row>
    <row r="78" spans="2:4" ht="11.85" customHeight="1" x14ac:dyDescent="0.3">
      <c r="B78" s="36"/>
      <c r="C78" s="36"/>
      <c r="D78" s="35"/>
    </row>
    <row r="79" spans="2:4" ht="11.85" customHeight="1" x14ac:dyDescent="0.3">
      <c r="B79" s="36"/>
      <c r="C79" s="36"/>
      <c r="D79" s="35"/>
    </row>
    <row r="80" spans="2:4" ht="11.85" customHeight="1" x14ac:dyDescent="0.3">
      <c r="B80" s="36"/>
      <c r="C80" s="36"/>
      <c r="D80" s="35"/>
    </row>
    <row r="81" spans="2:4" ht="11.85" customHeight="1" x14ac:dyDescent="0.3">
      <c r="B81" s="36"/>
      <c r="C81" s="36"/>
      <c r="D81" s="35"/>
    </row>
    <row r="82" spans="2:4" ht="11.85" customHeight="1" x14ac:dyDescent="0.3">
      <c r="B82" s="36"/>
      <c r="C82" s="36"/>
      <c r="D82" s="35"/>
    </row>
    <row r="83" spans="2:4" ht="11.85" customHeight="1" x14ac:dyDescent="0.3">
      <c r="B83" s="36"/>
      <c r="C83" s="36"/>
      <c r="D83" s="35"/>
    </row>
    <row r="84" spans="2:4" ht="11.85" customHeight="1" x14ac:dyDescent="0.3">
      <c r="B84" s="36"/>
      <c r="C84" s="36"/>
      <c r="D84" s="35"/>
    </row>
    <row r="85" spans="2:4" ht="11.85" customHeight="1" x14ac:dyDescent="0.3">
      <c r="B85" s="36"/>
      <c r="C85" s="36"/>
      <c r="D85" s="35"/>
    </row>
    <row r="86" spans="2:4" ht="11.85" customHeight="1" x14ac:dyDescent="0.3">
      <c r="B86" s="36"/>
      <c r="C86" s="36"/>
      <c r="D86" s="35"/>
    </row>
    <row r="87" spans="2:4" ht="11.85" customHeight="1" x14ac:dyDescent="0.3">
      <c r="B87" s="36"/>
      <c r="C87" s="36"/>
      <c r="D87" s="35"/>
    </row>
    <row r="88" spans="2:4" ht="11.85" customHeight="1" x14ac:dyDescent="0.3">
      <c r="B88" s="36"/>
      <c r="C88" s="36"/>
      <c r="D88" s="35"/>
    </row>
    <row r="89" spans="2:4" ht="11.85" customHeight="1" x14ac:dyDescent="0.3">
      <c r="B89" s="36"/>
      <c r="C89" s="36"/>
      <c r="D89" s="35"/>
    </row>
    <row r="90" spans="2:4" ht="11.85" customHeight="1" x14ac:dyDescent="0.3">
      <c r="B90" s="36"/>
      <c r="C90" s="36"/>
      <c r="D90" s="35"/>
    </row>
    <row r="91" spans="2:4" ht="11.85" customHeight="1" x14ac:dyDescent="0.3">
      <c r="B91" s="36"/>
      <c r="C91" s="36"/>
      <c r="D91" s="35"/>
    </row>
    <row r="92" spans="2:4" ht="11.85" customHeight="1" x14ac:dyDescent="0.3">
      <c r="B92" s="36"/>
      <c r="C92" s="36"/>
      <c r="D92" s="35"/>
    </row>
    <row r="93" spans="2:4" ht="11.85" customHeight="1" x14ac:dyDescent="0.3">
      <c r="B93" s="36"/>
      <c r="C93" s="36"/>
      <c r="D93" s="35"/>
    </row>
    <row r="94" spans="2:4" ht="11.85" customHeight="1" x14ac:dyDescent="0.3">
      <c r="B94" s="36"/>
      <c r="C94" s="36"/>
      <c r="D94" s="35"/>
    </row>
    <row r="95" spans="2:4" ht="11.85" customHeight="1" x14ac:dyDescent="0.3">
      <c r="B95" s="36"/>
      <c r="C95" s="36"/>
      <c r="D95" s="35"/>
    </row>
    <row r="96" spans="2:4" ht="11.85" customHeight="1" x14ac:dyDescent="0.3">
      <c r="B96" s="36"/>
      <c r="C96" s="36"/>
      <c r="D96" s="35"/>
    </row>
    <row r="97" spans="2:4" ht="11.85" customHeight="1" x14ac:dyDescent="0.3">
      <c r="B97" s="36"/>
      <c r="C97" s="36"/>
      <c r="D97" s="35"/>
    </row>
    <row r="98" spans="2:4" ht="11.85" customHeight="1" x14ac:dyDescent="0.3">
      <c r="B98" s="36"/>
      <c r="C98" s="36"/>
      <c r="D98" s="35"/>
    </row>
    <row r="99" spans="2:4" ht="11.85" customHeight="1" x14ac:dyDescent="0.3">
      <c r="B99" s="36"/>
      <c r="C99" s="36"/>
      <c r="D99" s="35"/>
    </row>
    <row r="100" spans="2:4" ht="11.85" customHeight="1" x14ac:dyDescent="0.3">
      <c r="B100" s="36"/>
      <c r="C100" s="36"/>
      <c r="D100" s="35"/>
    </row>
    <row r="101" spans="2:4" ht="11.85" customHeight="1" x14ac:dyDescent="0.3">
      <c r="B101" s="36"/>
      <c r="C101" s="36"/>
      <c r="D101" s="35"/>
    </row>
    <row r="102" spans="2:4" ht="11.85" customHeight="1" x14ac:dyDescent="0.3">
      <c r="B102" s="36"/>
      <c r="C102" s="36"/>
      <c r="D102" s="35"/>
    </row>
    <row r="103" spans="2:4" ht="11.85" customHeight="1" x14ac:dyDescent="0.3">
      <c r="B103" s="36"/>
      <c r="C103" s="36"/>
      <c r="D103" s="35"/>
    </row>
    <row r="104" spans="2:4" ht="11.85" customHeight="1" x14ac:dyDescent="0.3">
      <c r="B104" s="36"/>
      <c r="C104" s="36"/>
      <c r="D104" s="35"/>
    </row>
    <row r="105" spans="2:4" ht="11.85" customHeight="1" x14ac:dyDescent="0.3">
      <c r="B105" s="36"/>
      <c r="C105" s="36"/>
      <c r="D105" s="35"/>
    </row>
    <row r="106" spans="2:4" ht="11.85" customHeight="1" x14ac:dyDescent="0.3">
      <c r="B106" s="36"/>
      <c r="C106" s="36"/>
      <c r="D106" s="35"/>
    </row>
    <row r="107" spans="2:4" ht="11.85" customHeight="1" x14ac:dyDescent="0.3">
      <c r="B107" s="36"/>
      <c r="C107" s="36"/>
      <c r="D107" s="35"/>
    </row>
    <row r="108" spans="2:4" ht="11.85" customHeight="1" x14ac:dyDescent="0.3">
      <c r="B108" s="36"/>
      <c r="C108" s="36"/>
      <c r="D108" s="35"/>
    </row>
    <row r="109" spans="2:4" ht="11.85" customHeight="1" x14ac:dyDescent="0.3">
      <c r="B109" s="36"/>
      <c r="C109" s="36"/>
      <c r="D109" s="35"/>
    </row>
    <row r="110" spans="2:4" ht="11.85" customHeight="1" x14ac:dyDescent="0.3">
      <c r="B110" s="36"/>
      <c r="C110" s="36"/>
      <c r="D110" s="35"/>
    </row>
    <row r="111" spans="2:4" ht="11.85" customHeight="1" x14ac:dyDescent="0.3">
      <c r="B111" s="36"/>
      <c r="C111" s="36"/>
      <c r="D111" s="35"/>
    </row>
    <row r="112" spans="2:4" ht="11.85" customHeight="1" x14ac:dyDescent="0.3">
      <c r="B112" s="36"/>
      <c r="C112" s="36"/>
      <c r="D112" s="35"/>
    </row>
    <row r="113" spans="2:4" ht="11.85" customHeight="1" x14ac:dyDescent="0.3">
      <c r="B113" s="36"/>
      <c r="C113" s="36"/>
      <c r="D113" s="35"/>
    </row>
    <row r="114" spans="2:4" ht="11.85" customHeight="1" x14ac:dyDescent="0.3">
      <c r="B114" s="36"/>
      <c r="C114" s="36"/>
      <c r="D114" s="35"/>
    </row>
    <row r="115" spans="2:4" ht="11.85" customHeight="1" x14ac:dyDescent="0.3">
      <c r="B115" s="36"/>
      <c r="C115" s="36"/>
      <c r="D115" s="35"/>
    </row>
    <row r="116" spans="2:4" ht="11.85" customHeight="1" x14ac:dyDescent="0.3">
      <c r="B116" s="36"/>
      <c r="C116" s="36"/>
      <c r="D116" s="35"/>
    </row>
    <row r="117" spans="2:4" ht="11.85" customHeight="1" x14ac:dyDescent="0.3">
      <c r="B117" s="36"/>
      <c r="C117" s="36"/>
      <c r="D117" s="35"/>
    </row>
    <row r="118" spans="2:4" ht="11.85" customHeight="1" x14ac:dyDescent="0.3">
      <c r="B118" s="36"/>
      <c r="C118" s="36"/>
      <c r="D118" s="35"/>
    </row>
    <row r="119" spans="2:4" ht="11.85" customHeight="1" x14ac:dyDescent="0.3">
      <c r="B119" s="36"/>
      <c r="C119" s="36"/>
      <c r="D119" s="35"/>
    </row>
    <row r="120" spans="2:4" ht="11.85" customHeight="1" x14ac:dyDescent="0.3">
      <c r="B120" s="36"/>
      <c r="C120" s="36"/>
      <c r="D120" s="35"/>
    </row>
    <row r="121" spans="2:4" ht="11.85" customHeight="1" x14ac:dyDescent="0.3">
      <c r="B121" s="36"/>
      <c r="C121" s="36"/>
      <c r="D121" s="35"/>
    </row>
    <row r="122" spans="2:4" ht="11.85" customHeight="1" x14ac:dyDescent="0.3">
      <c r="B122" s="36"/>
      <c r="C122" s="36"/>
      <c r="D122" s="35"/>
    </row>
    <row r="123" spans="2:4" ht="11.85" customHeight="1" x14ac:dyDescent="0.3">
      <c r="B123" s="36"/>
      <c r="C123" s="36"/>
      <c r="D123" s="35"/>
    </row>
    <row r="124" spans="2:4" ht="11.85" customHeight="1" x14ac:dyDescent="0.3">
      <c r="B124" s="36"/>
      <c r="C124" s="36"/>
      <c r="D124" s="35"/>
    </row>
    <row r="125" spans="2:4" ht="11.85" customHeight="1" x14ac:dyDescent="0.3">
      <c r="B125" s="36"/>
      <c r="C125" s="36"/>
      <c r="D125" s="35"/>
    </row>
    <row r="126" spans="2:4" ht="11.85" customHeight="1" x14ac:dyDescent="0.3">
      <c r="B126" s="36"/>
      <c r="C126" s="36"/>
      <c r="D126" s="35"/>
    </row>
    <row r="127" spans="2:4" ht="11.85" customHeight="1" x14ac:dyDescent="0.3">
      <c r="B127" s="36"/>
      <c r="C127" s="36"/>
      <c r="D127" s="35"/>
    </row>
    <row r="128" spans="2:4" ht="11.85" customHeight="1" x14ac:dyDescent="0.3">
      <c r="B128" s="36"/>
      <c r="C128" s="36"/>
      <c r="D128" s="35"/>
    </row>
    <row r="129" spans="2:4" ht="11.85" customHeight="1" x14ac:dyDescent="0.3">
      <c r="B129" s="36"/>
      <c r="C129" s="36"/>
      <c r="D129" s="35"/>
    </row>
    <row r="130" spans="2:4" ht="11.85" customHeight="1" x14ac:dyDescent="0.3">
      <c r="B130" s="36"/>
      <c r="C130" s="36"/>
      <c r="D130" s="35"/>
    </row>
    <row r="131" spans="2:4" ht="11.85" customHeight="1" x14ac:dyDescent="0.3">
      <c r="B131" s="36"/>
      <c r="C131" s="36"/>
      <c r="D131" s="35"/>
    </row>
    <row r="132" spans="2:4" ht="11.85" customHeight="1" x14ac:dyDescent="0.3">
      <c r="B132" s="36"/>
      <c r="C132" s="36"/>
      <c r="D132" s="35"/>
    </row>
    <row r="133" spans="2:4" ht="11.85" customHeight="1" x14ac:dyDescent="0.3">
      <c r="B133" s="36"/>
      <c r="C133" s="36"/>
      <c r="D133" s="35"/>
    </row>
    <row r="134" spans="2:4" ht="11.85" customHeight="1" x14ac:dyDescent="0.3">
      <c r="B134" s="36"/>
      <c r="C134" s="36"/>
      <c r="D134" s="35"/>
    </row>
    <row r="135" spans="2:4" ht="11.85" customHeight="1" x14ac:dyDescent="0.3">
      <c r="B135" s="36"/>
      <c r="C135" s="36"/>
      <c r="D135" s="35"/>
    </row>
    <row r="136" spans="2:4" ht="11.85" customHeight="1" x14ac:dyDescent="0.3">
      <c r="B136" s="36"/>
      <c r="C136" s="36"/>
      <c r="D136" s="35"/>
    </row>
    <row r="137" spans="2:4" ht="11.85" customHeight="1" x14ac:dyDescent="0.3">
      <c r="B137" s="36"/>
      <c r="C137" s="36"/>
      <c r="D137" s="35"/>
    </row>
    <row r="138" spans="2:4" ht="11.85" customHeight="1" x14ac:dyDescent="0.3">
      <c r="B138" s="36"/>
      <c r="C138" s="36"/>
      <c r="D138" s="35"/>
    </row>
    <row r="139" spans="2:4" ht="11.85" customHeight="1" x14ac:dyDescent="0.3">
      <c r="B139" s="36"/>
      <c r="C139" s="36"/>
      <c r="D139" s="35"/>
    </row>
    <row r="140" spans="2:4" ht="11.85" customHeight="1" x14ac:dyDescent="0.3">
      <c r="B140" s="36"/>
      <c r="C140" s="36"/>
      <c r="D140" s="35"/>
    </row>
    <row r="141" spans="2:4" ht="11.85" customHeight="1" x14ac:dyDescent="0.3">
      <c r="B141" s="36"/>
      <c r="C141" s="36"/>
      <c r="D141" s="35"/>
    </row>
    <row r="142" spans="2:4" ht="11.85" customHeight="1" x14ac:dyDescent="0.3">
      <c r="B142" s="36"/>
      <c r="C142" s="36"/>
      <c r="D142" s="35"/>
    </row>
    <row r="143" spans="2:4" ht="11.85" customHeight="1" x14ac:dyDescent="0.3">
      <c r="B143" s="36"/>
      <c r="C143" s="36"/>
      <c r="D143" s="35"/>
    </row>
    <row r="144" spans="2:4" ht="11.85" customHeight="1" x14ac:dyDescent="0.3">
      <c r="B144" s="36"/>
      <c r="C144" s="36"/>
      <c r="D144" s="35"/>
    </row>
    <row r="145" spans="2:4" ht="11.85" customHeight="1" x14ac:dyDescent="0.3">
      <c r="B145" s="36"/>
      <c r="C145" s="36"/>
      <c r="D145" s="35"/>
    </row>
    <row r="146" spans="2:4" ht="11.85" customHeight="1" x14ac:dyDescent="0.3">
      <c r="B146" s="36"/>
      <c r="C146" s="36"/>
      <c r="D146" s="35"/>
    </row>
    <row r="147" spans="2:4" ht="11.85" customHeight="1" x14ac:dyDescent="0.3">
      <c r="B147" s="36"/>
      <c r="C147" s="36"/>
      <c r="D147" s="35"/>
    </row>
    <row r="148" spans="2:4" ht="11.85" customHeight="1" x14ac:dyDescent="0.3">
      <c r="B148" s="36"/>
      <c r="C148" s="36"/>
      <c r="D148" s="35"/>
    </row>
    <row r="149" spans="2:4" ht="11.85" customHeight="1" x14ac:dyDescent="0.3">
      <c r="B149" s="36"/>
      <c r="C149" s="36"/>
      <c r="D149" s="35"/>
    </row>
    <row r="150" spans="2:4" ht="11.85" customHeight="1" x14ac:dyDescent="0.3">
      <c r="B150" s="36"/>
      <c r="C150" s="36"/>
      <c r="D150" s="35"/>
    </row>
    <row r="151" spans="2:4" ht="11.85" customHeight="1" x14ac:dyDescent="0.3">
      <c r="B151" s="36"/>
      <c r="C151" s="36"/>
      <c r="D151" s="35"/>
    </row>
    <row r="152" spans="2:4" ht="11.85" customHeight="1" x14ac:dyDescent="0.3">
      <c r="B152" s="36"/>
      <c r="C152" s="36"/>
      <c r="D152" s="35"/>
    </row>
    <row r="153" spans="2:4" ht="11.85" customHeight="1" x14ac:dyDescent="0.3">
      <c r="B153" s="36"/>
      <c r="C153" s="36"/>
      <c r="D153" s="35"/>
    </row>
    <row r="154" spans="2:4" ht="11.85" customHeight="1" x14ac:dyDescent="0.3">
      <c r="B154" s="36"/>
      <c r="C154" s="36"/>
      <c r="D154" s="35"/>
    </row>
    <row r="155" spans="2:4" ht="11.85" customHeight="1" x14ac:dyDescent="0.3">
      <c r="B155" s="36"/>
      <c r="C155" s="36"/>
      <c r="D155" s="35"/>
    </row>
    <row r="156" spans="2:4" ht="11.85" customHeight="1" x14ac:dyDescent="0.3">
      <c r="B156" s="36"/>
      <c r="C156" s="36"/>
      <c r="D156" s="35"/>
    </row>
    <row r="157" spans="2:4" ht="11.85" customHeight="1" x14ac:dyDescent="0.3">
      <c r="B157" s="36"/>
      <c r="C157" s="36"/>
      <c r="D157" s="35"/>
    </row>
    <row r="158" spans="2:4" ht="11.85" customHeight="1" x14ac:dyDescent="0.3">
      <c r="B158" s="36"/>
      <c r="C158" s="36"/>
      <c r="D158" s="35"/>
    </row>
    <row r="159" spans="2:4" ht="11.85" customHeight="1" x14ac:dyDescent="0.3">
      <c r="B159" s="36"/>
      <c r="C159" s="36"/>
      <c r="D159" s="35"/>
    </row>
    <row r="160" spans="2:4" ht="11.85" customHeight="1" x14ac:dyDescent="0.3">
      <c r="B160" s="36"/>
      <c r="C160" s="36"/>
      <c r="D160" s="35"/>
    </row>
    <row r="161" spans="2:4" ht="11.85" customHeight="1" x14ac:dyDescent="0.3">
      <c r="B161" s="36"/>
      <c r="C161" s="36"/>
      <c r="D161" s="35"/>
    </row>
    <row r="162" spans="2:4" ht="11.85" customHeight="1" x14ac:dyDescent="0.3">
      <c r="B162" s="36"/>
      <c r="C162" s="36"/>
      <c r="D162" s="35"/>
    </row>
    <row r="163" spans="2:4" ht="11.85" customHeight="1" x14ac:dyDescent="0.3">
      <c r="B163" s="36"/>
      <c r="C163" s="36"/>
      <c r="D163" s="35"/>
    </row>
    <row r="164" spans="2:4" ht="11.85" customHeight="1" x14ac:dyDescent="0.3">
      <c r="B164" s="36"/>
      <c r="C164" s="36"/>
      <c r="D164" s="35"/>
    </row>
    <row r="165" spans="2:4" ht="11.85" customHeight="1" x14ac:dyDescent="0.3">
      <c r="B165" s="36"/>
      <c r="C165" s="36"/>
      <c r="D165" s="35"/>
    </row>
    <row r="166" spans="2:4" ht="11.85" customHeight="1" x14ac:dyDescent="0.3">
      <c r="B166" s="36"/>
      <c r="C166" s="36"/>
      <c r="D166" s="35"/>
    </row>
    <row r="167" spans="2:4" ht="11.85" customHeight="1" x14ac:dyDescent="0.3">
      <c r="B167" s="36"/>
      <c r="C167" s="36"/>
      <c r="D167" s="35"/>
    </row>
    <row r="168" spans="2:4" ht="11.85" customHeight="1" x14ac:dyDescent="0.3">
      <c r="B168" s="36"/>
      <c r="C168" s="36"/>
      <c r="D168" s="35"/>
    </row>
    <row r="169" spans="2:4" ht="11.85" customHeight="1" x14ac:dyDescent="0.3">
      <c r="B169" s="36"/>
      <c r="C169" s="36"/>
      <c r="D169" s="35"/>
    </row>
    <row r="170" spans="2:4" ht="11.85" customHeight="1" x14ac:dyDescent="0.3">
      <c r="B170" s="36"/>
      <c r="C170" s="36"/>
      <c r="D170" s="35"/>
    </row>
    <row r="171" spans="2:4" ht="11.85" customHeight="1" x14ac:dyDescent="0.3">
      <c r="B171" s="36"/>
      <c r="C171" s="36"/>
      <c r="D171" s="35"/>
    </row>
    <row r="172" spans="2:4" ht="11.85" customHeight="1" x14ac:dyDescent="0.3">
      <c r="B172" s="36"/>
      <c r="C172" s="36"/>
      <c r="D172" s="35"/>
    </row>
    <row r="173" spans="2:4" ht="11.85" customHeight="1" x14ac:dyDescent="0.3">
      <c r="B173" s="36"/>
      <c r="C173" s="36"/>
      <c r="D173" s="35"/>
    </row>
    <row r="174" spans="2:4" ht="11.85" customHeight="1" x14ac:dyDescent="0.3">
      <c r="B174" s="36"/>
      <c r="C174" s="36"/>
      <c r="D174" s="35"/>
    </row>
    <row r="175" spans="2:4" ht="11.85" customHeight="1" x14ac:dyDescent="0.3">
      <c r="B175" s="36"/>
      <c r="C175" s="36"/>
      <c r="D175" s="35"/>
    </row>
    <row r="176" spans="2:4" ht="11.85" customHeight="1" x14ac:dyDescent="0.3">
      <c r="B176" s="36"/>
      <c r="C176" s="36"/>
      <c r="D176" s="35"/>
    </row>
    <row r="177" spans="2:4" ht="11.85" customHeight="1" x14ac:dyDescent="0.3">
      <c r="B177" s="36"/>
      <c r="C177" s="36"/>
      <c r="D177" s="35"/>
    </row>
    <row r="178" spans="2:4" ht="11.85" customHeight="1" x14ac:dyDescent="0.3">
      <c r="B178" s="36"/>
      <c r="C178" s="36"/>
      <c r="D178" s="35"/>
    </row>
    <row r="179" spans="2:4" ht="11.85" customHeight="1" x14ac:dyDescent="0.3">
      <c r="B179" s="36"/>
      <c r="C179" s="36"/>
      <c r="D179" s="35"/>
    </row>
    <row r="180" spans="2:4" ht="11.85" customHeight="1" x14ac:dyDescent="0.3">
      <c r="B180" s="36"/>
      <c r="C180" s="36"/>
      <c r="D180" s="35"/>
    </row>
    <row r="181" spans="2:4" ht="11.85" customHeight="1" x14ac:dyDescent="0.3">
      <c r="B181" s="36"/>
      <c r="C181" s="36"/>
      <c r="D181" s="35"/>
    </row>
    <row r="182" spans="2:4" ht="11.85" customHeight="1" x14ac:dyDescent="0.3">
      <c r="B182" s="36"/>
      <c r="C182" s="36"/>
      <c r="D182" s="35"/>
    </row>
    <row r="183" spans="2:4" ht="11.85" customHeight="1" x14ac:dyDescent="0.3">
      <c r="B183" s="36"/>
      <c r="C183" s="36"/>
      <c r="D183" s="35"/>
    </row>
    <row r="184" spans="2:4" ht="11.85" customHeight="1" x14ac:dyDescent="0.3">
      <c r="B184" s="36"/>
      <c r="C184" s="36"/>
      <c r="D184" s="35"/>
    </row>
    <row r="185" spans="2:4" ht="11.85" customHeight="1" x14ac:dyDescent="0.3">
      <c r="B185" s="36"/>
      <c r="C185" s="36"/>
      <c r="D185" s="35"/>
    </row>
    <row r="186" spans="2:4" ht="11.85" customHeight="1" x14ac:dyDescent="0.3">
      <c r="B186" s="36"/>
      <c r="C186" s="36"/>
      <c r="D186" s="35"/>
    </row>
    <row r="187" spans="2:4" ht="11.85" customHeight="1" x14ac:dyDescent="0.3">
      <c r="B187" s="36"/>
      <c r="C187" s="36"/>
      <c r="D187" s="35"/>
    </row>
    <row r="188" spans="2:4" ht="11.85" customHeight="1" x14ac:dyDescent="0.3">
      <c r="B188" s="36"/>
      <c r="C188" s="36"/>
      <c r="D188" s="35"/>
    </row>
    <row r="189" spans="2:4" ht="11.85" customHeight="1" x14ac:dyDescent="0.3">
      <c r="B189" s="36"/>
      <c r="C189" s="36"/>
      <c r="D189" s="35"/>
    </row>
    <row r="190" spans="2:4" ht="11.85" customHeight="1" x14ac:dyDescent="0.3">
      <c r="B190" s="36"/>
      <c r="C190" s="36"/>
      <c r="D190" s="35"/>
    </row>
    <row r="191" spans="2:4" ht="11.85" customHeight="1" x14ac:dyDescent="0.3">
      <c r="B191" s="36"/>
      <c r="C191" s="36"/>
      <c r="D191" s="35"/>
    </row>
    <row r="192" spans="2:4" ht="11.85" customHeight="1" x14ac:dyDescent="0.3">
      <c r="B192" s="36"/>
      <c r="C192" s="36"/>
      <c r="D192" s="35"/>
    </row>
    <row r="193" spans="2:4" ht="11.85" customHeight="1" x14ac:dyDescent="0.3">
      <c r="B193" s="36"/>
      <c r="C193" s="36"/>
      <c r="D193" s="35"/>
    </row>
    <row r="194" spans="2:4" ht="11.85" customHeight="1" x14ac:dyDescent="0.3">
      <c r="B194" s="36"/>
      <c r="C194" s="36"/>
      <c r="D194" s="35"/>
    </row>
    <row r="195" spans="2:4" ht="11.85" customHeight="1" x14ac:dyDescent="0.3">
      <c r="B195" s="36"/>
      <c r="C195" s="36"/>
      <c r="D195" s="35"/>
    </row>
    <row r="196" spans="2:4" ht="11.85" customHeight="1" x14ac:dyDescent="0.3">
      <c r="B196" s="36"/>
      <c r="C196" s="36"/>
      <c r="D196" s="35"/>
    </row>
    <row r="197" spans="2:4" ht="11.85" customHeight="1" x14ac:dyDescent="0.3">
      <c r="B197" s="36"/>
      <c r="C197" s="36"/>
      <c r="D197" s="35"/>
    </row>
    <row r="198" spans="2:4" ht="11.85" customHeight="1" x14ac:dyDescent="0.3">
      <c r="B198" s="36"/>
      <c r="C198" s="36"/>
      <c r="D198" s="35"/>
    </row>
    <row r="199" spans="2:4" ht="11.85" customHeight="1" x14ac:dyDescent="0.3">
      <c r="B199" s="36"/>
      <c r="C199" s="36"/>
      <c r="D199" s="35"/>
    </row>
    <row r="200" spans="2:4" ht="11.85" customHeight="1" x14ac:dyDescent="0.3">
      <c r="B200" s="36"/>
      <c r="C200" s="36"/>
      <c r="D200" s="35"/>
    </row>
    <row r="201" spans="2:4" ht="11.85" customHeight="1" x14ac:dyDescent="0.3">
      <c r="B201" s="36"/>
      <c r="C201" s="36"/>
      <c r="D201" s="35"/>
    </row>
    <row r="202" spans="2:4" ht="11.85" customHeight="1" x14ac:dyDescent="0.3">
      <c r="B202" s="36"/>
      <c r="C202" s="36"/>
      <c r="D202" s="35"/>
    </row>
    <row r="203" spans="2:4" ht="11.85" customHeight="1" x14ac:dyDescent="0.3">
      <c r="B203" s="36"/>
      <c r="C203" s="36"/>
      <c r="D203" s="35"/>
    </row>
    <row r="204" spans="2:4" ht="11.85" customHeight="1" x14ac:dyDescent="0.3">
      <c r="B204" s="36"/>
      <c r="C204" s="36"/>
      <c r="D204" s="35"/>
    </row>
    <row r="205" spans="2:4" ht="11.85" customHeight="1" x14ac:dyDescent="0.3">
      <c r="B205" s="36"/>
      <c r="C205" s="36"/>
      <c r="D205" s="35"/>
    </row>
    <row r="206" spans="2:4" ht="11.85" customHeight="1" x14ac:dyDescent="0.3">
      <c r="B206" s="36"/>
      <c r="C206" s="36"/>
      <c r="D206" s="35"/>
    </row>
    <row r="207" spans="2:4" ht="11.85" customHeight="1" x14ac:dyDescent="0.3">
      <c r="B207" s="36"/>
      <c r="C207" s="36"/>
      <c r="D207" s="35"/>
    </row>
    <row r="208" spans="2:4" ht="11.85" customHeight="1" x14ac:dyDescent="0.3">
      <c r="B208" s="36"/>
      <c r="C208" s="36"/>
      <c r="D208" s="35"/>
    </row>
    <row r="209" spans="2:4" ht="11.85" customHeight="1" x14ac:dyDescent="0.3">
      <c r="B209" s="36"/>
      <c r="C209" s="36"/>
      <c r="D209" s="35"/>
    </row>
    <row r="210" spans="2:4" ht="11.85" customHeight="1" x14ac:dyDescent="0.3">
      <c r="B210" s="36"/>
      <c r="C210" s="36"/>
      <c r="D210" s="35"/>
    </row>
    <row r="211" spans="2:4" ht="11.85" customHeight="1" x14ac:dyDescent="0.3">
      <c r="B211" s="36"/>
      <c r="C211" s="36"/>
      <c r="D211" s="35"/>
    </row>
    <row r="212" spans="2:4" ht="11.85" customHeight="1" x14ac:dyDescent="0.3">
      <c r="B212" s="36"/>
      <c r="C212" s="36"/>
      <c r="D212" s="35"/>
    </row>
    <row r="213" spans="2:4" ht="11.85" customHeight="1" x14ac:dyDescent="0.3">
      <c r="B213" s="36"/>
      <c r="C213" s="36"/>
      <c r="D213" s="35"/>
    </row>
    <row r="214" spans="2:4" ht="11.85" customHeight="1" x14ac:dyDescent="0.3">
      <c r="B214" s="36"/>
      <c r="C214" s="36"/>
      <c r="D214" s="35"/>
    </row>
    <row r="215" spans="2:4" ht="11.85" customHeight="1" x14ac:dyDescent="0.3">
      <c r="B215" s="36"/>
      <c r="C215" s="36"/>
      <c r="D215" s="35"/>
    </row>
    <row r="216" spans="2:4" ht="11.85" customHeight="1" x14ac:dyDescent="0.3">
      <c r="B216" s="36"/>
      <c r="C216" s="36"/>
      <c r="D216" s="35"/>
    </row>
    <row r="217" spans="2:4" ht="11.85" customHeight="1" x14ac:dyDescent="0.3">
      <c r="B217" s="36"/>
      <c r="C217" s="36"/>
      <c r="D217" s="35"/>
    </row>
    <row r="218" spans="2:4" ht="11.85" customHeight="1" x14ac:dyDescent="0.3">
      <c r="B218" s="36"/>
      <c r="C218" s="36"/>
      <c r="D218" s="35"/>
    </row>
    <row r="219" spans="2:4" ht="11.85" customHeight="1" x14ac:dyDescent="0.3">
      <c r="B219" s="36"/>
      <c r="C219" s="36"/>
      <c r="D219" s="35"/>
    </row>
    <row r="220" spans="2:4" ht="11.85" customHeight="1" x14ac:dyDescent="0.3">
      <c r="B220" s="36"/>
      <c r="C220" s="36"/>
      <c r="D220" s="35"/>
    </row>
    <row r="221" spans="2:4" ht="11.85" customHeight="1" x14ac:dyDescent="0.3">
      <c r="B221" s="36"/>
      <c r="C221" s="36"/>
      <c r="D221" s="35"/>
    </row>
    <row r="222" spans="2:4" ht="11.85" customHeight="1" x14ac:dyDescent="0.3">
      <c r="B222" s="36"/>
      <c r="C222" s="36"/>
      <c r="D222" s="35"/>
    </row>
    <row r="223" spans="2:4" ht="11.85" customHeight="1" x14ac:dyDescent="0.3">
      <c r="B223" s="36"/>
      <c r="C223" s="36"/>
      <c r="D223" s="35"/>
    </row>
    <row r="224" spans="2:4" ht="11.85" customHeight="1" x14ac:dyDescent="0.3">
      <c r="B224" s="36"/>
      <c r="C224" s="36"/>
      <c r="D224" s="35"/>
    </row>
    <row r="225" spans="2:4" ht="11.85" customHeight="1" x14ac:dyDescent="0.3">
      <c r="B225" s="36"/>
      <c r="C225" s="36"/>
      <c r="D225" s="35"/>
    </row>
    <row r="226" spans="2:4" ht="11.85" customHeight="1" x14ac:dyDescent="0.3">
      <c r="B226" s="36"/>
      <c r="C226" s="36"/>
      <c r="D226" s="35"/>
    </row>
    <row r="227" spans="2:4" ht="11.85" customHeight="1" x14ac:dyDescent="0.3">
      <c r="B227" s="36"/>
      <c r="C227" s="36"/>
      <c r="D227" s="35"/>
    </row>
    <row r="228" spans="2:4" ht="11.85" customHeight="1" x14ac:dyDescent="0.3">
      <c r="B228" s="36"/>
      <c r="C228" s="36"/>
      <c r="D228" s="35"/>
    </row>
    <row r="229" spans="2:4" ht="11.85" customHeight="1" x14ac:dyDescent="0.3">
      <c r="B229" s="36"/>
      <c r="C229" s="36"/>
      <c r="D229" s="35"/>
    </row>
    <row r="230" spans="2:4" ht="11.85" customHeight="1" x14ac:dyDescent="0.3">
      <c r="B230" s="36"/>
      <c r="C230" s="36"/>
      <c r="D230" s="35"/>
    </row>
    <row r="231" spans="2:4" ht="11.85" customHeight="1" x14ac:dyDescent="0.3">
      <c r="B231" s="36"/>
      <c r="C231" s="36"/>
      <c r="D231" s="35"/>
    </row>
    <row r="232" spans="2:4" ht="11.85" customHeight="1" x14ac:dyDescent="0.3">
      <c r="B232" s="36"/>
      <c r="C232" s="36"/>
      <c r="D232" s="35"/>
    </row>
    <row r="233" spans="2:4" ht="11.85" customHeight="1" x14ac:dyDescent="0.3">
      <c r="B233" s="36"/>
      <c r="C233" s="36"/>
      <c r="D233" s="35"/>
    </row>
    <row r="234" spans="2:4" ht="11.85" customHeight="1" x14ac:dyDescent="0.3">
      <c r="B234" s="36"/>
      <c r="C234" s="36"/>
      <c r="D234" s="35"/>
    </row>
    <row r="235" spans="2:4" ht="11.85" customHeight="1" x14ac:dyDescent="0.3">
      <c r="B235" s="36"/>
      <c r="C235" s="36"/>
      <c r="D235" s="35"/>
    </row>
    <row r="236" spans="2:4" ht="11.85" customHeight="1" x14ac:dyDescent="0.3">
      <c r="B236" s="36"/>
      <c r="C236" s="36"/>
      <c r="D236" s="35"/>
    </row>
    <row r="237" spans="2:4" ht="11.85" customHeight="1" x14ac:dyDescent="0.3">
      <c r="B237" s="36"/>
      <c r="C237" s="36"/>
      <c r="D237" s="35"/>
    </row>
    <row r="238" spans="2:4" ht="11.85" customHeight="1" x14ac:dyDescent="0.3">
      <c r="B238" s="36"/>
      <c r="C238" s="36"/>
      <c r="D238" s="35"/>
    </row>
    <row r="239" spans="2:4" ht="11.85" customHeight="1" x14ac:dyDescent="0.3">
      <c r="B239" s="36"/>
      <c r="C239" s="36"/>
      <c r="D239" s="35"/>
    </row>
    <row r="240" spans="2:4" ht="11.85" customHeight="1" x14ac:dyDescent="0.3">
      <c r="B240" s="36"/>
      <c r="C240" s="36"/>
      <c r="D240" s="35"/>
    </row>
    <row r="241" spans="2:4" ht="11.85" customHeight="1" x14ac:dyDescent="0.3">
      <c r="B241" s="36"/>
      <c r="C241" s="36"/>
      <c r="D241" s="35"/>
    </row>
    <row r="242" spans="2:4" ht="11.85" customHeight="1" x14ac:dyDescent="0.3">
      <c r="B242" s="36"/>
      <c r="C242" s="36"/>
      <c r="D242" s="35"/>
    </row>
    <row r="243" spans="2:4" ht="11.85" customHeight="1" x14ac:dyDescent="0.3">
      <c r="B243" s="36"/>
      <c r="C243" s="36"/>
      <c r="D243" s="35"/>
    </row>
    <row r="244" spans="2:4" ht="11.85" customHeight="1" x14ac:dyDescent="0.3">
      <c r="B244" s="36"/>
      <c r="C244" s="36"/>
      <c r="D244" s="35"/>
    </row>
    <row r="245" spans="2:4" ht="11.85" customHeight="1" x14ac:dyDescent="0.3">
      <c r="B245" s="36"/>
      <c r="C245" s="36"/>
      <c r="D245" s="35"/>
    </row>
    <row r="246" spans="2:4" ht="11.85" customHeight="1" x14ac:dyDescent="0.3">
      <c r="B246" s="36"/>
      <c r="C246" s="36"/>
      <c r="D246" s="35"/>
    </row>
    <row r="247" spans="2:4" ht="11.85" customHeight="1" x14ac:dyDescent="0.3">
      <c r="B247" s="36"/>
      <c r="C247" s="36"/>
      <c r="D247" s="35"/>
    </row>
    <row r="248" spans="2:4" ht="11.85" customHeight="1" x14ac:dyDescent="0.3">
      <c r="B248" s="36"/>
      <c r="C248" s="36"/>
      <c r="D248" s="35"/>
    </row>
    <row r="249" spans="2:4" ht="11.85" customHeight="1" x14ac:dyDescent="0.3">
      <c r="B249" s="36"/>
      <c r="C249" s="36"/>
      <c r="D249" s="35"/>
    </row>
    <row r="250" spans="2:4" ht="11.85" customHeight="1" x14ac:dyDescent="0.3">
      <c r="B250" s="36"/>
      <c r="C250" s="36"/>
      <c r="D250" s="35"/>
    </row>
    <row r="251" spans="2:4" ht="11.85" customHeight="1" x14ac:dyDescent="0.3">
      <c r="B251" s="36"/>
      <c r="C251" s="36"/>
      <c r="D251" s="35"/>
    </row>
    <row r="252" spans="2:4" ht="11.85" customHeight="1" x14ac:dyDescent="0.3">
      <c r="B252" s="36"/>
      <c r="C252" s="36"/>
      <c r="D252" s="35"/>
    </row>
    <row r="253" spans="2:4" ht="11.85" customHeight="1" x14ac:dyDescent="0.3">
      <c r="B253" s="36"/>
      <c r="C253" s="36"/>
      <c r="D253" s="35"/>
    </row>
    <row r="254" spans="2:4" ht="11.85" customHeight="1" x14ac:dyDescent="0.3">
      <c r="B254" s="36"/>
      <c r="C254" s="36"/>
      <c r="D254" s="35"/>
    </row>
    <row r="255" spans="2:4" ht="11.85" customHeight="1" x14ac:dyDescent="0.3">
      <c r="B255" s="36"/>
      <c r="C255" s="36"/>
      <c r="D255" s="35"/>
    </row>
    <row r="256" spans="2:4" ht="11.85" customHeight="1" x14ac:dyDescent="0.3">
      <c r="B256" s="36"/>
      <c r="C256" s="36"/>
      <c r="D256" s="35"/>
    </row>
    <row r="257" spans="2:4" ht="11.85" customHeight="1" x14ac:dyDescent="0.3">
      <c r="B257" s="36"/>
      <c r="C257" s="36"/>
      <c r="D257" s="35"/>
    </row>
    <row r="258" spans="2:4" ht="11.85" customHeight="1" x14ac:dyDescent="0.3">
      <c r="B258" s="36"/>
      <c r="C258" s="36"/>
      <c r="D258" s="35"/>
    </row>
    <row r="259" spans="2:4" ht="11.85" customHeight="1" x14ac:dyDescent="0.3">
      <c r="B259" s="36"/>
      <c r="C259" s="36"/>
      <c r="D259" s="35"/>
    </row>
    <row r="260" spans="2:4" ht="11.85" customHeight="1" x14ac:dyDescent="0.3">
      <c r="B260" s="36"/>
      <c r="C260" s="36"/>
      <c r="D260" s="35"/>
    </row>
    <row r="261" spans="2:4" ht="11.85" customHeight="1" x14ac:dyDescent="0.3">
      <c r="B261" s="36"/>
      <c r="C261" s="36"/>
      <c r="D261" s="35"/>
    </row>
    <row r="262" spans="2:4" ht="11.85" customHeight="1" x14ac:dyDescent="0.3">
      <c r="B262" s="36"/>
      <c r="C262" s="36"/>
      <c r="D262" s="35"/>
    </row>
    <row r="263" spans="2:4" ht="11.85" customHeight="1" x14ac:dyDescent="0.3">
      <c r="B263" s="36"/>
      <c r="C263" s="36"/>
      <c r="D263" s="35"/>
    </row>
    <row r="264" spans="2:4" ht="11.85" customHeight="1" x14ac:dyDescent="0.3">
      <c r="B264" s="36"/>
      <c r="C264" s="36"/>
      <c r="D264" s="35"/>
    </row>
    <row r="265" spans="2:4" ht="11.85" customHeight="1" x14ac:dyDescent="0.3">
      <c r="B265" s="36"/>
      <c r="C265" s="36"/>
      <c r="D265" s="35"/>
    </row>
    <row r="266" spans="2:4" ht="11.85" customHeight="1" x14ac:dyDescent="0.3">
      <c r="B266" s="36"/>
      <c r="C266" s="36"/>
      <c r="D266" s="35"/>
    </row>
    <row r="267" spans="2:4" ht="11.85" customHeight="1" x14ac:dyDescent="0.3">
      <c r="B267" s="36"/>
      <c r="C267" s="36"/>
      <c r="D267" s="35"/>
    </row>
    <row r="268" spans="2:4" ht="11.85" customHeight="1" x14ac:dyDescent="0.3">
      <c r="B268" s="36"/>
      <c r="C268" s="36"/>
      <c r="D268" s="35"/>
    </row>
    <row r="269" spans="2:4" ht="11.85" customHeight="1" x14ac:dyDescent="0.3">
      <c r="B269" s="36"/>
      <c r="C269" s="36"/>
      <c r="D269" s="35"/>
    </row>
    <row r="270" spans="2:4" ht="11.85" customHeight="1" x14ac:dyDescent="0.3">
      <c r="B270" s="36"/>
      <c r="C270" s="36"/>
      <c r="D270" s="35"/>
    </row>
    <row r="271" spans="2:4" ht="11.85" customHeight="1" x14ac:dyDescent="0.3">
      <c r="B271" s="36"/>
      <c r="C271" s="36"/>
      <c r="D271" s="35"/>
    </row>
    <row r="272" spans="2:4" ht="11.85" customHeight="1" x14ac:dyDescent="0.3">
      <c r="B272" s="36"/>
      <c r="C272" s="36"/>
      <c r="D272" s="35"/>
    </row>
    <row r="273" spans="2:4" ht="11.85" customHeight="1" x14ac:dyDescent="0.3">
      <c r="B273" s="36"/>
      <c r="C273" s="36"/>
      <c r="D273" s="35"/>
    </row>
    <row r="274" spans="2:4" ht="11.85" customHeight="1" x14ac:dyDescent="0.3">
      <c r="B274" s="36"/>
      <c r="C274" s="36"/>
      <c r="D274" s="35"/>
    </row>
    <row r="275" spans="2:4" ht="11.85" customHeight="1" x14ac:dyDescent="0.3">
      <c r="B275" s="36"/>
      <c r="C275" s="36"/>
      <c r="D275" s="35"/>
    </row>
    <row r="276" spans="2:4" ht="11.85" customHeight="1" x14ac:dyDescent="0.3">
      <c r="B276" s="36"/>
      <c r="C276" s="36"/>
      <c r="D276" s="35"/>
    </row>
    <row r="277" spans="2:4" ht="11.85" customHeight="1" x14ac:dyDescent="0.3">
      <c r="B277" s="36"/>
      <c r="C277" s="36"/>
      <c r="D277" s="35"/>
    </row>
    <row r="278" spans="2:4" ht="11.85" customHeight="1" x14ac:dyDescent="0.3">
      <c r="B278" s="36"/>
      <c r="D278" s="35"/>
    </row>
    <row r="279" spans="2:4" ht="11.85" customHeight="1" x14ac:dyDescent="0.3">
      <c r="B279" s="36"/>
      <c r="D279" s="35"/>
    </row>
    <row r="280" spans="2:4" ht="11.85" customHeight="1" x14ac:dyDescent="0.3">
      <c r="B280" s="36"/>
      <c r="D280" s="35"/>
    </row>
    <row r="281" spans="2:4" ht="11.85" customHeight="1" x14ac:dyDescent="0.3">
      <c r="B281" s="36"/>
    </row>
    <row r="282" spans="2:4" ht="11.85" customHeight="1" x14ac:dyDescent="0.3">
      <c r="B282" s="36"/>
    </row>
    <row r="283" spans="2:4" ht="11.85" customHeight="1" x14ac:dyDescent="0.3">
      <c r="B283" s="36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W1042"/>
  <sheetViews>
    <sheetView workbookViewId="0">
      <selection activeCell="K31" sqref="K31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54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thickBot="1" x14ac:dyDescent="0.35">
      <c r="A5" s="25"/>
      <c r="B5" s="29" t="s">
        <v>15</v>
      </c>
      <c r="C5" s="29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31" t="s">
        <v>2</v>
      </c>
      <c r="C6" s="31"/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44</v>
      </c>
      <c r="IT6" s="25"/>
      <c r="IU6" s="25"/>
      <c r="IV6" s="25"/>
    </row>
    <row r="7" spans="1:256" ht="11.85" customHeight="1" x14ac:dyDescent="0.3">
      <c r="B7" s="1" t="s">
        <v>64</v>
      </c>
      <c r="C7" s="65">
        <v>0.2</v>
      </c>
      <c r="E7" s="28"/>
      <c r="F7" s="28"/>
      <c r="G7" s="28"/>
      <c r="H7" s="28"/>
      <c r="I7" s="28"/>
      <c r="J7" s="28"/>
      <c r="K7" s="28"/>
      <c r="L7" s="28"/>
      <c r="M7" s="28"/>
      <c r="N7" s="28"/>
      <c r="P7" s="48" t="s">
        <v>68</v>
      </c>
      <c r="IT7" s="25"/>
      <c r="IU7" s="25"/>
      <c r="IV7" s="25"/>
    </row>
    <row r="8" spans="1:256" ht="11.85" customHeight="1" x14ac:dyDescent="0.3">
      <c r="B8" s="40" t="str">
        <f>LIBORMarketModel!J15</f>
        <v>LMMreg 
[30104]</v>
      </c>
      <c r="C8" s="28" t="s">
        <v>49</v>
      </c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IT8" s="25"/>
      <c r="IU8" s="25"/>
      <c r="IV8" s="25"/>
    </row>
    <row r="9" spans="1:256" ht="11.4" customHeight="1" x14ac:dyDescent="0.3">
      <c r="B9" s="40" t="str">
        <f>Portfolio!B49</f>
        <v>Portfolio248 
[11726]</v>
      </c>
      <c r="C9" s="28" t="s">
        <v>50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 t="str">
        <f>[1]!obMake("polynomialOrder","int",C10)</f>
        <v>polynomialOrder 
[7064]</v>
      </c>
      <c r="C10" s="33">
        <v>2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thickBot="1" x14ac:dyDescent="0.35">
      <c r="B12" s="49" t="s">
        <v>16</v>
      </c>
      <c r="C12" s="29" t="s">
        <v>53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2" t="str">
        <f>IF($C$13,[1]!obMake("IMLSQ",$P$7,$B$9,$B$8,$B$10,[1]!obMake("","String","LSQREGRESSION")),"")</f>
        <v>IMLSQ 
[30106]</v>
      </c>
      <c r="C13" s="33" t="b">
        <f>TRUE</f>
        <v>1</v>
      </c>
      <c r="D13" s="1" t="s">
        <v>65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2" t="str">
        <f>IF($C$14,[1]!obMake("IMSimple",$P$7,$B$9,$B$8,$B$10,[1]!obMake("","String","SIMPLE")),"")</f>
        <v>IMSimple 
[31102]</v>
      </c>
      <c r="C14" s="33" t="b">
        <v>1</v>
      </c>
      <c r="D14" s="1" t="s">
        <v>66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thickBot="1" x14ac:dyDescent="0.35">
      <c r="B16" s="29" t="s">
        <v>51</v>
      </c>
      <c r="C16" s="29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2" t="str">
        <f>[1]!obMake("timeStep","double",C17)</f>
        <v>timeStep 
[11712]</v>
      </c>
      <c r="C17" s="33">
        <v>0.05</v>
      </c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B18" s="42" t="str">
        <f>[1]!obMake("finalTime","double",C18)</f>
        <v>finalTime 
[11711]</v>
      </c>
      <c r="C18" s="33">
        <v>5</v>
      </c>
      <c r="D18" s="24"/>
      <c r="IT18" s="25"/>
      <c r="IU18" s="25"/>
      <c r="IV18" s="25"/>
    </row>
    <row r="19" spans="1:256" ht="11.85" customHeight="1" x14ac:dyDescent="0.3">
      <c r="B19" s="25"/>
      <c r="C19" s="25"/>
      <c r="D19" s="24"/>
      <c r="M19" s="28"/>
      <c r="IT19" s="25"/>
      <c r="IU19" s="25"/>
      <c r="IV19" s="25"/>
    </row>
    <row r="20" spans="1:256" ht="11.85" customHeight="1" x14ac:dyDescent="0.3">
      <c r="B20" s="25" t="s">
        <v>56</v>
      </c>
      <c r="C20" s="25"/>
      <c r="D20" s="24"/>
      <c r="IT20" s="25"/>
      <c r="IU20" s="25"/>
      <c r="IV20" s="25"/>
    </row>
    <row r="21" spans="1:256" ht="13.8" customHeight="1" thickBot="1" x14ac:dyDescent="0.35">
      <c r="B21" s="29" t="s">
        <v>61</v>
      </c>
      <c r="C21" s="29" t="s">
        <v>52</v>
      </c>
      <c r="D21" s="29" t="s">
        <v>55</v>
      </c>
      <c r="IT21" s="25"/>
      <c r="IU21" s="25"/>
      <c r="IV21" s="25"/>
    </row>
    <row r="22" spans="1:256" ht="11.85" customHeight="1" x14ac:dyDescent="0.3">
      <c r="B22" s="42" t="str">
        <f>IF($D$22,[1]!obcall("NPV",$B$9,"getValue",[1]!obMake("","double",C22),$B$8),"")</f>
        <v>NPV 
[32036]</v>
      </c>
      <c r="C22" s="33">
        <v>1</v>
      </c>
      <c r="D22" s="46" t="b">
        <f>TRUE</f>
        <v>1</v>
      </c>
      <c r="IT22" s="25"/>
      <c r="IU22" s="25"/>
      <c r="IV22" s="25"/>
    </row>
    <row r="23" spans="1:256" ht="11.85" customHeight="1" x14ac:dyDescent="0.3">
      <c r="B23" s="42" t="str">
        <f>[1]!obcall("valueChange",$B$13,"getCleanPortfolioValueChange",[1]!obMake("","double",C22))</f>
        <v>valueChange 
[31100]</v>
      </c>
      <c r="D23" s="24"/>
      <c r="IT23" s="25"/>
      <c r="IU23" s="25"/>
      <c r="IV23" s="25"/>
    </row>
    <row r="24" spans="1:256" ht="11.85" customHeight="1" x14ac:dyDescent="0.3">
      <c r="B24" s="42" t="str">
        <f>[1]!obcall("condVariance",$B$13,"getVarianceForecast",[1]!obMake("","double",C22),$B$8)</f>
        <v>condVariance 
[32968]</v>
      </c>
      <c r="C24" s="25"/>
      <c r="D24" s="25"/>
      <c r="IT24" s="25"/>
      <c r="IU24" s="25"/>
      <c r="IV24" s="25"/>
    </row>
    <row r="25" spans="1:256" ht="11.85" customHeight="1" x14ac:dyDescent="0.3">
      <c r="B25" s="25"/>
      <c r="C25" s="25"/>
      <c r="D25" s="25"/>
      <c r="IT25" s="25"/>
      <c r="IU25" s="25"/>
      <c r="IV25" s="25"/>
    </row>
    <row r="26" spans="1:256" ht="11.85" customHeight="1" x14ac:dyDescent="0.3">
      <c r="B26" s="43" t="s">
        <v>52</v>
      </c>
      <c r="C26" s="43" t="s">
        <v>58</v>
      </c>
      <c r="D26" s="44" t="s">
        <v>57</v>
      </c>
      <c r="E26" s="43" t="s">
        <v>59</v>
      </c>
      <c r="F26" s="43" t="s">
        <v>34</v>
      </c>
      <c r="G26" s="62" t="s">
        <v>63</v>
      </c>
      <c r="H26" s="43" t="s">
        <v>60</v>
      </c>
      <c r="AH26" s="24"/>
      <c r="IU26" s="25"/>
      <c r="IV26" s="25"/>
    </row>
    <row r="27" spans="1:256" ht="11.4" customHeight="1" x14ac:dyDescent="0.3">
      <c r="A27" s="28">
        <v>0</v>
      </c>
      <c r="B27" s="42">
        <f t="shared" ref="B27:B90" si="0">IF($D$22,(ROW(A27)-ROW($A$27))*$C$17,"")</f>
        <v>0</v>
      </c>
      <c r="C27" s="47">
        <f>IF($C$14,[1]!obget([1]!obcall("",$B$14,"getInitialMargin",[1]!obMake("","double",$B27))),"")</f>
        <v>1.337594396541899</v>
      </c>
      <c r="D27" s="45">
        <f>IF($C$13,[1]!obget([1]!obcall("",$B$13,"getInitialMargin",[1]!obMake("","double",$B27))),"")</f>
        <v>1.3837042686165282</v>
      </c>
      <c r="E27" s="42">
        <v>0</v>
      </c>
      <c r="F27" s="42">
        <f>IF($D$22,[1]!obget([1]!obcall("",$B$22,"get",[1]!obMake("","int",E27))),"")</f>
        <v>4.2551577344443494</v>
      </c>
      <c r="G27" s="42">
        <f>IF($D$22,[1]!obget([1]!obcall("",$B$23,"get",[1]!obMake("","int",E27)))^2,"")</f>
        <v>0.12702422424149529</v>
      </c>
      <c r="H27" s="42">
        <f>IF($D$22,[1]!obget([1]!obcall("",$B$24,"get",[1]!obMake("","int",E27))),"")</f>
        <v>0.18173307494931015</v>
      </c>
      <c r="AH27" s="24"/>
      <c r="IU27" s="25"/>
      <c r="IV27" s="25"/>
    </row>
    <row r="28" spans="1:256" ht="11.85" customHeight="1" x14ac:dyDescent="0.3">
      <c r="A28" s="28" t="str">
        <f t="shared" ref="A28:A91" si="1">IF($D$22,IF(MOD((ROW(A28)-ROW($A$27))*$C$17,$C$18/10)&lt;0.0001,(ROW(A28)-ROW($A$27))*$C$17,""),"")</f>
        <v/>
      </c>
      <c r="B28" s="42">
        <f t="shared" si="0"/>
        <v>0.05</v>
      </c>
      <c r="C28" s="47">
        <f>IF($C$14,[1]!obget([1]!obcall("",$B$14,"getInitialMargin",[1]!obMake("","double",$B28))),"")</f>
        <v>1.2476849574445641</v>
      </c>
      <c r="D28" s="45">
        <f>IF($C$13,[1]!obget([1]!obcall("",$B$13,"getInitialMargin",[1]!obMake("","double",$B28))),"")</f>
        <v>1.2635661511092673</v>
      </c>
      <c r="E28" s="42">
        <f t="shared" ref="E28:E91" si="2">IF($D$22,E27+1,"")</f>
        <v>1</v>
      </c>
      <c r="F28" s="42">
        <f>IF($D$22,[1]!obget([1]!obcall("",$B$22,"get",[1]!obMake("","int",E28))),"")</f>
        <v>9.5267901760535967</v>
      </c>
      <c r="G28" s="42">
        <f>IF($D$22,[1]!obget([1]!obcall("",$B$23,"get",[1]!obMake("","int",E28)))^2,"")</f>
        <v>0.65875942305713198</v>
      </c>
      <c r="H28" s="42">
        <f>IF($D$22,[1]!obget([1]!obcall("",$B$24,"get",[1]!obMake("","int",E28))),"")</f>
        <v>0.22177114788420027</v>
      </c>
      <c r="AH28" s="24"/>
      <c r="IU28" s="25"/>
      <c r="IV28" s="25"/>
    </row>
    <row r="29" spans="1:256" ht="11.85" customHeight="1" x14ac:dyDescent="0.3">
      <c r="A29" s="28" t="str">
        <f t="shared" si="1"/>
        <v/>
      </c>
      <c r="B29" s="42">
        <f t="shared" si="0"/>
        <v>0.1</v>
      </c>
      <c r="C29" s="47">
        <f>IF($C$14,[1]!obget([1]!obcall("",$B$14,"getInitialMargin",[1]!obMake("","double",$B29))),"")</f>
        <v>1.2165289961787416</v>
      </c>
      <c r="D29" s="45">
        <f>IF($C$13,[1]!obget([1]!obcall("",$B$13,"getInitialMargin",[1]!obMake("","double",$B29))),"")</f>
        <v>1.2555865153657073</v>
      </c>
      <c r="E29" s="42">
        <f t="shared" si="2"/>
        <v>2</v>
      </c>
      <c r="F29" s="42">
        <f>IF($D$22,[1]!obget([1]!obcall("",$B$22,"get",[1]!obMake("","int",E29))),"")</f>
        <v>6.637437626837829</v>
      </c>
      <c r="G29" s="42">
        <f>IF($D$22,[1]!obget([1]!obcall("",$B$23,"get",[1]!obMake("","int",E29)))^2,"")</f>
        <v>6.0292758342163411E-2</v>
      </c>
      <c r="H29" s="42">
        <f>IF($D$22,[1]!obget([1]!obcall("",$B$24,"get",[1]!obMake("","int",E29))),"")</f>
        <v>0.13435395289039437</v>
      </c>
      <c r="AH29" s="24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0.15000000000000002</v>
      </c>
      <c r="C30" s="47">
        <f>IF($C$14,[1]!obget([1]!obcall("",$B$14,"getInitialMargin",[1]!obMake("","double",$B30))),"")</f>
        <v>1.2882731030311998</v>
      </c>
      <c r="D30" s="45">
        <f>IF($C$13,[1]!obget([1]!obcall("",$B$13,"getInitialMargin",[1]!obMake("","double",$B30))),"")</f>
        <v>1.3122668103438155</v>
      </c>
      <c r="E30" s="42">
        <f t="shared" si="2"/>
        <v>3</v>
      </c>
      <c r="F30" s="42">
        <f>IF($D$22,[1]!obget([1]!obcall("",$B$22,"get",[1]!obMake("","int",E30))),"")</f>
        <v>7.2503854090537256</v>
      </c>
      <c r="G30" s="42">
        <f>IF($D$22,[1]!obget([1]!obcall("",$B$23,"get",[1]!obMake("","int",E30)))^2,"")</f>
        <v>7.6746358116139008E-4</v>
      </c>
      <c r="H30" s="42">
        <f>IF($D$22,[1]!obget([1]!obcall("",$B$24,"get",[1]!obMake("","int",E30))),"")</f>
        <v>0.13999736435905574</v>
      </c>
      <c r="AH30" s="24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0.2</v>
      </c>
      <c r="C31" s="47">
        <f>IF($C$14,[1]!obget([1]!obcall("",$B$14,"getInitialMargin",[1]!obMake("","double",$B31))),"")</f>
        <v>1.3164935108458327</v>
      </c>
      <c r="D31" s="45">
        <f>IF($C$13,[1]!obget([1]!obcall("",$B$13,"getInitialMargin",[1]!obMake("","double",$B31))),"")</f>
        <v>1.2707092222367926</v>
      </c>
      <c r="E31" s="42">
        <f t="shared" si="2"/>
        <v>4</v>
      </c>
      <c r="F31" s="42">
        <f>IF($D$22,[1]!obget([1]!obcall("",$B$22,"get",[1]!obMake("","int",E31))),"")</f>
        <v>9.1237818404571449</v>
      </c>
      <c r="G31" s="42">
        <f>IF($D$22,[1]!obget([1]!obcall("",$B$23,"get",[1]!obMake("","int",E31)))^2,"")</f>
        <v>5.5695753588018829E-2</v>
      </c>
      <c r="H31" s="42">
        <f>IF($D$22,[1]!obget([1]!obcall("",$B$24,"get",[1]!obMake("","int",E31))),"")</f>
        <v>0.21012185929136984</v>
      </c>
      <c r="AH31" s="24"/>
      <c r="IU31" s="25"/>
      <c r="IV31" s="25"/>
    </row>
    <row r="32" spans="1:256" ht="13.2" customHeight="1" x14ac:dyDescent="0.3">
      <c r="A32" s="28" t="str">
        <f t="shared" si="1"/>
        <v/>
      </c>
      <c r="B32" s="42">
        <f t="shared" si="0"/>
        <v>0.25</v>
      </c>
      <c r="C32" s="47">
        <f>IF($C$14,[1]!obget([1]!obcall("",$B$14,"getInitialMargin",[1]!obMake("","double",$B32))),"")</f>
        <v>1.2380651693513727</v>
      </c>
      <c r="D32" s="45">
        <f>IF($C$13,[1]!obget([1]!obcall("",$B$13,"getInitialMargin",[1]!obMake("","double",$B32))),"")</f>
        <v>1.2735804664754822</v>
      </c>
      <c r="E32" s="42">
        <f t="shared" si="2"/>
        <v>5</v>
      </c>
      <c r="F32" s="42">
        <f>IF($D$22,[1]!obget([1]!obcall("",$B$22,"get",[1]!obMake("","int",E32))),"")</f>
        <v>9.421538041437584</v>
      </c>
      <c r="G32" s="42">
        <f>IF($D$22,[1]!obget([1]!obcall("",$B$23,"get",[1]!obMake("","int",E32)))^2,"")</f>
        <v>3.8846500271890315E-2</v>
      </c>
      <c r="H32" s="42">
        <f>IF($D$22,[1]!obget([1]!obcall("",$B$24,"get",[1]!obMake("","int",E32))),"")</f>
        <v>0.21116723425772554</v>
      </c>
      <c r="AH32" s="24"/>
      <c r="IU32" s="25"/>
      <c r="IV32" s="25"/>
    </row>
    <row r="33" spans="1:257" ht="11.85" customHeight="1" x14ac:dyDescent="0.3">
      <c r="A33" s="28" t="str">
        <f t="shared" si="1"/>
        <v/>
      </c>
      <c r="B33" s="42">
        <f t="shared" si="0"/>
        <v>0.30000000000000004</v>
      </c>
      <c r="C33" s="47">
        <f>IF($C$14,[1]!obget([1]!obcall("",$B$14,"getInitialMargin",[1]!obMake("","double",$B33))),"")</f>
        <v>1.3861851624651269</v>
      </c>
      <c r="D33" s="45">
        <f>IF($C$13,[1]!obget([1]!obcall("",$B$13,"getInitialMargin",[1]!obMake("","double",$B33))),"")</f>
        <v>1.3600467073301947</v>
      </c>
      <c r="E33" s="42">
        <f t="shared" si="2"/>
        <v>6</v>
      </c>
      <c r="F33" s="42">
        <f>IF($D$22,[1]!obget([1]!obcall("",$B$22,"get",[1]!obMake("","int",E33))),"")</f>
        <v>6.5365799158343467</v>
      </c>
      <c r="G33" s="42">
        <f>IF($D$22,[1]!obget([1]!obcall("",$B$23,"get",[1]!obMake("","int",E33)))^2,"")</f>
        <v>1.5028932046059077E-2</v>
      </c>
      <c r="H33" s="42">
        <f>IF($D$22,[1]!obget([1]!obcall("",$B$24,"get",[1]!obMake("","int",E33))),"")</f>
        <v>0.13390458822668594</v>
      </c>
      <c r="AH33" s="24"/>
      <c r="IU33" s="25"/>
      <c r="IV33" s="25"/>
    </row>
    <row r="34" spans="1:257" ht="11.85" customHeight="1" x14ac:dyDescent="0.3">
      <c r="A34" s="28" t="str">
        <f t="shared" si="1"/>
        <v/>
      </c>
      <c r="B34" s="42">
        <f t="shared" si="0"/>
        <v>0.35000000000000003</v>
      </c>
      <c r="C34" s="47">
        <f>IF($C$14,[1]!obget([1]!obcall("",$B$14,"getInitialMargin",[1]!obMake("","double",$B34))),"")</f>
        <v>1.1750973085104341</v>
      </c>
      <c r="D34" s="45">
        <f>IF($C$13,[1]!obget([1]!obcall("",$B$13,"getInitialMargin",[1]!obMake("","double",$B34))),"")</f>
        <v>1.2998384178687683</v>
      </c>
      <c r="E34" s="42">
        <f t="shared" si="2"/>
        <v>7</v>
      </c>
      <c r="F34" s="42">
        <f>IF($D$22,[1]!obget([1]!obcall("",$B$22,"get",[1]!obMake("","int",E34))),"")</f>
        <v>10.830059900189045</v>
      </c>
      <c r="G34" s="42">
        <f>IF($D$22,[1]!obget([1]!obcall("",$B$23,"get",[1]!obMake("","int",E34)))^2,"")</f>
        <v>2.3087859549806581E-2</v>
      </c>
      <c r="H34" s="42">
        <f>IF($D$22,[1]!obget([1]!obcall("",$B$24,"get",[1]!obMake("","int",E34))),"")</f>
        <v>0.31422804111053204</v>
      </c>
      <c r="AH34" s="24"/>
      <c r="IU34" s="25"/>
      <c r="IV34" s="25"/>
    </row>
    <row r="35" spans="1:257" ht="11.85" customHeight="1" x14ac:dyDescent="0.3">
      <c r="A35" s="28" t="str">
        <f t="shared" si="1"/>
        <v/>
      </c>
      <c r="B35" s="42">
        <f t="shared" si="0"/>
        <v>0.4</v>
      </c>
      <c r="C35" s="47">
        <f>IF($C$14,[1]!obget([1]!obcall("",$B$14,"getInitialMargin",[1]!obMake("","double",$B35))),"")</f>
        <v>1.3922268226631687</v>
      </c>
      <c r="D35" s="45">
        <f>IF($C$13,[1]!obget([1]!obcall("",$B$13,"getInitialMargin",[1]!obMake("","double",$B35))),"")</f>
        <v>1.3191548857396995</v>
      </c>
      <c r="E35" s="42">
        <f t="shared" si="2"/>
        <v>8</v>
      </c>
      <c r="F35" s="42">
        <f>IF($D$22,[1]!obget([1]!obcall("",$B$22,"get",[1]!obMake("","int",E35))),"")</f>
        <v>8.1252871151947481</v>
      </c>
      <c r="G35" s="42">
        <f>IF($D$22,[1]!obget([1]!obcall("",$B$23,"get",[1]!obMake("","int",E35)))^2,"")</f>
        <v>8.4661434079582834E-2</v>
      </c>
      <c r="H35" s="42">
        <f>IF($D$22,[1]!obget([1]!obcall("",$B$24,"get",[1]!obMake("","int",E35))),"")</f>
        <v>0.16160461801846682</v>
      </c>
      <c r="AH35" s="24"/>
      <c r="IU35" s="25"/>
      <c r="IV35" s="25"/>
    </row>
    <row r="36" spans="1:257" ht="11.85" customHeight="1" x14ac:dyDescent="0.3">
      <c r="A36" s="28" t="str">
        <f t="shared" si="1"/>
        <v/>
      </c>
      <c r="B36" s="42">
        <f t="shared" si="0"/>
        <v>0.45</v>
      </c>
      <c r="C36" s="47">
        <f>IF($C$14,[1]!obget([1]!obcall("",$B$14,"getInitialMargin",[1]!obMake("","double",$B36))),"")</f>
        <v>1.2910570048534868</v>
      </c>
      <c r="D36" s="45">
        <f>IF($C$13,[1]!obget([1]!obcall("",$B$13,"getInitialMargin",[1]!obMake("","double",$B36))),"")</f>
        <v>1.3010154665358837</v>
      </c>
      <c r="E36" s="42">
        <f t="shared" si="2"/>
        <v>9</v>
      </c>
      <c r="F36" s="42">
        <f>IF($D$22,[1]!obget([1]!obcall("",$B$22,"get",[1]!obMake("","int",E36))),"")</f>
        <v>7.4739006204927394</v>
      </c>
      <c r="G36" s="42">
        <f>IF($D$22,[1]!obget([1]!obcall("",$B$23,"get",[1]!obMake("","int",E36)))^2,"")</f>
        <v>3.4986253573145255E-2</v>
      </c>
      <c r="H36" s="42">
        <f>IF($D$22,[1]!obget([1]!obcall("",$B$24,"get",[1]!obMake("","int",E36))),"")</f>
        <v>0.14230087850270001</v>
      </c>
      <c r="AH36" s="24"/>
      <c r="IU36" s="25"/>
      <c r="IV36" s="25"/>
    </row>
    <row r="37" spans="1:257" ht="11.85" customHeight="1" x14ac:dyDescent="0.3">
      <c r="A37" s="28">
        <f t="shared" si="1"/>
        <v>0.5</v>
      </c>
      <c r="B37" s="42">
        <f t="shared" si="0"/>
        <v>0.5</v>
      </c>
      <c r="C37" s="47">
        <f>IF($C$14,[1]!obget([1]!obcall("",$B$14,"getInitialMargin",[1]!obMake("","double",$B37))),"")</f>
        <v>1.0913374365037285</v>
      </c>
      <c r="D37" s="45">
        <f>IF($C$13,[1]!obget([1]!obcall("",$B$13,"getInitialMargin",[1]!obMake("","double",$B37))),"")</f>
        <v>1.1351164442781005</v>
      </c>
      <c r="E37" s="42">
        <f t="shared" si="2"/>
        <v>10</v>
      </c>
      <c r="F37" s="42">
        <f>IF($D$22,[1]!obget([1]!obcall("",$B$22,"get",[1]!obMake("","int",E37))),"")</f>
        <v>5.9391937527845089</v>
      </c>
      <c r="G37" s="42">
        <f>IF($D$22,[1]!obget([1]!obcall("",$B$23,"get",[1]!obMake("","int",E37)))^2,"")</f>
        <v>0.64476454421774065</v>
      </c>
      <c r="H37" s="42">
        <f>IF($D$22,[1]!obget([1]!obcall("",$B$24,"get",[1]!obMake("","int",E37))),"")</f>
        <v>0.13675533425723668</v>
      </c>
      <c r="AH37" s="24"/>
      <c r="IV37" s="25"/>
    </row>
    <row r="38" spans="1:257" ht="11.85" customHeight="1" x14ac:dyDescent="0.3">
      <c r="A38" s="28" t="str">
        <f t="shared" si="1"/>
        <v/>
      </c>
      <c r="B38" s="42">
        <f t="shared" si="0"/>
        <v>0.55000000000000004</v>
      </c>
      <c r="C38" s="47">
        <f>IF($C$14,[1]!obget([1]!obcall("",$B$14,"getInitialMargin",[1]!obMake("","double",$B38))),"")</f>
        <v>1.1814811356151722</v>
      </c>
      <c r="D38" s="45">
        <f>IF($C$13,[1]!obget([1]!obcall("",$B$13,"getInitialMargin",[1]!obMake("","double",$B38))),"")</f>
        <v>1.1386620071833289</v>
      </c>
      <c r="E38" s="42">
        <f t="shared" si="2"/>
        <v>11</v>
      </c>
      <c r="F38" s="42">
        <f>IF($D$22,[1]!obget([1]!obcall("",$B$22,"get",[1]!obMake("","int",E38))),"")</f>
        <v>6.541851325461133</v>
      </c>
      <c r="G38" s="42">
        <f>IF($D$22,[1]!obget([1]!obcall("",$B$23,"get",[1]!obMake("","int",E38)))^2,"")</f>
        <v>1.2946750932079641E-2</v>
      </c>
      <c r="H38" s="42">
        <f>IF($D$22,[1]!obget([1]!obcall("",$B$24,"get",[1]!obMake("","int",E38))),"")</f>
        <v>0.13404282721191813</v>
      </c>
      <c r="AH38" s="24"/>
      <c r="IV38" s="25"/>
    </row>
    <row r="39" spans="1:257" ht="11.85" customHeight="1" x14ac:dyDescent="0.3">
      <c r="A39" s="28" t="str">
        <f t="shared" si="1"/>
        <v/>
      </c>
      <c r="B39" s="42">
        <f t="shared" si="0"/>
        <v>0.60000000000000009</v>
      </c>
      <c r="C39" s="47">
        <f>IF($C$14,[1]!obget([1]!obcall("",$B$14,"getInitialMargin",[1]!obMake("","double",$B39))),"")</f>
        <v>1.2536575562817234</v>
      </c>
      <c r="D39" s="45">
        <f>IF($C$13,[1]!obget([1]!obcall("",$B$13,"getInitialMargin",[1]!obMake("","double",$B39))),"")</f>
        <v>1.156014500497168</v>
      </c>
      <c r="E39" s="42">
        <f t="shared" si="2"/>
        <v>12</v>
      </c>
      <c r="F39" s="42">
        <f>IF($D$22,[1]!obget([1]!obcall("",$B$22,"get",[1]!obMake("","int",E39))),"")</f>
        <v>9.8140049722096752</v>
      </c>
      <c r="G39" s="42">
        <f>IF($D$22,[1]!obget([1]!obcall("",$B$23,"get",[1]!obMake("","int",E39)))^2,"")</f>
        <v>7.8831491716594732E-2</v>
      </c>
      <c r="H39" s="42">
        <f>IF($D$22,[1]!obget([1]!obcall("",$B$24,"get",[1]!obMake("","int",E39))),"")</f>
        <v>0.24228779121098987</v>
      </c>
      <c r="AH39" s="24"/>
      <c r="IV39" s="25"/>
    </row>
    <row r="40" spans="1:257" ht="11.85" customHeight="1" x14ac:dyDescent="0.3">
      <c r="A40" s="28" t="str">
        <f t="shared" si="1"/>
        <v/>
      </c>
      <c r="B40" s="42">
        <f t="shared" si="0"/>
        <v>0.65</v>
      </c>
      <c r="C40" s="47">
        <f>IF($C$14,[1]!obget([1]!obcall("",$B$14,"getInitialMargin",[1]!obMake("","double",$B40))),"")</f>
        <v>1.356022480475076</v>
      </c>
      <c r="D40" s="45">
        <f>IF($C$13,[1]!obget([1]!obcall("",$B$13,"getInitialMargin",[1]!obMake("","double",$B40))),"")</f>
        <v>1.1807210115994391</v>
      </c>
      <c r="E40" s="42">
        <f t="shared" si="2"/>
        <v>13</v>
      </c>
      <c r="F40" s="42">
        <f>IF($D$22,[1]!obget([1]!obcall("",$B$22,"get",[1]!obMake("","int",E40))),"")</f>
        <v>9.8491715935692881</v>
      </c>
      <c r="G40" s="42">
        <f>IF($D$22,[1]!obget([1]!obcall("",$B$23,"get",[1]!obMake("","int",E40)))^2,"")</f>
        <v>8.568459371511615E-2</v>
      </c>
      <c r="H40" s="42">
        <f>IF($D$22,[1]!obget([1]!obcall("",$B$24,"get",[1]!obMake("","int",E40))),"")</f>
        <v>0.23884585809606407</v>
      </c>
      <c r="AH40" s="24"/>
      <c r="IV40" s="25"/>
    </row>
    <row r="41" spans="1:257" ht="11.85" customHeight="1" x14ac:dyDescent="0.3">
      <c r="A41" s="28" t="str">
        <f t="shared" si="1"/>
        <v/>
      </c>
      <c r="B41" s="42">
        <f t="shared" si="0"/>
        <v>0.70000000000000007</v>
      </c>
      <c r="C41" s="47">
        <f>IF($C$14,[1]!obget([1]!obcall("",$B$14,"getInitialMargin",[1]!obMake("","double",$B41))),"")</f>
        <v>1.3880684976993507</v>
      </c>
      <c r="D41" s="45">
        <f>IF($C$13,[1]!obget([1]!obcall("",$B$13,"getInitialMargin",[1]!obMake("","double",$B41))),"")</f>
        <v>1.2331288069244055</v>
      </c>
      <c r="E41" s="42">
        <f t="shared" si="2"/>
        <v>14</v>
      </c>
      <c r="F41" s="42">
        <f>IF($D$22,[1]!obget([1]!obcall("",$B$22,"get",[1]!obMake("","int",E41))),"")</f>
        <v>7.2790080135705884</v>
      </c>
      <c r="G41" s="42">
        <f>IF($D$22,[1]!obget([1]!obcall("",$B$23,"get",[1]!obMake("","int",E41)))^2,"")</f>
        <v>0.19501081884512925</v>
      </c>
      <c r="H41" s="42">
        <f>IF($D$22,[1]!obget([1]!obcall("",$B$24,"get",[1]!obMake("","int",E41))),"")</f>
        <v>0.14009302695729053</v>
      </c>
      <c r="AH41" s="24"/>
      <c r="IV41" s="25"/>
    </row>
    <row r="42" spans="1:257" ht="11.85" customHeight="1" x14ac:dyDescent="0.3">
      <c r="A42" s="28" t="str">
        <f t="shared" si="1"/>
        <v/>
      </c>
      <c r="B42" s="42">
        <f t="shared" si="0"/>
        <v>0.75</v>
      </c>
      <c r="C42" s="47">
        <f>IF($C$14,[1]!obget([1]!obcall("",$B$14,"getInitialMargin",[1]!obMake("","double",$B42))),"")</f>
        <v>1.2333451753124791</v>
      </c>
      <c r="D42" s="45">
        <f>IF($C$13,[1]!obget([1]!obcall("",$B$13,"getInitialMargin",[1]!obMake("","double",$B42))),"")</f>
        <v>1.1650147498560923</v>
      </c>
      <c r="E42" s="42">
        <f t="shared" si="2"/>
        <v>15</v>
      </c>
      <c r="F42" s="42">
        <f>IF($D$22,[1]!obget([1]!obcall("",$B$22,"get",[1]!obMake("","int",E42))),"")</f>
        <v>7.2785575642445428</v>
      </c>
      <c r="G42" s="42">
        <f>IF($D$22,[1]!obget([1]!obcall("",$B$23,"get",[1]!obMake("","int",E42)))^2,"")</f>
        <v>9.482527716757571E-3</v>
      </c>
      <c r="H42" s="42">
        <f>IF($D$22,[1]!obget([1]!obcall("",$B$24,"get",[1]!obMake("","int",E42))),"")</f>
        <v>0.14069266451971807</v>
      </c>
      <c r="AH42" s="24"/>
      <c r="IV42" s="25"/>
    </row>
    <row r="43" spans="1:257" ht="11.85" customHeight="1" x14ac:dyDescent="0.3">
      <c r="A43" s="28" t="str">
        <f t="shared" si="1"/>
        <v/>
      </c>
      <c r="B43" s="42">
        <f t="shared" si="0"/>
        <v>0.8</v>
      </c>
      <c r="C43" s="47">
        <f>IF($C$14,[1]!obget([1]!obcall("",$B$14,"getInitialMargin",[1]!obMake("","double",$B43))),"")</f>
        <v>1.2998918198859428</v>
      </c>
      <c r="D43" s="45">
        <f>IF($C$13,[1]!obget([1]!obcall("",$B$13,"getInitialMargin",[1]!obMake("","double",$B43))),"")</f>
        <v>1.2025449595967512</v>
      </c>
      <c r="E43" s="42">
        <f t="shared" si="2"/>
        <v>16</v>
      </c>
      <c r="F43" s="42">
        <f>IF($D$22,[1]!obget([1]!obcall("",$B$22,"get",[1]!obMake("","int",E43))),"")</f>
        <v>9.0793472627251592</v>
      </c>
      <c r="G43" s="42">
        <f>IF($D$22,[1]!obget([1]!obcall("",$B$23,"get",[1]!obMake("","int",E43)))^2,"")</f>
        <v>3.0605728298665151E-4</v>
      </c>
      <c r="H43" s="42">
        <f>IF($D$22,[1]!obget([1]!obcall("",$B$24,"get",[1]!obMake("","int",E43))),"")</f>
        <v>0.19829380309255207</v>
      </c>
      <c r="AH43" s="24"/>
      <c r="IW43" s="28"/>
    </row>
    <row r="44" spans="1:257" ht="11.85" customHeight="1" x14ac:dyDescent="0.3">
      <c r="A44" s="28" t="str">
        <f t="shared" si="1"/>
        <v/>
      </c>
      <c r="B44" s="42">
        <f t="shared" si="0"/>
        <v>0.85000000000000009</v>
      </c>
      <c r="C44" s="47">
        <f>IF($C$14,[1]!obget([1]!obcall("",$B$14,"getInitialMargin",[1]!obMake("","double",$B44))),"")</f>
        <v>1.3001260862540676</v>
      </c>
      <c r="D44" s="45">
        <f>IF($C$13,[1]!obget([1]!obcall("",$B$13,"getInitialMargin",[1]!obMake("","double",$B44))),"")</f>
        <v>1.2363796899233661</v>
      </c>
      <c r="E44" s="42">
        <f t="shared" si="2"/>
        <v>17</v>
      </c>
      <c r="F44" s="42">
        <f>IF($D$22,[1]!obget([1]!obcall("",$B$22,"get",[1]!obMake("","int",E44))),"")</f>
        <v>7.5876615321320893</v>
      </c>
      <c r="G44" s="42">
        <f>IF($D$22,[1]!obget([1]!obcall("",$B$23,"get",[1]!obMake("","int",E44)))^2,"")</f>
        <v>6.033542323745064E-3</v>
      </c>
      <c r="H44" s="42">
        <f>IF($D$22,[1]!obget([1]!obcall("",$B$24,"get",[1]!obMake("","int",E44))),"")</f>
        <v>0.14535498588932683</v>
      </c>
      <c r="AH44" s="24"/>
      <c r="IW44" s="28"/>
    </row>
    <row r="45" spans="1:257" ht="11.85" customHeight="1" x14ac:dyDescent="0.3">
      <c r="A45" s="28" t="str">
        <f t="shared" si="1"/>
        <v/>
      </c>
      <c r="B45" s="42">
        <f t="shared" si="0"/>
        <v>0.9</v>
      </c>
      <c r="C45" s="47">
        <f>IF($C$14,[1]!obget([1]!obcall("",$B$14,"getInitialMargin",[1]!obMake("","double",$B45))),"")</f>
        <v>1.2900898128445988</v>
      </c>
      <c r="D45" s="45">
        <f>IF($C$13,[1]!obget([1]!obcall("",$B$13,"getInitialMargin",[1]!obMake("","double",$B45))),"")</f>
        <v>1.1809683010266259</v>
      </c>
      <c r="E45" s="42">
        <f t="shared" si="2"/>
        <v>18</v>
      </c>
      <c r="F45" s="42">
        <f>IF($D$22,[1]!obget([1]!obcall("",$B$22,"get",[1]!obMake("","int",E45))),"")</f>
        <v>7.602886442762852</v>
      </c>
      <c r="G45" s="42">
        <f>IF($D$22,[1]!obget([1]!obcall("",$B$23,"get",[1]!obMake("","int",E45)))^2,"")</f>
        <v>0.44558444656119689</v>
      </c>
      <c r="H45" s="42">
        <f>IF($D$22,[1]!obget([1]!obcall("",$B$24,"get",[1]!obMake("","int",E45))),"")</f>
        <v>0.14643011193484912</v>
      </c>
      <c r="AH45" s="24"/>
      <c r="IW45" s="28"/>
    </row>
    <row r="46" spans="1:257" ht="11.85" customHeight="1" x14ac:dyDescent="0.3">
      <c r="A46" s="28" t="str">
        <f t="shared" si="1"/>
        <v/>
      </c>
      <c r="B46" s="42">
        <f t="shared" si="0"/>
        <v>0.95000000000000007</v>
      </c>
      <c r="C46" s="47">
        <f>IF($C$14,[1]!obget([1]!obcall("",$B$14,"getInitialMargin",[1]!obMake("","double",$B46))),"")</f>
        <v>1.234258048577658</v>
      </c>
      <c r="D46" s="45">
        <f>IF($C$13,[1]!obget([1]!obcall("",$B$13,"getInitialMargin",[1]!obMake("","double",$B46))),"")</f>
        <v>1.1522691461791679</v>
      </c>
      <c r="E46" s="42">
        <f t="shared" si="2"/>
        <v>19</v>
      </c>
      <c r="F46" s="42">
        <f>IF($D$22,[1]!obget([1]!obcall("",$B$22,"get",[1]!obMake("","int",E46))),"")</f>
        <v>7.5038135202881806</v>
      </c>
      <c r="G46" s="42">
        <f>IF($D$22,[1]!obget([1]!obcall("",$B$23,"get",[1]!obMake("","int",E46)))^2,"")</f>
        <v>0.12384876110732002</v>
      </c>
      <c r="H46" s="42">
        <f>IF($D$22,[1]!obget([1]!obcall("",$B$24,"get",[1]!obMake("","int",E46))),"")</f>
        <v>0.14274196589645471</v>
      </c>
      <c r="AH46" s="24"/>
      <c r="IW46" s="28"/>
    </row>
    <row r="47" spans="1:257" ht="11.85" customHeight="1" x14ac:dyDescent="0.3">
      <c r="A47" s="28">
        <f t="shared" si="1"/>
        <v>1</v>
      </c>
      <c r="B47" s="42">
        <f t="shared" si="0"/>
        <v>1</v>
      </c>
      <c r="C47" s="47">
        <f>IF($C$14,[1]!obget([1]!obcall("",$B$14,"getInitialMargin",[1]!obMake("","double",$B47))),"")</f>
        <v>1.184801392395002</v>
      </c>
      <c r="D47" s="45">
        <f>IF($C$13,[1]!obget([1]!obcall("",$B$13,"getInitialMargin",[1]!obMake("","double",$B47))),"")</f>
        <v>1.137138493568598</v>
      </c>
      <c r="E47" s="42">
        <f t="shared" si="2"/>
        <v>20</v>
      </c>
      <c r="F47" s="42">
        <f>IF($D$22,[1]!obget([1]!obcall("",$B$22,"get",[1]!obMake("","int",E47))),"")</f>
        <v>9.8558557687755375</v>
      </c>
      <c r="G47" s="42">
        <f>IF($D$22,[1]!obget([1]!obcall("",$B$23,"get",[1]!obMake("","int",E47)))^2,"")</f>
        <v>5.7124533616425714E-2</v>
      </c>
      <c r="H47" s="42">
        <f>IF($D$22,[1]!obget([1]!obcall("",$B$24,"get",[1]!obMake("","int",E47))),"")</f>
        <v>0.24768920628589497</v>
      </c>
      <c r="AH47" s="24"/>
      <c r="IW47" s="28"/>
    </row>
    <row r="48" spans="1:257" ht="11.85" customHeight="1" x14ac:dyDescent="0.3">
      <c r="A48" s="28" t="str">
        <f t="shared" si="1"/>
        <v/>
      </c>
      <c r="B48" s="42">
        <f t="shared" si="0"/>
        <v>1.05</v>
      </c>
      <c r="C48" s="47">
        <f>IF($C$14,[1]!obget([1]!obcall("",$B$14,"getInitialMargin",[1]!obMake("","double",$B48))),"")</f>
        <v>1.3428624368586952</v>
      </c>
      <c r="D48" s="45">
        <f>IF($C$13,[1]!obget([1]!obcall("",$B$13,"getInitialMargin",[1]!obMake("","double",$B48))),"")</f>
        <v>1.1608555997701147</v>
      </c>
      <c r="E48" s="42">
        <f t="shared" si="2"/>
        <v>21</v>
      </c>
      <c r="F48" s="42">
        <f>IF($D$22,[1]!obget([1]!obcall("",$B$22,"get",[1]!obMake("","int",E48))),"")</f>
        <v>9.4068102881130233</v>
      </c>
      <c r="G48" s="42">
        <f>IF($D$22,[1]!obget([1]!obcall("",$B$23,"get",[1]!obMake("","int",E48)))^2,"")</f>
        <v>5.7975812791798448E-2</v>
      </c>
      <c r="H48" s="42">
        <f>IF($D$22,[1]!obget([1]!obcall("",$B$24,"get",[1]!obMake("","int",E48))),"")</f>
        <v>0.22476302403945569</v>
      </c>
      <c r="AH48" s="24"/>
      <c r="IW48" s="28"/>
    </row>
    <row r="49" spans="1:257" ht="11.85" customHeight="1" x14ac:dyDescent="0.3">
      <c r="A49" s="28" t="str">
        <f t="shared" si="1"/>
        <v/>
      </c>
      <c r="B49" s="42">
        <f t="shared" si="0"/>
        <v>1.1000000000000001</v>
      </c>
      <c r="C49" s="47">
        <f>IF($C$14,[1]!obget([1]!obcall("",$B$14,"getInitialMargin",[1]!obMake("","double",$B49))),"")</f>
        <v>1.2485500891480115</v>
      </c>
      <c r="D49" s="45">
        <f>IF($C$13,[1]!obget([1]!obcall("",$B$13,"getInitialMargin",[1]!obMake("","double",$B49))),"")</f>
        <v>1.1614455304112481</v>
      </c>
      <c r="E49" s="42">
        <f t="shared" si="2"/>
        <v>22</v>
      </c>
      <c r="F49" s="42">
        <f>IF($D$22,[1]!obget([1]!obcall("",$B$22,"get",[1]!obMake("","int",E49))),"")</f>
        <v>6.4456087369092447</v>
      </c>
      <c r="G49" s="42">
        <f>IF($D$22,[1]!obget([1]!obcall("",$B$23,"get",[1]!obMake("","int",E49)))^2,"")</f>
        <v>3.6772575824800133E-2</v>
      </c>
      <c r="H49" s="42">
        <f>IF($D$22,[1]!obget([1]!obcall("",$B$24,"get",[1]!obMake("","int",E49))),"")</f>
        <v>0.13390822204445946</v>
      </c>
      <c r="AH49" s="24"/>
      <c r="IW49" s="28"/>
    </row>
    <row r="50" spans="1:257" ht="11.85" customHeight="1" x14ac:dyDescent="0.3">
      <c r="A50" s="28" t="str">
        <f t="shared" si="1"/>
        <v/>
      </c>
      <c r="B50" s="42">
        <f t="shared" si="0"/>
        <v>1.1500000000000001</v>
      </c>
      <c r="C50" s="47">
        <f>IF($C$14,[1]!obget([1]!obcall("",$B$14,"getInitialMargin",[1]!obMake("","double",$B50))),"")</f>
        <v>1.2462915026824248</v>
      </c>
      <c r="D50" s="45">
        <f>IF($C$13,[1]!obget([1]!obcall("",$B$13,"getInitialMargin",[1]!obMake("","double",$B50))),"")</f>
        <v>1.1154893413168012</v>
      </c>
      <c r="E50" s="42">
        <f t="shared" si="2"/>
        <v>23</v>
      </c>
      <c r="F50" s="42">
        <f>IF($D$22,[1]!obget([1]!obcall("",$B$22,"get",[1]!obMake("","int",E50))),"")</f>
        <v>15.475424864035896</v>
      </c>
      <c r="G50" s="42">
        <f>IF($D$22,[1]!obget([1]!obcall("",$B$23,"get",[1]!obMake("","int",E50)))^2,"")</f>
        <v>0.10126830615399124</v>
      </c>
      <c r="H50" s="42">
        <f>IF($D$22,[1]!obget([1]!obcall("",$B$24,"get",[1]!obMake("","int",E50))),"")</f>
        <v>0.93620191633118544</v>
      </c>
      <c r="AH50" s="24"/>
      <c r="IW50" s="28"/>
    </row>
    <row r="51" spans="1:257" ht="11.85" customHeight="1" x14ac:dyDescent="0.3">
      <c r="A51" s="28" t="str">
        <f t="shared" si="1"/>
        <v/>
      </c>
      <c r="B51" s="42">
        <f t="shared" si="0"/>
        <v>1.2000000000000002</v>
      </c>
      <c r="C51" s="47">
        <f>IF($C$14,[1]!obget([1]!obcall("",$B$14,"getInitialMargin",[1]!obMake("","double",$B51))),"")</f>
        <v>1.1704090449586602</v>
      </c>
      <c r="D51" s="45">
        <f>IF($C$13,[1]!obget([1]!obcall("",$B$13,"getInitialMargin",[1]!obMake("","double",$B51))),"")</f>
        <v>1.1124732068916605</v>
      </c>
      <c r="E51" s="42">
        <f t="shared" si="2"/>
        <v>24</v>
      </c>
      <c r="F51" s="42">
        <f>IF($D$22,[1]!obget([1]!obcall("",$B$22,"get",[1]!obMake("","int",E51))),"")</f>
        <v>9.7351216368628553</v>
      </c>
      <c r="G51" s="42">
        <f>IF($D$22,[1]!obget([1]!obcall("",$B$23,"get",[1]!obMake("","int",E51)))^2,"")</f>
        <v>3.7979379505531069E-2</v>
      </c>
      <c r="H51" s="42">
        <f>IF($D$22,[1]!obget([1]!obcall("",$B$24,"get",[1]!obMake("","int",E51))),"")</f>
        <v>0.23057761555091472</v>
      </c>
      <c r="AH51" s="24"/>
      <c r="IW51" s="28"/>
    </row>
    <row r="52" spans="1:257" ht="11.85" customHeight="1" x14ac:dyDescent="0.3">
      <c r="A52" s="28" t="str">
        <f t="shared" si="1"/>
        <v/>
      </c>
      <c r="B52" s="42">
        <f t="shared" si="0"/>
        <v>1.25</v>
      </c>
      <c r="C52" s="47">
        <f>IF($C$14,[1]!obget([1]!obcall("",$B$14,"getInitialMargin",[1]!obMake("","double",$B52))),"")</f>
        <v>1.183625591585951</v>
      </c>
      <c r="D52" s="45">
        <f>IF($C$13,[1]!obget([1]!obcall("",$B$13,"getInitialMargin",[1]!obMake("","double",$B52))),"")</f>
        <v>1.0686633648792943</v>
      </c>
      <c r="E52" s="42">
        <f t="shared" si="2"/>
        <v>25</v>
      </c>
      <c r="F52" s="42">
        <f>IF($D$22,[1]!obget([1]!obcall("",$B$22,"get",[1]!obMake("","int",E52))),"")</f>
        <v>7.91979682112287</v>
      </c>
      <c r="G52" s="42">
        <f>IF($D$22,[1]!obget([1]!obcall("",$B$23,"get",[1]!obMake("","int",E52)))^2,"")</f>
        <v>0.13525577519450299</v>
      </c>
      <c r="H52" s="42">
        <f>IF($D$22,[1]!obget([1]!obcall("",$B$24,"get",[1]!obMake("","int",E52))),"")</f>
        <v>0.15260881594204911</v>
      </c>
      <c r="AH52" s="24"/>
      <c r="IW52" s="28"/>
    </row>
    <row r="53" spans="1:257" ht="11.85" customHeight="1" x14ac:dyDescent="0.3">
      <c r="A53" s="28" t="str">
        <f t="shared" si="1"/>
        <v/>
      </c>
      <c r="B53" s="42">
        <f t="shared" si="0"/>
        <v>1.3</v>
      </c>
      <c r="C53" s="47">
        <f>IF($C$14,[1]!obget([1]!obcall("",$B$14,"getInitialMargin",[1]!obMake("","double",$B53))),"")</f>
        <v>1.3023876088302586</v>
      </c>
      <c r="D53" s="45">
        <f>IF($C$13,[1]!obget([1]!obcall("",$B$13,"getInitialMargin",[1]!obMake("","double",$B53))),"")</f>
        <v>1.1337455112032615</v>
      </c>
      <c r="E53" s="42">
        <f t="shared" si="2"/>
        <v>26</v>
      </c>
      <c r="F53" s="42">
        <f>IF($D$22,[1]!obget([1]!obcall("",$B$22,"get",[1]!obMake("","int",E53))),"")</f>
        <v>7.6734005262151985</v>
      </c>
      <c r="G53" s="42">
        <f>IF($D$22,[1]!obget([1]!obcall("",$B$23,"get",[1]!obMake("","int",E53)))^2,"")</f>
        <v>7.9609530761422395E-2</v>
      </c>
      <c r="H53" s="42">
        <f>IF($D$22,[1]!obget([1]!obcall("",$B$24,"get",[1]!obMake("","int",E53))),"")</f>
        <v>0.14956879271509826</v>
      </c>
      <c r="AH53" s="24"/>
      <c r="IW53" s="28"/>
    </row>
    <row r="54" spans="1:257" ht="11.85" customHeight="1" x14ac:dyDescent="0.3">
      <c r="A54" s="28" t="str">
        <f t="shared" si="1"/>
        <v/>
      </c>
      <c r="B54" s="42">
        <f t="shared" si="0"/>
        <v>1.35</v>
      </c>
      <c r="C54" s="47">
        <f>IF($C$14,[1]!obget([1]!obcall("",$B$14,"getInitialMargin",[1]!obMake("","double",$B54))),"")</f>
        <v>1.1089535587288992</v>
      </c>
      <c r="D54" s="45">
        <f>IF($C$13,[1]!obget([1]!obcall("",$B$13,"getInitialMargin",[1]!obMake("","double",$B54))),"")</f>
        <v>1.0802930534556487</v>
      </c>
      <c r="E54" s="42">
        <f t="shared" si="2"/>
        <v>27</v>
      </c>
      <c r="F54" s="42">
        <f>IF($D$22,[1]!obget([1]!obcall("",$B$22,"get",[1]!obMake("","int",E54))),"")</f>
        <v>9.8186929629480915</v>
      </c>
      <c r="G54" s="42">
        <f>IF($D$22,[1]!obget([1]!obcall("",$B$23,"get",[1]!obMake("","int",E54)))^2,"")</f>
        <v>0.44256621750244857</v>
      </c>
      <c r="H54" s="42">
        <f>IF($D$22,[1]!obget([1]!obcall("",$B$24,"get",[1]!obMake("","int",E54))),"")</f>
        <v>0.23319140652227122</v>
      </c>
      <c r="AH54" s="24"/>
      <c r="IW54" s="28"/>
    </row>
    <row r="55" spans="1:257" ht="11.85" customHeight="1" x14ac:dyDescent="0.3">
      <c r="A55" s="28" t="str">
        <f t="shared" si="1"/>
        <v/>
      </c>
      <c r="B55" s="42">
        <f t="shared" si="0"/>
        <v>1.4000000000000001</v>
      </c>
      <c r="C55" s="47">
        <f>IF($C$14,[1]!obget([1]!obcall("",$B$14,"getInitialMargin",[1]!obMake("","double",$B55))),"")</f>
        <v>1.2328698821601449</v>
      </c>
      <c r="D55" s="45">
        <f>IF($C$13,[1]!obget([1]!obcall("",$B$13,"getInitialMargin",[1]!obMake("","double",$B55))),"")</f>
        <v>1.1209021304893523</v>
      </c>
      <c r="E55" s="42">
        <f t="shared" si="2"/>
        <v>28</v>
      </c>
      <c r="F55" s="42">
        <f>IF($D$22,[1]!obget([1]!obcall("",$B$22,"get",[1]!obMake("","int",E55))),"")</f>
        <v>7.4876032053169581</v>
      </c>
      <c r="G55" s="42">
        <f>IF($D$22,[1]!obget([1]!obcall("",$B$23,"get",[1]!obMake("","int",E55)))^2,"")</f>
        <v>0.14185797121371382</v>
      </c>
      <c r="H55" s="42">
        <f>IF($D$22,[1]!obget([1]!obcall("",$B$24,"get",[1]!obMake("","int",E55))),"")</f>
        <v>0.14326690235404627</v>
      </c>
      <c r="AH55" s="24"/>
      <c r="IW55" s="28"/>
    </row>
    <row r="56" spans="1:257" ht="11.85" customHeight="1" x14ac:dyDescent="0.3">
      <c r="A56" s="28" t="str">
        <f t="shared" si="1"/>
        <v/>
      </c>
      <c r="B56" s="42">
        <f t="shared" si="0"/>
        <v>1.4500000000000002</v>
      </c>
      <c r="C56" s="47">
        <f>IF($C$14,[1]!obget([1]!obcall("",$B$14,"getInitialMargin",[1]!obMake("","double",$B56))),"")</f>
        <v>1.293802653741702</v>
      </c>
      <c r="D56" s="45">
        <f>IF($C$13,[1]!obget([1]!obcall("",$B$13,"getInitialMargin",[1]!obMake("","double",$B56))),"")</f>
        <v>1.085894408392992</v>
      </c>
      <c r="E56" s="42">
        <f t="shared" si="2"/>
        <v>29</v>
      </c>
      <c r="F56" s="42">
        <f>IF($D$22,[1]!obget([1]!obcall("",$B$22,"get",[1]!obMake("","int",E56))),"")</f>
        <v>14.638283275719871</v>
      </c>
      <c r="G56" s="42">
        <f>IF($D$22,[1]!obget([1]!obcall("",$B$23,"get",[1]!obMake("","int",E56)))^2,"")</f>
        <v>8.0214654070228982E-3</v>
      </c>
      <c r="H56" s="42">
        <f>IF($D$22,[1]!obget([1]!obcall("",$B$24,"get",[1]!obMake("","int",E56))),"")</f>
        <v>0.81438342089787485</v>
      </c>
      <c r="AH56" s="24"/>
      <c r="IW56" s="28"/>
    </row>
    <row r="57" spans="1:257" ht="11.85" customHeight="1" x14ac:dyDescent="0.3">
      <c r="A57" s="28">
        <f t="shared" si="1"/>
        <v>1.5</v>
      </c>
      <c r="B57" s="42">
        <f t="shared" si="0"/>
        <v>1.5</v>
      </c>
      <c r="C57" s="47">
        <f>IF($C$14,[1]!obget([1]!obcall("",$B$14,"getInitialMargin",[1]!obMake("","double",$B57))),"")</f>
        <v>1.1274456011192342</v>
      </c>
      <c r="D57" s="45">
        <f>IF($C$13,[1]!obget([1]!obcall("",$B$13,"getInitialMargin",[1]!obMake("","double",$B57))),"")</f>
        <v>1.0725664275069977</v>
      </c>
      <c r="E57" s="42">
        <f t="shared" si="2"/>
        <v>30</v>
      </c>
      <c r="F57" s="42">
        <f>IF($D$22,[1]!obget([1]!obcall("",$B$22,"get",[1]!obMake("","int",E57))),"")</f>
        <v>8.2184227332584356</v>
      </c>
      <c r="G57" s="42">
        <f>IF($D$22,[1]!obget([1]!obcall("",$B$23,"get",[1]!obMake("","int",E57)))^2,"")</f>
        <v>1.9103291377869033E-2</v>
      </c>
      <c r="H57" s="42">
        <f>IF($D$22,[1]!obget([1]!obcall("",$B$24,"get",[1]!obMake("","int",E57))),"")</f>
        <v>0.16618299081609256</v>
      </c>
      <c r="AH57" s="24"/>
      <c r="IW57" s="28"/>
    </row>
    <row r="58" spans="1:257" ht="11.85" customHeight="1" x14ac:dyDescent="0.3">
      <c r="A58" s="28" t="str">
        <f t="shared" si="1"/>
        <v/>
      </c>
      <c r="B58" s="42">
        <f t="shared" si="0"/>
        <v>1.55</v>
      </c>
      <c r="C58" s="47">
        <f>IF($C$14,[1]!obget([1]!obcall("",$B$14,"getInitialMargin",[1]!obMake("","double",$B58))),"")</f>
        <v>1.2025049839860174</v>
      </c>
      <c r="D58" s="45">
        <f>IF($C$13,[1]!obget([1]!obcall("",$B$13,"getInitialMargin",[1]!obMake("","double",$B58))),"")</f>
        <v>1.0192832249213077</v>
      </c>
      <c r="E58" s="42">
        <f t="shared" si="2"/>
        <v>31</v>
      </c>
      <c r="F58" s="42">
        <f>IF($D$22,[1]!obget([1]!obcall("",$B$22,"get",[1]!obMake("","int",E58))),"")</f>
        <v>14.274680863576549</v>
      </c>
      <c r="G58" s="42">
        <f>IF($D$22,[1]!obget([1]!obcall("",$B$23,"get",[1]!obMake("","int",E58)))^2,"")</f>
        <v>7.1348070058226229E-2</v>
      </c>
      <c r="H58" s="42">
        <f>IF($D$22,[1]!obget([1]!obcall("",$B$24,"get",[1]!obMake("","int",E58))),"")</f>
        <v>0.72378570966681743</v>
      </c>
      <c r="AH58" s="24"/>
      <c r="IW58" s="28"/>
    </row>
    <row r="59" spans="1:257" ht="11.85" customHeight="1" x14ac:dyDescent="0.3">
      <c r="A59" s="28" t="str">
        <f t="shared" si="1"/>
        <v/>
      </c>
      <c r="B59" s="42">
        <f t="shared" si="0"/>
        <v>1.6</v>
      </c>
      <c r="C59" s="47">
        <f>IF($C$14,[1]!obget([1]!obcall("",$B$14,"getInitialMargin",[1]!obMake("","double",$B59))),"")</f>
        <v>1.3004729380493529</v>
      </c>
      <c r="D59" s="45">
        <f>IF($C$13,[1]!obget([1]!obcall("",$B$13,"getInitialMargin",[1]!obMake("","double",$B59))),"")</f>
        <v>1.0244367043387073</v>
      </c>
      <c r="E59" s="42">
        <f t="shared" si="2"/>
        <v>32</v>
      </c>
      <c r="F59" s="42">
        <f>IF($D$22,[1]!obget([1]!obcall("",$B$22,"get",[1]!obMake("","int",E59))),"")</f>
        <v>7.7102584945457595</v>
      </c>
      <c r="G59" s="42">
        <f>IF($D$22,[1]!obget([1]!obcall("",$B$23,"get",[1]!obMake("","int",E59)))^2,"")</f>
        <v>0.26809640087133574</v>
      </c>
      <c r="H59" s="42">
        <f>IF($D$22,[1]!obget([1]!obcall("",$B$24,"get",[1]!obMake("","int",E59))),"")</f>
        <v>0.15249513447941088</v>
      </c>
      <c r="AH59" s="24"/>
      <c r="IW59" s="28"/>
    </row>
    <row r="60" spans="1:257" ht="11.85" customHeight="1" x14ac:dyDescent="0.3">
      <c r="A60" s="28" t="str">
        <f t="shared" si="1"/>
        <v/>
      </c>
      <c r="B60" s="42">
        <f t="shared" si="0"/>
        <v>1.6500000000000001</v>
      </c>
      <c r="C60" s="47">
        <f>IF($C$14,[1]!obget([1]!obcall("",$B$14,"getInitialMargin",[1]!obMake("","double",$B60))),"")</f>
        <v>1.246784852212464</v>
      </c>
      <c r="D60" s="45">
        <f>IF($C$13,[1]!obget([1]!obcall("",$B$13,"getInitialMargin",[1]!obMake("","double",$B60))),"")</f>
        <v>1.0329962208776842</v>
      </c>
      <c r="E60" s="42">
        <f t="shared" si="2"/>
        <v>33</v>
      </c>
      <c r="F60" s="42">
        <f>IF($D$22,[1]!obget([1]!obcall("",$B$22,"get",[1]!obMake("","int",E60))),"")</f>
        <v>9.7369899397181623</v>
      </c>
      <c r="G60" s="42">
        <f>IF($D$22,[1]!obget([1]!obcall("",$B$23,"get",[1]!obMake("","int",E60)))^2,"")</f>
        <v>2.7084365039657156E-4</v>
      </c>
      <c r="H60" s="42">
        <f>IF($D$22,[1]!obget([1]!obcall("",$B$24,"get",[1]!obMake("","int",E60))),"")</f>
        <v>0.25954173533714864</v>
      </c>
      <c r="AH60" s="24"/>
      <c r="IW60" s="28"/>
    </row>
    <row r="61" spans="1:257" ht="11.85" customHeight="1" x14ac:dyDescent="0.3">
      <c r="A61" s="28" t="str">
        <f t="shared" si="1"/>
        <v/>
      </c>
      <c r="B61" s="42">
        <f t="shared" si="0"/>
        <v>1.7000000000000002</v>
      </c>
      <c r="C61" s="47">
        <f>IF($C$14,[1]!obget([1]!obcall("",$B$14,"getInitialMargin",[1]!obMake("","double",$B61))),"")</f>
        <v>1.0974714274452264</v>
      </c>
      <c r="D61" s="45">
        <f>IF($C$13,[1]!obget([1]!obcall("",$B$13,"getInitialMargin",[1]!obMake("","double",$B61))),"")</f>
        <v>0.9759839688663442</v>
      </c>
      <c r="E61" s="42">
        <f t="shared" si="2"/>
        <v>34</v>
      </c>
      <c r="F61" s="42">
        <f>IF($D$22,[1]!obget([1]!obcall("",$B$22,"get",[1]!obMake("","int",E61))),"")</f>
        <v>7.1767542359431253</v>
      </c>
      <c r="G61" s="42">
        <f>IF($D$22,[1]!obget([1]!obcall("",$B$23,"get",[1]!obMake("","int",E61)))^2,"")</f>
        <v>0.14918142787070487</v>
      </c>
      <c r="H61" s="42">
        <f>IF($D$22,[1]!obget([1]!obcall("",$B$24,"get",[1]!obMake("","int",E61))),"")</f>
        <v>0.13865999183936795</v>
      </c>
      <c r="AH61" s="24"/>
      <c r="IW61" s="28"/>
    </row>
    <row r="62" spans="1:257" ht="11.85" customHeight="1" x14ac:dyDescent="0.3">
      <c r="A62" s="28" t="str">
        <f t="shared" si="1"/>
        <v/>
      </c>
      <c r="B62" s="42">
        <f t="shared" si="0"/>
        <v>1.75</v>
      </c>
      <c r="C62" s="47">
        <f>IF($C$14,[1]!obget([1]!obcall("",$B$14,"getInitialMargin",[1]!obMake("","double",$B62))),"")</f>
        <v>1.118785665183978</v>
      </c>
      <c r="D62" s="45">
        <f>IF($C$13,[1]!obget([1]!obcall("",$B$13,"getInitialMargin",[1]!obMake("","double",$B62))),"")</f>
        <v>0.94228901286732658</v>
      </c>
      <c r="E62" s="42">
        <f t="shared" si="2"/>
        <v>35</v>
      </c>
      <c r="F62" s="42">
        <f>IF($D$22,[1]!obget([1]!obcall("",$B$22,"get",[1]!obMake("","int",E62))),"")</f>
        <v>9.5370615777728869</v>
      </c>
      <c r="G62" s="42">
        <f>IF($D$22,[1]!obget([1]!obcall("",$B$23,"get",[1]!obMake("","int",E62)))^2,"")</f>
        <v>5.3424784005884088E-2</v>
      </c>
      <c r="H62" s="42">
        <f>IF($D$22,[1]!obget([1]!obcall("",$B$24,"get",[1]!obMake("","int",E62))),"")</f>
        <v>0.23313058793287778</v>
      </c>
      <c r="AH62" s="24"/>
      <c r="IW62" s="28"/>
    </row>
    <row r="63" spans="1:257" ht="11.85" customHeight="1" x14ac:dyDescent="0.3">
      <c r="A63" s="28" t="str">
        <f t="shared" si="1"/>
        <v/>
      </c>
      <c r="B63" s="42">
        <f t="shared" si="0"/>
        <v>1.8</v>
      </c>
      <c r="C63" s="47">
        <f>IF($C$14,[1]!obget([1]!obcall("",$B$14,"getInitialMargin",[1]!obMake("","double",$B63))),"")</f>
        <v>1.2353201879556224</v>
      </c>
      <c r="D63" s="45">
        <f>IF($C$13,[1]!obget([1]!obcall("",$B$13,"getInitialMargin",[1]!obMake("","double",$B63))),"")</f>
        <v>1.0091685099081926</v>
      </c>
      <c r="E63" s="42">
        <f t="shared" si="2"/>
        <v>36</v>
      </c>
      <c r="F63" s="42">
        <f>IF($D$22,[1]!obget([1]!obcall("",$B$22,"get",[1]!obMake("","int",E63))),"")</f>
        <v>8.5890523578036646</v>
      </c>
      <c r="G63" s="42">
        <f>IF($D$22,[1]!obget([1]!obcall("",$B$23,"get",[1]!obMake("","int",E63)))^2,"")</f>
        <v>0.28058891252825641</v>
      </c>
      <c r="H63" s="42">
        <f>IF($D$22,[1]!obget([1]!obcall("",$B$24,"get",[1]!obMake("","int",E63))),"")</f>
        <v>0.17567509576742124</v>
      </c>
      <c r="AH63" s="24"/>
      <c r="IW63" s="28"/>
    </row>
    <row r="64" spans="1:257" ht="11.85" customHeight="1" x14ac:dyDescent="0.3">
      <c r="A64" s="28" t="str">
        <f t="shared" si="1"/>
        <v/>
      </c>
      <c r="B64" s="42">
        <f t="shared" si="0"/>
        <v>1.85</v>
      </c>
      <c r="C64" s="47">
        <f>IF($C$14,[1]!obget([1]!obcall("",$B$14,"getInitialMargin",[1]!obMake("","double",$B64))),"")</f>
        <v>1.1497023128444397</v>
      </c>
      <c r="D64" s="45">
        <f>IF($C$13,[1]!obget([1]!obcall("",$B$13,"getInitialMargin",[1]!obMake("","double",$B64))),"")</f>
        <v>0.94658835346372949</v>
      </c>
      <c r="E64" s="42">
        <f t="shared" si="2"/>
        <v>37</v>
      </c>
      <c r="F64" s="42">
        <f>IF($D$22,[1]!obget([1]!obcall("",$B$22,"get",[1]!obMake("","int",E64))),"")</f>
        <v>9.1748011915545291</v>
      </c>
      <c r="G64" s="42">
        <f>IF($D$22,[1]!obget([1]!obcall("",$B$23,"get",[1]!obMake("","int",E64)))^2,"")</f>
        <v>0.64391715981338826</v>
      </c>
      <c r="H64" s="42">
        <f>IF($D$22,[1]!obget([1]!obcall("",$B$24,"get",[1]!obMake("","int",E64))),"")</f>
        <v>0.20465133530425006</v>
      </c>
      <c r="AH64" s="24"/>
      <c r="IW64" s="28"/>
    </row>
    <row r="65" spans="1:257" ht="11.85" customHeight="1" x14ac:dyDescent="0.3">
      <c r="A65" s="28" t="str">
        <f t="shared" si="1"/>
        <v/>
      </c>
      <c r="B65" s="42">
        <f t="shared" si="0"/>
        <v>1.9000000000000001</v>
      </c>
      <c r="C65" s="47">
        <f>IF($C$14,[1]!obget([1]!obcall("",$B$14,"getInitialMargin",[1]!obMake("","double",$B65))),"")</f>
        <v>1.1747478363035668</v>
      </c>
      <c r="D65" s="45">
        <f>IF($C$13,[1]!obget([1]!obcall("",$B$13,"getInitialMargin",[1]!obMake("","double",$B65))),"")</f>
        <v>0.94713256945619295</v>
      </c>
      <c r="E65" s="42">
        <f t="shared" si="2"/>
        <v>38</v>
      </c>
      <c r="F65" s="42">
        <f>IF($D$22,[1]!obget([1]!obcall("",$B$22,"get",[1]!obMake("","int",E65))),"")</f>
        <v>8.0251185756943659</v>
      </c>
      <c r="G65" s="42">
        <f>IF($D$22,[1]!obget([1]!obcall("",$B$23,"get",[1]!obMake("","int",E65)))^2,"")</f>
        <v>1.0878418276859237E-3</v>
      </c>
      <c r="H65" s="42">
        <f>IF($D$22,[1]!obget([1]!obcall("",$B$24,"get",[1]!obMake("","int",E65))),"")</f>
        <v>0.16069316964708302</v>
      </c>
      <c r="AH65" s="24"/>
      <c r="IW65" s="28"/>
    </row>
    <row r="66" spans="1:257" ht="11.85" customHeight="1" x14ac:dyDescent="0.3">
      <c r="A66" s="28" t="str">
        <f t="shared" si="1"/>
        <v/>
      </c>
      <c r="B66" s="42">
        <f t="shared" si="0"/>
        <v>1.9500000000000002</v>
      </c>
      <c r="C66" s="47">
        <f>IF($C$14,[1]!obget([1]!obcall("",$B$14,"getInitialMargin",[1]!obMake("","double",$B66))),"")</f>
        <v>1.26343138623435</v>
      </c>
      <c r="D66" s="45">
        <f>IF($C$13,[1]!obget([1]!obcall("",$B$13,"getInitialMargin",[1]!obMake("","double",$B66))),"")</f>
        <v>1.023972241000858</v>
      </c>
      <c r="E66" s="42">
        <f t="shared" si="2"/>
        <v>39</v>
      </c>
      <c r="F66" s="42">
        <f>IF($D$22,[1]!obget([1]!obcall("",$B$22,"get",[1]!obMake("","int",E66))),"")</f>
        <v>6.5768708440924648</v>
      </c>
      <c r="G66" s="42">
        <f>IF($D$22,[1]!obget([1]!obcall("",$B$23,"get",[1]!obMake("","int",E66)))^2,"")</f>
        <v>9.4513694846008647E-5</v>
      </c>
      <c r="H66" s="42">
        <f>IF($D$22,[1]!obget([1]!obcall("",$B$24,"get",[1]!obMake("","int",E66))),"")</f>
        <v>0.13433956407342423</v>
      </c>
      <c r="AH66" s="24"/>
      <c r="IW66" s="28"/>
    </row>
    <row r="67" spans="1:257" ht="11.85" customHeight="1" x14ac:dyDescent="0.3">
      <c r="A67" s="28">
        <f t="shared" si="1"/>
        <v>2</v>
      </c>
      <c r="B67" s="42">
        <f t="shared" si="0"/>
        <v>2</v>
      </c>
      <c r="C67" s="47">
        <f>IF($C$14,[1]!obget([1]!obcall("",$B$14,"getInitialMargin",[1]!obMake("","double",$B67))),"")</f>
        <v>1.0478124746221411</v>
      </c>
      <c r="D67" s="45">
        <f>IF($C$13,[1]!obget([1]!obcall("",$B$13,"getInitialMargin",[1]!obMake("","double",$B67))),"")</f>
        <v>0.93468408193103525</v>
      </c>
      <c r="E67" s="42">
        <f t="shared" si="2"/>
        <v>40</v>
      </c>
      <c r="F67" s="42">
        <f>IF($D$22,[1]!obget([1]!obcall("",$B$22,"get",[1]!obMake("","int",E67))),"")</f>
        <v>5.1393748029228146</v>
      </c>
      <c r="G67" s="42">
        <f>IF($D$22,[1]!obget([1]!obcall("",$B$23,"get",[1]!obMake("","int",E67)))^2,"")</f>
        <v>2.9673773196950703E-2</v>
      </c>
      <c r="H67" s="42">
        <f>IF($D$22,[1]!obget([1]!obcall("",$B$24,"get",[1]!obMake("","int",E67))),"")</f>
        <v>0.1513973292066737</v>
      </c>
      <c r="AH67" s="24"/>
      <c r="IW67" s="28"/>
    </row>
    <row r="68" spans="1:257" ht="11.85" customHeight="1" x14ac:dyDescent="0.3">
      <c r="A68" s="28" t="str">
        <f t="shared" si="1"/>
        <v/>
      </c>
      <c r="B68" s="42">
        <f t="shared" si="0"/>
        <v>2.0500000000000003</v>
      </c>
      <c r="C68" s="47">
        <f>IF($C$14,[1]!obget([1]!obcall("",$B$14,"getInitialMargin",[1]!obMake("","double",$B68))),"")</f>
        <v>1.1974320367751936</v>
      </c>
      <c r="D68" s="45">
        <f>IF($C$13,[1]!obget([1]!obcall("",$B$13,"getInitialMargin",[1]!obMake("","double",$B68))),"")</f>
        <v>0.90643499135859695</v>
      </c>
      <c r="E68" s="42">
        <f t="shared" si="2"/>
        <v>41</v>
      </c>
      <c r="F68" s="42">
        <f>IF($D$22,[1]!obget([1]!obcall("",$B$22,"get",[1]!obMake("","int",E68))),"")</f>
        <v>10.952338887977621</v>
      </c>
      <c r="G68" s="42">
        <f>IF($D$22,[1]!obget([1]!obcall("",$B$23,"get",[1]!obMake("","int",E68)))^2,"")</f>
        <v>4.5720872109219647E-6</v>
      </c>
      <c r="H68" s="42">
        <f>IF($D$22,[1]!obget([1]!obcall("",$B$24,"get",[1]!obMake("","int",E68))),"")</f>
        <v>0.31093476692835997</v>
      </c>
      <c r="AH68" s="24"/>
      <c r="IW68" s="28"/>
    </row>
    <row r="69" spans="1:257" ht="11.85" customHeight="1" x14ac:dyDescent="0.3">
      <c r="A69" s="28" t="str">
        <f t="shared" si="1"/>
        <v/>
      </c>
      <c r="B69" s="42">
        <f t="shared" si="0"/>
        <v>2.1</v>
      </c>
      <c r="C69" s="47">
        <f>IF($C$14,[1]!obget([1]!obcall("",$B$14,"getInitialMargin",[1]!obMake("","double",$B69))),"")</f>
        <v>1.1873085992367578</v>
      </c>
      <c r="D69" s="45">
        <f>IF($C$13,[1]!obget([1]!obcall("",$B$13,"getInitialMargin",[1]!obMake("","double",$B69))),"")</f>
        <v>0.87584110830702522</v>
      </c>
      <c r="E69" s="42">
        <f t="shared" si="2"/>
        <v>42</v>
      </c>
      <c r="F69" s="42">
        <f>IF($D$22,[1]!obget([1]!obcall("",$B$22,"get",[1]!obMake("","int",E69))),"")</f>
        <v>10.075330246378037</v>
      </c>
      <c r="G69" s="42">
        <f>IF($D$22,[1]!obget([1]!obcall("",$B$23,"get",[1]!obMake("","int",E69)))^2,"")</f>
        <v>0.55034415960897287</v>
      </c>
      <c r="H69" s="42">
        <f>IF($D$22,[1]!obget([1]!obcall("",$B$24,"get",[1]!obMake("","int",E69))),"")</f>
        <v>0.25993116988103604</v>
      </c>
      <c r="AH69" s="24"/>
      <c r="IW69" s="28"/>
    </row>
    <row r="70" spans="1:257" ht="11.85" customHeight="1" x14ac:dyDescent="0.3">
      <c r="A70" s="28" t="str">
        <f t="shared" si="1"/>
        <v/>
      </c>
      <c r="B70" s="42">
        <f t="shared" si="0"/>
        <v>2.15</v>
      </c>
      <c r="C70" s="47">
        <f>IF($C$14,[1]!obget([1]!obcall("",$B$14,"getInitialMargin",[1]!obMake("","double",$B70))),"")</f>
        <v>1.2344772628528382</v>
      </c>
      <c r="D70" s="45">
        <f>IF($C$13,[1]!obget([1]!obcall("",$B$13,"getInitialMargin",[1]!obMake("","double",$B70))),"")</f>
        <v>0.9078166749408485</v>
      </c>
      <c r="E70" s="42">
        <f t="shared" si="2"/>
        <v>43</v>
      </c>
      <c r="F70" s="42">
        <f>IF($D$22,[1]!obget([1]!obcall("",$B$22,"get",[1]!obMake("","int",E70))),"")</f>
        <v>7.138018803281148</v>
      </c>
      <c r="G70" s="42">
        <f>IF($D$22,[1]!obget([1]!obcall("",$B$23,"get",[1]!obMake("","int",E70)))^2,"")</f>
        <v>3.6773110838602081E-2</v>
      </c>
      <c r="H70" s="42">
        <f>IF($D$22,[1]!obget([1]!obcall("",$B$24,"get",[1]!obMake("","int",E70))),"")</f>
        <v>0.13882914838894012</v>
      </c>
      <c r="AH70" s="24"/>
      <c r="IW70" s="28"/>
    </row>
    <row r="71" spans="1:257" ht="11.85" customHeight="1" x14ac:dyDescent="0.3">
      <c r="A71" s="28" t="str">
        <f t="shared" si="1"/>
        <v/>
      </c>
      <c r="B71" s="42">
        <f t="shared" si="0"/>
        <v>2.2000000000000002</v>
      </c>
      <c r="C71" s="47">
        <f>IF($C$14,[1]!obget([1]!obcall("",$B$14,"getInitialMargin",[1]!obMake("","double",$B71))),"")</f>
        <v>1.0354159584870501</v>
      </c>
      <c r="D71" s="45">
        <f>IF($C$13,[1]!obget([1]!obcall("",$B$13,"getInitialMargin",[1]!obMake("","double",$B71))),"")</f>
        <v>0.8921139223393808</v>
      </c>
      <c r="E71" s="42">
        <f t="shared" si="2"/>
        <v>44</v>
      </c>
      <c r="F71" s="42">
        <f>IF($D$22,[1]!obget([1]!obcall("",$B$22,"get",[1]!obMake("","int",E71))),"")</f>
        <v>5.40268056421555</v>
      </c>
      <c r="G71" s="42">
        <f>IF($D$22,[1]!obget([1]!obcall("",$B$23,"get",[1]!obMake("","int",E71)))^2,"")</f>
        <v>3.7523700049919137E-3</v>
      </c>
      <c r="H71" s="42">
        <f>IF($D$22,[1]!obget([1]!obcall("",$B$24,"get",[1]!obMake("","int",E71))),"")</f>
        <v>0.14350653752711512</v>
      </c>
      <c r="AH71" s="24"/>
      <c r="IW71" s="28"/>
    </row>
    <row r="72" spans="1:257" ht="11.85" customHeight="1" x14ac:dyDescent="0.3">
      <c r="A72" s="28" t="str">
        <f t="shared" si="1"/>
        <v/>
      </c>
      <c r="B72" s="42">
        <f t="shared" si="0"/>
        <v>2.25</v>
      </c>
      <c r="C72" s="47">
        <f>IF($C$14,[1]!obget([1]!obcall("",$B$14,"getInitialMargin",[1]!obMake("","double",$B72))),"")</f>
        <v>1.1549272334911436</v>
      </c>
      <c r="D72" s="45">
        <f>IF($C$13,[1]!obget([1]!obcall("",$B$13,"getInitialMargin",[1]!obMake("","double",$B72))),"")</f>
        <v>0.91531168013209241</v>
      </c>
      <c r="E72" s="42">
        <f t="shared" si="2"/>
        <v>45</v>
      </c>
      <c r="F72" s="42">
        <f>IF($D$22,[1]!obget([1]!obcall("",$B$22,"get",[1]!obMake("","int",E72))),"")</f>
        <v>10.251677057729468</v>
      </c>
      <c r="G72" s="42">
        <f>IF($D$22,[1]!obget([1]!obcall("",$B$23,"get",[1]!obMake("","int",E72)))^2,"")</f>
        <v>0.47682692348724165</v>
      </c>
      <c r="H72" s="42">
        <f>IF($D$22,[1]!obget([1]!obcall("",$B$24,"get",[1]!obMake("","int",E72))),"")</f>
        <v>0.28486415421452183</v>
      </c>
      <c r="AH72" s="24"/>
      <c r="IW72" s="28"/>
    </row>
    <row r="73" spans="1:257" ht="11.85" customHeight="1" x14ac:dyDescent="0.3">
      <c r="A73" s="28" t="str">
        <f t="shared" si="1"/>
        <v/>
      </c>
      <c r="B73" s="42">
        <f t="shared" si="0"/>
        <v>2.3000000000000003</v>
      </c>
      <c r="C73" s="47">
        <f>IF($C$14,[1]!obget([1]!obcall("",$B$14,"getInitialMargin",[1]!obMake("","double",$B73))),"")</f>
        <v>1.2352282987733112</v>
      </c>
      <c r="D73" s="45">
        <f>IF($C$13,[1]!obget([1]!obcall("",$B$13,"getInitialMargin",[1]!obMake("","double",$B73))),"")</f>
        <v>0.90817712148343244</v>
      </c>
      <c r="E73" s="42">
        <f t="shared" si="2"/>
        <v>46</v>
      </c>
      <c r="F73" s="42">
        <f>IF($D$22,[1]!obget([1]!obcall("",$B$22,"get",[1]!obMake("","int",E73))),"")</f>
        <v>6.6957744695056318</v>
      </c>
      <c r="G73" s="42">
        <f>IF($D$22,[1]!obget([1]!obcall("",$B$23,"get",[1]!obMake("","int",E73)))^2,"")</f>
        <v>4.5366524583907969E-4</v>
      </c>
      <c r="H73" s="42">
        <f>IF($D$22,[1]!obget([1]!obcall("",$B$24,"get",[1]!obMake("","int",E73))),"")</f>
        <v>0.134577570443843</v>
      </c>
      <c r="AH73" s="24"/>
      <c r="IW73" s="28"/>
    </row>
    <row r="74" spans="1:257" ht="11.85" customHeight="1" x14ac:dyDescent="0.3">
      <c r="A74" s="28" t="str">
        <f t="shared" si="1"/>
        <v/>
      </c>
      <c r="B74" s="42">
        <f t="shared" si="0"/>
        <v>2.35</v>
      </c>
      <c r="C74" s="47">
        <f>IF($C$14,[1]!obget([1]!obcall("",$B$14,"getInitialMargin",[1]!obMake("","double",$B74))),"")</f>
        <v>1.3301082550194856</v>
      </c>
      <c r="D74" s="45">
        <f>IF($C$13,[1]!obget([1]!obcall("",$B$13,"getInitialMargin",[1]!obMake("","double",$B74))),"")</f>
        <v>0.83955527050879064</v>
      </c>
      <c r="E74" s="42">
        <f t="shared" si="2"/>
        <v>47</v>
      </c>
      <c r="F74" s="42">
        <f>IF($D$22,[1]!obget([1]!obcall("",$B$22,"get",[1]!obMake("","int",E74))),"")</f>
        <v>6.9611526197744817</v>
      </c>
      <c r="G74" s="42">
        <f>IF($D$22,[1]!obget([1]!obcall("",$B$23,"get",[1]!obMake("","int",E74)))^2,"")</f>
        <v>0.57782861808271624</v>
      </c>
      <c r="H74" s="42">
        <f>IF($D$22,[1]!obget([1]!obcall("",$B$24,"get",[1]!obMake("","int",E74))),"")</f>
        <v>0.13587849053223583</v>
      </c>
      <c r="AH74" s="24"/>
      <c r="IW74" s="28"/>
    </row>
    <row r="75" spans="1:257" ht="11.85" customHeight="1" x14ac:dyDescent="0.3">
      <c r="A75" s="28" t="str">
        <f t="shared" si="1"/>
        <v/>
      </c>
      <c r="B75" s="42">
        <f t="shared" si="0"/>
        <v>2.4000000000000004</v>
      </c>
      <c r="C75" s="47">
        <f>IF($C$14,[1]!obget([1]!obcall("",$B$14,"getInitialMargin",[1]!obMake("","double",$B75))),"")</f>
        <v>1.2339044213243113</v>
      </c>
      <c r="D75" s="45">
        <f>IF($C$13,[1]!obget([1]!obcall("",$B$13,"getInitialMargin",[1]!obMake("","double",$B75))),"")</f>
        <v>0.874820828625963</v>
      </c>
      <c r="E75" s="42">
        <f t="shared" si="2"/>
        <v>48</v>
      </c>
      <c r="F75" s="42">
        <f>IF($D$22,[1]!obget([1]!obcall("",$B$22,"get",[1]!obMake("","int",E75))),"")</f>
        <v>4.9486598164348816</v>
      </c>
      <c r="G75" s="42">
        <f>IF($D$22,[1]!obget([1]!obcall("",$B$23,"get",[1]!obMake("","int",E75)))^2,"")</f>
        <v>2.6916172552338409E-3</v>
      </c>
      <c r="H75" s="42">
        <f>IF($D$22,[1]!obget([1]!obcall("",$B$24,"get",[1]!obMake("","int",E75))),"")</f>
        <v>0.15693347422495718</v>
      </c>
      <c r="AH75" s="24"/>
      <c r="IW75" s="28"/>
    </row>
    <row r="76" spans="1:257" ht="11.85" customHeight="1" x14ac:dyDescent="0.3">
      <c r="A76" s="28" t="str">
        <f t="shared" si="1"/>
        <v/>
      </c>
      <c r="B76" s="42">
        <f t="shared" si="0"/>
        <v>2.4500000000000002</v>
      </c>
      <c r="C76" s="47">
        <f>IF($C$14,[1]!obget([1]!obcall("",$B$14,"getInitialMargin",[1]!obMake("","double",$B76))),"")</f>
        <v>1.0542106904840143</v>
      </c>
      <c r="D76" s="45">
        <f>IF($C$13,[1]!obget([1]!obcall("",$B$13,"getInitialMargin",[1]!obMake("","double",$B76))),"")</f>
        <v>0.85208052417807234</v>
      </c>
      <c r="E76" s="42">
        <f t="shared" si="2"/>
        <v>49</v>
      </c>
      <c r="F76" s="42">
        <f>IF($D$22,[1]!obget([1]!obcall("",$B$22,"get",[1]!obMake("","int",E76))),"")</f>
        <v>9.1874174627450156</v>
      </c>
      <c r="G76" s="42">
        <f>IF($D$22,[1]!obget([1]!obcall("",$B$23,"get",[1]!obMake("","int",E76)))^2,"")</f>
        <v>1.2070521164773982E-2</v>
      </c>
      <c r="H76" s="42">
        <f>IF($D$22,[1]!obget([1]!obcall("",$B$24,"get",[1]!obMake("","int",E76))),"")</f>
        <v>0.22209852432366439</v>
      </c>
      <c r="AH76" s="24"/>
      <c r="IW76" s="28"/>
    </row>
    <row r="77" spans="1:257" ht="11.85" customHeight="1" x14ac:dyDescent="0.3">
      <c r="A77" s="28">
        <f t="shared" si="1"/>
        <v>2.5</v>
      </c>
      <c r="B77" s="42">
        <f t="shared" si="0"/>
        <v>2.5</v>
      </c>
      <c r="C77" s="47">
        <f>IF($C$14,[1]!obget([1]!obcall("",$B$14,"getInitialMargin",[1]!obMake("","double",$B77))),"")</f>
        <v>1.069491864936257</v>
      </c>
      <c r="D77" s="45">
        <f>IF($C$13,[1]!obget([1]!obcall("",$B$13,"getInitialMargin",[1]!obMake("","double",$B77))),"")</f>
        <v>0.75362384895212231</v>
      </c>
      <c r="E77" s="42">
        <f t="shared" si="2"/>
        <v>50</v>
      </c>
      <c r="F77" s="42">
        <f>IF($D$22,[1]!obget([1]!obcall("",$B$22,"get",[1]!obMake("","int",E77))),"")</f>
        <v>4.1112202622965386</v>
      </c>
      <c r="G77" s="42">
        <f>IF($D$22,[1]!obget([1]!obcall("",$B$23,"get",[1]!obMake("","int",E77)))^2,"")</f>
        <v>0.13183548956680508</v>
      </c>
      <c r="H77" s="42">
        <f>IF($D$22,[1]!obget([1]!obcall("",$B$24,"get",[1]!obMake("","int",E77))),"")</f>
        <v>0.18767329693194137</v>
      </c>
      <c r="AH77" s="24"/>
      <c r="IW77" s="28"/>
    </row>
    <row r="78" spans="1:257" ht="11.85" customHeight="1" x14ac:dyDescent="0.3">
      <c r="A78" s="28" t="str">
        <f t="shared" si="1"/>
        <v/>
      </c>
      <c r="B78" s="42">
        <f t="shared" si="0"/>
        <v>2.5500000000000003</v>
      </c>
      <c r="C78" s="47">
        <f>IF($C$14,[1]!obget([1]!obcall("",$B$14,"getInitialMargin",[1]!obMake("","double",$B78))),"")</f>
        <v>1.3488431068992259</v>
      </c>
      <c r="D78" s="45">
        <f>IF($C$13,[1]!obget([1]!obcall("",$B$13,"getInitialMargin",[1]!obMake("","double",$B78))),"")</f>
        <v>0.7837229022124802</v>
      </c>
      <c r="E78" s="42">
        <f t="shared" si="2"/>
        <v>51</v>
      </c>
      <c r="F78" s="42">
        <f>IF($D$22,[1]!obget([1]!obcall("",$B$22,"get",[1]!obMake("","int",E78))),"")</f>
        <v>10.808499355841487</v>
      </c>
      <c r="G78" s="42">
        <f>IF($D$22,[1]!obget([1]!obcall("",$B$23,"get",[1]!obMake("","int",E78)))^2,"")</f>
        <v>0.18800214200290477</v>
      </c>
      <c r="H78" s="42">
        <f>IF($D$22,[1]!obget([1]!obcall("",$B$24,"get",[1]!obMake("","int",E78))),"")</f>
        <v>0.33273471179917435</v>
      </c>
      <c r="AH78" s="24"/>
      <c r="IW78" s="28"/>
    </row>
    <row r="79" spans="1:257" ht="11.85" customHeight="1" x14ac:dyDescent="0.3">
      <c r="A79" s="28" t="str">
        <f t="shared" si="1"/>
        <v/>
      </c>
      <c r="B79" s="42">
        <f t="shared" si="0"/>
        <v>2.6</v>
      </c>
      <c r="C79" s="47">
        <f>IF($C$14,[1]!obget([1]!obcall("",$B$14,"getInitialMargin",[1]!obMake("","double",$B79))),"")</f>
        <v>1.1568030066159736</v>
      </c>
      <c r="D79" s="45">
        <f>IF($C$13,[1]!obget([1]!obcall("",$B$13,"getInitialMargin",[1]!obMake("","double",$B79))),"")</f>
        <v>0.77503012702006668</v>
      </c>
      <c r="E79" s="42">
        <f t="shared" si="2"/>
        <v>52</v>
      </c>
      <c r="F79" s="42">
        <f>IF($D$22,[1]!obget([1]!obcall("",$B$22,"get",[1]!obMake("","int",E79))),"")</f>
        <v>9.2609068363986893</v>
      </c>
      <c r="G79" s="42">
        <f>IF($D$22,[1]!obget([1]!obcall("",$B$23,"get",[1]!obMake("","int",E79)))^2,"")</f>
        <v>2.3288462401952488E-2</v>
      </c>
      <c r="H79" s="42">
        <f>IF($D$22,[1]!obget([1]!obcall("",$B$24,"get",[1]!obMake("","int",E79))),"")</f>
        <v>0.22091773683653626</v>
      </c>
      <c r="AH79" s="24"/>
      <c r="IW79" s="28"/>
    </row>
    <row r="80" spans="1:257" ht="11.85" customHeight="1" x14ac:dyDescent="0.3">
      <c r="A80" s="28" t="str">
        <f t="shared" si="1"/>
        <v/>
      </c>
      <c r="B80" s="42">
        <f t="shared" si="0"/>
        <v>2.6500000000000004</v>
      </c>
      <c r="C80" s="47">
        <f>IF($C$14,[1]!obget([1]!obcall("",$B$14,"getInitialMargin",[1]!obMake("","double",$B80))),"")</f>
        <v>1.067144092121211</v>
      </c>
      <c r="D80" s="45">
        <f>IF($C$13,[1]!obget([1]!obcall("",$B$13,"getInitialMargin",[1]!obMake("","double",$B80))),"")</f>
        <v>0.75342480307772397</v>
      </c>
      <c r="E80" s="42">
        <f t="shared" si="2"/>
        <v>53</v>
      </c>
      <c r="F80" s="42">
        <f>IF($D$22,[1]!obget([1]!obcall("",$B$22,"get",[1]!obMake("","int",E80))),"")</f>
        <v>11.856179656429012</v>
      </c>
      <c r="G80" s="42">
        <f>IF($D$22,[1]!obget([1]!obcall("",$B$23,"get",[1]!obMake("","int",E80)))^2,"")</f>
        <v>0.35706448159665199</v>
      </c>
      <c r="H80" s="42">
        <f>IF($D$22,[1]!obget([1]!obcall("",$B$24,"get",[1]!obMake("","int",E80))),"")</f>
        <v>0.41510706765402405</v>
      </c>
      <c r="AH80" s="24"/>
      <c r="IW80" s="28"/>
    </row>
    <row r="81" spans="1:257" ht="11.85" customHeight="1" x14ac:dyDescent="0.3">
      <c r="A81" s="28" t="str">
        <f t="shared" si="1"/>
        <v/>
      </c>
      <c r="B81" s="42">
        <f t="shared" si="0"/>
        <v>2.7</v>
      </c>
      <c r="C81" s="47">
        <f>IF($C$14,[1]!obget([1]!obcall("",$B$14,"getInitialMargin",[1]!obMake("","double",$B81))),"")</f>
        <v>1.1015919898744926</v>
      </c>
      <c r="D81" s="45">
        <f>IF($C$13,[1]!obget([1]!obcall("",$B$13,"getInitialMargin",[1]!obMake("","double",$B81))),"")</f>
        <v>0.79757039336533497</v>
      </c>
      <c r="E81" s="42">
        <f t="shared" si="2"/>
        <v>54</v>
      </c>
      <c r="F81" s="42">
        <f>IF($D$22,[1]!obget([1]!obcall("",$B$22,"get",[1]!obMake("","int",E81))),"")</f>
        <v>11.292484423391072</v>
      </c>
      <c r="G81" s="42">
        <f>IF($D$22,[1]!obget([1]!obcall("",$B$23,"get",[1]!obMake("","int",E81)))^2,"")</f>
        <v>1.1998451976303092E-2</v>
      </c>
      <c r="H81" s="42">
        <f>IF($D$22,[1]!obget([1]!obcall("",$B$24,"get",[1]!obMake("","int",E81))),"")</f>
        <v>0.38726492515858579</v>
      </c>
      <c r="AH81" s="24"/>
      <c r="IW81" s="28"/>
    </row>
    <row r="82" spans="1:257" ht="11.85" customHeight="1" x14ac:dyDescent="0.3">
      <c r="A82" s="28" t="str">
        <f t="shared" si="1"/>
        <v/>
      </c>
      <c r="B82" s="42">
        <f t="shared" si="0"/>
        <v>2.75</v>
      </c>
      <c r="C82" s="47">
        <f>IF($C$14,[1]!obget([1]!obcall("",$B$14,"getInitialMargin",[1]!obMake("","double",$B82))),"")</f>
        <v>1.0337783024757581</v>
      </c>
      <c r="D82" s="45">
        <f>IF($C$13,[1]!obget([1]!obcall("",$B$13,"getInitialMargin",[1]!obMake("","double",$B82))),"")</f>
        <v>0.73933090269489143</v>
      </c>
      <c r="E82" s="42">
        <f t="shared" si="2"/>
        <v>55</v>
      </c>
      <c r="F82" s="42">
        <f>IF($D$22,[1]!obget([1]!obcall("",$B$22,"get",[1]!obMake("","int",E82))),"")</f>
        <v>6.3629758439831816</v>
      </c>
      <c r="G82" s="42">
        <f>IF($D$22,[1]!obget([1]!obcall("",$B$23,"get",[1]!obMake("","int",E82)))^2,"")</f>
        <v>7.6091843548682814E-2</v>
      </c>
      <c r="H82" s="42">
        <f>IF($D$22,[1]!obget([1]!obcall("",$B$24,"get",[1]!obMake("","int",E82))),"")</f>
        <v>0.13423859749739681</v>
      </c>
      <c r="AH82" s="24"/>
      <c r="IW82" s="28"/>
    </row>
    <row r="83" spans="1:257" ht="11.85" customHeight="1" x14ac:dyDescent="0.3">
      <c r="A83" s="28" t="str">
        <f t="shared" si="1"/>
        <v/>
      </c>
      <c r="B83" s="42">
        <f t="shared" si="0"/>
        <v>2.8000000000000003</v>
      </c>
      <c r="C83" s="47">
        <f>IF($C$14,[1]!obget([1]!obcall("",$B$14,"getInitialMargin",[1]!obMake("","double",$B83))),"")</f>
        <v>1.0229803356049514</v>
      </c>
      <c r="D83" s="45">
        <f>IF($C$13,[1]!obget([1]!obcall("",$B$13,"getInitialMargin",[1]!obMake("","double",$B83))),"")</f>
        <v>0.77807841618218976</v>
      </c>
      <c r="E83" s="42">
        <f t="shared" si="2"/>
        <v>56</v>
      </c>
      <c r="F83" s="42">
        <f>IF($D$22,[1]!obget([1]!obcall("",$B$22,"get",[1]!obMake("","int",E83))),"")</f>
        <v>6.5706568409375032</v>
      </c>
      <c r="G83" s="42">
        <f>IF($D$22,[1]!obget([1]!obcall("",$B$23,"get",[1]!obMake("","int",E83)))^2,"")</f>
        <v>6.4310341051785963E-3</v>
      </c>
      <c r="H83" s="42">
        <f>IF($D$22,[1]!obget([1]!obcall("",$B$24,"get",[1]!obMake("","int",E83))),"")</f>
        <v>0.13391056422780356</v>
      </c>
      <c r="AH83" s="24"/>
      <c r="IW83" s="28"/>
    </row>
    <row r="84" spans="1:257" ht="11.85" customHeight="1" x14ac:dyDescent="0.3">
      <c r="A84" s="28" t="str">
        <f t="shared" si="1"/>
        <v/>
      </c>
      <c r="B84" s="42">
        <f t="shared" si="0"/>
        <v>2.85</v>
      </c>
      <c r="C84" s="47">
        <f>IF($C$14,[1]!obget([1]!obcall("",$B$14,"getInitialMargin",[1]!obMake("","double",$B84))),"")</f>
        <v>0.93929394702450075</v>
      </c>
      <c r="D84" s="45">
        <f>IF($C$13,[1]!obget([1]!obcall("",$B$13,"getInitialMargin",[1]!obMake("","double",$B84))),"")</f>
        <v>0.74272815280156457</v>
      </c>
      <c r="E84" s="42">
        <f t="shared" si="2"/>
        <v>57</v>
      </c>
      <c r="F84" s="42">
        <f>IF($D$22,[1]!obget([1]!obcall("",$B$22,"get",[1]!obMake("","int",E84))),"")</f>
        <v>6.0261666604861253</v>
      </c>
      <c r="G84" s="42">
        <f>IF($D$22,[1]!obget([1]!obcall("",$B$23,"get",[1]!obMake("","int",E84)))^2,"")</f>
        <v>0.30172101999030754</v>
      </c>
      <c r="H84" s="42">
        <f>IF($D$22,[1]!obget([1]!obcall("",$B$24,"get",[1]!obMake("","int",E84))),"")</f>
        <v>0.13601378292059452</v>
      </c>
      <c r="AH84" s="24"/>
      <c r="IW84" s="28"/>
    </row>
    <row r="85" spans="1:257" ht="11.85" customHeight="1" x14ac:dyDescent="0.3">
      <c r="A85" s="28" t="str">
        <f t="shared" si="1"/>
        <v/>
      </c>
      <c r="B85" s="42">
        <f t="shared" si="0"/>
        <v>2.9000000000000004</v>
      </c>
      <c r="C85" s="47">
        <f>IF($C$14,[1]!obget([1]!obcall("",$B$14,"getInitialMargin",[1]!obMake("","double",$B85))),"")</f>
        <v>0.99792189609272697</v>
      </c>
      <c r="D85" s="45">
        <f>IF($C$13,[1]!obget([1]!obcall("",$B$13,"getInitialMargin",[1]!obMake("","double",$B85))),"")</f>
        <v>0.74662469417314059</v>
      </c>
      <c r="E85" s="42">
        <f t="shared" si="2"/>
        <v>58</v>
      </c>
      <c r="F85" s="42">
        <f>IF($D$22,[1]!obget([1]!obcall("",$B$22,"get",[1]!obMake("","int",E85))),"")</f>
        <v>13.381415943439777</v>
      </c>
      <c r="G85" s="42">
        <f>IF($D$22,[1]!obget([1]!obcall("",$B$23,"get",[1]!obMake("","int",E85)))^2,"")</f>
        <v>0.29570294239773859</v>
      </c>
      <c r="H85" s="42">
        <f>IF($D$22,[1]!obget([1]!obcall("",$B$24,"get",[1]!obMake("","int",E85))),"")</f>
        <v>0.60709040256360836</v>
      </c>
      <c r="AH85" s="24"/>
      <c r="IW85" s="28"/>
    </row>
    <row r="86" spans="1:257" ht="11.85" customHeight="1" x14ac:dyDescent="0.3">
      <c r="A86" s="28" t="str">
        <f t="shared" si="1"/>
        <v/>
      </c>
      <c r="B86" s="42">
        <f t="shared" si="0"/>
        <v>2.95</v>
      </c>
      <c r="C86" s="47">
        <f>IF($C$14,[1]!obget([1]!obcall("",$B$14,"getInitialMargin",[1]!obMake("","double",$B86))),"")</f>
        <v>0.92742422795084156</v>
      </c>
      <c r="D86" s="45">
        <f>IF($C$13,[1]!obget([1]!obcall("",$B$13,"getInitialMargin",[1]!obMake("","double",$B86))),"")</f>
        <v>0.72258145447076805</v>
      </c>
      <c r="E86" s="42">
        <f t="shared" si="2"/>
        <v>59</v>
      </c>
      <c r="F86" s="42">
        <f>IF($D$22,[1]!obget([1]!obcall("",$B$22,"get",[1]!obMake("","int",E86))),"")</f>
        <v>11.812121661520161</v>
      </c>
      <c r="G86" s="42">
        <f>IF($D$22,[1]!obget([1]!obcall("",$B$23,"get",[1]!obMake("","int",E86)))^2,"")</f>
        <v>0.2529016874443456</v>
      </c>
      <c r="H86" s="42">
        <f>IF($D$22,[1]!obget([1]!obcall("",$B$24,"get",[1]!obMake("","int",E86))),"")</f>
        <v>0.43846239733695014</v>
      </c>
      <c r="AH86" s="24"/>
      <c r="IW86" s="28"/>
    </row>
    <row r="87" spans="1:257" ht="11.85" customHeight="1" x14ac:dyDescent="0.3">
      <c r="A87" s="28">
        <f t="shared" si="1"/>
        <v>3</v>
      </c>
      <c r="B87" s="42">
        <f t="shared" si="0"/>
        <v>3</v>
      </c>
      <c r="C87" s="47">
        <f>IF($C$14,[1]!obget([1]!obcall("",$B$14,"getInitialMargin",[1]!obMake("","double",$B87))),"")</f>
        <v>1.0446921651113161</v>
      </c>
      <c r="D87" s="45">
        <f>IF($C$13,[1]!obget([1]!obcall("",$B$13,"getInitialMargin",[1]!obMake("","double",$B87))),"")</f>
        <v>0.67949985600490881</v>
      </c>
      <c r="E87" s="42">
        <f t="shared" si="2"/>
        <v>60</v>
      </c>
      <c r="F87" s="42">
        <f>IF($D$22,[1]!obget([1]!obcall("",$B$22,"get",[1]!obMake("","int",E87))),"")</f>
        <v>9.5976341385152217</v>
      </c>
      <c r="G87" s="42">
        <f>IF($D$22,[1]!obget([1]!obcall("",$B$23,"get",[1]!obMake("","int",E87)))^2,"")</f>
        <v>6.3405863420508014E-3</v>
      </c>
      <c r="H87" s="42">
        <f>IF($D$22,[1]!obget([1]!obcall("",$B$24,"get",[1]!obMake("","int",E87))),"")</f>
        <v>0.23257415737755827</v>
      </c>
      <c r="AH87" s="24"/>
      <c r="IW87" s="28"/>
    </row>
    <row r="88" spans="1:257" ht="11.85" customHeight="1" x14ac:dyDescent="0.3">
      <c r="A88" s="28" t="str">
        <f t="shared" si="1"/>
        <v/>
      </c>
      <c r="B88" s="42">
        <f t="shared" si="0"/>
        <v>3.0500000000000003</v>
      </c>
      <c r="C88" s="47">
        <f>IF($C$14,[1]!obget([1]!obcall("",$B$14,"getInitialMargin",[1]!obMake("","double",$B88))),"")</f>
        <v>1.0878530733559018</v>
      </c>
      <c r="D88" s="45">
        <f>IF($C$13,[1]!obget([1]!obcall("",$B$13,"getInitialMargin",[1]!obMake("","double",$B88))),"")</f>
        <v>0.65457036227391119</v>
      </c>
      <c r="E88" s="42">
        <f t="shared" si="2"/>
        <v>61</v>
      </c>
      <c r="F88" s="42">
        <f>IF($D$22,[1]!obget([1]!obcall("",$B$22,"get",[1]!obMake("","int",E88))),"")</f>
        <v>6.2155556243411336</v>
      </c>
      <c r="G88" s="42">
        <f>IF($D$22,[1]!obget([1]!obcall("",$B$23,"get",[1]!obMake("","int",E88)))^2,"")</f>
        <v>0.24424286761924713</v>
      </c>
      <c r="H88" s="42">
        <f>IF($D$22,[1]!obget([1]!obcall("",$B$24,"get",[1]!obMake("","int",E88))),"")</f>
        <v>0.13441495171151852</v>
      </c>
      <c r="AH88" s="24"/>
      <c r="IW88" s="28"/>
    </row>
    <row r="89" spans="1:257" ht="11.85" customHeight="1" x14ac:dyDescent="0.3">
      <c r="A89" s="28" t="str">
        <f t="shared" si="1"/>
        <v/>
      </c>
      <c r="B89" s="42">
        <f t="shared" si="0"/>
        <v>3.1</v>
      </c>
      <c r="C89" s="47">
        <f>IF($C$14,[1]!obget([1]!obcall("",$B$14,"getInitialMargin",[1]!obMake("","double",$B89))),"")</f>
        <v>0.81449949189819115</v>
      </c>
      <c r="D89" s="45">
        <f>IF($C$13,[1]!obget([1]!obcall("",$B$13,"getInitialMargin",[1]!obMake("","double",$B89))),"")</f>
        <v>0.63387856232334461</v>
      </c>
      <c r="E89" s="42">
        <f t="shared" si="2"/>
        <v>62</v>
      </c>
      <c r="F89" s="42">
        <f>IF($D$22,[1]!obget([1]!obcall("",$B$22,"get",[1]!obMake("","int",E89))),"")</f>
        <v>8.38342270855604</v>
      </c>
      <c r="G89" s="42">
        <f>IF($D$22,[1]!obget([1]!obcall("",$B$23,"get",[1]!obMake("","int",E89)))^2,"")</f>
        <v>0.58563301348302821</v>
      </c>
      <c r="H89" s="42">
        <f>IF($D$22,[1]!obget([1]!obcall("",$B$24,"get",[1]!obMake("","int",E89))),"")</f>
        <v>0.17039490256514367</v>
      </c>
      <c r="AH89" s="24"/>
      <c r="IW89" s="28"/>
    </row>
    <row r="90" spans="1:257" ht="11.85" customHeight="1" x14ac:dyDescent="0.3">
      <c r="A90" s="28" t="str">
        <f t="shared" si="1"/>
        <v/>
      </c>
      <c r="B90" s="42">
        <f t="shared" si="0"/>
        <v>3.1500000000000004</v>
      </c>
      <c r="C90" s="47">
        <f>IF($C$14,[1]!obget([1]!obcall("",$B$14,"getInitialMargin",[1]!obMake("","double",$B90))),"")</f>
        <v>0.87233957640577842</v>
      </c>
      <c r="D90" s="45">
        <f>IF($C$13,[1]!obget([1]!obcall("",$B$13,"getInitialMargin",[1]!obMake("","double",$B90))),"")</f>
        <v>0.61512393230379214</v>
      </c>
      <c r="E90" s="42">
        <f t="shared" si="2"/>
        <v>63</v>
      </c>
      <c r="F90" s="42">
        <f>IF($D$22,[1]!obget([1]!obcall("",$B$22,"get",[1]!obMake("","int",E90))),"")</f>
        <v>9.1840600504100678</v>
      </c>
      <c r="G90" s="42">
        <f>IF($D$22,[1]!obget([1]!obcall("",$B$23,"get",[1]!obMake("","int",E90)))^2,"")</f>
        <v>1.5816029279388709E-2</v>
      </c>
      <c r="H90" s="42">
        <f>IF($D$22,[1]!obget([1]!obcall("",$B$24,"get",[1]!obMake("","int",E90))),"")</f>
        <v>0.2121525655538713</v>
      </c>
      <c r="AH90" s="24"/>
      <c r="IW90" s="28"/>
    </row>
    <row r="91" spans="1:257" ht="11.85" customHeight="1" x14ac:dyDescent="0.3">
      <c r="A91" s="28" t="str">
        <f t="shared" si="1"/>
        <v/>
      </c>
      <c r="B91" s="42">
        <f t="shared" ref="B91:B154" si="3">IF($D$22,(ROW(A91)-ROW($A$27))*$C$17,"")</f>
        <v>3.2</v>
      </c>
      <c r="C91" s="47">
        <f>IF($C$14,[1]!obget([1]!obcall("",$B$14,"getInitialMargin",[1]!obMake("","double",$B91))),"")</f>
        <v>0.99763920550397955</v>
      </c>
      <c r="D91" s="45">
        <f>IF($C$13,[1]!obget([1]!obcall("",$B$13,"getInitialMargin",[1]!obMake("","double",$B91))),"")</f>
        <v>0.6366792023185458</v>
      </c>
      <c r="E91" s="42">
        <f t="shared" si="2"/>
        <v>64</v>
      </c>
      <c r="F91" s="42">
        <f>IF($D$22,[1]!obget([1]!obcall("",$B$22,"get",[1]!obMake("","int",E91))),"")</f>
        <v>7.4295497114281854</v>
      </c>
      <c r="G91" s="42">
        <f>IF($D$22,[1]!obget([1]!obcall("",$B$23,"get",[1]!obMake("","int",E91)))^2,"")</f>
        <v>1.7920118647421143E-2</v>
      </c>
      <c r="H91" s="42">
        <f>IF($D$22,[1]!obget([1]!obcall("",$B$24,"get",[1]!obMake("","int",E91))),"")</f>
        <v>0.14309334082277581</v>
      </c>
      <c r="AH91" s="24"/>
      <c r="IW91" s="28"/>
    </row>
    <row r="92" spans="1:257" ht="11.85" customHeight="1" x14ac:dyDescent="0.3">
      <c r="A92" s="28" t="str">
        <f t="shared" ref="A92:A155" si="4">IF($D$22,IF(MOD((ROW(A92)-ROW($A$27))*$C$17,$C$18/10)&lt;0.0001,(ROW(A92)-ROW($A$27))*$C$17,""),"")</f>
        <v/>
      </c>
      <c r="B92" s="42">
        <f t="shared" si="3"/>
        <v>3.25</v>
      </c>
      <c r="C92" s="47">
        <f>IF($C$14,[1]!obget([1]!obcall("",$B$14,"getInitialMargin",[1]!obMake("","double",$B92))),"")</f>
        <v>0.89364312282390657</v>
      </c>
      <c r="D92" s="45">
        <f>IF($C$13,[1]!obget([1]!obcall("",$B$13,"getInitialMargin",[1]!obMake("","double",$B92))),"")</f>
        <v>0.63563547555806155</v>
      </c>
      <c r="E92" s="42">
        <f t="shared" ref="E92:E155" si="5">IF($D$22,E91+1,"")</f>
        <v>65</v>
      </c>
      <c r="F92" s="42">
        <f>IF($D$22,[1]!obget([1]!obcall("",$B$22,"get",[1]!obMake("","int",E92))),"")</f>
        <v>9.1443574667698506</v>
      </c>
      <c r="G92" s="42">
        <f>IF($D$22,[1]!obget([1]!obcall("",$B$23,"get",[1]!obMake("","int",E92)))^2,"")</f>
        <v>1.4395258350371568E-4</v>
      </c>
      <c r="H92" s="42">
        <f>IF($D$22,[1]!obget([1]!obcall("",$B$24,"get",[1]!obMake("","int",E92))),"")</f>
        <v>0.19857806039400971</v>
      </c>
      <c r="AH92" s="24"/>
      <c r="IW92" s="28"/>
    </row>
    <row r="93" spans="1:257" ht="11.85" customHeight="1" x14ac:dyDescent="0.3">
      <c r="A93" s="28" t="str">
        <f t="shared" si="4"/>
        <v/>
      </c>
      <c r="B93" s="42">
        <f t="shared" si="3"/>
        <v>3.3000000000000003</v>
      </c>
      <c r="C93" s="47">
        <f>IF($C$14,[1]!obget([1]!obcall("",$B$14,"getInitialMargin",[1]!obMake("","double",$B93))),"")</f>
        <v>0.77994518609914465</v>
      </c>
      <c r="D93" s="45">
        <f>IF($C$13,[1]!obget([1]!obcall("",$B$13,"getInitialMargin",[1]!obMake("","double",$B93))),"")</f>
        <v>0.6013193176283661</v>
      </c>
      <c r="E93" s="42">
        <f t="shared" si="5"/>
        <v>66</v>
      </c>
      <c r="F93" s="42">
        <f>IF($D$22,[1]!obget([1]!obcall("",$B$22,"get",[1]!obMake("","int",E93))),"")</f>
        <v>10.529666952571791</v>
      </c>
      <c r="G93" s="42">
        <f>IF($D$22,[1]!obget([1]!obcall("",$B$23,"get",[1]!obMake("","int",E93)))^2,"")</f>
        <v>2.7729308985816867E-2</v>
      </c>
      <c r="H93" s="42">
        <f>IF($D$22,[1]!obget([1]!obcall("",$B$24,"get",[1]!obMake("","int",E93))),"")</f>
        <v>0.29451614453424613</v>
      </c>
      <c r="AH93" s="24"/>
      <c r="IW93" s="28"/>
    </row>
    <row r="94" spans="1:257" ht="11.85" customHeight="1" x14ac:dyDescent="0.3">
      <c r="A94" s="28" t="str">
        <f t="shared" si="4"/>
        <v/>
      </c>
      <c r="B94" s="42">
        <f t="shared" si="3"/>
        <v>3.35</v>
      </c>
      <c r="C94" s="47">
        <f>IF($C$14,[1]!obget([1]!obcall("",$B$14,"getInitialMargin",[1]!obMake("","double",$B94))),"")</f>
        <v>0.93851594086148538</v>
      </c>
      <c r="D94" s="45">
        <f>IF($C$13,[1]!obget([1]!obcall("",$B$13,"getInitialMargin",[1]!obMake("","double",$B94))),"")</f>
        <v>0.66824325376817661</v>
      </c>
      <c r="E94" s="42">
        <f t="shared" si="5"/>
        <v>67</v>
      </c>
      <c r="F94" s="42">
        <f>IF($D$22,[1]!obget([1]!obcall("",$B$22,"get",[1]!obMake("","int",E94))),"")</f>
        <v>11.03399780738776</v>
      </c>
      <c r="G94" s="42">
        <f>IF($D$22,[1]!obget([1]!obcall("",$B$23,"get",[1]!obMake("","int",E94)))^2,"")</f>
        <v>0.11454294112952107</v>
      </c>
      <c r="H94" s="42">
        <f>IF($D$22,[1]!obget([1]!obcall("",$B$24,"get",[1]!obMake("","int",E94))),"")</f>
        <v>0.35246671333202162</v>
      </c>
      <c r="AH94" s="24"/>
      <c r="IW94" s="28"/>
    </row>
    <row r="95" spans="1:257" ht="11.85" customHeight="1" x14ac:dyDescent="0.3">
      <c r="A95" s="28" t="str">
        <f t="shared" si="4"/>
        <v/>
      </c>
      <c r="B95" s="42">
        <f t="shared" si="3"/>
        <v>3.4000000000000004</v>
      </c>
      <c r="C95" s="47">
        <f>IF($C$14,[1]!obget([1]!obcall("",$B$14,"getInitialMargin",[1]!obMake("","double",$B95))),"")</f>
        <v>1.0055790385786878</v>
      </c>
      <c r="D95" s="45">
        <f>IF($C$13,[1]!obget([1]!obcall("",$B$13,"getInitialMargin",[1]!obMake("","double",$B95))),"")</f>
        <v>0.62816427795619445</v>
      </c>
      <c r="E95" s="42">
        <f t="shared" si="5"/>
        <v>68</v>
      </c>
      <c r="F95" s="42">
        <f>IF($D$22,[1]!obget([1]!obcall("",$B$22,"get",[1]!obMake("","int",E95))),"")</f>
        <v>7.6853430928872513</v>
      </c>
      <c r="G95" s="42">
        <f>IF($D$22,[1]!obget([1]!obcall("",$B$23,"get",[1]!obMake("","int",E95)))^2,"")</f>
        <v>0.38523506797862228</v>
      </c>
      <c r="H95" s="42">
        <f>IF($D$22,[1]!obget([1]!obcall("",$B$24,"get",[1]!obMake("","int",E95))),"")</f>
        <v>0.15362719342517206</v>
      </c>
      <c r="AH95" s="24"/>
      <c r="IW95" s="28"/>
    </row>
    <row r="96" spans="1:257" ht="11.85" customHeight="1" x14ac:dyDescent="0.3">
      <c r="A96" s="28" t="str">
        <f t="shared" si="4"/>
        <v/>
      </c>
      <c r="B96" s="42">
        <f t="shared" si="3"/>
        <v>3.45</v>
      </c>
      <c r="C96" s="47">
        <f>IF($C$14,[1]!obget([1]!obcall("",$B$14,"getInitialMargin",[1]!obMake("","double",$B96))),"")</f>
        <v>0.9118132923381026</v>
      </c>
      <c r="D96" s="45">
        <f>IF($C$13,[1]!obget([1]!obcall("",$B$13,"getInitialMargin",[1]!obMake("","double",$B96))),"")</f>
        <v>0.63835398460178283</v>
      </c>
      <c r="E96" s="42">
        <f t="shared" si="5"/>
        <v>69</v>
      </c>
      <c r="F96" s="42">
        <f>IF($D$22,[1]!obget([1]!obcall("",$B$22,"get",[1]!obMake("","int",E96))),"")</f>
        <v>6.2676382032363076</v>
      </c>
      <c r="G96" s="42">
        <f>IF($D$22,[1]!obget([1]!obcall("",$B$23,"get",[1]!obMake("","int",E96)))^2,"")</f>
        <v>2.7757361248922908E-2</v>
      </c>
      <c r="H96" s="42">
        <f>IF($D$22,[1]!obget([1]!obcall("",$B$24,"get",[1]!obMake("","int",E96))),"")</f>
        <v>0.13442727923268244</v>
      </c>
      <c r="AH96" s="24"/>
      <c r="IW96" s="28"/>
    </row>
    <row r="97" spans="1:257" ht="11.85" customHeight="1" x14ac:dyDescent="0.3">
      <c r="A97" s="28">
        <f t="shared" si="4"/>
        <v>3.5</v>
      </c>
      <c r="B97" s="42">
        <f t="shared" si="3"/>
        <v>3.5</v>
      </c>
      <c r="C97" s="47">
        <f>IF($C$14,[1]!obget([1]!obcall("",$B$14,"getInitialMargin",[1]!obMake("","double",$B97))),"")</f>
        <v>0.82329455561812459</v>
      </c>
      <c r="D97" s="45">
        <f>IF($C$13,[1]!obget([1]!obcall("",$B$13,"getInitialMargin",[1]!obMake("","double",$B97))),"")</f>
        <v>0.53902500153517041</v>
      </c>
      <c r="E97" s="42">
        <f t="shared" si="5"/>
        <v>70</v>
      </c>
      <c r="F97" s="42">
        <f>IF($D$22,[1]!obget([1]!obcall("",$B$22,"get",[1]!obMake("","int",E97))),"")</f>
        <v>9.62448760636663</v>
      </c>
      <c r="G97" s="42">
        <f>IF($D$22,[1]!obget([1]!obcall("",$B$23,"get",[1]!obMake("","int",E97)))^2,"")</f>
        <v>0.21047099149930662</v>
      </c>
      <c r="H97" s="42">
        <f>IF($D$22,[1]!obget([1]!obcall("",$B$24,"get",[1]!obMake("","int",E97))),"")</f>
        <v>0.23919305201086993</v>
      </c>
      <c r="AH97" s="24"/>
      <c r="IW97" s="28"/>
    </row>
    <row r="98" spans="1:257" ht="11.85" customHeight="1" x14ac:dyDescent="0.3">
      <c r="A98" s="28" t="str">
        <f t="shared" si="4"/>
        <v/>
      </c>
      <c r="B98" s="42">
        <f t="shared" si="3"/>
        <v>3.5500000000000003</v>
      </c>
      <c r="C98" s="47">
        <f>IF($C$14,[1]!obget([1]!obcall("",$B$14,"getInitialMargin",[1]!obMake("","double",$B98))),"")</f>
        <v>0.84202599776961407</v>
      </c>
      <c r="D98" s="45">
        <f>IF($C$13,[1]!obget([1]!obcall("",$B$13,"getInitialMargin",[1]!obMake("","double",$B98))),"")</f>
        <v>0.52953843638807985</v>
      </c>
      <c r="E98" s="42">
        <f t="shared" si="5"/>
        <v>71</v>
      </c>
      <c r="F98" s="42">
        <f>IF($D$22,[1]!obget([1]!obcall("",$B$22,"get",[1]!obMake("","int",E98))),"")</f>
        <v>14.076169600836355</v>
      </c>
      <c r="G98" s="42">
        <f>IF($D$22,[1]!obget([1]!obcall("",$B$23,"get",[1]!obMake("","int",E98)))^2,"")</f>
        <v>0.51139240919574824</v>
      </c>
      <c r="H98" s="42">
        <f>IF($D$22,[1]!obget([1]!obcall("",$B$24,"get",[1]!obMake("","int",E98))),"")</f>
        <v>0.74297781046565414</v>
      </c>
      <c r="AH98" s="24"/>
      <c r="IW98" s="28"/>
    </row>
    <row r="99" spans="1:257" ht="11.85" customHeight="1" x14ac:dyDescent="0.3">
      <c r="A99" s="28" t="str">
        <f t="shared" si="4"/>
        <v/>
      </c>
      <c r="B99" s="42">
        <f t="shared" si="3"/>
        <v>3.6</v>
      </c>
      <c r="C99" s="47">
        <f>IF($C$14,[1]!obget([1]!obcall("",$B$14,"getInitialMargin",[1]!obMake("","double",$B99))),"")</f>
        <v>0.66713056878007038</v>
      </c>
      <c r="D99" s="45">
        <f>IF($C$13,[1]!obget([1]!obcall("",$B$13,"getInitialMargin",[1]!obMake("","double",$B99))),"")</f>
        <v>0.45660604538501603</v>
      </c>
      <c r="E99" s="42">
        <f t="shared" si="5"/>
        <v>72</v>
      </c>
      <c r="F99" s="42">
        <f>IF($D$22,[1]!obget([1]!obcall("",$B$22,"get",[1]!obMake("","int",E99))),"")</f>
        <v>7.9462035106642226</v>
      </c>
      <c r="G99" s="42">
        <f>IF($D$22,[1]!obget([1]!obcall("",$B$23,"get",[1]!obMake("","int",E99)))^2,"")</f>
        <v>7.1255620591238203E-2</v>
      </c>
      <c r="H99" s="42">
        <f>IF($D$22,[1]!obget([1]!obcall("",$B$24,"get",[1]!obMake("","int",E99))),"")</f>
        <v>0.15313182269606307</v>
      </c>
      <c r="AH99" s="24"/>
      <c r="IW99" s="28"/>
    </row>
    <row r="100" spans="1:257" ht="11.85" customHeight="1" x14ac:dyDescent="0.3">
      <c r="A100" s="28" t="str">
        <f t="shared" si="4"/>
        <v/>
      </c>
      <c r="B100" s="42">
        <f t="shared" si="3"/>
        <v>3.6500000000000004</v>
      </c>
      <c r="C100" s="47">
        <f>IF($C$14,[1]!obget([1]!obcall("",$B$14,"getInitialMargin",[1]!obMake("","double",$B100))),"")</f>
        <v>0.67020925561633149</v>
      </c>
      <c r="D100" s="45">
        <f>IF($C$13,[1]!obget([1]!obcall("",$B$13,"getInitialMargin",[1]!obMake("","double",$B100))),"")</f>
        <v>0.50777100319280921</v>
      </c>
      <c r="E100" s="42">
        <f t="shared" si="5"/>
        <v>73</v>
      </c>
      <c r="F100" s="42">
        <f>IF($D$22,[1]!obget([1]!obcall("",$B$22,"get",[1]!obMake("","int",E100))),"")</f>
        <v>6.1853417188626114</v>
      </c>
      <c r="G100" s="42">
        <f>IF($D$22,[1]!obget([1]!obcall("",$B$23,"get",[1]!obMake("","int",E100)))^2,"")</f>
        <v>0.14705922319608333</v>
      </c>
      <c r="H100" s="42">
        <f>IF($D$22,[1]!obget([1]!obcall("",$B$24,"get",[1]!obMake("","int",E100))),"")</f>
        <v>0.13452005943698248</v>
      </c>
      <c r="AH100" s="24"/>
      <c r="IW100" s="28"/>
    </row>
    <row r="101" spans="1:257" ht="11.85" customHeight="1" x14ac:dyDescent="0.3">
      <c r="A101" s="28" t="str">
        <f t="shared" si="4"/>
        <v/>
      </c>
      <c r="B101" s="42">
        <f t="shared" si="3"/>
        <v>3.7</v>
      </c>
      <c r="C101" s="47">
        <f>IF($C$14,[1]!obget([1]!obcall("",$B$14,"getInitialMargin",[1]!obMake("","double",$B101))),"")</f>
        <v>0.84063417266987628</v>
      </c>
      <c r="D101" s="45">
        <f>IF($C$13,[1]!obget([1]!obcall("",$B$13,"getInitialMargin",[1]!obMake("","double",$B101))),"")</f>
        <v>0.48530149808416417</v>
      </c>
      <c r="E101" s="42">
        <f t="shared" si="5"/>
        <v>74</v>
      </c>
      <c r="F101" s="42">
        <f>IF($D$22,[1]!obget([1]!obcall("",$B$22,"get",[1]!obMake("","int",E101))),"")</f>
        <v>9.497125133783058</v>
      </c>
      <c r="G101" s="42">
        <f>IF($D$22,[1]!obget([1]!obcall("",$B$23,"get",[1]!obMake("","int",E101)))^2,"")</f>
        <v>2.4561842787838883E-4</v>
      </c>
      <c r="H101" s="42">
        <f>IF($D$22,[1]!obget([1]!obcall("",$B$24,"get",[1]!obMake("","int",E101))),"")</f>
        <v>0.23500034500715827</v>
      </c>
      <c r="AH101" s="24"/>
      <c r="IW101" s="28"/>
    </row>
    <row r="102" spans="1:257" ht="11.85" customHeight="1" x14ac:dyDescent="0.3">
      <c r="A102" s="28" t="str">
        <f t="shared" si="4"/>
        <v/>
      </c>
      <c r="B102" s="42">
        <f t="shared" si="3"/>
        <v>3.75</v>
      </c>
      <c r="C102" s="47">
        <f>IF($C$14,[1]!obget([1]!obcall("",$B$14,"getInitialMargin",[1]!obMake("","double",$B102))),"")</f>
        <v>0.67384163709557043</v>
      </c>
      <c r="D102" s="45">
        <f>IF($C$13,[1]!obget([1]!obcall("",$B$13,"getInitialMargin",[1]!obMake("","double",$B102))),"")</f>
        <v>0.44925779257967624</v>
      </c>
      <c r="E102" s="42">
        <f t="shared" si="5"/>
        <v>75</v>
      </c>
      <c r="F102" s="42">
        <f>IF($D$22,[1]!obget([1]!obcall("",$B$22,"get",[1]!obMake("","int",E102))),"")</f>
        <v>6.923700503291558</v>
      </c>
      <c r="G102" s="42">
        <f>IF($D$22,[1]!obget([1]!obcall("",$B$23,"get",[1]!obMake("","int",E102)))^2,"")</f>
        <v>0.13482998308192465</v>
      </c>
      <c r="H102" s="42">
        <f>IF($D$22,[1]!obget([1]!obcall("",$B$24,"get",[1]!obMake("","int",E102))),"")</f>
        <v>0.13531589753696471</v>
      </c>
      <c r="AH102" s="24"/>
      <c r="IW102" s="28"/>
    </row>
    <row r="103" spans="1:257" ht="11.85" customHeight="1" x14ac:dyDescent="0.3">
      <c r="A103" s="28" t="str">
        <f t="shared" si="4"/>
        <v/>
      </c>
      <c r="B103" s="42">
        <f t="shared" si="3"/>
        <v>3.8000000000000003</v>
      </c>
      <c r="C103" s="47">
        <f>IF($C$14,[1]!obget([1]!obcall("",$B$14,"getInitialMargin",[1]!obMake("","double",$B103))),"")</f>
        <v>0.69746028178966668</v>
      </c>
      <c r="D103" s="45">
        <f>IF($C$13,[1]!obget([1]!obcall("",$B$13,"getInitialMargin",[1]!obMake("","double",$B103))),"")</f>
        <v>0.47259777012699422</v>
      </c>
      <c r="E103" s="42">
        <f t="shared" si="5"/>
        <v>76</v>
      </c>
      <c r="F103" s="42">
        <f>IF($D$22,[1]!obget([1]!obcall("",$B$22,"get",[1]!obMake("","int",E103))),"")</f>
        <v>5.7278233631756583</v>
      </c>
      <c r="G103" s="42">
        <f>IF($D$22,[1]!obget([1]!obcall("",$B$23,"get",[1]!obMake("","int",E103)))^2,"")</f>
        <v>0.14892902708170266</v>
      </c>
      <c r="H103" s="42">
        <f>IF($D$22,[1]!obget([1]!obcall("",$B$24,"get",[1]!obMake("","int",E103))),"")</f>
        <v>0.13909885080525181</v>
      </c>
      <c r="AH103" s="24"/>
      <c r="IW103" s="28"/>
    </row>
    <row r="104" spans="1:257" ht="11.85" customHeight="1" x14ac:dyDescent="0.3">
      <c r="A104" s="28" t="str">
        <f t="shared" si="4"/>
        <v/>
      </c>
      <c r="B104" s="42">
        <f t="shared" si="3"/>
        <v>3.85</v>
      </c>
      <c r="C104" s="47">
        <f>IF($C$14,[1]!obget([1]!obcall("",$B$14,"getInitialMargin",[1]!obMake("","double",$B104))),"")</f>
        <v>0.60800807037569982</v>
      </c>
      <c r="D104" s="45">
        <f>IF($C$13,[1]!obget([1]!obcall("",$B$13,"getInitialMargin",[1]!obMake("","double",$B104))),"")</f>
        <v>0.45922774327182042</v>
      </c>
      <c r="E104" s="42">
        <f t="shared" si="5"/>
        <v>77</v>
      </c>
      <c r="F104" s="42">
        <f>IF($D$22,[1]!obget([1]!obcall("",$B$22,"get",[1]!obMake("","int",E104))),"")</f>
        <v>9.6434964334549864</v>
      </c>
      <c r="G104" s="42">
        <f>IF($D$22,[1]!obget([1]!obcall("",$B$23,"get",[1]!obMake("","int",E104)))^2,"")</f>
        <v>0.44138545580915989</v>
      </c>
      <c r="H104" s="42">
        <f>IF($D$22,[1]!obget([1]!obcall("",$B$24,"get",[1]!obMake("","int",E104))),"")</f>
        <v>0.24280491539990745</v>
      </c>
      <c r="AH104" s="24"/>
      <c r="IW104" s="28"/>
    </row>
    <row r="105" spans="1:257" ht="11.85" customHeight="1" x14ac:dyDescent="0.3">
      <c r="A105" s="28" t="str">
        <f t="shared" si="4"/>
        <v/>
      </c>
      <c r="B105" s="42">
        <f t="shared" si="3"/>
        <v>3.9000000000000004</v>
      </c>
      <c r="C105" s="47">
        <f>IF($C$14,[1]!obget([1]!obcall("",$B$14,"getInitialMargin",[1]!obMake("","double",$B105))),"")</f>
        <v>0.77417875343184051</v>
      </c>
      <c r="D105" s="45">
        <f>IF($C$13,[1]!obget([1]!obcall("",$B$13,"getInitialMargin",[1]!obMake("","double",$B105))),"")</f>
        <v>0.46755806423738</v>
      </c>
      <c r="E105" s="42">
        <f t="shared" si="5"/>
        <v>78</v>
      </c>
      <c r="F105" s="42">
        <f>IF($D$22,[1]!obget([1]!obcall("",$B$22,"get",[1]!obMake("","int",E105))),"")</f>
        <v>9.3098341981052801</v>
      </c>
      <c r="G105" s="42">
        <f>IF($D$22,[1]!obget([1]!obcall("",$B$23,"get",[1]!obMake("","int",E105)))^2,"")</f>
        <v>4.6912334440579552E-2</v>
      </c>
      <c r="H105" s="42">
        <f>IF($D$22,[1]!obget([1]!obcall("",$B$24,"get",[1]!obMake("","int",E105))),"")</f>
        <v>0.22758574709315182</v>
      </c>
      <c r="AH105" s="24"/>
      <c r="IW105" s="28"/>
    </row>
    <row r="106" spans="1:257" ht="11.85" customHeight="1" x14ac:dyDescent="0.3">
      <c r="A106" s="28" t="str">
        <f t="shared" si="4"/>
        <v/>
      </c>
      <c r="B106" s="42">
        <f t="shared" si="3"/>
        <v>3.95</v>
      </c>
      <c r="C106" s="47">
        <f>IF($C$14,[1]!obget([1]!obcall("",$B$14,"getInitialMargin",[1]!obMake("","double",$B106))),"")</f>
        <v>0.65869285631982954</v>
      </c>
      <c r="D106" s="45">
        <f>IF($C$13,[1]!obget([1]!obcall("",$B$13,"getInitialMargin",[1]!obMake("","double",$B106))),"")</f>
        <v>0.44205985975085232</v>
      </c>
      <c r="E106" s="42">
        <f t="shared" si="5"/>
        <v>79</v>
      </c>
      <c r="F106" s="42">
        <f>IF($D$22,[1]!obget([1]!obcall("",$B$22,"get",[1]!obMake("","int",E106))),"")</f>
        <v>11.032144877757675</v>
      </c>
      <c r="G106" s="42">
        <f>IF($D$22,[1]!obget([1]!obcall("",$B$23,"get",[1]!obMake("","int",E106)))^2,"")</f>
        <v>3.6601698589861145E-3</v>
      </c>
      <c r="H106" s="42">
        <f>IF($D$22,[1]!obget([1]!obcall("",$B$24,"get",[1]!obMake("","int",E106))),"")</f>
        <v>0.3325491848749218</v>
      </c>
      <c r="AH106" s="24"/>
      <c r="IW106" s="28"/>
    </row>
    <row r="107" spans="1:257" ht="11.85" customHeight="1" x14ac:dyDescent="0.3">
      <c r="A107" s="28">
        <f t="shared" si="4"/>
        <v>4</v>
      </c>
      <c r="B107" s="42">
        <f t="shared" si="3"/>
        <v>4</v>
      </c>
      <c r="C107" s="47">
        <f>IF($C$14,[1]!obget([1]!obcall("",$B$14,"getInitialMargin",[1]!obMake("","double",$B107))),"")</f>
        <v>0.50171939452928571</v>
      </c>
      <c r="D107" s="45">
        <f>IF($C$13,[1]!obget([1]!obcall("",$B$13,"getInitialMargin",[1]!obMake("","double",$B107))),"")</f>
        <v>0.35446430362637987</v>
      </c>
      <c r="E107" s="42">
        <f t="shared" si="5"/>
        <v>80</v>
      </c>
      <c r="F107" s="42">
        <f>IF($D$22,[1]!obget([1]!obcall("",$B$22,"get",[1]!obMake("","int",E107))),"")</f>
        <v>11.932441422951753</v>
      </c>
      <c r="G107" s="42">
        <f>IF($D$22,[1]!obget([1]!obcall("",$B$23,"get",[1]!obMake("","int",E107)))^2,"")</f>
        <v>0.28744246740298307</v>
      </c>
      <c r="H107" s="42">
        <f>IF($D$22,[1]!obget([1]!obcall("",$B$24,"get",[1]!obMake("","int",E107))),"")</f>
        <v>0.40326286477294904</v>
      </c>
      <c r="AH107" s="24"/>
      <c r="IW107" s="28"/>
    </row>
    <row r="108" spans="1:257" ht="11.85" customHeight="1" x14ac:dyDescent="0.3">
      <c r="A108" s="28" t="str">
        <f t="shared" si="4"/>
        <v/>
      </c>
      <c r="B108" s="42">
        <f t="shared" si="3"/>
        <v>4.05</v>
      </c>
      <c r="C108" s="47">
        <f>IF($C$14,[1]!obget([1]!obcall("",$B$14,"getInitialMargin",[1]!obMake("","double",$B108))),"")</f>
        <v>0.53035873273841894</v>
      </c>
      <c r="D108" s="45">
        <f>IF($C$13,[1]!obget([1]!obcall("",$B$13,"getInitialMargin",[1]!obMake("","double",$B108))),"")</f>
        <v>0.34835636225878114</v>
      </c>
      <c r="E108" s="42">
        <f t="shared" si="5"/>
        <v>81</v>
      </c>
      <c r="F108" s="42">
        <f>IF($D$22,[1]!obget([1]!obcall("",$B$22,"get",[1]!obMake("","int",E108))),"")</f>
        <v>6.6728754083777631</v>
      </c>
      <c r="G108" s="42">
        <f>IF($D$22,[1]!obget([1]!obcall("",$B$23,"get",[1]!obMake("","int",E108)))^2,"")</f>
        <v>4.5649651058658714E-3</v>
      </c>
      <c r="H108" s="42">
        <f>IF($D$22,[1]!obget([1]!obcall("",$B$24,"get",[1]!obMake("","int",E108))),"")</f>
        <v>0.13407513119087133</v>
      </c>
      <c r="AH108" s="24"/>
      <c r="IW108" s="28"/>
    </row>
    <row r="109" spans="1:257" ht="11.85" customHeight="1" x14ac:dyDescent="0.3">
      <c r="A109" s="28" t="str">
        <f t="shared" si="4"/>
        <v/>
      </c>
      <c r="B109" s="42">
        <f t="shared" si="3"/>
        <v>4.1000000000000005</v>
      </c>
      <c r="C109" s="47">
        <f>IF($C$14,[1]!obget([1]!obcall("",$B$14,"getInitialMargin",[1]!obMake("","double",$B109))),"")</f>
        <v>0.50343302351459851</v>
      </c>
      <c r="D109" s="45">
        <f>IF($C$13,[1]!obget([1]!obcall("",$B$13,"getInitialMargin",[1]!obMake("","double",$B109))),"")</f>
        <v>0.34292134946893882</v>
      </c>
      <c r="E109" s="42">
        <f t="shared" si="5"/>
        <v>82</v>
      </c>
      <c r="F109" s="42">
        <f>IF($D$22,[1]!obget([1]!obcall("",$B$22,"get",[1]!obMake("","int",E109))),"")</f>
        <v>6.5775109553659181</v>
      </c>
      <c r="G109" s="42">
        <f>IF($D$22,[1]!obget([1]!obcall("",$B$23,"get",[1]!obMake("","int",E109)))^2,"")</f>
        <v>1.4466704251178525E-3</v>
      </c>
      <c r="H109" s="42">
        <f>IF($D$22,[1]!obget([1]!obcall("",$B$24,"get",[1]!obMake("","int",E109))),"")</f>
        <v>0.13403165114649995</v>
      </c>
      <c r="AH109" s="24"/>
      <c r="IW109" s="28"/>
    </row>
    <row r="110" spans="1:257" ht="11.85" customHeight="1" x14ac:dyDescent="0.3">
      <c r="A110" s="28" t="str">
        <f t="shared" si="4"/>
        <v/>
      </c>
      <c r="B110" s="42">
        <f t="shared" si="3"/>
        <v>4.1500000000000004</v>
      </c>
      <c r="C110" s="47">
        <f>IF($C$14,[1]!obget([1]!obcall("",$B$14,"getInitialMargin",[1]!obMake("","double",$B110))),"")</f>
        <v>0.54749381851218182</v>
      </c>
      <c r="D110" s="45">
        <f>IF($C$13,[1]!obget([1]!obcall("",$B$13,"getInitialMargin",[1]!obMake("","double",$B110))),"")</f>
        <v>0.34499750624923553</v>
      </c>
      <c r="E110" s="42">
        <f t="shared" si="5"/>
        <v>83</v>
      </c>
      <c r="F110" s="42">
        <f>IF($D$22,[1]!obget([1]!obcall("",$B$22,"get",[1]!obMake("","int",E110))),"")</f>
        <v>9.9116608128797541</v>
      </c>
      <c r="G110" s="42">
        <f>IF($D$22,[1]!obget([1]!obcall("",$B$23,"get",[1]!obMake("","int",E110)))^2,"")</f>
        <v>1.712535961727471E-2</v>
      </c>
      <c r="H110" s="42">
        <f>IF($D$22,[1]!obget([1]!obcall("",$B$24,"get",[1]!obMake("","int",E110))),"")</f>
        <v>0.26324420886169309</v>
      </c>
      <c r="AH110" s="24"/>
      <c r="IW110" s="28"/>
    </row>
    <row r="111" spans="1:257" ht="11.85" customHeight="1" x14ac:dyDescent="0.3">
      <c r="A111" s="28" t="str">
        <f t="shared" si="4"/>
        <v/>
      </c>
      <c r="B111" s="42">
        <f t="shared" si="3"/>
        <v>4.2</v>
      </c>
      <c r="C111" s="47">
        <f>IF($C$14,[1]!obget([1]!obcall("",$B$14,"getInitialMargin",[1]!obMake("","double",$B111))),"")</f>
        <v>0.52609587428000637</v>
      </c>
      <c r="D111" s="45">
        <f>IF($C$13,[1]!obget([1]!obcall("",$B$13,"getInitialMargin",[1]!obMake("","double",$B111))),"")</f>
        <v>0.33631904299836746</v>
      </c>
      <c r="E111" s="42">
        <f t="shared" si="5"/>
        <v>84</v>
      </c>
      <c r="F111" s="42">
        <f>IF($D$22,[1]!obget([1]!obcall("",$B$22,"get",[1]!obMake("","int",E111))),"")</f>
        <v>12.072548079985449</v>
      </c>
      <c r="G111" s="42">
        <f>IF($D$22,[1]!obget([1]!obcall("",$B$23,"get",[1]!obMake("","int",E111)))^2,"")</f>
        <v>4.158644638781797E-3</v>
      </c>
      <c r="H111" s="42">
        <f>IF($D$22,[1]!obget([1]!obcall("",$B$24,"get",[1]!obMake("","int",E111))),"")</f>
        <v>0.41960999095320695</v>
      </c>
      <c r="AH111" s="24"/>
      <c r="IW111" s="28"/>
    </row>
    <row r="112" spans="1:257" ht="11.85" customHeight="1" x14ac:dyDescent="0.3">
      <c r="A112" s="28" t="str">
        <f t="shared" si="4"/>
        <v/>
      </c>
      <c r="B112" s="42">
        <f t="shared" si="3"/>
        <v>4.25</v>
      </c>
      <c r="C112" s="47">
        <f>IF($C$14,[1]!obget([1]!obcall("",$B$14,"getInitialMargin",[1]!obMake("","double",$B112))),"")</f>
        <v>0.56182439839531728</v>
      </c>
      <c r="D112" s="45">
        <f>IF($C$13,[1]!obget([1]!obcall("",$B$13,"getInitialMargin",[1]!obMake("","double",$B112))),"")</f>
        <v>0.34421636067198264</v>
      </c>
      <c r="E112" s="42">
        <f t="shared" si="5"/>
        <v>85</v>
      </c>
      <c r="F112" s="42">
        <f>IF($D$22,[1]!obget([1]!obcall("",$B$22,"get",[1]!obMake("","int",E112))),"")</f>
        <v>8.4247367836663454</v>
      </c>
      <c r="G112" s="42">
        <f>IF($D$22,[1]!obget([1]!obcall("",$B$23,"get",[1]!obMake("","int",E112)))^2,"")</f>
        <v>0.1141591559877667</v>
      </c>
      <c r="H112" s="42">
        <f>IF($D$22,[1]!obget([1]!obcall("",$B$24,"get",[1]!obMake("","int",E112))),"")</f>
        <v>0.17131603492069625</v>
      </c>
      <c r="AH112" s="24"/>
      <c r="IW112" s="28"/>
    </row>
    <row r="113" spans="1:257" ht="11.85" customHeight="1" x14ac:dyDescent="0.3">
      <c r="A113" s="28" t="str">
        <f t="shared" si="4"/>
        <v/>
      </c>
      <c r="B113" s="42">
        <f t="shared" si="3"/>
        <v>4.3</v>
      </c>
      <c r="C113" s="47">
        <f>IF($C$14,[1]!obget([1]!obcall("",$B$14,"getInitialMargin",[1]!obMake("","double",$B113))),"")</f>
        <v>0.46452222698097856</v>
      </c>
      <c r="D113" s="45">
        <f>IF($C$13,[1]!obget([1]!obcall("",$B$13,"getInitialMargin",[1]!obMake("","double",$B113))),"")</f>
        <v>0.32466413778961839</v>
      </c>
      <c r="E113" s="42">
        <f t="shared" si="5"/>
        <v>86</v>
      </c>
      <c r="F113" s="42">
        <f>IF($D$22,[1]!obget([1]!obcall("",$B$22,"get",[1]!obMake("","int",E113))),"")</f>
        <v>5.0779011694295768</v>
      </c>
      <c r="G113" s="42">
        <f>IF($D$22,[1]!obget([1]!obcall("",$B$23,"get",[1]!obMake("","int",E113)))^2,"")</f>
        <v>0.16894938442039856</v>
      </c>
      <c r="H113" s="42">
        <f>IF($D$22,[1]!obget([1]!obcall("",$B$24,"get",[1]!obMake("","int",E113))),"")</f>
        <v>0.15446601664423104</v>
      </c>
      <c r="AH113" s="24"/>
      <c r="IW113" s="28"/>
    </row>
    <row r="114" spans="1:257" ht="11.85" customHeight="1" x14ac:dyDescent="0.3">
      <c r="A114" s="28" t="str">
        <f t="shared" si="4"/>
        <v/>
      </c>
      <c r="B114" s="42">
        <f t="shared" si="3"/>
        <v>4.3500000000000005</v>
      </c>
      <c r="C114" s="47">
        <f>IF($C$14,[1]!obget([1]!obcall("",$B$14,"getInitialMargin",[1]!obMake("","double",$B114))),"")</f>
        <v>0.47791360149463991</v>
      </c>
      <c r="D114" s="45">
        <f>IF($C$13,[1]!obget([1]!obcall("",$B$13,"getInitialMargin",[1]!obMake("","double",$B114))),"")</f>
        <v>0.30831058522614602</v>
      </c>
      <c r="E114" s="42">
        <f t="shared" si="5"/>
        <v>87</v>
      </c>
      <c r="F114" s="42">
        <f>IF($D$22,[1]!obget([1]!obcall("",$B$22,"get",[1]!obMake("","int",E114))),"")</f>
        <v>9.0065498483220594</v>
      </c>
      <c r="G114" s="42">
        <f>IF($D$22,[1]!obget([1]!obcall("",$B$23,"get",[1]!obMake("","int",E114)))^2,"")</f>
        <v>2.2583963282056963E-3</v>
      </c>
      <c r="H114" s="42">
        <f>IF($D$22,[1]!obget([1]!obcall("",$B$24,"get",[1]!obMake("","int",E114))),"")</f>
        <v>0.19210798789258055</v>
      </c>
      <c r="AH114" s="24"/>
      <c r="IW114" s="28"/>
    </row>
    <row r="115" spans="1:257" ht="11.85" customHeight="1" x14ac:dyDescent="0.3">
      <c r="A115" s="28" t="str">
        <f t="shared" si="4"/>
        <v/>
      </c>
      <c r="B115" s="42">
        <f t="shared" si="3"/>
        <v>4.4000000000000004</v>
      </c>
      <c r="C115" s="47">
        <f>IF($C$14,[1]!obget([1]!obcall("",$B$14,"getInitialMargin",[1]!obMake("","double",$B115))),"")</f>
        <v>0.52683925964242029</v>
      </c>
      <c r="D115" s="45">
        <f>IF($C$13,[1]!obget([1]!obcall("",$B$13,"getInitialMargin",[1]!obMake("","double",$B115))),"")</f>
        <v>0.32708416882745467</v>
      </c>
      <c r="E115" s="42">
        <f t="shared" si="5"/>
        <v>88</v>
      </c>
      <c r="F115" s="42">
        <f>IF($D$22,[1]!obget([1]!obcall("",$B$22,"get",[1]!obMake("","int",E115))),"")</f>
        <v>5.3297495743868613</v>
      </c>
      <c r="G115" s="42">
        <f>IF($D$22,[1]!obget([1]!obcall("",$B$23,"get",[1]!obMake("","int",E115)))^2,"")</f>
        <v>5.091026790731713E-3</v>
      </c>
      <c r="H115" s="42">
        <f>IF($D$22,[1]!obget([1]!obcall("",$B$24,"get",[1]!obMake("","int",E115))),"")</f>
        <v>0.14652647541093045</v>
      </c>
      <c r="AH115" s="24"/>
      <c r="IW115" s="28"/>
    </row>
    <row r="116" spans="1:257" ht="11.85" customHeight="1" x14ac:dyDescent="0.3">
      <c r="A116" s="28" t="str">
        <f t="shared" si="4"/>
        <v/>
      </c>
      <c r="B116" s="42">
        <f t="shared" si="3"/>
        <v>4.45</v>
      </c>
      <c r="C116" s="47">
        <f>IF($C$14,[1]!obget([1]!obcall("",$B$14,"getInitialMargin",[1]!obMake("","double",$B116))),"")</f>
        <v>0.53014761915708242</v>
      </c>
      <c r="D116" s="45">
        <f>IF($C$13,[1]!obget([1]!obcall("",$B$13,"getInitialMargin",[1]!obMake("","double",$B116))),"")</f>
        <v>0.31340064473564616</v>
      </c>
      <c r="E116" s="42">
        <f t="shared" si="5"/>
        <v>89</v>
      </c>
      <c r="F116" s="42">
        <f>IF($D$22,[1]!obget([1]!obcall("",$B$22,"get",[1]!obMake("","int",E116))),"")</f>
        <v>12.539625897009088</v>
      </c>
      <c r="G116" s="42">
        <f>IF($D$22,[1]!obget([1]!obcall("",$B$23,"get",[1]!obMake("","int",E116)))^2,"")</f>
        <v>0.12210500394223962</v>
      </c>
      <c r="H116" s="42">
        <f>IF($D$22,[1]!obget([1]!obcall("",$B$24,"get",[1]!obMake("","int",E116))),"")</f>
        <v>0.52582661344748205</v>
      </c>
      <c r="AH116" s="24"/>
      <c r="IW116" s="28"/>
    </row>
    <row r="117" spans="1:257" ht="11.85" customHeight="1" x14ac:dyDescent="0.3">
      <c r="A117" s="28">
        <f t="shared" si="4"/>
        <v>4.5</v>
      </c>
      <c r="B117" s="42">
        <f t="shared" si="3"/>
        <v>4.5</v>
      </c>
      <c r="C117" s="47">
        <f>IF($C$14,[1]!obget([1]!obcall("",$B$14,"getInitialMargin",[1]!obMake("","double",$B117))),"")</f>
        <v>0.12953234077556619</v>
      </c>
      <c r="D117" s="45">
        <f>IF($C$13,[1]!obget([1]!obcall("",$B$13,"getInitialMargin",[1]!obMake("","double",$B117))),"")</f>
        <v>8.6765443388822625E-2</v>
      </c>
      <c r="E117" s="42">
        <f t="shared" si="5"/>
        <v>90</v>
      </c>
      <c r="F117" s="42">
        <f>IF($D$22,[1]!obget([1]!obcall("",$B$22,"get",[1]!obMake("","int",E117))),"")</f>
        <v>12.105103509790816</v>
      </c>
      <c r="G117" s="42">
        <f>IF($D$22,[1]!obget([1]!obcall("",$B$23,"get",[1]!obMake("","int",E117)))^2,"")</f>
        <v>3.0928461538144032</v>
      </c>
      <c r="H117" s="42">
        <f>IF($D$22,[1]!obget([1]!obcall("",$B$24,"get",[1]!obMake("","int",E117))),"")</f>
        <v>0.51513833168808998</v>
      </c>
      <c r="AH117" s="24"/>
      <c r="IW117" s="28"/>
    </row>
    <row r="118" spans="1:257" ht="11.85" customHeight="1" x14ac:dyDescent="0.3">
      <c r="A118" s="28" t="str">
        <f t="shared" si="4"/>
        <v/>
      </c>
      <c r="B118" s="42">
        <f t="shared" si="3"/>
        <v>4.55</v>
      </c>
      <c r="C118" s="47">
        <f>IF($C$14,[1]!obget([1]!obcall("",$B$14,"getInitialMargin",[1]!obMake("","double",$B118))),"")</f>
        <v>2.3476571849179173E-4</v>
      </c>
      <c r="D118" s="45">
        <f>IF($C$13,[1]!obget([1]!obcall("",$B$13,"getInitialMargin",[1]!obMake("","double",$B118))),"")</f>
        <v>3.4856050590534393E-3</v>
      </c>
      <c r="E118" s="42">
        <f t="shared" si="5"/>
        <v>91</v>
      </c>
      <c r="F118" s="42">
        <f>IF($D$22,[1]!obget([1]!obcall("",$B$22,"get",[1]!obMake("","int",E118))),"")</f>
        <v>7.4781043405432257</v>
      </c>
      <c r="G118" s="42">
        <f>IF($D$22,[1]!obget([1]!obcall("",$B$23,"get",[1]!obMake("","int",E118)))^2,"")</f>
        <v>0.23734538153490867</v>
      </c>
      <c r="H118" s="42">
        <f>IF($D$22,[1]!obget([1]!obcall("",$B$24,"get",[1]!obMake("","int",E118))),"")</f>
        <v>0.14445614062923506</v>
      </c>
      <c r="AH118" s="24"/>
      <c r="IW118" s="28"/>
    </row>
    <row r="119" spans="1:257" ht="11.85" customHeight="1" x14ac:dyDescent="0.3">
      <c r="A119" s="28" t="str">
        <f t="shared" si="4"/>
        <v/>
      </c>
      <c r="B119" s="42">
        <f t="shared" si="3"/>
        <v>4.6000000000000005</v>
      </c>
      <c r="C119" s="47">
        <f>IF($C$14,[1]!obget([1]!obcall("",$B$14,"getInitialMargin",[1]!obMake("","double",$B119))),"")</f>
        <v>2.3552542657023778E-4</v>
      </c>
      <c r="D119" s="45">
        <f>IF($C$13,[1]!obget([1]!obcall("",$B$13,"getInitialMargin",[1]!obMake("","double",$B119))),"")</f>
        <v>3.4969873162658642E-3</v>
      </c>
      <c r="E119" s="42">
        <f t="shared" si="5"/>
        <v>92</v>
      </c>
      <c r="F119" s="42">
        <f>IF($D$22,[1]!obget([1]!obcall("",$B$22,"get",[1]!obMake("","int",E119))),"")</f>
        <v>6.1811235300059497</v>
      </c>
      <c r="G119" s="42">
        <f>IF($D$22,[1]!obget([1]!obcall("",$B$23,"get",[1]!obMake("","int",E119)))^2,"")</f>
        <v>0.31298603508161021</v>
      </c>
      <c r="H119" s="42">
        <f>IF($D$22,[1]!obget([1]!obcall("",$B$24,"get",[1]!obMake("","int",E119))),"")</f>
        <v>0.13488163321577029</v>
      </c>
      <c r="AH119" s="24"/>
      <c r="IW119" s="28"/>
    </row>
    <row r="120" spans="1:257" ht="11.85" customHeight="1" x14ac:dyDescent="0.3">
      <c r="A120" s="28" t="str">
        <f t="shared" si="4"/>
        <v/>
      </c>
      <c r="B120" s="42">
        <f t="shared" si="3"/>
        <v>4.6500000000000004</v>
      </c>
      <c r="C120" s="47">
        <f>IF($C$14,[1]!obget([1]!obcall("",$B$14,"getInitialMargin",[1]!obMake("","double",$B120))),"")</f>
        <v>2.363080398327666E-4</v>
      </c>
      <c r="D120" s="45">
        <f>IF($C$13,[1]!obget([1]!obcall("",$B$13,"getInitialMargin",[1]!obMake("","double",$B120))),"")</f>
        <v>3.5090119651374385E-3</v>
      </c>
      <c r="E120" s="42">
        <f t="shared" si="5"/>
        <v>93</v>
      </c>
      <c r="F120" s="42">
        <f>IF($D$22,[1]!obget([1]!obcall("",$B$22,"get",[1]!obMake("","int",E120))),"")</f>
        <v>7.1116602218377434</v>
      </c>
      <c r="G120" s="42">
        <f>IF($D$22,[1]!obget([1]!obcall("",$B$23,"get",[1]!obMake("","int",E120)))^2,"")</f>
        <v>0.71970357079049485</v>
      </c>
      <c r="H120" s="42">
        <f>IF($D$22,[1]!obget([1]!obcall("",$B$24,"get",[1]!obMake("","int",E120))),"")</f>
        <v>0.137697426730925</v>
      </c>
      <c r="AH120" s="24"/>
      <c r="IW120" s="28"/>
    </row>
    <row r="121" spans="1:257" ht="11.85" customHeight="1" x14ac:dyDescent="0.3">
      <c r="A121" s="28" t="str">
        <f t="shared" si="4"/>
        <v/>
      </c>
      <c r="B121" s="42">
        <f t="shared" si="3"/>
        <v>4.7</v>
      </c>
      <c r="C121" s="47">
        <f>IF($C$14,[1]!obget([1]!obcall("",$B$14,"getInitialMargin",[1]!obMake("","double",$B121))),"")</f>
        <v>2.3715258321854726E-4</v>
      </c>
      <c r="D121" s="45">
        <f>IF($C$13,[1]!obget([1]!obcall("",$B$13,"getInitialMargin",[1]!obMake("","double",$B121))),"")</f>
        <v>3.520783882286349E-3</v>
      </c>
      <c r="E121" s="42">
        <f t="shared" si="5"/>
        <v>94</v>
      </c>
      <c r="F121" s="42">
        <f>IF($D$22,[1]!obget([1]!obcall("",$B$22,"get",[1]!obMake("","int",E121))),"")</f>
        <v>12.052516122397682</v>
      </c>
      <c r="G121" s="42">
        <f>IF($D$22,[1]!obget([1]!obcall("",$B$23,"get",[1]!obMake("","int",E121)))^2,"")</f>
        <v>0.56103918306425249</v>
      </c>
      <c r="H121" s="42">
        <f>IF($D$22,[1]!obget([1]!obcall("",$B$24,"get",[1]!obMake("","int",E121))),"")</f>
        <v>0.42719443014592318</v>
      </c>
      <c r="AH121" s="24"/>
      <c r="IW121" s="28"/>
    </row>
    <row r="122" spans="1:257" ht="11.85" customHeight="1" x14ac:dyDescent="0.3">
      <c r="A122" s="28" t="str">
        <f t="shared" si="4"/>
        <v/>
      </c>
      <c r="B122" s="42">
        <f t="shared" si="3"/>
        <v>4.75</v>
      </c>
      <c r="C122" s="47">
        <f>IF($C$14,[1]!obget([1]!obcall("",$B$14,"getInitialMargin",[1]!obMake("","double",$B122))),"")</f>
        <v>2.3794064249638147E-4</v>
      </c>
      <c r="D122" s="45">
        <f>IF($C$13,[1]!obget([1]!obcall("",$B$13,"getInitialMargin",[1]!obMake("","double",$B122))),"")</f>
        <v>3.5332742437581381E-3</v>
      </c>
      <c r="E122" s="42">
        <f t="shared" si="5"/>
        <v>95</v>
      </c>
      <c r="F122" s="42">
        <f>IF($D$22,[1]!obget([1]!obcall("",$B$22,"get",[1]!obMake("","int",E122))),"")</f>
        <v>15.281301850753318</v>
      </c>
      <c r="G122" s="42">
        <f>IF($D$22,[1]!obget([1]!obcall("",$B$23,"get",[1]!obMake("","int",E122)))^2,"")</f>
        <v>1.856077344706649</v>
      </c>
      <c r="H122" s="42">
        <f>IF($D$22,[1]!obget([1]!obcall("",$B$24,"get",[1]!obMake("","int",E122))),"")</f>
        <v>0.86650380319192788</v>
      </c>
      <c r="AH122" s="24"/>
      <c r="IW122" s="28"/>
    </row>
    <row r="123" spans="1:257" ht="11.85" customHeight="1" x14ac:dyDescent="0.3">
      <c r="A123" s="28" t="str">
        <f t="shared" si="4"/>
        <v/>
      </c>
      <c r="B123" s="42">
        <f t="shared" si="3"/>
        <v>4.8000000000000007</v>
      </c>
      <c r="C123" s="47">
        <f>IF($C$14,[1]!obget([1]!obcall("",$B$14,"getInitialMargin",[1]!obMake("","double",$B123))),"")</f>
        <v>2.3875536104556172E-4</v>
      </c>
      <c r="D123" s="45">
        <f>IF($C$13,[1]!obget([1]!obcall("",$B$13,"getInitialMargin",[1]!obMake("","double",$B123))),"")</f>
        <v>3.5462588657688299E-3</v>
      </c>
      <c r="E123" s="42">
        <f t="shared" si="5"/>
        <v>96</v>
      </c>
      <c r="F123" s="42">
        <f>IF($D$22,[1]!obget([1]!obcall("",$B$22,"get",[1]!obMake("","int",E123))),"")</f>
        <v>7.0630354608029577</v>
      </c>
      <c r="G123" s="42">
        <f>IF($D$22,[1]!obget([1]!obcall("",$B$23,"get",[1]!obMake("","int",E123)))^2,"")</f>
        <v>1.4382425525269995E-2</v>
      </c>
      <c r="H123" s="42">
        <f>IF($D$22,[1]!obget([1]!obcall("",$B$24,"get",[1]!obMake("","int",E123))),"")</f>
        <v>0.1373361303692836</v>
      </c>
      <c r="AH123" s="24"/>
      <c r="IW123" s="28"/>
    </row>
    <row r="124" spans="1:257" ht="11.85" customHeight="1" x14ac:dyDescent="0.3">
      <c r="A124" s="28" t="str">
        <f t="shared" si="4"/>
        <v/>
      </c>
      <c r="B124" s="42">
        <f t="shared" si="3"/>
        <v>4.8500000000000005</v>
      </c>
      <c r="C124" s="47">
        <f>IF($C$14,[1]!obget([1]!obcall("",$B$14,"getInitialMargin",[1]!obMake("","double",$B124))),"")</f>
        <v>2.3948013611108099E-4</v>
      </c>
      <c r="D124" s="45">
        <f>IF($C$13,[1]!obget([1]!obcall("",$B$13,"getInitialMargin",[1]!obMake("","double",$B124))),"")</f>
        <v>3.5593523361646517E-3</v>
      </c>
      <c r="E124" s="42">
        <f t="shared" si="5"/>
        <v>97</v>
      </c>
      <c r="F124" s="42">
        <f>IF($D$22,[1]!obget([1]!obcall("",$B$22,"get",[1]!obMake("","int",E124))),"")</f>
        <v>3.37550362805408</v>
      </c>
      <c r="G124" s="42">
        <f>IF($D$22,[1]!obget([1]!obcall("",$B$23,"get",[1]!obMake("","int",E124)))^2,"")</f>
        <v>5.2149585155114033E-4</v>
      </c>
      <c r="H124" s="42">
        <f>IF($D$22,[1]!obget([1]!obcall("",$B$24,"get",[1]!obMake("","int",E124))),"")</f>
        <v>0.22434768728435311</v>
      </c>
      <c r="AH124" s="24"/>
      <c r="IW124" s="28"/>
    </row>
    <row r="125" spans="1:257" ht="11.85" customHeight="1" x14ac:dyDescent="0.3">
      <c r="A125" s="28" t="str">
        <f t="shared" si="4"/>
        <v/>
      </c>
      <c r="B125" s="42">
        <f t="shared" si="3"/>
        <v>4.9000000000000004</v>
      </c>
      <c r="C125" s="47">
        <f>IF($C$14,[1]!obget([1]!obcall("",$B$14,"getInitialMargin",[1]!obMake("","double",$B125))),"")</f>
        <v>2.4021930799089652E-4</v>
      </c>
      <c r="D125" s="45">
        <f>IF($C$13,[1]!obget([1]!obcall("",$B$13,"getInitialMargin",[1]!obMake("","double",$B125))),"")</f>
        <v>3.572019038855206E-3</v>
      </c>
      <c r="E125" s="42">
        <f t="shared" si="5"/>
        <v>98</v>
      </c>
      <c r="F125" s="42">
        <f>IF($D$22,[1]!obget([1]!obcall("",$B$22,"get",[1]!obMake("","int",E125))),"")</f>
        <v>5.1910982513376123</v>
      </c>
      <c r="G125" s="42">
        <f>IF($D$22,[1]!obget([1]!obcall("",$B$23,"get",[1]!obMake("","int",E125)))^2,"")</f>
        <v>5.5013774332207256E-2</v>
      </c>
      <c r="H125" s="42">
        <f>IF($D$22,[1]!obget([1]!obcall("",$B$24,"get",[1]!obMake("","int",E125))),"")</f>
        <v>0.14714954045324868</v>
      </c>
      <c r="AH125" s="24"/>
      <c r="IW125" s="28"/>
    </row>
    <row r="126" spans="1:257" ht="11.85" customHeight="1" x14ac:dyDescent="0.3">
      <c r="A126" s="28" t="str">
        <f t="shared" si="4"/>
        <v/>
      </c>
      <c r="B126" s="42">
        <f t="shared" si="3"/>
        <v>4.95</v>
      </c>
      <c r="C126" s="47">
        <f>IF($C$14,[1]!obget([1]!obcall("",$B$14,"getInitialMargin",[1]!obMake("","double",$B126))),"")</f>
        <v>2.4107278936125187E-4</v>
      </c>
      <c r="D126" s="45">
        <f>IF($C$13,[1]!obget([1]!obcall("",$B$13,"getInitialMargin",[1]!obMake("","double",$B126))),"")</f>
        <v>3.5849039343884906E-3</v>
      </c>
      <c r="E126" s="42">
        <f t="shared" si="5"/>
        <v>99</v>
      </c>
      <c r="F126" s="42">
        <f>IF($D$22,[1]!obget([1]!obcall("",$B$22,"get",[1]!obMake("","int",E126))),"")</f>
        <v>7.9576229410768171</v>
      </c>
      <c r="G126" s="42">
        <f>IF($D$22,[1]!obget([1]!obcall("",$B$23,"get",[1]!obMake("","int",E126)))^2,"")</f>
        <v>0.40260991750910757</v>
      </c>
      <c r="H126" s="42">
        <f>IF($D$22,[1]!obget([1]!obcall("",$B$24,"get",[1]!obMake("","int",E126))),"")</f>
        <v>0.15808612262971034</v>
      </c>
      <c r="AH126" s="24"/>
      <c r="IW126" s="28"/>
    </row>
    <row r="127" spans="1:257" ht="11.85" customHeight="1" x14ac:dyDescent="0.3">
      <c r="A127" s="28">
        <f t="shared" si="4"/>
        <v>5</v>
      </c>
      <c r="B127" s="42">
        <f t="shared" si="3"/>
        <v>5</v>
      </c>
      <c r="C127" s="47">
        <f>IF($C$14,[1]!obget([1]!obcall("",$B$14,"getInitialMargin",[1]!obMake("","double",$B127))),"")</f>
        <v>3.1020156703542856E-4</v>
      </c>
      <c r="D127" s="45">
        <f>IF($C$13,[1]!obget([1]!obcall("",$B$13,"getInitialMargin",[1]!obMake("","double",$B127))),"")</f>
        <v>2.9572202764950734E-3</v>
      </c>
      <c r="E127" s="42">
        <f t="shared" si="5"/>
        <v>100</v>
      </c>
      <c r="F127" s="42">
        <f>IF($D$22,[1]!obget([1]!obcall("",$B$22,"get",[1]!obMake("","int",E127))),"")</f>
        <v>11.209895772648611</v>
      </c>
      <c r="G127" s="42">
        <f>IF($D$22,[1]!obget([1]!obcall("",$B$23,"get",[1]!obMake("","int",E127)))^2,"")</f>
        <v>8.9619491601747245E-2</v>
      </c>
      <c r="H127" s="42">
        <f>IF($D$22,[1]!obget([1]!obcall("",$B$24,"get",[1]!obMake("","int",E127))),"")</f>
        <v>0.35635321793625629</v>
      </c>
      <c r="AH127" s="24"/>
      <c r="IW127" s="28"/>
    </row>
    <row r="128" spans="1:257" ht="11.85" customHeight="1" x14ac:dyDescent="0.3">
      <c r="A128" s="28" t="str">
        <f t="shared" si="4"/>
        <v/>
      </c>
      <c r="B128" s="42">
        <f t="shared" si="3"/>
        <v>5.0500000000000007</v>
      </c>
      <c r="C128" s="47">
        <f>IF($C$14,[1]!obget([1]!obcall("",$B$14,"getInitialMargin",[1]!obMake("","double",$B128))),"")</f>
        <v>0</v>
      </c>
      <c r="D128" s="45">
        <f>IF($C$13,[1]!obget([1]!obcall("",$B$13,"getInitialMargin",[1]!obMake("","double",$B128))),"")</f>
        <v>0</v>
      </c>
      <c r="E128" s="42">
        <f t="shared" si="5"/>
        <v>101</v>
      </c>
      <c r="F128" s="42">
        <f>IF($D$22,[1]!obget([1]!obcall("",$B$22,"get",[1]!obMake("","int",E128))),"")</f>
        <v>9.0757629430155831</v>
      </c>
      <c r="G128" s="42">
        <f>IF($D$22,[1]!obget([1]!obcall("",$B$23,"get",[1]!obMake("","int",E128)))^2,"")</f>
        <v>2.9802376031968447E-2</v>
      </c>
      <c r="H128" s="42">
        <f>IF($D$22,[1]!obget([1]!obcall("",$B$24,"get",[1]!obMake("","int",E128))),"")</f>
        <v>0.20757870372338505</v>
      </c>
      <c r="AH128" s="24"/>
      <c r="IW128" s="28"/>
    </row>
    <row r="129" spans="1:257" ht="11.85" customHeight="1" x14ac:dyDescent="0.3">
      <c r="A129" s="28" t="str">
        <f t="shared" si="4"/>
        <v/>
      </c>
      <c r="B129" s="42">
        <f t="shared" si="3"/>
        <v>5.1000000000000005</v>
      </c>
      <c r="C129" s="47">
        <f>IF($C$14,[1]!obget([1]!obcall("",$B$14,"getInitialMargin",[1]!obMake("","double",$B129))),"")</f>
        <v>0</v>
      </c>
      <c r="D129" s="45">
        <f>IF($C$13,[1]!obget([1]!obcall("",$B$13,"getInitialMargin",[1]!obMake("","double",$B129))),"")</f>
        <v>0</v>
      </c>
      <c r="E129" s="42">
        <f t="shared" si="5"/>
        <v>102</v>
      </c>
      <c r="F129" s="42">
        <f>IF($D$22,[1]!obget([1]!obcall("",$B$22,"get",[1]!obMake("","int",E129))),"")</f>
        <v>4.8853919608187528</v>
      </c>
      <c r="G129" s="42">
        <f>IF($D$22,[1]!obget([1]!obcall("",$B$23,"get",[1]!obMake("","int",E129)))^2,"")</f>
        <v>0.46624298480408943</v>
      </c>
      <c r="H129" s="42">
        <f>IF($D$22,[1]!obget([1]!obcall("",$B$24,"get",[1]!obMake("","int",E129))),"")</f>
        <v>0.15870754039910392</v>
      </c>
      <c r="AH129" s="24"/>
      <c r="IW129" s="28"/>
    </row>
    <row r="130" spans="1:257" ht="11.85" customHeight="1" x14ac:dyDescent="0.3">
      <c r="A130" s="28" t="str">
        <f t="shared" si="4"/>
        <v/>
      </c>
      <c r="B130" s="42">
        <f t="shared" si="3"/>
        <v>5.15</v>
      </c>
      <c r="C130" s="47">
        <f>IF($C$14,[1]!obget([1]!obcall("",$B$14,"getInitialMargin",[1]!obMake("","double",$B130))),"")</f>
        <v>0</v>
      </c>
      <c r="D130" s="45">
        <f>IF($C$13,[1]!obget([1]!obcall("",$B$13,"getInitialMargin",[1]!obMake("","double",$B130))),"")</f>
        <v>0</v>
      </c>
      <c r="E130" s="42">
        <f t="shared" si="5"/>
        <v>103</v>
      </c>
      <c r="F130" s="42">
        <f>IF($D$22,[1]!obget([1]!obcall("",$B$22,"get",[1]!obMake("","int",E130))),"")</f>
        <v>6.2901194649181669</v>
      </c>
      <c r="G130" s="42">
        <f>IF($D$22,[1]!obget([1]!obcall("",$B$23,"get",[1]!obMake("","int",E130)))^2,"")</f>
        <v>0.81124400754741</v>
      </c>
      <c r="H130" s="42">
        <f>IF($D$22,[1]!obget([1]!obcall("",$B$24,"get",[1]!obMake("","int",E130))),"")</f>
        <v>0.13412722323702209</v>
      </c>
      <c r="AH130" s="24"/>
      <c r="IW130" s="28"/>
    </row>
    <row r="131" spans="1:257" ht="11.85" customHeight="1" x14ac:dyDescent="0.3">
      <c r="A131" s="28" t="str">
        <f t="shared" si="4"/>
        <v/>
      </c>
      <c r="B131" s="42">
        <f t="shared" si="3"/>
        <v>5.2</v>
      </c>
      <c r="C131" s="47">
        <f>IF($C$14,[1]!obget([1]!obcall("",$B$14,"getInitialMargin",[1]!obMake("","double",$B131))),"")</f>
        <v>0</v>
      </c>
      <c r="D131" s="45">
        <f>IF($C$13,[1]!obget([1]!obcall("",$B$13,"getInitialMargin",[1]!obMake("","double",$B131))),"")</f>
        <v>0</v>
      </c>
      <c r="E131" s="42">
        <f t="shared" si="5"/>
        <v>104</v>
      </c>
      <c r="F131" s="42">
        <f>IF($D$22,[1]!obget([1]!obcall("",$B$22,"get",[1]!obMake("","int",E131))),"")</f>
        <v>11.98172245940038</v>
      </c>
      <c r="G131" s="42">
        <f>IF($D$22,[1]!obget([1]!obcall("",$B$23,"get",[1]!obMake("","int",E131)))^2,"")</f>
        <v>0.31625370350670229</v>
      </c>
      <c r="H131" s="42">
        <f>IF($D$22,[1]!obget([1]!obcall("",$B$24,"get",[1]!obMake("","int",E131))),"")</f>
        <v>0.42823222775414393</v>
      </c>
      <c r="AH131" s="24"/>
      <c r="IW131" s="28"/>
    </row>
    <row r="132" spans="1:257" ht="11.85" customHeight="1" x14ac:dyDescent="0.3">
      <c r="A132" s="28" t="str">
        <f t="shared" si="4"/>
        <v/>
      </c>
      <c r="B132" s="42">
        <f t="shared" si="3"/>
        <v>5.25</v>
      </c>
      <c r="C132" s="47">
        <f>IF($C$14,[1]!obget([1]!obcall("",$B$14,"getInitialMargin",[1]!obMake("","double",$B132))),"")</f>
        <v>0</v>
      </c>
      <c r="D132" s="45">
        <f>IF($C$13,[1]!obget([1]!obcall("",$B$13,"getInitialMargin",[1]!obMake("","double",$B132))),"")</f>
        <v>0</v>
      </c>
      <c r="E132" s="42">
        <f t="shared" si="5"/>
        <v>105</v>
      </c>
      <c r="F132" s="42">
        <f>IF($D$22,[1]!obget([1]!obcall("",$B$22,"get",[1]!obMake("","int",E132))),"")</f>
        <v>6.7798824519262508</v>
      </c>
      <c r="G132" s="42">
        <f>IF($D$22,[1]!obget([1]!obcall("",$B$23,"get",[1]!obMake("","int",E132)))^2,"")</f>
        <v>0.52038181334269296</v>
      </c>
      <c r="H132" s="42">
        <f>IF($D$22,[1]!obget([1]!obcall("",$B$24,"get",[1]!obMake("","int",E132))),"")</f>
        <v>0.13465479051236434</v>
      </c>
      <c r="AH132" s="24"/>
      <c r="IW132" s="28"/>
    </row>
    <row r="133" spans="1:257" ht="11.85" customHeight="1" x14ac:dyDescent="0.3">
      <c r="A133" s="28" t="str">
        <f t="shared" si="4"/>
        <v/>
      </c>
      <c r="B133" s="42">
        <f t="shared" si="3"/>
        <v>5.3000000000000007</v>
      </c>
      <c r="C133" s="47">
        <f>IF($C$14,[1]!obget([1]!obcall("",$B$14,"getInitialMargin",[1]!obMake("","double",$B133))),"")</f>
        <v>0</v>
      </c>
      <c r="D133" s="45">
        <f>IF($C$13,[1]!obget([1]!obcall("",$B$13,"getInitialMargin",[1]!obMake("","double",$B133))),"")</f>
        <v>0</v>
      </c>
      <c r="E133" s="42">
        <f t="shared" si="5"/>
        <v>106</v>
      </c>
      <c r="F133" s="42">
        <f>IF($D$22,[1]!obget([1]!obcall("",$B$22,"get",[1]!obMake("","int",E133))),"")</f>
        <v>15.151180101163368</v>
      </c>
      <c r="G133" s="42">
        <f>IF($D$22,[1]!obget([1]!obcall("",$B$23,"get",[1]!obMake("","int",E133)))^2,"")</f>
        <v>0.24427893626511787</v>
      </c>
      <c r="H133" s="42">
        <f>IF($D$22,[1]!obget([1]!obcall("",$B$24,"get",[1]!obMake("","int",E133))),"")</f>
        <v>0.86178516628332047</v>
      </c>
      <c r="AH133" s="24"/>
      <c r="IW133" s="28"/>
    </row>
    <row r="134" spans="1:257" ht="11.85" customHeight="1" x14ac:dyDescent="0.3">
      <c r="A134" s="28" t="str">
        <f t="shared" si="4"/>
        <v/>
      </c>
      <c r="B134" s="42">
        <f t="shared" si="3"/>
        <v>5.3500000000000005</v>
      </c>
      <c r="C134" s="47">
        <f>IF($C$14,[1]!obget([1]!obcall("",$B$14,"getInitialMargin",[1]!obMake("","double",$B134))),"")</f>
        <v>0</v>
      </c>
      <c r="D134" s="45">
        <f>IF($C$13,[1]!obget([1]!obcall("",$B$13,"getInitialMargin",[1]!obMake("","double",$B134))),"")</f>
        <v>0</v>
      </c>
      <c r="E134" s="42">
        <f t="shared" si="5"/>
        <v>107</v>
      </c>
      <c r="F134" s="42">
        <f>IF($D$22,[1]!obget([1]!obcall("",$B$22,"get",[1]!obMake("","int",E134))),"")</f>
        <v>6.6949074749638582</v>
      </c>
      <c r="G134" s="42">
        <f>IF($D$22,[1]!obget([1]!obcall("",$B$23,"get",[1]!obMake("","int",E134)))^2,"")</f>
        <v>0.73584201896360357</v>
      </c>
      <c r="H134" s="42">
        <f>IF($D$22,[1]!obget([1]!obcall("",$B$24,"get",[1]!obMake("","int",E134))),"")</f>
        <v>0.13426983556723349</v>
      </c>
      <c r="AH134" s="24"/>
      <c r="IW134" s="28"/>
    </row>
    <row r="135" spans="1:257" ht="11.85" customHeight="1" x14ac:dyDescent="0.3">
      <c r="A135" s="28" t="str">
        <f t="shared" si="4"/>
        <v/>
      </c>
      <c r="B135" s="42">
        <f t="shared" si="3"/>
        <v>5.4</v>
      </c>
      <c r="C135" s="47">
        <f>IF($C$14,[1]!obget([1]!obcall("",$B$14,"getInitialMargin",[1]!obMake("","double",$B135))),"")</f>
        <v>0</v>
      </c>
      <c r="D135" s="45">
        <f>IF($C$13,[1]!obget([1]!obcall("",$B$13,"getInitialMargin",[1]!obMake("","double",$B135))),"")</f>
        <v>0</v>
      </c>
      <c r="E135" s="42">
        <f t="shared" si="5"/>
        <v>108</v>
      </c>
      <c r="F135" s="42">
        <f>IF($D$22,[1]!obget([1]!obcall("",$B$22,"get",[1]!obMake("","int",E135))),"")</f>
        <v>13.557727745455253</v>
      </c>
      <c r="G135" s="42">
        <f>IF($D$22,[1]!obget([1]!obcall("",$B$23,"get",[1]!obMake("","int",E135)))^2,"")</f>
        <v>0.25684850380905394</v>
      </c>
      <c r="H135" s="42">
        <f>IF($D$22,[1]!obget([1]!obcall("",$B$24,"get",[1]!obMake("","int",E135))),"")</f>
        <v>0.63910049441468608</v>
      </c>
      <c r="AH135" s="24"/>
      <c r="IW135" s="28"/>
    </row>
    <row r="136" spans="1:257" ht="11.85" customHeight="1" x14ac:dyDescent="0.3">
      <c r="A136" s="28" t="str">
        <f t="shared" si="4"/>
        <v/>
      </c>
      <c r="B136" s="42">
        <f t="shared" si="3"/>
        <v>5.45</v>
      </c>
      <c r="C136" s="47">
        <f>IF($C$14,[1]!obget([1]!obcall("",$B$14,"getInitialMargin",[1]!obMake("","double",$B136))),"")</f>
        <v>0</v>
      </c>
      <c r="D136" s="45">
        <f>IF($C$13,[1]!obget([1]!obcall("",$B$13,"getInitialMargin",[1]!obMake("","double",$B136))),"")</f>
        <v>0</v>
      </c>
      <c r="E136" s="42">
        <f t="shared" si="5"/>
        <v>109</v>
      </c>
      <c r="F136" s="42">
        <f>IF($D$22,[1]!obget([1]!obcall("",$B$22,"get",[1]!obMake("","int",E136))),"")</f>
        <v>7.4169884987346197</v>
      </c>
      <c r="G136" s="42">
        <f>IF($D$22,[1]!obget([1]!obcall("",$B$23,"get",[1]!obMake("","int",E136)))^2,"")</f>
        <v>0.73920002713941202</v>
      </c>
      <c r="H136" s="42">
        <f>IF($D$22,[1]!obget([1]!obcall("",$B$24,"get",[1]!obMake("","int",E136))),"")</f>
        <v>0.14222880934943238</v>
      </c>
      <c r="AH136" s="24"/>
      <c r="IW136" s="28"/>
    </row>
    <row r="137" spans="1:257" ht="11.85" customHeight="1" x14ac:dyDescent="0.3">
      <c r="A137" s="28">
        <f t="shared" si="4"/>
        <v>5.5</v>
      </c>
      <c r="B137" s="42">
        <f t="shared" si="3"/>
        <v>5.5</v>
      </c>
      <c r="C137" s="47">
        <f>IF($C$14,[1]!obget([1]!obcall("",$B$14,"getInitialMargin",[1]!obMake("","double",$B137))),"")</f>
        <v>0</v>
      </c>
      <c r="D137" s="45">
        <f>IF($C$13,[1]!obget([1]!obcall("",$B$13,"getInitialMargin",[1]!obMake("","double",$B137))),"")</f>
        <v>0</v>
      </c>
      <c r="E137" s="42">
        <f t="shared" si="5"/>
        <v>110</v>
      </c>
      <c r="F137" s="42">
        <f>IF($D$22,[1]!obget([1]!obcall("",$B$22,"get",[1]!obMake("","int",E137))),"")</f>
        <v>14.394005547240882</v>
      </c>
      <c r="G137" s="42">
        <f>IF($D$22,[1]!obget([1]!obcall("",$B$23,"get",[1]!obMake("","int",E137)))^2,"")</f>
        <v>0.4020302666804989</v>
      </c>
      <c r="H137" s="42">
        <f>IF($D$22,[1]!obget([1]!obcall("",$B$24,"get",[1]!obMake("","int",E137))),"")</f>
        <v>0.73640254935349692</v>
      </c>
      <c r="AH137" s="24"/>
      <c r="IW137" s="28"/>
    </row>
    <row r="138" spans="1:257" ht="11.85" customHeight="1" x14ac:dyDescent="0.3">
      <c r="A138" s="28" t="str">
        <f t="shared" si="4"/>
        <v/>
      </c>
      <c r="B138" s="42">
        <f t="shared" si="3"/>
        <v>5.5500000000000007</v>
      </c>
      <c r="C138" s="47">
        <f>IF($C$14,[1]!obget([1]!obcall("",$B$14,"getInitialMargin",[1]!obMake("","double",$B138))),"")</f>
        <v>0</v>
      </c>
      <c r="D138" s="45">
        <f>IF($C$13,[1]!obget([1]!obcall("",$B$13,"getInitialMargin",[1]!obMake("","double",$B138))),"")</f>
        <v>0</v>
      </c>
      <c r="E138" s="42">
        <f t="shared" si="5"/>
        <v>111</v>
      </c>
      <c r="F138" s="42">
        <f>IF($D$22,[1]!obget([1]!obcall("",$B$22,"get",[1]!obMake("","int",E138))),"")</f>
        <v>9.4698298572574977</v>
      </c>
      <c r="G138" s="42">
        <f>IF($D$22,[1]!obget([1]!obcall("",$B$23,"get",[1]!obMake("","int",E138)))^2,"")</f>
        <v>1.1399143082525625</v>
      </c>
      <c r="H138" s="42">
        <f>IF($D$22,[1]!obget([1]!obcall("",$B$24,"get",[1]!obMake("","int",E138))),"")</f>
        <v>0.21644430358464084</v>
      </c>
      <c r="AH138" s="24"/>
      <c r="IW138" s="28"/>
    </row>
    <row r="139" spans="1:257" ht="11.85" customHeight="1" x14ac:dyDescent="0.3">
      <c r="A139" s="28" t="str">
        <f t="shared" si="4"/>
        <v/>
      </c>
      <c r="B139" s="42">
        <f t="shared" si="3"/>
        <v>5.6000000000000005</v>
      </c>
      <c r="C139" s="47">
        <f>IF($C$14,[1]!obget([1]!obcall("",$B$14,"getInitialMargin",[1]!obMake("","double",$B139))),"")</f>
        <v>0</v>
      </c>
      <c r="D139" s="45">
        <f>IF($C$13,[1]!obget([1]!obcall("",$B$13,"getInitialMargin",[1]!obMake("","double",$B139))),"")</f>
        <v>0</v>
      </c>
      <c r="E139" s="42">
        <f t="shared" si="5"/>
        <v>112</v>
      </c>
      <c r="F139" s="42">
        <f>IF($D$22,[1]!obget([1]!obcall("",$B$22,"get",[1]!obMake("","int",E139))),"")</f>
        <v>13.766833748458293</v>
      </c>
      <c r="G139" s="42">
        <f>IF($D$22,[1]!obget([1]!obcall("",$B$23,"get",[1]!obMake("","int",E139)))^2,"")</f>
        <v>2.7674245711059076E-2</v>
      </c>
      <c r="H139" s="42">
        <f>IF($D$22,[1]!obget([1]!obcall("",$B$24,"get",[1]!obMake("","int",E139))),"")</f>
        <v>0.66202041236970732</v>
      </c>
      <c r="AH139" s="24"/>
      <c r="IW139" s="28"/>
    </row>
    <row r="140" spans="1:257" ht="11.85" customHeight="1" x14ac:dyDescent="0.3">
      <c r="A140" s="28" t="str">
        <f t="shared" si="4"/>
        <v/>
      </c>
      <c r="B140" s="42">
        <f t="shared" si="3"/>
        <v>5.65</v>
      </c>
      <c r="C140" s="47">
        <f>IF($C$14,[1]!obget([1]!obcall("",$B$14,"getInitialMargin",[1]!obMake("","double",$B140))),"")</f>
        <v>0</v>
      </c>
      <c r="D140" s="45">
        <f>IF($C$13,[1]!obget([1]!obcall("",$B$13,"getInitialMargin",[1]!obMake("","double",$B140))),"")</f>
        <v>0</v>
      </c>
      <c r="E140" s="42">
        <f t="shared" si="5"/>
        <v>113</v>
      </c>
      <c r="F140" s="42">
        <f>IF($D$22,[1]!obget([1]!obcall("",$B$22,"get",[1]!obMake("","int",E140))),"")</f>
        <v>10.493848210955697</v>
      </c>
      <c r="G140" s="42">
        <f>IF($D$22,[1]!obget([1]!obcall("",$B$23,"get",[1]!obMake("","int",E140)))^2,"")</f>
        <v>0.13409759014179315</v>
      </c>
      <c r="H140" s="42">
        <f>IF($D$22,[1]!obget([1]!obcall("",$B$24,"get",[1]!obMake("","int",E140))),"")</f>
        <v>0.28490608243527116</v>
      </c>
      <c r="AH140" s="24"/>
      <c r="IW140" s="28"/>
    </row>
    <row r="141" spans="1:257" ht="11.85" customHeight="1" x14ac:dyDescent="0.3">
      <c r="A141" s="28" t="str">
        <f t="shared" si="4"/>
        <v/>
      </c>
      <c r="B141" s="42">
        <f t="shared" si="3"/>
        <v>5.7</v>
      </c>
      <c r="C141" s="47">
        <f>IF($C$14,[1]!obget([1]!obcall("",$B$14,"getInitialMargin",[1]!obMake("","double",$B141))),"")</f>
        <v>0</v>
      </c>
      <c r="D141" s="45">
        <f>IF($C$13,[1]!obget([1]!obcall("",$B$13,"getInitialMargin",[1]!obMake("","double",$B141))),"")</f>
        <v>0</v>
      </c>
      <c r="E141" s="42">
        <f t="shared" si="5"/>
        <v>114</v>
      </c>
      <c r="F141" s="42">
        <f>IF($D$22,[1]!obget([1]!obcall("",$B$22,"get",[1]!obMake("","int",E141))),"")</f>
        <v>10.439634379130114</v>
      </c>
      <c r="G141" s="42">
        <f>IF($D$22,[1]!obget([1]!obcall("",$B$23,"get",[1]!obMake("","int",E141)))^2,"")</f>
        <v>5.8262365251317668E-5</v>
      </c>
      <c r="H141" s="42">
        <f>IF($D$22,[1]!obget([1]!obcall("",$B$24,"get",[1]!obMake("","int",E141))),"")</f>
        <v>0.28638024497850134</v>
      </c>
      <c r="AH141" s="24"/>
      <c r="IW141" s="28"/>
    </row>
    <row r="142" spans="1:257" ht="11.85" customHeight="1" x14ac:dyDescent="0.3">
      <c r="A142" s="28" t="str">
        <f t="shared" si="4"/>
        <v/>
      </c>
      <c r="B142" s="42">
        <f t="shared" si="3"/>
        <v>5.75</v>
      </c>
      <c r="C142" s="47">
        <f>IF($C$14,[1]!obget([1]!obcall("",$B$14,"getInitialMargin",[1]!obMake("","double",$B142))),"")</f>
        <v>0</v>
      </c>
      <c r="D142" s="45">
        <f>IF($C$13,[1]!obget([1]!obcall("",$B$13,"getInitialMargin",[1]!obMake("","double",$B142))),"")</f>
        <v>0</v>
      </c>
      <c r="E142" s="42">
        <f t="shared" si="5"/>
        <v>115</v>
      </c>
      <c r="F142" s="42">
        <f>IF($D$22,[1]!obget([1]!obcall("",$B$22,"get",[1]!obMake("","int",E142))),"")</f>
        <v>7.8781952842300127</v>
      </c>
      <c r="G142" s="42">
        <f>IF($D$22,[1]!obget([1]!obcall("",$B$23,"get",[1]!obMake("","int",E142)))^2,"")</f>
        <v>1.4969016332841325E-3</v>
      </c>
      <c r="H142" s="42">
        <f>IF($D$22,[1]!obget([1]!obcall("",$B$24,"get",[1]!obMake("","int",E142))),"")</f>
        <v>0.15562328402884218</v>
      </c>
      <c r="AH142" s="24"/>
      <c r="IW142" s="28"/>
    </row>
    <row r="143" spans="1:257" ht="11.85" customHeight="1" x14ac:dyDescent="0.3">
      <c r="A143" s="28" t="str">
        <f t="shared" si="4"/>
        <v/>
      </c>
      <c r="B143" s="42">
        <f t="shared" si="3"/>
        <v>5.8000000000000007</v>
      </c>
      <c r="C143" s="47">
        <f>IF($C$14,[1]!obget([1]!obcall("",$B$14,"getInitialMargin",[1]!obMake("","double",$B143))),"")</f>
        <v>0</v>
      </c>
      <c r="D143" s="45">
        <f>IF($C$13,[1]!obget([1]!obcall("",$B$13,"getInitialMargin",[1]!obMake("","double",$B143))),"")</f>
        <v>0</v>
      </c>
      <c r="E143" s="42">
        <f t="shared" si="5"/>
        <v>116</v>
      </c>
      <c r="F143" s="42">
        <f>IF($D$22,[1]!obget([1]!obcall("",$B$22,"get",[1]!obMake("","int",E143))),"")</f>
        <v>7.5614407602890026</v>
      </c>
      <c r="G143" s="42">
        <f>IF($D$22,[1]!obget([1]!obcall("",$B$23,"get",[1]!obMake("","int",E143)))^2,"")</f>
        <v>7.7646850091624975E-2</v>
      </c>
      <c r="H143" s="42">
        <f>IF($D$22,[1]!obget([1]!obcall("",$B$24,"get",[1]!obMake("","int",E143))),"")</f>
        <v>0.14557167574504026</v>
      </c>
      <c r="AH143" s="24"/>
      <c r="IW143" s="28"/>
    </row>
    <row r="144" spans="1:257" ht="11.85" customHeight="1" x14ac:dyDescent="0.3">
      <c r="A144" s="28" t="str">
        <f t="shared" si="4"/>
        <v/>
      </c>
      <c r="B144" s="42">
        <f t="shared" si="3"/>
        <v>5.8500000000000005</v>
      </c>
      <c r="C144" s="47">
        <f>IF($C$14,[1]!obget([1]!obcall("",$B$14,"getInitialMargin",[1]!obMake("","double",$B144))),"")</f>
        <v>0</v>
      </c>
      <c r="D144" s="45">
        <f>IF($C$13,[1]!obget([1]!obcall("",$B$13,"getInitialMargin",[1]!obMake("","double",$B144))),"")</f>
        <v>0</v>
      </c>
      <c r="E144" s="42">
        <f t="shared" si="5"/>
        <v>117</v>
      </c>
      <c r="F144" s="42">
        <f>IF($D$22,[1]!obget([1]!obcall("",$B$22,"get",[1]!obMake("","int",E144))),"")</f>
        <v>9.7834155716581286</v>
      </c>
      <c r="G144" s="42">
        <f>IF($D$22,[1]!obget([1]!obcall("",$B$23,"get",[1]!obMake("","int",E144)))^2,"")</f>
        <v>0.29248347142397463</v>
      </c>
      <c r="H144" s="42">
        <f>IF($D$22,[1]!obget([1]!obcall("",$B$24,"get",[1]!obMake("","int",E144))),"")</f>
        <v>0.2369899202074266</v>
      </c>
      <c r="AH144" s="24"/>
      <c r="IW144" s="28"/>
    </row>
    <row r="145" spans="1:257" ht="11.85" customHeight="1" x14ac:dyDescent="0.3">
      <c r="A145" s="28" t="str">
        <f t="shared" si="4"/>
        <v/>
      </c>
      <c r="B145" s="42">
        <f t="shared" si="3"/>
        <v>5.9</v>
      </c>
      <c r="C145" s="47">
        <f>IF($C$14,[1]!obget([1]!obcall("",$B$14,"getInitialMargin",[1]!obMake("","double",$B145))),"")</f>
        <v>0</v>
      </c>
      <c r="D145" s="45">
        <f>IF($C$13,[1]!obget([1]!obcall("",$B$13,"getInitialMargin",[1]!obMake("","double",$B145))),"")</f>
        <v>0</v>
      </c>
      <c r="E145" s="42">
        <f t="shared" si="5"/>
        <v>118</v>
      </c>
      <c r="F145" s="42">
        <f>IF($D$22,[1]!obget([1]!obcall("",$B$22,"get",[1]!obMake("","int",E145))),"")</f>
        <v>13.55590887322384</v>
      </c>
      <c r="G145" s="42">
        <f>IF($D$22,[1]!obget([1]!obcall("",$B$23,"get",[1]!obMake("","int",E145)))^2,"")</f>
        <v>0.23838965120615568</v>
      </c>
      <c r="H145" s="42">
        <f>IF($D$22,[1]!obget([1]!obcall("",$B$24,"get",[1]!obMake("","int",E145))),"")</f>
        <v>0.62950029212897363</v>
      </c>
      <c r="AH145" s="24"/>
      <c r="IW145" s="28"/>
    </row>
    <row r="146" spans="1:257" ht="11.85" customHeight="1" x14ac:dyDescent="0.3">
      <c r="A146" s="28" t="str">
        <f t="shared" si="4"/>
        <v/>
      </c>
      <c r="B146" s="42">
        <f t="shared" si="3"/>
        <v>5.95</v>
      </c>
      <c r="C146" s="47">
        <f>IF($C$14,[1]!obget([1]!obcall("",$B$14,"getInitialMargin",[1]!obMake("","double",$B146))),"")</f>
        <v>0</v>
      </c>
      <c r="D146" s="45">
        <f>IF($C$13,[1]!obget([1]!obcall("",$B$13,"getInitialMargin",[1]!obMake("","double",$B146))),"")</f>
        <v>0</v>
      </c>
      <c r="E146" s="42">
        <f t="shared" si="5"/>
        <v>119</v>
      </c>
      <c r="F146" s="42">
        <f>IF($D$22,[1]!obget([1]!obcall("",$B$22,"get",[1]!obMake("","int",E146))),"")</f>
        <v>6.5342846965814241</v>
      </c>
      <c r="G146" s="42">
        <f>IF($D$22,[1]!obget([1]!obcall("",$B$23,"get",[1]!obMake("","int",E146)))^2,"")</f>
        <v>0.12679908389637806</v>
      </c>
      <c r="H146" s="42">
        <f>IF($D$22,[1]!obget([1]!obcall("",$B$24,"get",[1]!obMake("","int",E146))),"")</f>
        <v>0.13390714073899718</v>
      </c>
      <c r="AH146" s="24"/>
      <c r="IW146" s="28"/>
    </row>
    <row r="147" spans="1:257" ht="11.85" customHeight="1" x14ac:dyDescent="0.3">
      <c r="A147" s="28">
        <f t="shared" si="4"/>
        <v>6</v>
      </c>
      <c r="B147" s="42">
        <f t="shared" si="3"/>
        <v>6</v>
      </c>
      <c r="C147" s="47">
        <f>IF($C$14,[1]!obget([1]!obcall("",$B$14,"getInitialMargin",[1]!obMake("","double",$B147))),"")</f>
        <v>0</v>
      </c>
      <c r="D147" s="45">
        <f>IF($C$13,[1]!obget([1]!obcall("",$B$13,"getInitialMargin",[1]!obMake("","double",$B147))),"")</f>
        <v>0</v>
      </c>
      <c r="E147" s="42">
        <f t="shared" si="5"/>
        <v>120</v>
      </c>
      <c r="F147" s="42">
        <f>IF($D$22,[1]!obget([1]!obcall("",$B$22,"get",[1]!obMake("","int",E147))),"")</f>
        <v>8.96798835311135</v>
      </c>
      <c r="G147" s="42">
        <f>IF($D$22,[1]!obget([1]!obcall("",$B$23,"get",[1]!obMake("","int",E147)))^2,"")</f>
        <v>0.22807652566909331</v>
      </c>
      <c r="H147" s="42">
        <f>IF($D$22,[1]!obget([1]!obcall("",$B$24,"get",[1]!obMake("","int",E147))),"")</f>
        <v>0.20819473366788277</v>
      </c>
      <c r="AH147" s="24"/>
      <c r="IW147" s="28"/>
    </row>
    <row r="148" spans="1:257" ht="11.85" customHeight="1" x14ac:dyDescent="0.3">
      <c r="A148" s="28" t="str">
        <f t="shared" si="4"/>
        <v/>
      </c>
      <c r="B148" s="42">
        <f t="shared" si="3"/>
        <v>6.0500000000000007</v>
      </c>
      <c r="C148" s="47">
        <f>IF($C$14,[1]!obget([1]!obcall("",$B$14,"getInitialMargin",[1]!obMake("","double",$B148))),"")</f>
        <v>0</v>
      </c>
      <c r="D148" s="45">
        <f>IF($C$13,[1]!obget([1]!obcall("",$B$13,"getInitialMargin",[1]!obMake("","double",$B148))),"")</f>
        <v>0</v>
      </c>
      <c r="E148" s="42">
        <f t="shared" si="5"/>
        <v>121</v>
      </c>
      <c r="F148" s="42">
        <f>IF($D$22,[1]!obget([1]!obcall("",$B$22,"get",[1]!obMake("","int",E148))),"")</f>
        <v>8.3631479397519097</v>
      </c>
      <c r="G148" s="42">
        <f>IF($D$22,[1]!obget([1]!obcall("",$B$23,"get",[1]!obMake("","int",E148)))^2,"")</f>
        <v>1.4764523195309924</v>
      </c>
      <c r="H148" s="42">
        <f>IF($D$22,[1]!obget([1]!obcall("",$B$24,"get",[1]!obMake("","int",E148))),"")</f>
        <v>0.1709834076902953</v>
      </c>
      <c r="AH148" s="24"/>
      <c r="IW148" s="28"/>
    </row>
    <row r="149" spans="1:257" ht="11.85" customHeight="1" x14ac:dyDescent="0.3">
      <c r="A149" s="28" t="str">
        <f t="shared" si="4"/>
        <v/>
      </c>
      <c r="B149" s="42">
        <f t="shared" si="3"/>
        <v>6.1000000000000005</v>
      </c>
      <c r="C149" s="47">
        <f>IF($C$14,[1]!obget([1]!obcall("",$B$14,"getInitialMargin",[1]!obMake("","double",$B149))),"")</f>
        <v>0</v>
      </c>
      <c r="D149" s="45">
        <f>IF($C$13,[1]!obget([1]!obcall("",$B$13,"getInitialMargin",[1]!obMake("","double",$B149))),"")</f>
        <v>0</v>
      </c>
      <c r="E149" s="42">
        <f t="shared" si="5"/>
        <v>122</v>
      </c>
      <c r="F149" s="42">
        <f>IF($D$22,[1]!obget([1]!obcall("",$B$22,"get",[1]!obMake("","int",E149))),"")</f>
        <v>10.360432712473227</v>
      </c>
      <c r="G149" s="42">
        <f>IF($D$22,[1]!obget([1]!obcall("",$B$23,"get",[1]!obMake("","int",E149)))^2,"")</f>
        <v>1.1657788738353055E-2</v>
      </c>
      <c r="H149" s="42">
        <f>IF($D$22,[1]!obget([1]!obcall("",$B$24,"get",[1]!obMake("","int",E149))),"")</f>
        <v>0.28243547050621354</v>
      </c>
      <c r="AH149" s="24"/>
      <c r="IW149" s="28"/>
    </row>
    <row r="150" spans="1:257" ht="11.85" customHeight="1" x14ac:dyDescent="0.3">
      <c r="A150" s="28" t="str">
        <f t="shared" si="4"/>
        <v/>
      </c>
      <c r="B150" s="42">
        <f t="shared" si="3"/>
        <v>6.15</v>
      </c>
      <c r="C150" s="47">
        <f>IF($C$14,[1]!obget([1]!obcall("",$B$14,"getInitialMargin",[1]!obMake("","double",$B150))),"")</f>
        <v>0</v>
      </c>
      <c r="D150" s="45">
        <f>IF($C$13,[1]!obget([1]!obcall("",$B$13,"getInitialMargin",[1]!obMake("","double",$B150))),"")</f>
        <v>0</v>
      </c>
      <c r="E150" s="42">
        <f t="shared" si="5"/>
        <v>123</v>
      </c>
      <c r="F150" s="42">
        <f>IF($D$22,[1]!obget([1]!obcall("",$B$22,"get",[1]!obMake("","int",E150))),"")</f>
        <v>11.202983321079339</v>
      </c>
      <c r="G150" s="42">
        <f>IF($D$22,[1]!obget([1]!obcall("",$B$23,"get",[1]!obMake("","int",E150)))^2,"")</f>
        <v>5.0521584151036487E-3</v>
      </c>
      <c r="H150" s="42">
        <f>IF($D$22,[1]!obget([1]!obcall("",$B$24,"get",[1]!obMake("","int",E150))),"")</f>
        <v>0.3417293540477564</v>
      </c>
      <c r="AH150" s="24"/>
      <c r="IW150" s="28"/>
    </row>
    <row r="151" spans="1:257" ht="11.85" customHeight="1" x14ac:dyDescent="0.3">
      <c r="A151" s="28" t="str">
        <f t="shared" si="4"/>
        <v/>
      </c>
      <c r="B151" s="42">
        <f t="shared" si="3"/>
        <v>6.2</v>
      </c>
      <c r="C151" s="47">
        <f>IF($C$14,[1]!obget([1]!obcall("",$B$14,"getInitialMargin",[1]!obMake("","double",$B151))),"")</f>
        <v>0</v>
      </c>
      <c r="D151" s="45">
        <f>IF($C$13,[1]!obget([1]!obcall("",$B$13,"getInitialMargin",[1]!obMake("","double",$B151))),"")</f>
        <v>0</v>
      </c>
      <c r="E151" s="42">
        <f t="shared" si="5"/>
        <v>124</v>
      </c>
      <c r="F151" s="42">
        <f>IF($D$22,[1]!obget([1]!obcall("",$B$22,"get",[1]!obMake("","int",E151))),"")</f>
        <v>8.5424472444715125</v>
      </c>
      <c r="G151" s="42">
        <f>IF($D$22,[1]!obget([1]!obcall("",$B$23,"get",[1]!obMake("","int",E151)))^2,"")</f>
        <v>0.68300519422170769</v>
      </c>
      <c r="H151" s="42">
        <f>IF($D$22,[1]!obget([1]!obcall("",$B$24,"get",[1]!obMake("","int",E151))),"")</f>
        <v>0.1753334962541111</v>
      </c>
      <c r="AH151" s="24"/>
      <c r="IW151" s="28"/>
    </row>
    <row r="152" spans="1:257" ht="11.85" customHeight="1" x14ac:dyDescent="0.3">
      <c r="A152" s="28" t="str">
        <f t="shared" si="4"/>
        <v/>
      </c>
      <c r="B152" s="42">
        <f t="shared" si="3"/>
        <v>6.25</v>
      </c>
      <c r="C152" s="47">
        <f>IF($C$14,[1]!obget([1]!obcall("",$B$14,"getInitialMargin",[1]!obMake("","double",$B152))),"")</f>
        <v>0</v>
      </c>
      <c r="D152" s="45">
        <f>IF($C$13,[1]!obget([1]!obcall("",$B$13,"getInitialMargin",[1]!obMake("","double",$B152))),"")</f>
        <v>0</v>
      </c>
      <c r="E152" s="42">
        <f t="shared" si="5"/>
        <v>125</v>
      </c>
      <c r="F152" s="42">
        <f>IF($D$22,[1]!obget([1]!obcall("",$B$22,"get",[1]!obMake("","int",E152))),"")</f>
        <v>10.852430340373031</v>
      </c>
      <c r="G152" s="42">
        <f>IF($D$22,[1]!obget([1]!obcall("",$B$23,"get",[1]!obMake("","int",E152)))^2,"")</f>
        <v>1.6488595172065132E-3</v>
      </c>
      <c r="H152" s="42">
        <f>IF($D$22,[1]!obget([1]!obcall("",$B$24,"get",[1]!obMake("","int",E152))),"")</f>
        <v>0.31135185537310095</v>
      </c>
      <c r="AH152" s="24"/>
      <c r="IW152" s="28"/>
    </row>
    <row r="153" spans="1:257" ht="11.85" customHeight="1" x14ac:dyDescent="0.3">
      <c r="A153" s="28" t="str">
        <f t="shared" si="4"/>
        <v/>
      </c>
      <c r="B153" s="42">
        <f t="shared" si="3"/>
        <v>6.3000000000000007</v>
      </c>
      <c r="C153" s="47">
        <f>IF($C$14,[1]!obget([1]!obcall("",$B$14,"getInitialMargin",[1]!obMake("","double",$B153))),"")</f>
        <v>0</v>
      </c>
      <c r="D153" s="45">
        <f>IF($C$13,[1]!obget([1]!obcall("",$B$13,"getInitialMargin",[1]!obMake("","double",$B153))),"")</f>
        <v>0</v>
      </c>
      <c r="E153" s="42">
        <f t="shared" si="5"/>
        <v>126</v>
      </c>
      <c r="F153" s="42">
        <f>IF($D$22,[1]!obget([1]!obcall("",$B$22,"get",[1]!obMake("","int",E153))),"")</f>
        <v>5.4111559715523434</v>
      </c>
      <c r="G153" s="42">
        <f>IF($D$22,[1]!obget([1]!obcall("",$B$23,"get",[1]!obMake("","int",E153)))^2,"")</f>
        <v>5.5623310415986352E-2</v>
      </c>
      <c r="H153" s="42">
        <f>IF($D$22,[1]!obget([1]!obcall("",$B$24,"get",[1]!obMake("","int",E153))),"")</f>
        <v>0.14370266848043894</v>
      </c>
      <c r="AH153" s="24"/>
      <c r="IW153" s="28"/>
    </row>
    <row r="154" spans="1:257" ht="11.85" customHeight="1" x14ac:dyDescent="0.3">
      <c r="A154" s="28" t="str">
        <f t="shared" si="4"/>
        <v/>
      </c>
      <c r="B154" s="42">
        <f t="shared" si="3"/>
        <v>6.3500000000000005</v>
      </c>
      <c r="C154" s="47">
        <f>IF($C$14,[1]!obget([1]!obcall("",$B$14,"getInitialMargin",[1]!obMake("","double",$B154))),"")</f>
        <v>0</v>
      </c>
      <c r="D154" s="45">
        <f>IF($C$13,[1]!obget([1]!obcall("",$B$13,"getInitialMargin",[1]!obMake("","double",$B154))),"")</f>
        <v>0</v>
      </c>
      <c r="E154" s="42">
        <f t="shared" si="5"/>
        <v>127</v>
      </c>
      <c r="F154" s="42">
        <f>IF($D$22,[1]!obget([1]!obcall("",$B$22,"get",[1]!obMake("","int",E154))),"")</f>
        <v>7.7562498094808756</v>
      </c>
      <c r="G154" s="42">
        <f>IF($D$22,[1]!obget([1]!obcall("",$B$23,"get",[1]!obMake("","int",E154)))^2,"")</f>
        <v>0.79094061015220574</v>
      </c>
      <c r="H154" s="42">
        <f>IF($D$22,[1]!obget([1]!obcall("",$B$24,"get",[1]!obMake("","int",E154))),"")</f>
        <v>0.15164539235033503</v>
      </c>
      <c r="AH154" s="24"/>
      <c r="IW154" s="28"/>
    </row>
    <row r="155" spans="1:257" ht="11.85" customHeight="1" x14ac:dyDescent="0.3">
      <c r="A155" s="28" t="str">
        <f t="shared" si="4"/>
        <v/>
      </c>
      <c r="B155" s="42">
        <f t="shared" ref="B155:B218" si="6">IF($D$22,(ROW(A155)-ROW($A$27))*$C$17,"")</f>
        <v>6.4</v>
      </c>
      <c r="C155" s="47">
        <f>IF($C$14,[1]!obget([1]!obcall("",$B$14,"getInitialMargin",[1]!obMake("","double",$B155))),"")</f>
        <v>0</v>
      </c>
      <c r="D155" s="45">
        <f>IF($C$13,[1]!obget([1]!obcall("",$B$13,"getInitialMargin",[1]!obMake("","double",$B155))),"")</f>
        <v>0</v>
      </c>
      <c r="E155" s="42">
        <f t="shared" si="5"/>
        <v>128</v>
      </c>
      <c r="F155" s="42">
        <f>IF($D$22,[1]!obget([1]!obcall("",$B$22,"get",[1]!obMake("","int",E155))),"")</f>
        <v>7.5977735384725138</v>
      </c>
      <c r="G155" s="42">
        <f>IF($D$22,[1]!obget([1]!obcall("",$B$23,"get",[1]!obMake("","int",E155)))^2,"")</f>
        <v>0.88082888570415319</v>
      </c>
      <c r="H155" s="42">
        <f>IF($D$22,[1]!obget([1]!obcall("",$B$24,"get",[1]!obMake("","int",E155))),"")</f>
        <v>0.14513539512083051</v>
      </c>
      <c r="AH155" s="24"/>
      <c r="IW155" s="28"/>
    </row>
    <row r="156" spans="1:257" ht="11.85" customHeight="1" x14ac:dyDescent="0.3">
      <c r="A156" s="28" t="str">
        <f t="shared" ref="A156:A219" si="7">IF($D$22,IF(MOD((ROW(A156)-ROW($A$27))*$C$17,$C$18/10)&lt;0.0001,(ROW(A156)-ROW($A$27))*$C$17,""),"")</f>
        <v/>
      </c>
      <c r="B156" s="42">
        <f t="shared" si="6"/>
        <v>6.45</v>
      </c>
      <c r="C156" s="47">
        <f>IF($C$14,[1]!obget([1]!obcall("",$B$14,"getInitialMargin",[1]!obMake("","double",$B156))),"")</f>
        <v>0</v>
      </c>
      <c r="D156" s="45">
        <f>IF($C$13,[1]!obget([1]!obcall("",$B$13,"getInitialMargin",[1]!obMake("","double",$B156))),"")</f>
        <v>0</v>
      </c>
      <c r="E156" s="42">
        <f t="shared" ref="E156:E219" si="8">IF($D$22,E155+1,"")</f>
        <v>129</v>
      </c>
      <c r="F156" s="42">
        <f>IF($D$22,[1]!obget([1]!obcall("",$B$22,"get",[1]!obMake("","int",E156))),"")</f>
        <v>8.2253207982641499</v>
      </c>
      <c r="G156" s="42">
        <f>IF($D$22,[1]!obget([1]!obcall("",$B$23,"get",[1]!obMake("","int",E156)))^2,"")</f>
        <v>0.25629113292705202</v>
      </c>
      <c r="H156" s="42">
        <f>IF($D$22,[1]!obget([1]!obcall("",$B$24,"get",[1]!obMake("","int",E156))),"")</f>
        <v>0.16116326105345502</v>
      </c>
      <c r="AH156" s="24"/>
      <c r="IW156" s="28"/>
    </row>
    <row r="157" spans="1:257" ht="11.85" customHeight="1" x14ac:dyDescent="0.3">
      <c r="A157" s="28">
        <f t="shared" si="7"/>
        <v>6.5</v>
      </c>
      <c r="B157" s="42">
        <f t="shared" si="6"/>
        <v>6.5</v>
      </c>
      <c r="C157" s="47">
        <f>IF($C$14,[1]!obget([1]!obcall("",$B$14,"getInitialMargin",[1]!obMake("","double",$B157))),"")</f>
        <v>0</v>
      </c>
      <c r="D157" s="45">
        <f>IF($C$13,[1]!obget([1]!obcall("",$B$13,"getInitialMargin",[1]!obMake("","double",$B157))),"")</f>
        <v>0</v>
      </c>
      <c r="E157" s="42">
        <f t="shared" si="8"/>
        <v>130</v>
      </c>
      <c r="F157" s="42">
        <f>IF($D$22,[1]!obget([1]!obcall("",$B$22,"get",[1]!obMake("","int",E157))),"")</f>
        <v>7.6728017904303663</v>
      </c>
      <c r="G157" s="42">
        <f>IF($D$22,[1]!obget([1]!obcall("",$B$23,"get",[1]!obMake("","int",E157)))^2,"")</f>
        <v>0.12133789944308868</v>
      </c>
      <c r="H157" s="42">
        <f>IF($D$22,[1]!obget([1]!obcall("",$B$24,"get",[1]!obMake("","int",E157))),"")</f>
        <v>0.14913520959267079</v>
      </c>
      <c r="AH157" s="24"/>
      <c r="IW157" s="28"/>
    </row>
    <row r="158" spans="1:257" ht="11.85" customHeight="1" x14ac:dyDescent="0.3">
      <c r="A158" s="28" t="str">
        <f t="shared" si="7"/>
        <v/>
      </c>
      <c r="B158" s="42">
        <f t="shared" si="6"/>
        <v>6.5500000000000007</v>
      </c>
      <c r="C158" s="47">
        <f>IF($C$14,[1]!obget([1]!obcall("",$B$14,"getInitialMargin",[1]!obMake("","double",$B158))),"")</f>
        <v>0</v>
      </c>
      <c r="D158" s="45">
        <f>IF($C$13,[1]!obget([1]!obcall("",$B$13,"getInitialMargin",[1]!obMake("","double",$B158))),"")</f>
        <v>0</v>
      </c>
      <c r="E158" s="42">
        <f t="shared" si="8"/>
        <v>131</v>
      </c>
      <c r="F158" s="42">
        <f>IF($D$22,[1]!obget([1]!obcall("",$B$22,"get",[1]!obMake("","int",E158))),"")</f>
        <v>11.063673590399466</v>
      </c>
      <c r="G158" s="42">
        <f>IF($D$22,[1]!obget([1]!obcall("",$B$23,"get",[1]!obMake("","int",E158)))^2,"")</f>
        <v>0.18728360297706462</v>
      </c>
      <c r="H158" s="42">
        <f>IF($D$22,[1]!obget([1]!obcall("",$B$24,"get",[1]!obMake("","int",E158))),"")</f>
        <v>0.33745065965389998</v>
      </c>
      <c r="AH158" s="24"/>
      <c r="IW158" s="28"/>
    </row>
    <row r="159" spans="1:257" ht="11.85" customHeight="1" x14ac:dyDescent="0.3">
      <c r="A159" s="28" t="str">
        <f t="shared" si="7"/>
        <v/>
      </c>
      <c r="B159" s="42">
        <f t="shared" si="6"/>
        <v>6.6000000000000005</v>
      </c>
      <c r="C159" s="47">
        <f>IF($C$14,[1]!obget([1]!obcall("",$B$14,"getInitialMargin",[1]!obMake("","double",$B159))),"")</f>
        <v>0</v>
      </c>
      <c r="D159" s="45">
        <f>IF($C$13,[1]!obget([1]!obcall("",$B$13,"getInitialMargin",[1]!obMake("","double",$B159))),"")</f>
        <v>0</v>
      </c>
      <c r="E159" s="42">
        <f t="shared" si="8"/>
        <v>132</v>
      </c>
      <c r="F159" s="42">
        <f>IF($D$22,[1]!obget([1]!obcall("",$B$22,"get",[1]!obMake("","int",E159))),"")</f>
        <v>8.826040626019207</v>
      </c>
      <c r="G159" s="42">
        <f>IF($D$22,[1]!obget([1]!obcall("",$B$23,"get",[1]!obMake("","int",E159)))^2,"")</f>
        <v>0.28517665244511592</v>
      </c>
      <c r="H159" s="42">
        <f>IF($D$22,[1]!obget([1]!obcall("",$B$24,"get",[1]!obMake("","int",E159))),"")</f>
        <v>0.18597415687255137</v>
      </c>
      <c r="AH159" s="24"/>
      <c r="IW159" s="28"/>
    </row>
    <row r="160" spans="1:257" ht="11.85" customHeight="1" x14ac:dyDescent="0.3">
      <c r="A160" s="28" t="str">
        <f t="shared" si="7"/>
        <v/>
      </c>
      <c r="B160" s="42">
        <f t="shared" si="6"/>
        <v>6.65</v>
      </c>
      <c r="C160" s="47">
        <f>IF($C$14,[1]!obget([1]!obcall("",$B$14,"getInitialMargin",[1]!obMake("","double",$B160))),"")</f>
        <v>0</v>
      </c>
      <c r="D160" s="45">
        <f>IF($C$13,[1]!obget([1]!obcall("",$B$13,"getInitialMargin",[1]!obMake("","double",$B160))),"")</f>
        <v>0</v>
      </c>
      <c r="E160" s="42">
        <f t="shared" si="8"/>
        <v>133</v>
      </c>
      <c r="F160" s="42">
        <f>IF($D$22,[1]!obget([1]!obcall("",$B$22,"get",[1]!obMake("","int",E160))),"")</f>
        <v>11.228784852482191</v>
      </c>
      <c r="G160" s="42">
        <f>IF($D$22,[1]!obget([1]!obcall("",$B$23,"get",[1]!obMake("","int",E160)))^2,"")</f>
        <v>0.40866114396755993</v>
      </c>
      <c r="H160" s="42">
        <f>IF($D$22,[1]!obget([1]!obcall("",$B$24,"get",[1]!obMake("","int",E160))),"")</f>
        <v>0.38019448060418548</v>
      </c>
      <c r="AH160" s="24"/>
      <c r="IW160" s="28"/>
    </row>
    <row r="161" spans="1:257" ht="11.85" customHeight="1" x14ac:dyDescent="0.3">
      <c r="A161" s="28" t="str">
        <f t="shared" si="7"/>
        <v/>
      </c>
      <c r="B161" s="42">
        <f t="shared" si="6"/>
        <v>6.7</v>
      </c>
      <c r="C161" s="47">
        <f>IF($C$14,[1]!obget([1]!obcall("",$B$14,"getInitialMargin",[1]!obMake("","double",$B161))),"")</f>
        <v>0</v>
      </c>
      <c r="D161" s="45">
        <f>IF($C$13,[1]!obget([1]!obcall("",$B$13,"getInitialMargin",[1]!obMake("","double",$B161))),"")</f>
        <v>0</v>
      </c>
      <c r="E161" s="42">
        <f t="shared" si="8"/>
        <v>134</v>
      </c>
      <c r="F161" s="42">
        <f>IF($D$22,[1]!obget([1]!obcall("",$B$22,"get",[1]!obMake("","int",E161))),"")</f>
        <v>8.6932783876127626</v>
      </c>
      <c r="G161" s="42">
        <f>IF($D$22,[1]!obget([1]!obcall("",$B$23,"get",[1]!obMake("","int",E161)))^2,"")</f>
        <v>5.5896037202591467E-2</v>
      </c>
      <c r="H161" s="42">
        <f>IF($D$22,[1]!obget([1]!obcall("",$B$24,"get",[1]!obMake("","int",E161))),"")</f>
        <v>0.18078191896676765</v>
      </c>
      <c r="AH161" s="24"/>
      <c r="IW161" s="28"/>
    </row>
    <row r="162" spans="1:257" ht="11.85" customHeight="1" x14ac:dyDescent="0.3">
      <c r="A162" s="28" t="str">
        <f t="shared" si="7"/>
        <v/>
      </c>
      <c r="B162" s="42">
        <f t="shared" si="6"/>
        <v>6.75</v>
      </c>
      <c r="C162" s="47">
        <f>IF($C$14,[1]!obget([1]!obcall("",$B$14,"getInitialMargin",[1]!obMake("","double",$B162))),"")</f>
        <v>0</v>
      </c>
      <c r="D162" s="45">
        <f>IF($C$13,[1]!obget([1]!obcall("",$B$13,"getInitialMargin",[1]!obMake("","double",$B162))),"")</f>
        <v>0</v>
      </c>
      <c r="E162" s="42">
        <f t="shared" si="8"/>
        <v>135</v>
      </c>
      <c r="F162" s="42">
        <f>IF($D$22,[1]!obget([1]!obcall("",$B$22,"get",[1]!obMake("","int",E162))),"")</f>
        <v>9.8734144281956269</v>
      </c>
      <c r="G162" s="42">
        <f>IF($D$22,[1]!obget([1]!obcall("",$B$23,"get",[1]!obMake("","int",E162)))^2,"")</f>
        <v>5.1510620600538669E-3</v>
      </c>
      <c r="H162" s="42">
        <f>IF($D$22,[1]!obget([1]!obcall("",$B$24,"get",[1]!obMake("","int",E162))),"")</f>
        <v>0.25368612193084616</v>
      </c>
      <c r="AH162" s="24"/>
      <c r="IW162" s="28"/>
    </row>
    <row r="163" spans="1:257" ht="11.85" customHeight="1" x14ac:dyDescent="0.3">
      <c r="A163" s="28" t="str">
        <f t="shared" si="7"/>
        <v/>
      </c>
      <c r="B163" s="42">
        <f t="shared" si="6"/>
        <v>6.8000000000000007</v>
      </c>
      <c r="C163" s="47">
        <f>IF($C$14,[1]!obget([1]!obcall("",$B$14,"getInitialMargin",[1]!obMake("","double",$B163))),"")</f>
        <v>0</v>
      </c>
      <c r="D163" s="45">
        <f>IF($C$13,[1]!obget([1]!obcall("",$B$13,"getInitialMargin",[1]!obMake("","double",$B163))),"")</f>
        <v>0</v>
      </c>
      <c r="E163" s="42">
        <f t="shared" si="8"/>
        <v>136</v>
      </c>
      <c r="F163" s="42">
        <f>IF($D$22,[1]!obget([1]!obcall("",$B$22,"get",[1]!obMake("","int",E163))),"")</f>
        <v>9.7673966162880141</v>
      </c>
      <c r="G163" s="42">
        <f>IF($D$22,[1]!obget([1]!obcall("",$B$23,"get",[1]!obMake("","int",E163)))^2,"")</f>
        <v>3.1462560971288224E-2</v>
      </c>
      <c r="H163" s="42">
        <f>IF($D$22,[1]!obget([1]!obcall("",$B$24,"get",[1]!obMake("","int",E163))),"")</f>
        <v>0.25161984935428705</v>
      </c>
      <c r="AH163" s="24"/>
      <c r="IW163" s="28"/>
    </row>
    <row r="164" spans="1:257" ht="11.85" customHeight="1" x14ac:dyDescent="0.3">
      <c r="A164" s="28" t="str">
        <f t="shared" si="7"/>
        <v/>
      </c>
      <c r="B164" s="42">
        <f t="shared" si="6"/>
        <v>6.8500000000000005</v>
      </c>
      <c r="C164" s="47">
        <f>IF($C$14,[1]!obget([1]!obcall("",$B$14,"getInitialMargin",[1]!obMake("","double",$B164))),"")</f>
        <v>0</v>
      </c>
      <c r="D164" s="45">
        <f>IF($C$13,[1]!obget([1]!obcall("",$B$13,"getInitialMargin",[1]!obMake("","double",$B164))),"")</f>
        <v>0</v>
      </c>
      <c r="E164" s="42">
        <f t="shared" si="8"/>
        <v>137</v>
      </c>
      <c r="F164" s="42">
        <f>IF($D$22,[1]!obget([1]!obcall("",$B$22,"get",[1]!obMake("","int",E164))),"")</f>
        <v>13.674469284801475</v>
      </c>
      <c r="G164" s="42">
        <f>IF($D$22,[1]!obget([1]!obcall("",$B$23,"get",[1]!obMake("","int",E164)))^2,"")</f>
        <v>0.47115532364978341</v>
      </c>
      <c r="H164" s="42">
        <f>IF($D$22,[1]!obget([1]!obcall("",$B$24,"get",[1]!obMake("","int",E164))),"")</f>
        <v>0.63676918323933451</v>
      </c>
      <c r="AH164" s="24"/>
      <c r="IW164" s="28"/>
    </row>
    <row r="165" spans="1:257" ht="11.85" customHeight="1" x14ac:dyDescent="0.3">
      <c r="A165" s="28" t="str">
        <f t="shared" si="7"/>
        <v/>
      </c>
      <c r="B165" s="42">
        <f t="shared" si="6"/>
        <v>6.9</v>
      </c>
      <c r="C165" s="47">
        <f>IF($C$14,[1]!obget([1]!obcall("",$B$14,"getInitialMargin",[1]!obMake("","double",$B165))),"")</f>
        <v>0</v>
      </c>
      <c r="D165" s="45">
        <f>IF($C$13,[1]!obget([1]!obcall("",$B$13,"getInitialMargin",[1]!obMake("","double",$B165))),"")</f>
        <v>0</v>
      </c>
      <c r="E165" s="42">
        <f t="shared" si="8"/>
        <v>138</v>
      </c>
      <c r="F165" s="42">
        <f>IF($D$22,[1]!obget([1]!obcall("",$B$22,"get",[1]!obMake("","int",E165))),"")</f>
        <v>8.709888932278524</v>
      </c>
      <c r="G165" s="42">
        <f>IF($D$22,[1]!obget([1]!obcall("",$B$23,"get",[1]!obMake("","int",E165)))^2,"")</f>
        <v>2.0503280342568992E-4</v>
      </c>
      <c r="H165" s="42">
        <f>IF($D$22,[1]!obget([1]!obcall("",$B$24,"get",[1]!obMake("","int",E165))),"")</f>
        <v>0.18147031137705183</v>
      </c>
      <c r="AH165" s="24"/>
      <c r="IW165" s="28"/>
    </row>
    <row r="166" spans="1:257" ht="11.85" customHeight="1" x14ac:dyDescent="0.3">
      <c r="A166" s="28" t="str">
        <f t="shared" si="7"/>
        <v/>
      </c>
      <c r="B166" s="42">
        <f t="shared" si="6"/>
        <v>6.95</v>
      </c>
      <c r="C166" s="47">
        <f>IF($C$14,[1]!obget([1]!obcall("",$B$14,"getInitialMargin",[1]!obMake("","double",$B166))),"")</f>
        <v>0</v>
      </c>
      <c r="D166" s="45">
        <f>IF($C$13,[1]!obget([1]!obcall("",$B$13,"getInitialMargin",[1]!obMake("","double",$B166))),"")</f>
        <v>0</v>
      </c>
      <c r="E166" s="42">
        <f t="shared" si="8"/>
        <v>139</v>
      </c>
      <c r="F166" s="42">
        <f>IF($D$22,[1]!obget([1]!obcall("",$B$22,"get",[1]!obMake("","int",E166))),"")</f>
        <v>4.8295701411310512</v>
      </c>
      <c r="G166" s="42">
        <f>IF($D$22,[1]!obget([1]!obcall("",$B$23,"get",[1]!obMake("","int",E166)))^2,"")</f>
        <v>3.3083333506559294E-2</v>
      </c>
      <c r="H166" s="42">
        <f>IF($D$22,[1]!obget([1]!obcall("",$B$24,"get",[1]!obMake("","int",E166))),"")</f>
        <v>0.16103637093178716</v>
      </c>
      <c r="AH166" s="24"/>
      <c r="IW166" s="28"/>
    </row>
    <row r="167" spans="1:257" ht="11.85" customHeight="1" x14ac:dyDescent="0.3">
      <c r="A167" s="28">
        <f t="shared" si="7"/>
        <v>7</v>
      </c>
      <c r="B167" s="42">
        <f t="shared" si="6"/>
        <v>7</v>
      </c>
      <c r="C167" s="47">
        <f>IF($C$14,[1]!obget([1]!obcall("",$B$14,"getInitialMargin",[1]!obMake("","double",$B167))),"")</f>
        <v>0</v>
      </c>
      <c r="D167" s="45">
        <f>IF($C$13,[1]!obget([1]!obcall("",$B$13,"getInitialMargin",[1]!obMake("","double",$B167))),"")</f>
        <v>0</v>
      </c>
      <c r="E167" s="42">
        <f t="shared" si="8"/>
        <v>140</v>
      </c>
      <c r="F167" s="42">
        <f>IF($D$22,[1]!obget([1]!obcall("",$B$22,"get",[1]!obMake("","int",E167))),"")</f>
        <v>9.5819398943845329</v>
      </c>
      <c r="G167" s="42">
        <f>IF($D$22,[1]!obget([1]!obcall("",$B$23,"get",[1]!obMake("","int",E167)))^2,"")</f>
        <v>4.1247541145574854E-7</v>
      </c>
      <c r="H167" s="42">
        <f>IF($D$22,[1]!obget([1]!obcall("",$B$24,"get",[1]!obMake("","int",E167))),"")</f>
        <v>0.23531265266500034</v>
      </c>
      <c r="AH167" s="24"/>
      <c r="IW167" s="28"/>
    </row>
    <row r="168" spans="1:257" ht="11.85" customHeight="1" x14ac:dyDescent="0.3">
      <c r="A168" s="28" t="str">
        <f t="shared" si="7"/>
        <v/>
      </c>
      <c r="B168" s="42">
        <f t="shared" si="6"/>
        <v>7.0500000000000007</v>
      </c>
      <c r="C168" s="47">
        <f>IF($C$14,[1]!obget([1]!obcall("",$B$14,"getInitialMargin",[1]!obMake("","double",$B168))),"")</f>
        <v>0</v>
      </c>
      <c r="D168" s="45">
        <f>IF($C$13,[1]!obget([1]!obcall("",$B$13,"getInitialMargin",[1]!obMake("","double",$B168))),"")</f>
        <v>0</v>
      </c>
      <c r="E168" s="42">
        <f t="shared" si="8"/>
        <v>141</v>
      </c>
      <c r="F168" s="42">
        <f>IF($D$22,[1]!obget([1]!obcall("",$B$22,"get",[1]!obMake("","int",E168))),"")</f>
        <v>6.2555611571149701</v>
      </c>
      <c r="G168" s="42">
        <f>IF($D$22,[1]!obget([1]!obcall("",$B$23,"get",[1]!obMake("","int",E168)))^2,"")</f>
        <v>0.18921834487671632</v>
      </c>
      <c r="H168" s="42">
        <f>IF($D$22,[1]!obget([1]!obcall("",$B$24,"get",[1]!obMake("","int",E168))),"")</f>
        <v>0.13396917278758547</v>
      </c>
      <c r="AH168" s="24"/>
      <c r="IW168" s="28"/>
    </row>
    <row r="169" spans="1:257" ht="11.85" customHeight="1" x14ac:dyDescent="0.3">
      <c r="A169" s="28" t="str">
        <f t="shared" si="7"/>
        <v/>
      </c>
      <c r="B169" s="42">
        <f t="shared" si="6"/>
        <v>7.1000000000000005</v>
      </c>
      <c r="C169" s="47">
        <f>IF($C$14,[1]!obget([1]!obcall("",$B$14,"getInitialMargin",[1]!obMake("","double",$B169))),"")</f>
        <v>0</v>
      </c>
      <c r="D169" s="45">
        <f>IF($C$13,[1]!obget([1]!obcall("",$B$13,"getInitialMargin",[1]!obMake("","double",$B169))),"")</f>
        <v>0</v>
      </c>
      <c r="E169" s="42">
        <f t="shared" si="8"/>
        <v>142</v>
      </c>
      <c r="F169" s="42">
        <f>IF($D$22,[1]!obget([1]!obcall("",$B$22,"get",[1]!obMake("","int",E169))),"")</f>
        <v>7.7275116102761858</v>
      </c>
      <c r="G169" s="42">
        <f>IF($D$22,[1]!obget([1]!obcall("",$B$23,"get",[1]!obMake("","int",E169)))^2,"")</f>
        <v>0.24680092941518139</v>
      </c>
      <c r="H169" s="42">
        <f>IF($D$22,[1]!obget([1]!obcall("",$B$24,"get",[1]!obMake("","int",E169))),"")</f>
        <v>0.1489023822374691</v>
      </c>
      <c r="AH169" s="24"/>
      <c r="IW169" s="28"/>
    </row>
    <row r="170" spans="1:257" ht="11.85" customHeight="1" x14ac:dyDescent="0.3">
      <c r="A170" s="28" t="str">
        <f t="shared" si="7"/>
        <v/>
      </c>
      <c r="B170" s="42">
        <f t="shared" si="6"/>
        <v>7.15</v>
      </c>
      <c r="C170" s="47">
        <f>IF($C$14,[1]!obget([1]!obcall("",$B$14,"getInitialMargin",[1]!obMake("","double",$B170))),"")</f>
        <v>0</v>
      </c>
      <c r="D170" s="45">
        <f>IF($C$13,[1]!obget([1]!obcall("",$B$13,"getInitialMargin",[1]!obMake("","double",$B170))),"")</f>
        <v>0</v>
      </c>
      <c r="E170" s="42">
        <f t="shared" si="8"/>
        <v>143</v>
      </c>
      <c r="F170" s="42">
        <f>IF($D$22,[1]!obget([1]!obcall("",$B$22,"get",[1]!obMake("","int",E170))),"")</f>
        <v>13.177516569826208</v>
      </c>
      <c r="G170" s="42">
        <f>IF($D$22,[1]!obget([1]!obcall("",$B$23,"get",[1]!obMake("","int",E170)))^2,"")</f>
        <v>1.0770247200085388</v>
      </c>
      <c r="H170" s="42">
        <f>IF($D$22,[1]!obget([1]!obcall("",$B$24,"get",[1]!obMake("","int",E170))),"")</f>
        <v>0.56529204557565826</v>
      </c>
      <c r="AH170" s="24"/>
      <c r="IW170" s="28"/>
    </row>
    <row r="171" spans="1:257" ht="11.85" customHeight="1" x14ac:dyDescent="0.3">
      <c r="A171" s="28" t="str">
        <f t="shared" si="7"/>
        <v/>
      </c>
      <c r="B171" s="42">
        <f t="shared" si="6"/>
        <v>7.2</v>
      </c>
      <c r="C171" s="47">
        <f>IF($C$14,[1]!obget([1]!obcall("",$B$14,"getInitialMargin",[1]!obMake("","double",$B171))),"")</f>
        <v>0</v>
      </c>
      <c r="D171" s="45">
        <f>IF($C$13,[1]!obget([1]!obcall("",$B$13,"getInitialMargin",[1]!obMake("","double",$B171))),"")</f>
        <v>0</v>
      </c>
      <c r="E171" s="42">
        <f t="shared" si="8"/>
        <v>144</v>
      </c>
      <c r="F171" s="42">
        <f>IF($D$22,[1]!obget([1]!obcall("",$B$22,"get",[1]!obMake("","int",E171))),"")</f>
        <v>10.659548845755522</v>
      </c>
      <c r="G171" s="42">
        <f>IF($D$22,[1]!obget([1]!obcall("",$B$23,"get",[1]!obMake("","int",E171)))^2,"")</f>
        <v>0.11654718825414098</v>
      </c>
      <c r="H171" s="42">
        <f>IF($D$22,[1]!obget([1]!obcall("",$B$24,"get",[1]!obMake("","int",E171))),"")</f>
        <v>0.31033373089987037</v>
      </c>
      <c r="AH171" s="24"/>
      <c r="IW171" s="28"/>
    </row>
    <row r="172" spans="1:257" ht="11.85" customHeight="1" x14ac:dyDescent="0.3">
      <c r="A172" s="28" t="str">
        <f t="shared" si="7"/>
        <v/>
      </c>
      <c r="B172" s="42">
        <f t="shared" si="6"/>
        <v>7.25</v>
      </c>
      <c r="C172" s="47">
        <f>IF($C$14,[1]!obget([1]!obcall("",$B$14,"getInitialMargin",[1]!obMake("","double",$B172))),"")</f>
        <v>0</v>
      </c>
      <c r="D172" s="45">
        <f>IF($C$13,[1]!obget([1]!obcall("",$B$13,"getInitialMargin",[1]!obMake("","double",$B172))),"")</f>
        <v>0</v>
      </c>
      <c r="E172" s="42">
        <f t="shared" si="8"/>
        <v>145</v>
      </c>
      <c r="F172" s="42">
        <f>IF($D$22,[1]!obget([1]!obcall("",$B$22,"get",[1]!obMake("","int",E172))),"")</f>
        <v>8.6337089399062279</v>
      </c>
      <c r="G172" s="42">
        <f>IF($D$22,[1]!obget([1]!obcall("",$B$23,"get",[1]!obMake("","int",E172)))^2,"")</f>
        <v>0.85559687326523726</v>
      </c>
      <c r="H172" s="42">
        <f>IF($D$22,[1]!obget([1]!obcall("",$B$24,"get",[1]!obMake("","int",E172))),"")</f>
        <v>0.17762270171807515</v>
      </c>
      <c r="AH172" s="24"/>
      <c r="IW172" s="28"/>
    </row>
    <row r="173" spans="1:257" ht="11.85" customHeight="1" x14ac:dyDescent="0.3">
      <c r="A173" s="28" t="str">
        <f t="shared" si="7"/>
        <v/>
      </c>
      <c r="B173" s="42">
        <f t="shared" si="6"/>
        <v>7.3000000000000007</v>
      </c>
      <c r="C173" s="47">
        <f>IF($C$14,[1]!obget([1]!obcall("",$B$14,"getInitialMargin",[1]!obMake("","double",$B173))),"")</f>
        <v>0</v>
      </c>
      <c r="D173" s="45">
        <f>IF($C$13,[1]!obget([1]!obcall("",$B$13,"getInitialMargin",[1]!obMake("","double",$B173))),"")</f>
        <v>0</v>
      </c>
      <c r="E173" s="42">
        <f t="shared" si="8"/>
        <v>146</v>
      </c>
      <c r="F173" s="42">
        <f>IF($D$22,[1]!obget([1]!obcall("",$B$22,"get",[1]!obMake("","int",E173))),"")</f>
        <v>15.205927752339926</v>
      </c>
      <c r="G173" s="42">
        <f>IF($D$22,[1]!obget([1]!obcall("",$B$23,"get",[1]!obMake("","int",E173)))^2,"")</f>
        <v>1.4889121921178176E-4</v>
      </c>
      <c r="H173" s="42">
        <f>IF($D$22,[1]!obget([1]!obcall("",$B$24,"get",[1]!obMake("","int",E173))),"")</f>
        <v>0.81825625166246763</v>
      </c>
      <c r="AH173" s="24"/>
      <c r="IW173" s="28"/>
    </row>
    <row r="174" spans="1:257" ht="11.85" customHeight="1" x14ac:dyDescent="0.3">
      <c r="A174" s="28" t="str">
        <f t="shared" si="7"/>
        <v/>
      </c>
      <c r="B174" s="42">
        <f t="shared" si="6"/>
        <v>7.3500000000000005</v>
      </c>
      <c r="C174" s="47">
        <f>IF($C$14,[1]!obget([1]!obcall("",$B$14,"getInitialMargin",[1]!obMake("","double",$B174))),"")</f>
        <v>0</v>
      </c>
      <c r="D174" s="45">
        <f>IF($C$13,[1]!obget([1]!obcall("",$B$13,"getInitialMargin",[1]!obMake("","double",$B174))),"")</f>
        <v>0</v>
      </c>
      <c r="E174" s="42">
        <f t="shared" si="8"/>
        <v>147</v>
      </c>
      <c r="F174" s="42">
        <f>IF($D$22,[1]!obget([1]!obcall("",$B$22,"get",[1]!obMake("","int",E174))),"")</f>
        <v>7.6836442552202753</v>
      </c>
      <c r="G174" s="42">
        <f>IF($D$22,[1]!obget([1]!obcall("",$B$23,"get",[1]!obMake("","int",E174)))^2,"")</f>
        <v>3.5873082042803012E-5</v>
      </c>
      <c r="H174" s="42">
        <f>IF($D$22,[1]!obget([1]!obcall("",$B$24,"get",[1]!obMake("","int",E174))),"")</f>
        <v>0.14857710049406769</v>
      </c>
      <c r="AH174" s="24"/>
      <c r="IW174" s="28"/>
    </row>
    <row r="175" spans="1:257" ht="11.85" customHeight="1" x14ac:dyDescent="0.3">
      <c r="A175" s="28" t="str">
        <f t="shared" si="7"/>
        <v/>
      </c>
      <c r="B175" s="42">
        <f t="shared" si="6"/>
        <v>7.4</v>
      </c>
      <c r="C175" s="47">
        <f>IF($C$14,[1]!obget([1]!obcall("",$B$14,"getInitialMargin",[1]!obMake("","double",$B175))),"")</f>
        <v>0</v>
      </c>
      <c r="D175" s="45">
        <f>IF($C$13,[1]!obget([1]!obcall("",$B$13,"getInitialMargin",[1]!obMake("","double",$B175))),"")</f>
        <v>0</v>
      </c>
      <c r="E175" s="42">
        <f t="shared" si="8"/>
        <v>148</v>
      </c>
      <c r="F175" s="42">
        <f>IF($D$22,[1]!obget([1]!obcall("",$B$22,"get",[1]!obMake("","int",E175))),"")</f>
        <v>4.216075296141816</v>
      </c>
      <c r="G175" s="42">
        <f>IF($D$22,[1]!obget([1]!obcall("",$B$23,"get",[1]!obMake("","int",E175)))^2,"")</f>
        <v>2.3920221148698836E-2</v>
      </c>
      <c r="H175" s="42">
        <f>IF($D$22,[1]!obget([1]!obcall("",$B$24,"get",[1]!obMake("","int",E175))),"")</f>
        <v>0.18329634898763336</v>
      </c>
      <c r="AH175" s="24"/>
      <c r="IW175" s="28"/>
    </row>
    <row r="176" spans="1:257" ht="11.85" customHeight="1" x14ac:dyDescent="0.3">
      <c r="A176" s="28" t="str">
        <f t="shared" si="7"/>
        <v/>
      </c>
      <c r="B176" s="42">
        <f t="shared" si="6"/>
        <v>7.45</v>
      </c>
      <c r="C176" s="47">
        <f>IF($C$14,[1]!obget([1]!obcall("",$B$14,"getInitialMargin",[1]!obMake("","double",$B176))),"")</f>
        <v>0</v>
      </c>
      <c r="D176" s="45">
        <f>IF($C$13,[1]!obget([1]!obcall("",$B$13,"getInitialMargin",[1]!obMake("","double",$B176))),"")</f>
        <v>0</v>
      </c>
      <c r="E176" s="42">
        <f t="shared" si="8"/>
        <v>149</v>
      </c>
      <c r="F176" s="42">
        <f>IF($D$22,[1]!obget([1]!obcall("",$B$22,"get",[1]!obMake("","int",E176))),"")</f>
        <v>9.5730683151152629</v>
      </c>
      <c r="G176" s="42">
        <f>IF($D$22,[1]!obget([1]!obcall("",$B$23,"get",[1]!obMake("","int",E176)))^2,"")</f>
        <v>0.5069680608115037</v>
      </c>
      <c r="H176" s="42">
        <f>IF($D$22,[1]!obget([1]!obcall("",$B$24,"get",[1]!obMake("","int",E176))),"")</f>
        <v>0.23203314813655773</v>
      </c>
      <c r="AH176" s="24"/>
      <c r="IW176" s="28"/>
    </row>
    <row r="177" spans="1:257" ht="11.85" customHeight="1" x14ac:dyDescent="0.3">
      <c r="A177" s="28">
        <f t="shared" si="7"/>
        <v>7.5</v>
      </c>
      <c r="B177" s="42">
        <f t="shared" si="6"/>
        <v>7.5</v>
      </c>
      <c r="C177" s="47">
        <f>IF($C$14,[1]!obget([1]!obcall("",$B$14,"getInitialMargin",[1]!obMake("","double",$B177))),"")</f>
        <v>0</v>
      </c>
      <c r="D177" s="45">
        <f>IF($C$13,[1]!obget([1]!obcall("",$B$13,"getInitialMargin",[1]!obMake("","double",$B177))),"")</f>
        <v>0</v>
      </c>
      <c r="E177" s="42">
        <f t="shared" si="8"/>
        <v>150</v>
      </c>
      <c r="F177" s="42">
        <f>IF($D$22,[1]!obget([1]!obcall("",$B$22,"get",[1]!obMake("","int",E177))),"")</f>
        <v>9.822355366698142</v>
      </c>
      <c r="G177" s="42">
        <f>IF($D$22,[1]!obget([1]!obcall("",$B$23,"get",[1]!obMake("","int",E177)))^2,"")</f>
        <v>0.32359770039924685</v>
      </c>
      <c r="H177" s="42">
        <f>IF($D$22,[1]!obget([1]!obcall("",$B$24,"get",[1]!obMake("","int",E177))),"")</f>
        <v>0.23524246982659103</v>
      </c>
      <c r="AH177" s="24"/>
      <c r="IW177" s="28"/>
    </row>
    <row r="178" spans="1:257" ht="11.85" customHeight="1" x14ac:dyDescent="0.3">
      <c r="A178" s="28" t="str">
        <f t="shared" si="7"/>
        <v/>
      </c>
      <c r="B178" s="42">
        <f t="shared" si="6"/>
        <v>7.5500000000000007</v>
      </c>
      <c r="C178" s="47">
        <f>IF($C$14,[1]!obget([1]!obcall("",$B$14,"getInitialMargin",[1]!obMake("","double",$B178))),"")</f>
        <v>0</v>
      </c>
      <c r="D178" s="45">
        <f>IF($C$13,[1]!obget([1]!obcall("",$B$13,"getInitialMargin",[1]!obMake("","double",$B178))),"")</f>
        <v>0</v>
      </c>
      <c r="E178" s="42">
        <f t="shared" si="8"/>
        <v>151</v>
      </c>
      <c r="F178" s="42">
        <f>IF($D$22,[1]!obget([1]!obcall("",$B$22,"get",[1]!obMake("","int",E178))),"")</f>
        <v>14.603128208169384</v>
      </c>
      <c r="G178" s="42">
        <f>IF($D$22,[1]!obget([1]!obcall("",$B$23,"get",[1]!obMake("","int",E178)))^2,"")</f>
        <v>1.3463518175247557</v>
      </c>
      <c r="H178" s="42">
        <f>IF($D$22,[1]!obget([1]!obcall("",$B$24,"get",[1]!obMake("","int",E178))),"")</f>
        <v>0.91858965802652492</v>
      </c>
      <c r="AH178" s="24"/>
      <c r="IW178" s="28"/>
    </row>
    <row r="179" spans="1:257" ht="11.85" customHeight="1" x14ac:dyDescent="0.3">
      <c r="A179" s="28" t="str">
        <f t="shared" si="7"/>
        <v/>
      </c>
      <c r="B179" s="42">
        <f t="shared" si="6"/>
        <v>7.6000000000000005</v>
      </c>
      <c r="C179" s="47">
        <f>IF($C$14,[1]!obget([1]!obcall("",$B$14,"getInitialMargin",[1]!obMake("","double",$B179))),"")</f>
        <v>0</v>
      </c>
      <c r="D179" s="45">
        <f>IF($C$13,[1]!obget([1]!obcall("",$B$13,"getInitialMargin",[1]!obMake("","double",$B179))),"")</f>
        <v>0</v>
      </c>
      <c r="E179" s="42">
        <f t="shared" si="8"/>
        <v>152</v>
      </c>
      <c r="F179" s="42">
        <f>IF($D$22,[1]!obget([1]!obcall("",$B$22,"get",[1]!obMake("","int",E179))),"")</f>
        <v>6.8283714243723539</v>
      </c>
      <c r="G179" s="42">
        <f>IF($D$22,[1]!obget([1]!obcall("",$B$23,"get",[1]!obMake("","int",E179)))^2,"")</f>
        <v>9.154410513093665E-7</v>
      </c>
      <c r="H179" s="42">
        <f>IF($D$22,[1]!obget([1]!obcall("",$B$24,"get",[1]!obMake("","int",E179))),"")</f>
        <v>0.13501911685746038</v>
      </c>
      <c r="AH179" s="24"/>
      <c r="IW179" s="28"/>
    </row>
    <row r="180" spans="1:257" ht="11.85" customHeight="1" x14ac:dyDescent="0.3">
      <c r="A180" s="28" t="str">
        <f t="shared" si="7"/>
        <v/>
      </c>
      <c r="B180" s="42">
        <f t="shared" si="6"/>
        <v>7.65</v>
      </c>
      <c r="C180" s="47">
        <f>IF($C$14,[1]!obget([1]!obcall("",$B$14,"getInitialMargin",[1]!obMake("","double",$B180))),"")</f>
        <v>0</v>
      </c>
      <c r="D180" s="45">
        <f>IF($C$13,[1]!obget([1]!obcall("",$B$13,"getInitialMargin",[1]!obMake("","double",$B180))),"")</f>
        <v>0</v>
      </c>
      <c r="E180" s="42">
        <f t="shared" si="8"/>
        <v>153</v>
      </c>
      <c r="F180" s="42">
        <f>IF($D$22,[1]!obget([1]!obcall("",$B$22,"get",[1]!obMake("","int",E180))),"")</f>
        <v>8.2987859733994735</v>
      </c>
      <c r="G180" s="42">
        <f>IF($D$22,[1]!obget([1]!obcall("",$B$23,"get",[1]!obMake("","int",E180)))^2,"")</f>
        <v>0.47965446717258747</v>
      </c>
      <c r="H180" s="42">
        <f>IF($D$22,[1]!obget([1]!obcall("",$B$24,"get",[1]!obMake("","int",E180))),"")</f>
        <v>0.16777353073899881</v>
      </c>
      <c r="AH180" s="24"/>
      <c r="IW180" s="28"/>
    </row>
    <row r="181" spans="1:257" ht="11.85" customHeight="1" x14ac:dyDescent="0.3">
      <c r="A181" s="28" t="str">
        <f t="shared" si="7"/>
        <v/>
      </c>
      <c r="B181" s="42">
        <f t="shared" si="6"/>
        <v>7.7</v>
      </c>
      <c r="C181" s="47">
        <f>IF($C$14,[1]!obget([1]!obcall("",$B$14,"getInitialMargin",[1]!obMake("","double",$B181))),"")</f>
        <v>0</v>
      </c>
      <c r="D181" s="45">
        <f>IF($C$13,[1]!obget([1]!obcall("",$B$13,"getInitialMargin",[1]!obMake("","double",$B181))),"")</f>
        <v>0</v>
      </c>
      <c r="E181" s="42">
        <f t="shared" si="8"/>
        <v>154</v>
      </c>
      <c r="F181" s="42">
        <f>IF($D$22,[1]!obget([1]!obcall("",$B$22,"get",[1]!obMake("","int",E181))),"")</f>
        <v>4.2636428341558039</v>
      </c>
      <c r="G181" s="42">
        <f>IF($D$22,[1]!obget([1]!obcall("",$B$23,"get",[1]!obMake("","int",E181)))^2,"")</f>
        <v>1.4048291505426183E-2</v>
      </c>
      <c r="H181" s="42">
        <f>IF($D$22,[1]!obget([1]!obcall("",$B$24,"get",[1]!obMake("","int",E181))),"")</f>
        <v>0.18180161904494313</v>
      </c>
      <c r="AH181" s="24"/>
      <c r="IW181" s="28"/>
    </row>
    <row r="182" spans="1:257" ht="11.85" customHeight="1" x14ac:dyDescent="0.3">
      <c r="A182" s="28" t="str">
        <f t="shared" si="7"/>
        <v/>
      </c>
      <c r="B182" s="42">
        <f t="shared" si="6"/>
        <v>7.75</v>
      </c>
      <c r="C182" s="47">
        <f>IF($C$14,[1]!obget([1]!obcall("",$B$14,"getInitialMargin",[1]!obMake("","double",$B182))),"")</f>
        <v>0</v>
      </c>
      <c r="D182" s="45">
        <f>IF($C$13,[1]!obget([1]!obcall("",$B$13,"getInitialMargin",[1]!obMake("","double",$B182))),"")</f>
        <v>0</v>
      </c>
      <c r="E182" s="42">
        <f t="shared" si="8"/>
        <v>155</v>
      </c>
      <c r="F182" s="42">
        <f>IF($D$22,[1]!obget([1]!obcall("",$B$22,"get",[1]!obMake("","int",E182))),"")</f>
        <v>6.194685071653705</v>
      </c>
      <c r="G182" s="42">
        <f>IF($D$22,[1]!obget([1]!obcall("",$B$23,"get",[1]!obMake("","int",E182)))^2,"")</f>
        <v>0.31494063887583496</v>
      </c>
      <c r="H182" s="42">
        <f>IF($D$22,[1]!obget([1]!obcall("",$B$24,"get",[1]!obMake("","int",E182))),"")</f>
        <v>0.13484692108004842</v>
      </c>
      <c r="AH182" s="24"/>
      <c r="IW182" s="28"/>
    </row>
    <row r="183" spans="1:257" ht="11.85" customHeight="1" x14ac:dyDescent="0.3">
      <c r="A183" s="28" t="str">
        <f t="shared" si="7"/>
        <v/>
      </c>
      <c r="B183" s="42">
        <f t="shared" si="6"/>
        <v>7.8000000000000007</v>
      </c>
      <c r="C183" s="47">
        <f>IF($C$14,[1]!obget([1]!obcall("",$B$14,"getInitialMargin",[1]!obMake("","double",$B183))),"")</f>
        <v>0</v>
      </c>
      <c r="D183" s="45">
        <f>IF($C$13,[1]!obget([1]!obcall("",$B$13,"getInitialMargin",[1]!obMake("","double",$B183))),"")</f>
        <v>0</v>
      </c>
      <c r="E183" s="42">
        <f t="shared" si="8"/>
        <v>156</v>
      </c>
      <c r="F183" s="42">
        <f>IF($D$22,[1]!obget([1]!obcall("",$B$22,"get",[1]!obMake("","int",E183))),"")</f>
        <v>7.0071720835801514</v>
      </c>
      <c r="G183" s="42">
        <f>IF($D$22,[1]!obget([1]!obcall("",$B$23,"get",[1]!obMake("","int",E183)))^2,"")</f>
        <v>9.6346269556954814E-2</v>
      </c>
      <c r="H183" s="42">
        <f>IF($D$22,[1]!obget([1]!obcall("",$B$24,"get",[1]!obMake("","int",E183))),"")</f>
        <v>0.13680585860566319</v>
      </c>
      <c r="AH183" s="24"/>
      <c r="IW183" s="28"/>
    </row>
    <row r="184" spans="1:257" ht="11.85" customHeight="1" x14ac:dyDescent="0.3">
      <c r="A184" s="28" t="str">
        <f t="shared" si="7"/>
        <v/>
      </c>
      <c r="B184" s="42">
        <f t="shared" si="6"/>
        <v>7.8500000000000005</v>
      </c>
      <c r="C184" s="47">
        <f>IF($C$14,[1]!obget([1]!obcall("",$B$14,"getInitialMargin",[1]!obMake("","double",$B184))),"")</f>
        <v>0</v>
      </c>
      <c r="D184" s="45">
        <f>IF($C$13,[1]!obget([1]!obcall("",$B$13,"getInitialMargin",[1]!obMake("","double",$B184))),"")</f>
        <v>0</v>
      </c>
      <c r="E184" s="42">
        <f t="shared" si="8"/>
        <v>157</v>
      </c>
      <c r="F184" s="42">
        <f>IF($D$22,[1]!obget([1]!obcall("",$B$22,"get",[1]!obMake("","int",E184))),"")</f>
        <v>7.1351628994331238</v>
      </c>
      <c r="G184" s="42">
        <f>IF($D$22,[1]!obget([1]!obcall("",$B$23,"get",[1]!obMake("","int",E184)))^2,"")</f>
        <v>0.15344114272626475</v>
      </c>
      <c r="H184" s="42">
        <f>IF($D$22,[1]!obget([1]!obcall("",$B$24,"get",[1]!obMake("","int",E184))),"")</f>
        <v>0.13871641649323652</v>
      </c>
      <c r="AH184" s="24"/>
      <c r="IW184" s="28"/>
    </row>
    <row r="185" spans="1:257" ht="11.85" customHeight="1" x14ac:dyDescent="0.3">
      <c r="A185" s="28" t="str">
        <f t="shared" si="7"/>
        <v/>
      </c>
      <c r="B185" s="42">
        <f t="shared" si="6"/>
        <v>7.9</v>
      </c>
      <c r="C185" s="47">
        <f>IF($C$14,[1]!obget([1]!obcall("",$B$14,"getInitialMargin",[1]!obMake("","double",$B185))),"")</f>
        <v>0</v>
      </c>
      <c r="D185" s="45">
        <f>IF($C$13,[1]!obget([1]!obcall("",$B$13,"getInitialMargin",[1]!obMake("","double",$B185))),"")</f>
        <v>0</v>
      </c>
      <c r="E185" s="42">
        <f t="shared" si="8"/>
        <v>158</v>
      </c>
      <c r="F185" s="42">
        <f>IF($D$22,[1]!obget([1]!obcall("",$B$22,"get",[1]!obMake("","int",E185))),"")</f>
        <v>8.5281651337678586</v>
      </c>
      <c r="G185" s="42">
        <f>IF($D$22,[1]!obget([1]!obcall("",$B$23,"get",[1]!obMake("","int",E185)))^2,"")</f>
        <v>0.14159648579660419</v>
      </c>
      <c r="H185" s="42">
        <f>IF($D$22,[1]!obget([1]!obcall("",$B$24,"get",[1]!obMake("","int",E185))),"")</f>
        <v>0.18083444008073268</v>
      </c>
      <c r="AH185" s="24"/>
      <c r="IW185" s="28"/>
    </row>
    <row r="186" spans="1:257" ht="11.85" customHeight="1" x14ac:dyDescent="0.3">
      <c r="A186" s="28" t="str">
        <f t="shared" si="7"/>
        <v/>
      </c>
      <c r="B186" s="42">
        <f t="shared" si="6"/>
        <v>7.95</v>
      </c>
      <c r="C186" s="47">
        <f>IF($C$14,[1]!obget([1]!obcall("",$B$14,"getInitialMargin",[1]!obMake("","double",$B186))),"")</f>
        <v>0</v>
      </c>
      <c r="D186" s="45">
        <f>IF($C$13,[1]!obget([1]!obcall("",$B$13,"getInitialMargin",[1]!obMake("","double",$B186))),"")</f>
        <v>0</v>
      </c>
      <c r="E186" s="42">
        <f t="shared" si="8"/>
        <v>159</v>
      </c>
      <c r="F186" s="42">
        <f>IF($D$22,[1]!obget([1]!obcall("",$B$22,"get",[1]!obMake("","int",E186))),"")</f>
        <v>10.458586988759775</v>
      </c>
      <c r="G186" s="42">
        <f>IF($D$22,[1]!obget([1]!obcall("",$B$23,"get",[1]!obMake("","int",E186)))^2,"")</f>
        <v>0.77204498115233167</v>
      </c>
      <c r="H186" s="42">
        <f>IF($D$22,[1]!obget([1]!obcall("",$B$24,"get",[1]!obMake("","int",E186))),"")</f>
        <v>0.29074734867094687</v>
      </c>
      <c r="AH186" s="24"/>
      <c r="IW186" s="28"/>
    </row>
    <row r="187" spans="1:257" ht="11.85" customHeight="1" x14ac:dyDescent="0.3">
      <c r="A187" s="28">
        <f t="shared" si="7"/>
        <v>8</v>
      </c>
      <c r="B187" s="42">
        <f t="shared" si="6"/>
        <v>8</v>
      </c>
      <c r="C187" s="47">
        <f>IF($C$14,[1]!obget([1]!obcall("",$B$14,"getInitialMargin",[1]!obMake("","double",$B187))),"")</f>
        <v>0</v>
      </c>
      <c r="D187" s="45">
        <f>IF($C$13,[1]!obget([1]!obcall("",$B$13,"getInitialMargin",[1]!obMake("","double",$B187))),"")</f>
        <v>0</v>
      </c>
      <c r="E187" s="42">
        <f t="shared" si="8"/>
        <v>160</v>
      </c>
      <c r="F187" s="42">
        <f>IF($D$22,[1]!obget([1]!obcall("",$B$22,"get",[1]!obMake("","int",E187))),"")</f>
        <v>6.1238465189740312</v>
      </c>
      <c r="G187" s="42">
        <f>IF($D$22,[1]!obget([1]!obcall("",$B$23,"get",[1]!obMake("","int",E187)))^2,"")</f>
        <v>1.3103952972421971E-2</v>
      </c>
      <c r="H187" s="42">
        <f>IF($D$22,[1]!obget([1]!obcall("",$B$24,"get",[1]!obMake("","int",E187))),"")</f>
        <v>0.13478686436741227</v>
      </c>
      <c r="AH187" s="24"/>
      <c r="IW187" s="28"/>
    </row>
    <row r="188" spans="1:257" ht="11.85" customHeight="1" x14ac:dyDescent="0.3">
      <c r="A188" s="28" t="str">
        <f t="shared" si="7"/>
        <v/>
      </c>
      <c r="B188" s="42">
        <f t="shared" si="6"/>
        <v>8.0500000000000007</v>
      </c>
      <c r="C188" s="47">
        <f>IF($C$14,[1]!obget([1]!obcall("",$B$14,"getInitialMargin",[1]!obMake("","double",$B188))),"")</f>
        <v>0</v>
      </c>
      <c r="D188" s="45">
        <f>IF($C$13,[1]!obget([1]!obcall("",$B$13,"getInitialMargin",[1]!obMake("","double",$B188))),"")</f>
        <v>0</v>
      </c>
      <c r="E188" s="42">
        <f t="shared" si="8"/>
        <v>161</v>
      </c>
      <c r="F188" s="42">
        <f>IF($D$22,[1]!obget([1]!obcall("",$B$22,"get",[1]!obMake("","int",E188))),"")</f>
        <v>7.5889072580988293</v>
      </c>
      <c r="G188" s="42">
        <f>IF($D$22,[1]!obget([1]!obcall("",$B$23,"get",[1]!obMake("","int",E188)))^2,"")</f>
        <v>0.32570164482358621</v>
      </c>
      <c r="H188" s="42">
        <f>IF($D$22,[1]!obget([1]!obcall("",$B$24,"get",[1]!obMake("","int",E188))),"")</f>
        <v>0.1455834327587795</v>
      </c>
      <c r="AH188" s="24"/>
      <c r="IW188" s="28"/>
    </row>
    <row r="189" spans="1:257" ht="11.85" customHeight="1" x14ac:dyDescent="0.3">
      <c r="A189" s="28" t="str">
        <f t="shared" si="7"/>
        <v/>
      </c>
      <c r="B189" s="42">
        <f t="shared" si="6"/>
        <v>8.1</v>
      </c>
      <c r="C189" s="47">
        <f>IF($C$14,[1]!obget([1]!obcall("",$B$14,"getInitialMargin",[1]!obMake("","double",$B189))),"")</f>
        <v>0</v>
      </c>
      <c r="D189" s="45">
        <f>IF($C$13,[1]!obget([1]!obcall("",$B$13,"getInitialMargin",[1]!obMake("","double",$B189))),"")</f>
        <v>0</v>
      </c>
      <c r="E189" s="42">
        <f t="shared" si="8"/>
        <v>162</v>
      </c>
      <c r="F189" s="42">
        <f>IF($D$22,[1]!obget([1]!obcall("",$B$22,"get",[1]!obMake("","int",E189))),"")</f>
        <v>9.4372815977897631</v>
      </c>
      <c r="G189" s="42">
        <f>IF($D$22,[1]!obget([1]!obcall("",$B$23,"get",[1]!obMake("","int",E189)))^2,"")</f>
        <v>0.23388081925208154</v>
      </c>
      <c r="H189" s="42">
        <f>IF($D$22,[1]!obget([1]!obcall("",$B$24,"get",[1]!obMake("","int",E189))),"")</f>
        <v>0.21693577060998903</v>
      </c>
      <c r="AH189" s="24"/>
      <c r="IW189" s="28"/>
    </row>
    <row r="190" spans="1:257" ht="11.85" customHeight="1" x14ac:dyDescent="0.3">
      <c r="A190" s="28" t="str">
        <f t="shared" si="7"/>
        <v/>
      </c>
      <c r="B190" s="42">
        <f t="shared" si="6"/>
        <v>8.15</v>
      </c>
      <c r="C190" s="47">
        <f>IF($C$14,[1]!obget([1]!obcall("",$B$14,"getInitialMargin",[1]!obMake("","double",$B190))),"")</f>
        <v>0</v>
      </c>
      <c r="D190" s="45">
        <f>IF($C$13,[1]!obget([1]!obcall("",$B$13,"getInitialMargin",[1]!obMake("","double",$B190))),"")</f>
        <v>0</v>
      </c>
      <c r="E190" s="42">
        <f t="shared" si="8"/>
        <v>163</v>
      </c>
      <c r="F190" s="42">
        <f>IF($D$22,[1]!obget([1]!obcall("",$B$22,"get",[1]!obMake("","int",E190))),"")</f>
        <v>13.259586171589616</v>
      </c>
      <c r="G190" s="42">
        <f>IF($D$22,[1]!obget([1]!obcall("",$B$23,"get",[1]!obMake("","int",E190)))^2,"")</f>
        <v>1.4037543394211356</v>
      </c>
      <c r="H190" s="42">
        <f>IF($D$22,[1]!obget([1]!obcall("",$B$24,"get",[1]!obMake("","int",E190))),"")</f>
        <v>0.57460974229504136</v>
      </c>
      <c r="AH190" s="24"/>
      <c r="IW190" s="28"/>
    </row>
    <row r="191" spans="1:257" ht="11.85" customHeight="1" x14ac:dyDescent="0.3">
      <c r="A191" s="28" t="str">
        <f t="shared" si="7"/>
        <v/>
      </c>
      <c r="B191" s="42">
        <f t="shared" si="6"/>
        <v>8.2000000000000011</v>
      </c>
      <c r="C191" s="47">
        <f>IF($C$14,[1]!obget([1]!obcall("",$B$14,"getInitialMargin",[1]!obMake("","double",$B191))),"")</f>
        <v>0</v>
      </c>
      <c r="D191" s="45">
        <f>IF($C$13,[1]!obget([1]!obcall("",$B$13,"getInitialMargin",[1]!obMake("","double",$B191))),"")</f>
        <v>0</v>
      </c>
      <c r="E191" s="42">
        <f t="shared" si="8"/>
        <v>164</v>
      </c>
      <c r="F191" s="42">
        <f>IF($D$22,[1]!obget([1]!obcall("",$B$22,"get",[1]!obMake("","int",E191))),"")</f>
        <v>10.022922305456936</v>
      </c>
      <c r="G191" s="42">
        <f>IF($D$22,[1]!obget([1]!obcall("",$B$23,"get",[1]!obMake("","int",E191)))^2,"")</f>
        <v>0.21902042946308878</v>
      </c>
      <c r="H191" s="42">
        <f>IF($D$22,[1]!obget([1]!obcall("",$B$24,"get",[1]!obMake("","int",E191))),"")</f>
        <v>0.24581556725094622</v>
      </c>
      <c r="AH191" s="24"/>
      <c r="IW191" s="28"/>
    </row>
    <row r="192" spans="1:257" ht="11.85" customHeight="1" x14ac:dyDescent="0.3">
      <c r="A192" s="28" t="str">
        <f t="shared" si="7"/>
        <v/>
      </c>
      <c r="B192" s="42">
        <f t="shared" si="6"/>
        <v>8.25</v>
      </c>
      <c r="C192" s="47">
        <f>IF($C$14,[1]!obget([1]!obcall("",$B$14,"getInitialMargin",[1]!obMake("","double",$B192))),"")</f>
        <v>0</v>
      </c>
      <c r="D192" s="45">
        <f>IF($C$13,[1]!obget([1]!obcall("",$B$13,"getInitialMargin",[1]!obMake("","double",$B192))),"")</f>
        <v>0</v>
      </c>
      <c r="E192" s="42">
        <f t="shared" si="8"/>
        <v>165</v>
      </c>
      <c r="F192" s="42">
        <f>IF($D$22,[1]!obget([1]!obcall("",$B$22,"get",[1]!obMake("","int",E192))),"")</f>
        <v>4.904668896204111</v>
      </c>
      <c r="G192" s="42">
        <f>IF($D$22,[1]!obget([1]!obcall("",$B$23,"get",[1]!obMake("","int",E192)))^2,"")</f>
        <v>4.2985553301805215E-2</v>
      </c>
      <c r="H192" s="42">
        <f>IF($D$22,[1]!obget([1]!obcall("",$B$24,"get",[1]!obMake("","int",E192))),"")</f>
        <v>0.15886536250240621</v>
      </c>
      <c r="AH192" s="24"/>
      <c r="IW192" s="28"/>
    </row>
    <row r="193" spans="1:257" ht="11.85" customHeight="1" x14ac:dyDescent="0.3">
      <c r="A193" s="28" t="str">
        <f t="shared" si="7"/>
        <v/>
      </c>
      <c r="B193" s="42">
        <f t="shared" si="6"/>
        <v>8.3000000000000007</v>
      </c>
      <c r="C193" s="47">
        <f>IF($C$14,[1]!obget([1]!obcall("",$B$14,"getInitialMargin",[1]!obMake("","double",$B193))),"")</f>
        <v>0</v>
      </c>
      <c r="D193" s="45">
        <f>IF($C$13,[1]!obget([1]!obcall("",$B$13,"getInitialMargin",[1]!obMake("","double",$B193))),"")</f>
        <v>0</v>
      </c>
      <c r="E193" s="42">
        <f t="shared" si="8"/>
        <v>166</v>
      </c>
      <c r="F193" s="42">
        <f>IF($D$22,[1]!obget([1]!obcall("",$B$22,"get",[1]!obMake("","int",E193))),"")</f>
        <v>8.1484516380978924</v>
      </c>
      <c r="G193" s="42">
        <f>IF($D$22,[1]!obget([1]!obcall("",$B$23,"get",[1]!obMake("","int",E193)))^2,"")</f>
        <v>1.8276060165790978E-2</v>
      </c>
      <c r="H193" s="42">
        <f>IF($D$22,[1]!obget([1]!obcall("",$B$24,"get",[1]!obMake("","int",E193))),"")</f>
        <v>0.15992936053605422</v>
      </c>
      <c r="AH193" s="24"/>
      <c r="IW193" s="28"/>
    </row>
    <row r="194" spans="1:257" ht="11.85" customHeight="1" x14ac:dyDescent="0.3">
      <c r="A194" s="28" t="str">
        <f t="shared" si="7"/>
        <v/>
      </c>
      <c r="B194" s="42">
        <f t="shared" si="6"/>
        <v>8.35</v>
      </c>
      <c r="C194" s="47">
        <f>IF($C$14,[1]!obget([1]!obcall("",$B$14,"getInitialMargin",[1]!obMake("","double",$B194))),"")</f>
        <v>0</v>
      </c>
      <c r="D194" s="45">
        <f>IF($C$13,[1]!obget([1]!obcall("",$B$13,"getInitialMargin",[1]!obMake("","double",$B194))),"")</f>
        <v>0</v>
      </c>
      <c r="E194" s="42">
        <f t="shared" si="8"/>
        <v>167</v>
      </c>
      <c r="F194" s="42">
        <f>IF($D$22,[1]!obget([1]!obcall("",$B$22,"get",[1]!obMake("","int",E194))),"")</f>
        <v>7.9162433753253678</v>
      </c>
      <c r="G194" s="42">
        <f>IF($D$22,[1]!obget([1]!obcall("",$B$23,"get",[1]!obMake("","int",E194)))^2,"")</f>
        <v>0.23987765169161526</v>
      </c>
      <c r="H194" s="42">
        <f>IF($D$22,[1]!obget([1]!obcall("",$B$24,"get",[1]!obMake("","int",E194))),"")</f>
        <v>0.15499268060645133</v>
      </c>
      <c r="AH194" s="24"/>
      <c r="IW194" s="28"/>
    </row>
    <row r="195" spans="1:257" ht="11.85" customHeight="1" x14ac:dyDescent="0.3">
      <c r="A195" s="28" t="str">
        <f t="shared" si="7"/>
        <v/>
      </c>
      <c r="B195" s="42">
        <f t="shared" si="6"/>
        <v>8.4</v>
      </c>
      <c r="C195" s="47">
        <f>IF($C$14,[1]!obget([1]!obcall("",$B$14,"getInitialMargin",[1]!obMake("","double",$B195))),"")</f>
        <v>0</v>
      </c>
      <c r="D195" s="45">
        <f>IF($C$13,[1]!obget([1]!obcall("",$B$13,"getInitialMargin",[1]!obMake("","double",$B195))),"")</f>
        <v>0</v>
      </c>
      <c r="E195" s="42">
        <f t="shared" si="8"/>
        <v>168</v>
      </c>
      <c r="F195" s="42">
        <f>IF($D$22,[1]!obget([1]!obcall("",$B$22,"get",[1]!obMake("","int",E195))),"")</f>
        <v>9.2716233113811199</v>
      </c>
      <c r="G195" s="42">
        <f>IF($D$22,[1]!obget([1]!obcall("",$B$23,"get",[1]!obMake("","int",E195)))^2,"")</f>
        <v>0.14569011362771114</v>
      </c>
      <c r="H195" s="42">
        <f>IF($D$22,[1]!obget([1]!obcall("",$B$24,"get",[1]!obMake("","int",E195))),"")</f>
        <v>0.21272688963960062</v>
      </c>
      <c r="AH195" s="24"/>
      <c r="IW195" s="28"/>
    </row>
    <row r="196" spans="1:257" ht="11.85" customHeight="1" x14ac:dyDescent="0.3">
      <c r="A196" s="28" t="str">
        <f t="shared" si="7"/>
        <v/>
      </c>
      <c r="B196" s="42">
        <f t="shared" si="6"/>
        <v>8.4500000000000011</v>
      </c>
      <c r="C196" s="47">
        <f>IF($C$14,[1]!obget([1]!obcall("",$B$14,"getInitialMargin",[1]!obMake("","double",$B196))),"")</f>
        <v>0</v>
      </c>
      <c r="D196" s="45">
        <f>IF($C$13,[1]!obget([1]!obcall("",$B$13,"getInitialMargin",[1]!obMake("","double",$B196))),"")</f>
        <v>0</v>
      </c>
      <c r="E196" s="42">
        <f t="shared" si="8"/>
        <v>169</v>
      </c>
      <c r="F196" s="42">
        <f>IF($D$22,[1]!obget([1]!obcall("",$B$22,"get",[1]!obMake("","int",E196))),"")</f>
        <v>10.572685660406762</v>
      </c>
      <c r="G196" s="42">
        <f>IF($D$22,[1]!obget([1]!obcall("",$B$23,"get",[1]!obMake("","int",E196)))^2,"")</f>
        <v>0.12737973288618229</v>
      </c>
      <c r="H196" s="42">
        <f>IF($D$22,[1]!obget([1]!obcall("",$B$24,"get",[1]!obMake("","int",E196))),"")</f>
        <v>0.29791604207422706</v>
      </c>
      <c r="AH196" s="24"/>
      <c r="IW196" s="28"/>
    </row>
    <row r="197" spans="1:257" ht="11.85" customHeight="1" x14ac:dyDescent="0.3">
      <c r="A197" s="28">
        <f t="shared" si="7"/>
        <v>8.5</v>
      </c>
      <c r="B197" s="42">
        <f t="shared" si="6"/>
        <v>8.5</v>
      </c>
      <c r="C197" s="47">
        <f>IF($C$14,[1]!obget([1]!obcall("",$B$14,"getInitialMargin",[1]!obMake("","double",$B197))),"")</f>
        <v>0</v>
      </c>
      <c r="D197" s="45">
        <f>IF($C$13,[1]!obget([1]!obcall("",$B$13,"getInitialMargin",[1]!obMake("","double",$B197))),"")</f>
        <v>0</v>
      </c>
      <c r="E197" s="42">
        <f t="shared" si="8"/>
        <v>170</v>
      </c>
      <c r="F197" s="42">
        <f>IF($D$22,[1]!obget([1]!obcall("",$B$22,"get",[1]!obMake("","int",E197))),"")</f>
        <v>7.8816823323428888</v>
      </c>
      <c r="G197" s="42">
        <f>IF($D$22,[1]!obget([1]!obcall("",$B$23,"get",[1]!obMake("","int",E197)))^2,"")</f>
        <v>0.24602842804048103</v>
      </c>
      <c r="H197" s="42">
        <f>IF($D$22,[1]!obget([1]!obcall("",$B$24,"get",[1]!obMake("","int",E197))),"")</f>
        <v>0.15824184159551746</v>
      </c>
      <c r="AH197" s="24"/>
      <c r="IW197" s="28"/>
    </row>
    <row r="198" spans="1:257" ht="11.85" customHeight="1" x14ac:dyDescent="0.3">
      <c r="A198" s="28" t="str">
        <f t="shared" si="7"/>
        <v/>
      </c>
      <c r="B198" s="42">
        <f t="shared" si="6"/>
        <v>8.5500000000000007</v>
      </c>
      <c r="C198" s="47">
        <f>IF($C$14,[1]!obget([1]!obcall("",$B$14,"getInitialMargin",[1]!obMake("","double",$B198))),"")</f>
        <v>0</v>
      </c>
      <c r="D198" s="45">
        <f>IF($C$13,[1]!obget([1]!obcall("",$B$13,"getInitialMargin",[1]!obMake("","double",$B198))),"")</f>
        <v>0</v>
      </c>
      <c r="E198" s="42">
        <f t="shared" si="8"/>
        <v>171</v>
      </c>
      <c r="F198" s="42">
        <f>IF($D$22,[1]!obget([1]!obcall("",$B$22,"get",[1]!obMake("","int",E198))),"")</f>
        <v>11.809812578913123</v>
      </c>
      <c r="G198" s="42">
        <f>IF($D$22,[1]!obget([1]!obcall("",$B$23,"get",[1]!obMake("","int",E198)))^2,"")</f>
        <v>3.8364655328691967E-2</v>
      </c>
      <c r="H198" s="42">
        <f>IF($D$22,[1]!obget([1]!obcall("",$B$24,"get",[1]!obMake("","int",E198))),"")</f>
        <v>0.41175629698124849</v>
      </c>
      <c r="AH198" s="24"/>
      <c r="IW198" s="28"/>
    </row>
    <row r="199" spans="1:257" ht="11.85" customHeight="1" x14ac:dyDescent="0.3">
      <c r="A199" s="28" t="str">
        <f t="shared" si="7"/>
        <v/>
      </c>
      <c r="B199" s="42">
        <f t="shared" si="6"/>
        <v>8.6</v>
      </c>
      <c r="C199" s="47">
        <f>IF($C$14,[1]!obget([1]!obcall("",$B$14,"getInitialMargin",[1]!obMake("","double",$B199))),"")</f>
        <v>0</v>
      </c>
      <c r="D199" s="45">
        <f>IF($C$13,[1]!obget([1]!obcall("",$B$13,"getInitialMargin",[1]!obMake("","double",$B199))),"")</f>
        <v>0</v>
      </c>
      <c r="E199" s="42">
        <f t="shared" si="8"/>
        <v>172</v>
      </c>
      <c r="F199" s="42">
        <f>IF($D$22,[1]!obget([1]!obcall("",$B$22,"get",[1]!obMake("","int",E199))),"")</f>
        <v>12.028880571973787</v>
      </c>
      <c r="G199" s="42">
        <f>IF($D$22,[1]!obget([1]!obcall("",$B$23,"get",[1]!obMake("","int",E199)))^2,"")</f>
        <v>1.7438568101989749</v>
      </c>
      <c r="H199" s="42">
        <f>IF($D$22,[1]!obget([1]!obcall("",$B$24,"get",[1]!obMake("","int",E199))),"")</f>
        <v>0.429809420405181</v>
      </c>
      <c r="AH199" s="24"/>
      <c r="IW199" s="28"/>
    </row>
    <row r="200" spans="1:257" ht="11.85" customHeight="1" x14ac:dyDescent="0.3">
      <c r="A200" s="28" t="str">
        <f t="shared" si="7"/>
        <v/>
      </c>
      <c r="B200" s="42">
        <f t="shared" si="6"/>
        <v>8.65</v>
      </c>
      <c r="C200" s="47">
        <f>IF($C$14,[1]!obget([1]!obcall("",$B$14,"getInitialMargin",[1]!obMake("","double",$B200))),"")</f>
        <v>0</v>
      </c>
      <c r="D200" s="45">
        <f>IF($C$13,[1]!obget([1]!obcall("",$B$13,"getInitialMargin",[1]!obMake("","double",$B200))),"")</f>
        <v>0</v>
      </c>
      <c r="E200" s="42">
        <f t="shared" si="8"/>
        <v>173</v>
      </c>
      <c r="F200" s="42">
        <f>IF($D$22,[1]!obget([1]!obcall("",$B$22,"get",[1]!obMake("","int",E200))),"")</f>
        <v>5.9609110929358868</v>
      </c>
      <c r="G200" s="42">
        <f>IF($D$22,[1]!obget([1]!obcall("",$B$23,"get",[1]!obMake("","int",E200)))^2,"")</f>
        <v>1.0577081784216586E-2</v>
      </c>
      <c r="H200" s="42">
        <f>IF($D$22,[1]!obget([1]!obcall("",$B$24,"get",[1]!obMake("","int",E200))),"")</f>
        <v>0.13628690916849101</v>
      </c>
      <c r="AH200" s="24"/>
      <c r="IW200" s="28"/>
    </row>
    <row r="201" spans="1:257" ht="11.85" customHeight="1" x14ac:dyDescent="0.3">
      <c r="A201" s="28" t="str">
        <f t="shared" si="7"/>
        <v/>
      </c>
      <c r="B201" s="42">
        <f t="shared" si="6"/>
        <v>8.7000000000000011</v>
      </c>
      <c r="C201" s="47">
        <f>IF($C$14,[1]!obget([1]!obcall("",$B$14,"getInitialMargin",[1]!obMake("","double",$B201))),"")</f>
        <v>0</v>
      </c>
      <c r="D201" s="45">
        <f>IF($C$13,[1]!obget([1]!obcall("",$B$13,"getInitialMargin",[1]!obMake("","double",$B201))),"")</f>
        <v>0</v>
      </c>
      <c r="E201" s="42">
        <f t="shared" si="8"/>
        <v>174</v>
      </c>
      <c r="F201" s="42">
        <f>IF($D$22,[1]!obget([1]!obcall("",$B$22,"get",[1]!obMake("","int",E201))),"")</f>
        <v>10.488775543124223</v>
      </c>
      <c r="G201" s="42">
        <f>IF($D$22,[1]!obget([1]!obcall("",$B$23,"get",[1]!obMake("","int",E201)))^2,"")</f>
        <v>0.21808792347523068</v>
      </c>
      <c r="H201" s="42">
        <f>IF($D$22,[1]!obget([1]!obcall("",$B$24,"get",[1]!obMake("","int",E201))),"")</f>
        <v>0.29233422960820876</v>
      </c>
      <c r="AH201" s="24"/>
      <c r="IW201" s="28"/>
    </row>
    <row r="202" spans="1:257" ht="11.85" customHeight="1" x14ac:dyDescent="0.3">
      <c r="A202" s="28" t="str">
        <f t="shared" si="7"/>
        <v/>
      </c>
      <c r="B202" s="42">
        <f t="shared" si="6"/>
        <v>8.75</v>
      </c>
      <c r="C202" s="47">
        <f>IF($C$14,[1]!obget([1]!obcall("",$B$14,"getInitialMargin",[1]!obMake("","double",$B202))),"")</f>
        <v>0</v>
      </c>
      <c r="D202" s="45">
        <f>IF($C$13,[1]!obget([1]!obcall("",$B$13,"getInitialMargin",[1]!obMake("","double",$B202))),"")</f>
        <v>0</v>
      </c>
      <c r="E202" s="42">
        <f t="shared" si="8"/>
        <v>175</v>
      </c>
      <c r="F202" s="42">
        <f>IF($D$22,[1]!obget([1]!obcall("",$B$22,"get",[1]!obMake("","int",E202))),"")</f>
        <v>8.9578502918466452</v>
      </c>
      <c r="G202" s="42">
        <f>IF($D$22,[1]!obget([1]!obcall("",$B$23,"get",[1]!obMake("","int",E202)))^2,"")</f>
        <v>0.30766769928036547</v>
      </c>
      <c r="H202" s="42">
        <f>IF($D$22,[1]!obget([1]!obcall("",$B$24,"get",[1]!obMake("","int",E202))),"")</f>
        <v>0.19226019441952646</v>
      </c>
      <c r="AH202" s="24"/>
      <c r="IW202" s="28"/>
    </row>
    <row r="203" spans="1:257" ht="11.85" customHeight="1" x14ac:dyDescent="0.3">
      <c r="A203" s="28" t="str">
        <f t="shared" si="7"/>
        <v/>
      </c>
      <c r="B203" s="42">
        <f t="shared" si="6"/>
        <v>8.8000000000000007</v>
      </c>
      <c r="C203" s="47">
        <f>IF($C$14,[1]!obget([1]!obcall("",$B$14,"getInitialMargin",[1]!obMake("","double",$B203))),"")</f>
        <v>0</v>
      </c>
      <c r="D203" s="45">
        <f>IF($C$13,[1]!obget([1]!obcall("",$B$13,"getInitialMargin",[1]!obMake("","double",$B203))),"")</f>
        <v>0</v>
      </c>
      <c r="E203" s="42">
        <f t="shared" si="8"/>
        <v>176</v>
      </c>
      <c r="F203" s="42">
        <f>IF($D$22,[1]!obget([1]!obcall("",$B$22,"get",[1]!obMake("","int",E203))),"")</f>
        <v>6.2614568663373635</v>
      </c>
      <c r="G203" s="42">
        <f>IF($D$22,[1]!obget([1]!obcall("",$B$23,"get",[1]!obMake("","int",E203)))^2,"")</f>
        <v>6.4434456813379809E-2</v>
      </c>
      <c r="H203" s="42">
        <f>IF($D$22,[1]!obget([1]!obcall("",$B$24,"get",[1]!obMake("","int",E203))),"")</f>
        <v>0.13469662668027188</v>
      </c>
      <c r="AH203" s="24"/>
      <c r="IW203" s="28"/>
    </row>
    <row r="204" spans="1:257" ht="11.85" customHeight="1" x14ac:dyDescent="0.3">
      <c r="A204" s="28" t="str">
        <f t="shared" si="7"/>
        <v/>
      </c>
      <c r="B204" s="42">
        <f t="shared" si="6"/>
        <v>8.85</v>
      </c>
      <c r="C204" s="47">
        <f>IF($C$14,[1]!obget([1]!obcall("",$B$14,"getInitialMargin",[1]!obMake("","double",$B204))),"")</f>
        <v>0</v>
      </c>
      <c r="D204" s="45">
        <f>IF($C$13,[1]!obget([1]!obcall("",$B$13,"getInitialMargin",[1]!obMake("","double",$B204))),"")</f>
        <v>0</v>
      </c>
      <c r="E204" s="42">
        <f t="shared" si="8"/>
        <v>177</v>
      </c>
      <c r="F204" s="42">
        <f>IF($D$22,[1]!obget([1]!obcall("",$B$22,"get",[1]!obMake("","int",E204))),"")</f>
        <v>5.8868149992034109</v>
      </c>
      <c r="G204" s="42">
        <f>IF($D$22,[1]!obget([1]!obcall("",$B$23,"get",[1]!obMake("","int",E204)))^2,"")</f>
        <v>8.4199931798892222E-2</v>
      </c>
      <c r="H204" s="42">
        <f>IF($D$22,[1]!obget([1]!obcall("",$B$24,"get",[1]!obMake("","int",E204))),"")</f>
        <v>0.1368148113305227</v>
      </c>
      <c r="AH204" s="24"/>
      <c r="IW204" s="28"/>
    </row>
    <row r="205" spans="1:257" ht="11.85" customHeight="1" x14ac:dyDescent="0.3">
      <c r="A205" s="28" t="str">
        <f t="shared" si="7"/>
        <v/>
      </c>
      <c r="B205" s="42">
        <f t="shared" si="6"/>
        <v>8.9</v>
      </c>
      <c r="C205" s="47">
        <f>IF($C$14,[1]!obget([1]!obcall("",$B$14,"getInitialMargin",[1]!obMake("","double",$B205))),"")</f>
        <v>0</v>
      </c>
      <c r="D205" s="45">
        <f>IF($C$13,[1]!obget([1]!obcall("",$B$13,"getInitialMargin",[1]!obMake("","double",$B205))),"")</f>
        <v>0</v>
      </c>
      <c r="E205" s="42">
        <f t="shared" si="8"/>
        <v>178</v>
      </c>
      <c r="F205" s="42">
        <f>IF($D$22,[1]!obget([1]!obcall("",$B$22,"get",[1]!obMake("","int",E205))),"")</f>
        <v>6.0788492005696737</v>
      </c>
      <c r="G205" s="42">
        <f>IF($D$22,[1]!obget([1]!obcall("",$B$23,"get",[1]!obMake("","int",E205)))^2,"")</f>
        <v>0.11546379621125154</v>
      </c>
      <c r="H205" s="42">
        <f>IF($D$22,[1]!obget([1]!obcall("",$B$24,"get",[1]!obMake("","int",E205))),"")</f>
        <v>0.13493498630000061</v>
      </c>
      <c r="AH205" s="24"/>
      <c r="IW205" s="28"/>
    </row>
    <row r="206" spans="1:257" ht="11.85" customHeight="1" x14ac:dyDescent="0.3">
      <c r="A206" s="28" t="str">
        <f t="shared" si="7"/>
        <v/>
      </c>
      <c r="B206" s="42">
        <f t="shared" si="6"/>
        <v>8.9500000000000011</v>
      </c>
      <c r="C206" s="47">
        <f>IF($C$14,[1]!obget([1]!obcall("",$B$14,"getInitialMargin",[1]!obMake("","double",$B206))),"")</f>
        <v>0</v>
      </c>
      <c r="D206" s="45">
        <f>IF($C$13,[1]!obget([1]!obcall("",$B$13,"getInitialMargin",[1]!obMake("","double",$B206))),"")</f>
        <v>0</v>
      </c>
      <c r="E206" s="42">
        <f t="shared" si="8"/>
        <v>179</v>
      </c>
      <c r="F206" s="42">
        <f>IF($D$22,[1]!obget([1]!obcall("",$B$22,"get",[1]!obMake("","int",E206))),"")</f>
        <v>7.1371105967661581</v>
      </c>
      <c r="G206" s="42">
        <f>IF($D$22,[1]!obget([1]!obcall("",$B$23,"get",[1]!obMake("","int",E206)))^2,"")</f>
        <v>0.23664345930146213</v>
      </c>
      <c r="H206" s="42">
        <f>IF($D$22,[1]!obget([1]!obcall("",$B$24,"get",[1]!obMake("","int",E206))),"")</f>
        <v>0.13837030839588982</v>
      </c>
      <c r="AH206" s="24"/>
      <c r="IW206" s="28"/>
    </row>
    <row r="207" spans="1:257" ht="11.85" customHeight="1" x14ac:dyDescent="0.3">
      <c r="A207" s="28">
        <f t="shared" si="7"/>
        <v>9</v>
      </c>
      <c r="B207" s="42">
        <f t="shared" si="6"/>
        <v>9</v>
      </c>
      <c r="C207" s="47">
        <f>IF($C$14,[1]!obget([1]!obcall("",$B$14,"getInitialMargin",[1]!obMake("","double",$B207))),"")</f>
        <v>0</v>
      </c>
      <c r="D207" s="45">
        <f>IF($C$13,[1]!obget([1]!obcall("",$B$13,"getInitialMargin",[1]!obMake("","double",$B207))),"")</f>
        <v>0</v>
      </c>
      <c r="E207" s="42">
        <f t="shared" si="8"/>
        <v>180</v>
      </c>
      <c r="F207" s="42">
        <f>IF($D$22,[1]!obget([1]!obcall("",$B$22,"get",[1]!obMake("","int",E207))),"")</f>
        <v>4.7462606024075056</v>
      </c>
      <c r="G207" s="42">
        <f>IF($D$22,[1]!obget([1]!obcall("",$B$23,"get",[1]!obMake("","int",E207)))^2,"")</f>
        <v>0.19227992419590306</v>
      </c>
      <c r="H207" s="42">
        <f>IF($D$22,[1]!obget([1]!obcall("",$B$24,"get",[1]!obMake("","int",E207))),"")</f>
        <v>0.16343351509599363</v>
      </c>
      <c r="AH207" s="24"/>
      <c r="IW207" s="28"/>
    </row>
    <row r="208" spans="1:257" ht="11.85" customHeight="1" x14ac:dyDescent="0.3">
      <c r="A208" s="28" t="str">
        <f t="shared" si="7"/>
        <v/>
      </c>
      <c r="B208" s="42">
        <f t="shared" si="6"/>
        <v>9.0500000000000007</v>
      </c>
      <c r="C208" s="47">
        <f>IF($C$14,[1]!obget([1]!obcall("",$B$14,"getInitialMargin",[1]!obMake("","double",$B208))),"")</f>
        <v>0</v>
      </c>
      <c r="D208" s="45">
        <f>IF($C$13,[1]!obget([1]!obcall("",$B$13,"getInitialMargin",[1]!obMake("","double",$B208))),"")</f>
        <v>0</v>
      </c>
      <c r="E208" s="42">
        <f t="shared" si="8"/>
        <v>181</v>
      </c>
      <c r="F208" s="42">
        <f>IF($D$22,[1]!obget([1]!obcall("",$B$22,"get",[1]!obMake("","int",E208))),"")</f>
        <v>5.6922170646821417</v>
      </c>
      <c r="G208" s="42">
        <f>IF($D$22,[1]!obget([1]!obcall("",$B$23,"get",[1]!obMake("","int",E208)))^2,"")</f>
        <v>3.3537365801560443E-2</v>
      </c>
      <c r="H208" s="42">
        <f>IF($D$22,[1]!obget([1]!obcall("",$B$24,"get",[1]!obMake("","int",E208))),"")</f>
        <v>0.14046545943217681</v>
      </c>
      <c r="AH208" s="24"/>
      <c r="IW208" s="28"/>
    </row>
    <row r="209" spans="1:257" ht="11.85" customHeight="1" x14ac:dyDescent="0.3">
      <c r="A209" s="28" t="str">
        <f t="shared" si="7"/>
        <v/>
      </c>
      <c r="B209" s="42">
        <f t="shared" si="6"/>
        <v>9.1</v>
      </c>
      <c r="C209" s="47">
        <f>IF($C$14,[1]!obget([1]!obcall("",$B$14,"getInitialMargin",[1]!obMake("","double",$B209))),"")</f>
        <v>0</v>
      </c>
      <c r="D209" s="45">
        <f>IF($C$13,[1]!obget([1]!obcall("",$B$13,"getInitialMargin",[1]!obMake("","double",$B209))),"")</f>
        <v>0</v>
      </c>
      <c r="E209" s="42">
        <f t="shared" si="8"/>
        <v>182</v>
      </c>
      <c r="F209" s="42">
        <f>IF($D$22,[1]!obget([1]!obcall("",$B$22,"get",[1]!obMake("","int",E209))),"")</f>
        <v>11.138707021111536</v>
      </c>
      <c r="G209" s="42">
        <f>IF($D$22,[1]!obget([1]!obcall("",$B$23,"get",[1]!obMake("","int",E209)))^2,"")</f>
        <v>0.47962686983560576</v>
      </c>
      <c r="H209" s="42">
        <f>IF($D$22,[1]!obget([1]!obcall("",$B$24,"get",[1]!obMake("","int",E209))),"")</f>
        <v>0.36947910124596528</v>
      </c>
      <c r="AH209" s="24"/>
      <c r="IW209" s="28"/>
    </row>
    <row r="210" spans="1:257" ht="11.85" customHeight="1" x14ac:dyDescent="0.3">
      <c r="A210" s="28" t="str">
        <f t="shared" si="7"/>
        <v/>
      </c>
      <c r="B210" s="42">
        <f t="shared" si="6"/>
        <v>9.15</v>
      </c>
      <c r="C210" s="47">
        <f>IF($C$14,[1]!obget([1]!obcall("",$B$14,"getInitialMargin",[1]!obMake("","double",$B210))),"")</f>
        <v>0</v>
      </c>
      <c r="D210" s="45">
        <f>IF($C$13,[1]!obget([1]!obcall("",$B$13,"getInitialMargin",[1]!obMake("","double",$B210))),"")</f>
        <v>0</v>
      </c>
      <c r="E210" s="42">
        <f t="shared" si="8"/>
        <v>183</v>
      </c>
      <c r="F210" s="42">
        <f>IF($D$22,[1]!obget([1]!obcall("",$B$22,"get",[1]!obMake("","int",E210))),"")</f>
        <v>9.2919633697069806</v>
      </c>
      <c r="G210" s="42">
        <f>IF($D$22,[1]!obget([1]!obcall("",$B$23,"get",[1]!obMake("","int",E210)))^2,"")</f>
        <v>0.17867639938129451</v>
      </c>
      <c r="H210" s="42">
        <f>IF($D$22,[1]!obget([1]!obcall("",$B$24,"get",[1]!obMake("","int",E210))),"")</f>
        <v>0.21904686672465989</v>
      </c>
      <c r="AH210" s="24"/>
      <c r="IW210" s="28"/>
    </row>
    <row r="211" spans="1:257" ht="11.85" customHeight="1" x14ac:dyDescent="0.3">
      <c r="A211" s="28" t="str">
        <f t="shared" si="7"/>
        <v/>
      </c>
      <c r="B211" s="42">
        <f t="shared" si="6"/>
        <v>9.2000000000000011</v>
      </c>
      <c r="C211" s="47">
        <f>IF($C$14,[1]!obget([1]!obcall("",$B$14,"getInitialMargin",[1]!obMake("","double",$B211))),"")</f>
        <v>0</v>
      </c>
      <c r="D211" s="45">
        <f>IF($C$13,[1]!obget([1]!obcall("",$B$13,"getInitialMargin",[1]!obMake("","double",$B211))),"")</f>
        <v>0</v>
      </c>
      <c r="E211" s="42">
        <f t="shared" si="8"/>
        <v>184</v>
      </c>
      <c r="F211" s="42">
        <f>IF($D$22,[1]!obget([1]!obcall("",$B$22,"get",[1]!obMake("","int",E211))),"")</f>
        <v>7.3043936159266556</v>
      </c>
      <c r="G211" s="42">
        <f>IF($D$22,[1]!obget([1]!obcall("",$B$23,"get",[1]!obMake("","int",E211)))^2,"")</f>
        <v>0.27885488163208783</v>
      </c>
      <c r="H211" s="42">
        <f>IF($D$22,[1]!obget([1]!obcall("",$B$24,"get",[1]!obMake("","int",E211))),"")</f>
        <v>0.14133994848518616</v>
      </c>
      <c r="AH211" s="24"/>
      <c r="IW211" s="28"/>
    </row>
    <row r="212" spans="1:257" ht="11.85" customHeight="1" x14ac:dyDescent="0.3">
      <c r="A212" s="28" t="str">
        <f t="shared" si="7"/>
        <v/>
      </c>
      <c r="B212" s="42">
        <f t="shared" si="6"/>
        <v>9.25</v>
      </c>
      <c r="C212" s="47">
        <f>IF($C$14,[1]!obget([1]!obcall("",$B$14,"getInitialMargin",[1]!obMake("","double",$B212))),"")</f>
        <v>0</v>
      </c>
      <c r="D212" s="45">
        <f>IF($C$13,[1]!obget([1]!obcall("",$B$13,"getInitialMargin",[1]!obMake("","double",$B212))),"")</f>
        <v>0</v>
      </c>
      <c r="E212" s="42">
        <f t="shared" si="8"/>
        <v>185</v>
      </c>
      <c r="F212" s="42">
        <f>IF($D$22,[1]!obget([1]!obcall("",$B$22,"get",[1]!obMake("","int",E212))),"")</f>
        <v>7.3160182595405088</v>
      </c>
      <c r="G212" s="42">
        <f>IF($D$22,[1]!obget([1]!obcall("",$B$23,"get",[1]!obMake("","int",E212)))^2,"")</f>
        <v>8.4428434649555222E-3</v>
      </c>
      <c r="H212" s="42">
        <f>IF($D$22,[1]!obget([1]!obcall("",$B$24,"get",[1]!obMake("","int",E212))),"")</f>
        <v>0.1440920309591921</v>
      </c>
      <c r="AH212" s="24"/>
      <c r="IW212" s="28"/>
    </row>
    <row r="213" spans="1:257" ht="11.85" customHeight="1" x14ac:dyDescent="0.3">
      <c r="A213" s="28" t="str">
        <f t="shared" si="7"/>
        <v/>
      </c>
      <c r="B213" s="42">
        <f t="shared" si="6"/>
        <v>9.3000000000000007</v>
      </c>
      <c r="C213" s="47">
        <f>IF($C$14,[1]!obget([1]!obcall("",$B$14,"getInitialMargin",[1]!obMake("","double",$B213))),"")</f>
        <v>0</v>
      </c>
      <c r="D213" s="45">
        <f>IF($C$13,[1]!obget([1]!obcall("",$B$13,"getInitialMargin",[1]!obMake("","double",$B213))),"")</f>
        <v>0</v>
      </c>
      <c r="E213" s="42">
        <f t="shared" si="8"/>
        <v>186</v>
      </c>
      <c r="F213" s="42">
        <f>IF($D$22,[1]!obget([1]!obcall("",$B$22,"get",[1]!obMake("","int",E213))),"")</f>
        <v>15.058698316502465</v>
      </c>
      <c r="G213" s="42">
        <f>IF($D$22,[1]!obget([1]!obcall("",$B$23,"get",[1]!obMake("","int",E213)))^2,"")</f>
        <v>1.7111350914338175</v>
      </c>
      <c r="H213" s="42">
        <f>IF($D$22,[1]!obget([1]!obcall("",$B$24,"get",[1]!obMake("","int",E213))),"")</f>
        <v>0.82507671422371542</v>
      </c>
      <c r="AH213" s="24"/>
      <c r="IW213" s="28"/>
    </row>
    <row r="214" spans="1:257" ht="11.85" customHeight="1" x14ac:dyDescent="0.3">
      <c r="A214" s="28" t="str">
        <f t="shared" si="7"/>
        <v/>
      </c>
      <c r="B214" s="42">
        <f t="shared" si="6"/>
        <v>9.35</v>
      </c>
      <c r="C214" s="47">
        <f>IF($C$14,[1]!obget([1]!obcall("",$B$14,"getInitialMargin",[1]!obMake("","double",$B214))),"")</f>
        <v>0</v>
      </c>
      <c r="D214" s="45">
        <f>IF($C$13,[1]!obget([1]!obcall("",$B$13,"getInitialMargin",[1]!obMake("","double",$B214))),"")</f>
        <v>0</v>
      </c>
      <c r="E214" s="42">
        <f t="shared" si="8"/>
        <v>187</v>
      </c>
      <c r="F214" s="42">
        <f>IF($D$22,[1]!obget([1]!obcall("",$B$22,"get",[1]!obMake("","int",E214))),"")</f>
        <v>6.762588915572799</v>
      </c>
      <c r="G214" s="42">
        <f>IF($D$22,[1]!obget([1]!obcall("",$B$23,"get",[1]!obMake("","int",E214)))^2,"")</f>
        <v>0.77475211491918339</v>
      </c>
      <c r="H214" s="42">
        <f>IF($D$22,[1]!obget([1]!obcall("",$B$24,"get",[1]!obMake("","int",E214))),"")</f>
        <v>0.13636373903611948</v>
      </c>
      <c r="AH214" s="24"/>
      <c r="IW214" s="28"/>
    </row>
    <row r="215" spans="1:257" ht="11.85" customHeight="1" x14ac:dyDescent="0.3">
      <c r="A215" s="28" t="str">
        <f t="shared" si="7"/>
        <v/>
      </c>
      <c r="B215" s="42">
        <f t="shared" si="6"/>
        <v>9.4</v>
      </c>
      <c r="C215" s="47">
        <f>IF($C$14,[1]!obget([1]!obcall("",$B$14,"getInitialMargin",[1]!obMake("","double",$B215))),"")</f>
        <v>0</v>
      </c>
      <c r="D215" s="45">
        <f>IF($C$13,[1]!obget([1]!obcall("",$B$13,"getInitialMargin",[1]!obMake("","double",$B215))),"")</f>
        <v>0</v>
      </c>
      <c r="E215" s="42">
        <f t="shared" si="8"/>
        <v>188</v>
      </c>
      <c r="F215" s="42">
        <f>IF($D$22,[1]!obget([1]!obcall("",$B$22,"get",[1]!obMake("","int",E215))),"")</f>
        <v>4.982091692704909</v>
      </c>
      <c r="G215" s="42">
        <f>IF($D$22,[1]!obget([1]!obcall("",$B$23,"get",[1]!obMake("","int",E215)))^2,"")</f>
        <v>2.4355783376872309E-3</v>
      </c>
      <c r="H215" s="42">
        <f>IF($D$22,[1]!obget([1]!obcall("",$B$24,"get",[1]!obMake("","int",E215))),"")</f>
        <v>0.15408094522043464</v>
      </c>
      <c r="AH215" s="24"/>
      <c r="IW215" s="28"/>
    </row>
    <row r="216" spans="1:257" ht="11.85" customHeight="1" x14ac:dyDescent="0.3">
      <c r="A216" s="28" t="str">
        <f t="shared" si="7"/>
        <v/>
      </c>
      <c r="B216" s="42">
        <f t="shared" si="6"/>
        <v>9.4500000000000011</v>
      </c>
      <c r="C216" s="47">
        <f>IF($C$14,[1]!obget([1]!obcall("",$B$14,"getInitialMargin",[1]!obMake("","double",$B216))),"")</f>
        <v>0</v>
      </c>
      <c r="D216" s="45">
        <f>IF($C$13,[1]!obget([1]!obcall("",$B$13,"getInitialMargin",[1]!obMake("","double",$B216))),"")</f>
        <v>0</v>
      </c>
      <c r="E216" s="42">
        <f t="shared" si="8"/>
        <v>189</v>
      </c>
      <c r="F216" s="42">
        <f>IF($D$22,[1]!obget([1]!obcall("",$B$22,"get",[1]!obMake("","int",E216))),"")</f>
        <v>10.401262986463717</v>
      </c>
      <c r="G216" s="42">
        <f>IF($D$22,[1]!obget([1]!obcall("",$B$23,"get",[1]!obMake("","int",E216)))^2,"")</f>
        <v>0.44267845259881083</v>
      </c>
      <c r="H216" s="42">
        <f>IF($D$22,[1]!obget([1]!obcall("",$B$24,"get",[1]!obMake("","int",E216))),"")</f>
        <v>0.29201184502309663</v>
      </c>
      <c r="AH216" s="24"/>
      <c r="IW216" s="28"/>
    </row>
    <row r="217" spans="1:257" ht="11.85" customHeight="1" x14ac:dyDescent="0.3">
      <c r="A217" s="28">
        <f t="shared" si="7"/>
        <v>9.5</v>
      </c>
      <c r="B217" s="42">
        <f t="shared" si="6"/>
        <v>9.5</v>
      </c>
      <c r="C217" s="47">
        <f>IF($C$14,[1]!obget([1]!obcall("",$B$14,"getInitialMargin",[1]!obMake("","double",$B217))),"")</f>
        <v>0</v>
      </c>
      <c r="D217" s="45">
        <f>IF($C$13,[1]!obget([1]!obcall("",$B$13,"getInitialMargin",[1]!obMake("","double",$B217))),"")</f>
        <v>0</v>
      </c>
      <c r="E217" s="42">
        <f t="shared" si="8"/>
        <v>190</v>
      </c>
      <c r="F217" s="42">
        <f>IF($D$22,[1]!obget([1]!obcall("",$B$22,"get",[1]!obMake("","int",E217))),"")</f>
        <v>8.8282150380582891</v>
      </c>
      <c r="G217" s="42">
        <f>IF($D$22,[1]!obget([1]!obcall("",$B$23,"get",[1]!obMake("","int",E217)))^2,"")</f>
        <v>9.7295437056711876E-5</v>
      </c>
      <c r="H217" s="42">
        <f>IF($D$22,[1]!obget([1]!obcall("",$B$24,"get",[1]!obMake("","int",E217))),"")</f>
        <v>0.18956384277754545</v>
      </c>
      <c r="AH217" s="24"/>
      <c r="IW217" s="28"/>
    </row>
    <row r="218" spans="1:257" ht="11.85" customHeight="1" x14ac:dyDescent="0.3">
      <c r="A218" s="28" t="str">
        <f t="shared" si="7"/>
        <v/>
      </c>
      <c r="B218" s="42">
        <f t="shared" si="6"/>
        <v>9.5500000000000007</v>
      </c>
      <c r="C218" s="47">
        <f>IF($C$14,[1]!obget([1]!obcall("",$B$14,"getInitialMargin",[1]!obMake("","double",$B218))),"")</f>
        <v>0</v>
      </c>
      <c r="D218" s="45">
        <f>IF($C$13,[1]!obget([1]!obcall("",$B$13,"getInitialMargin",[1]!obMake("","double",$B218))),"")</f>
        <v>0</v>
      </c>
      <c r="E218" s="42">
        <f t="shared" si="8"/>
        <v>191</v>
      </c>
      <c r="F218" s="42">
        <f>IF($D$22,[1]!obget([1]!obcall("",$B$22,"get",[1]!obMake("","int",E218))),"")</f>
        <v>8.5216818737497526</v>
      </c>
      <c r="G218" s="42">
        <f>IF($D$22,[1]!obget([1]!obcall("",$B$23,"get",[1]!obMake("","int",E218)))^2,"")</f>
        <v>4.779974525953957E-4</v>
      </c>
      <c r="H218" s="42">
        <f>IF($D$22,[1]!obget([1]!obcall("",$B$24,"get",[1]!obMake("","int",E218))),"")</f>
        <v>0.17496672230966037</v>
      </c>
      <c r="AH218" s="24"/>
      <c r="IW218" s="28"/>
    </row>
    <row r="219" spans="1:257" ht="11.85" customHeight="1" x14ac:dyDescent="0.3">
      <c r="A219" s="28" t="str">
        <f t="shared" si="7"/>
        <v/>
      </c>
      <c r="B219" s="42">
        <f t="shared" ref="B219:B282" si="9">IF($D$22,(ROW(A219)-ROW($A$27))*$C$17,"")</f>
        <v>9.6000000000000014</v>
      </c>
      <c r="C219" s="47">
        <f>IF($C$14,[1]!obget([1]!obcall("",$B$14,"getInitialMargin",[1]!obMake("","double",$B219))),"")</f>
        <v>0</v>
      </c>
      <c r="D219" s="45">
        <f>IF($C$13,[1]!obget([1]!obcall("",$B$13,"getInitialMargin",[1]!obMake("","double",$B219))),"")</f>
        <v>0</v>
      </c>
      <c r="E219" s="42">
        <f t="shared" si="8"/>
        <v>192</v>
      </c>
      <c r="F219" s="42">
        <f>IF($D$22,[1]!obget([1]!obcall("",$B$22,"get",[1]!obMake("","int",E219))),"")</f>
        <v>5.7296802834903398</v>
      </c>
      <c r="G219" s="42">
        <f>IF($D$22,[1]!obget([1]!obcall("",$B$23,"get",[1]!obMake("","int",E219)))^2,"")</f>
        <v>2.3981036044032344E-2</v>
      </c>
      <c r="H219" s="42">
        <f>IF($D$22,[1]!obget([1]!obcall("",$B$24,"get",[1]!obMake("","int",E219))),"")</f>
        <v>0.13963096675964032</v>
      </c>
      <c r="AH219" s="24"/>
      <c r="IW219" s="28"/>
    </row>
    <row r="220" spans="1:257" ht="11.85" customHeight="1" x14ac:dyDescent="0.3">
      <c r="A220" s="28" t="str">
        <f t="shared" ref="A220:A283" si="10">IF($D$22,IF(MOD((ROW(A220)-ROW($A$27))*$C$17,$C$18/10)&lt;0.0001,(ROW(A220)-ROW($A$27))*$C$17,""),"")</f>
        <v/>
      </c>
      <c r="B220" s="42">
        <f t="shared" si="9"/>
        <v>9.65</v>
      </c>
      <c r="C220" s="47">
        <f>IF($C$14,[1]!obget([1]!obcall("",$B$14,"getInitialMargin",[1]!obMake("","double",$B220))),"")</f>
        <v>0</v>
      </c>
      <c r="D220" s="45">
        <f>IF($C$13,[1]!obget([1]!obcall("",$B$13,"getInitialMargin",[1]!obMake("","double",$B220))),"")</f>
        <v>0</v>
      </c>
      <c r="E220" s="42">
        <f t="shared" ref="E220:E283" si="11">IF($D$22,E219+1,"")</f>
        <v>193</v>
      </c>
      <c r="F220" s="42">
        <f>IF($D$22,[1]!obget([1]!obcall("",$B$22,"get",[1]!obMake("","int",E220))),"")</f>
        <v>3.5223235183442494</v>
      </c>
      <c r="G220" s="42">
        <f>IF($D$22,[1]!obget([1]!obcall("",$B$23,"get",[1]!obMake("","int",E220)))^2,"")</f>
        <v>3.958081961811688E-2</v>
      </c>
      <c r="H220" s="42">
        <f>IF($D$22,[1]!obget([1]!obcall("",$B$24,"get",[1]!obMake("","int",E220))),"")</f>
        <v>0.21623133260151201</v>
      </c>
      <c r="AH220" s="24"/>
      <c r="IW220" s="28"/>
    </row>
    <row r="221" spans="1:257" ht="11.85" customHeight="1" x14ac:dyDescent="0.3">
      <c r="A221" s="28" t="str">
        <f t="shared" si="10"/>
        <v/>
      </c>
      <c r="B221" s="42">
        <f t="shared" si="9"/>
        <v>9.7000000000000011</v>
      </c>
      <c r="C221" s="47">
        <f>IF($C$14,[1]!obget([1]!obcall("",$B$14,"getInitialMargin",[1]!obMake("","double",$B221))),"")</f>
        <v>0</v>
      </c>
      <c r="D221" s="45">
        <f>IF($C$13,[1]!obget([1]!obcall("",$B$13,"getInitialMargin",[1]!obMake("","double",$B221))),"")</f>
        <v>0</v>
      </c>
      <c r="E221" s="42">
        <f t="shared" si="11"/>
        <v>194</v>
      </c>
      <c r="F221" s="42">
        <f>IF($D$22,[1]!obget([1]!obcall("",$B$22,"get",[1]!obMake("","int",E221))),"")</f>
        <v>13.619509114823767</v>
      </c>
      <c r="G221" s="42">
        <f>IF($D$22,[1]!obget([1]!obcall("",$B$23,"get",[1]!obMake("","int",E221)))^2,"")</f>
        <v>7.6073758836496391E-2</v>
      </c>
      <c r="H221" s="42">
        <f>IF($D$22,[1]!obget([1]!obcall("",$B$24,"get",[1]!obMake("","int",E221))),"")</f>
        <v>0.64649634705645909</v>
      </c>
      <c r="AH221" s="24"/>
      <c r="IW221" s="28"/>
    </row>
    <row r="222" spans="1:257" ht="11.85" customHeight="1" x14ac:dyDescent="0.3">
      <c r="A222" s="28" t="str">
        <f t="shared" si="10"/>
        <v/>
      </c>
      <c r="B222" s="42">
        <f t="shared" si="9"/>
        <v>9.75</v>
      </c>
      <c r="C222" s="47">
        <f>IF($C$14,[1]!obget([1]!obcall("",$B$14,"getInitialMargin",[1]!obMake("","double",$B222))),"")</f>
        <v>0</v>
      </c>
      <c r="D222" s="45">
        <f>IF($C$13,[1]!obget([1]!obcall("",$B$13,"getInitialMargin",[1]!obMake("","double",$B222))),"")</f>
        <v>0</v>
      </c>
      <c r="E222" s="42">
        <f t="shared" si="11"/>
        <v>195</v>
      </c>
      <c r="F222" s="42">
        <f>IF($D$22,[1]!obget([1]!obcall("",$B$22,"get",[1]!obMake("","int",E222))),"")</f>
        <v>6.6807338818179574</v>
      </c>
      <c r="G222" s="42">
        <f>IF($D$22,[1]!obget([1]!obcall("",$B$23,"get",[1]!obMake("","int",E222)))^2,"")</f>
        <v>0.34586875936700395</v>
      </c>
      <c r="H222" s="42">
        <f>IF($D$22,[1]!obget([1]!obcall("",$B$24,"get",[1]!obMake("","int",E222))),"")</f>
        <v>0.13419960986372076</v>
      </c>
      <c r="AH222" s="24"/>
      <c r="IW222" s="28"/>
    </row>
    <row r="223" spans="1:257" ht="11.85" customHeight="1" x14ac:dyDescent="0.3">
      <c r="A223" s="28" t="str">
        <f t="shared" si="10"/>
        <v/>
      </c>
      <c r="B223" s="42">
        <f t="shared" si="9"/>
        <v>9.8000000000000007</v>
      </c>
      <c r="C223" s="47">
        <f>IF($C$14,[1]!obget([1]!obcall("",$B$14,"getInitialMargin",[1]!obMake("","double",$B223))),"")</f>
        <v>0</v>
      </c>
      <c r="D223" s="45">
        <f>IF($C$13,[1]!obget([1]!obcall("",$B$13,"getInitialMargin",[1]!obMake("","double",$B223))),"")</f>
        <v>0</v>
      </c>
      <c r="E223" s="42">
        <f t="shared" si="11"/>
        <v>196</v>
      </c>
      <c r="F223" s="42">
        <f>IF($D$22,[1]!obget([1]!obcall("",$B$22,"get",[1]!obMake("","int",E223))),"")</f>
        <v>5.7816453895507358</v>
      </c>
      <c r="G223" s="42">
        <f>IF($D$22,[1]!obget([1]!obcall("",$B$23,"get",[1]!obMake("","int",E223)))^2,"")</f>
        <v>0.36549429606378037</v>
      </c>
      <c r="H223" s="42">
        <f>IF($D$22,[1]!obget([1]!obcall("",$B$24,"get",[1]!obMake("","int",E223))),"")</f>
        <v>0.13887542571052586</v>
      </c>
      <c r="AH223" s="24"/>
      <c r="IW223" s="28"/>
    </row>
    <row r="224" spans="1:257" ht="11.85" customHeight="1" x14ac:dyDescent="0.3">
      <c r="A224" s="28" t="str">
        <f t="shared" si="10"/>
        <v/>
      </c>
      <c r="B224" s="42">
        <f t="shared" si="9"/>
        <v>9.8500000000000014</v>
      </c>
      <c r="C224" s="47">
        <f>IF($C$14,[1]!obget([1]!obcall("",$B$14,"getInitialMargin",[1]!obMake("","double",$B224))),"")</f>
        <v>0</v>
      </c>
      <c r="D224" s="45">
        <f>IF($C$13,[1]!obget([1]!obcall("",$B$13,"getInitialMargin",[1]!obMake("","double",$B224))),"")</f>
        <v>0</v>
      </c>
      <c r="E224" s="42">
        <f t="shared" si="11"/>
        <v>197</v>
      </c>
      <c r="F224" s="42">
        <f>IF($D$22,[1]!obget([1]!obcall("",$B$22,"get",[1]!obMake("","int",E224))),"")</f>
        <v>8.1604331396335628</v>
      </c>
      <c r="G224" s="42">
        <f>IF($D$22,[1]!obget([1]!obcall("",$B$23,"get",[1]!obMake("","int",E224)))^2,"")</f>
        <v>5.8877046340927563E-3</v>
      </c>
      <c r="H224" s="42">
        <f>IF($D$22,[1]!obget([1]!obcall("",$B$24,"get",[1]!obMake("","int",E224))),"")</f>
        <v>0.16284764001510155</v>
      </c>
      <c r="AH224" s="24"/>
      <c r="IW224" s="28"/>
    </row>
    <row r="225" spans="1:257" ht="11.85" customHeight="1" x14ac:dyDescent="0.3">
      <c r="A225" s="28" t="str">
        <f t="shared" si="10"/>
        <v/>
      </c>
      <c r="B225" s="42">
        <f t="shared" si="9"/>
        <v>9.9</v>
      </c>
      <c r="C225" s="47">
        <f>IF($C$14,[1]!obget([1]!obcall("",$B$14,"getInitialMargin",[1]!obMake("","double",$B225))),"")</f>
        <v>0</v>
      </c>
      <c r="D225" s="45">
        <f>IF($C$13,[1]!obget([1]!obcall("",$B$13,"getInitialMargin",[1]!obMake("","double",$B225))),"")</f>
        <v>0</v>
      </c>
      <c r="E225" s="42">
        <f t="shared" si="11"/>
        <v>198</v>
      </c>
      <c r="F225" s="42">
        <f>IF($D$22,[1]!obget([1]!obcall("",$B$22,"get",[1]!obMake("","int",E225))),"")</f>
        <v>3.7560025956581113</v>
      </c>
      <c r="G225" s="42">
        <f>IF($D$22,[1]!obget([1]!obcall("",$B$23,"get",[1]!obMake("","int",E225)))^2,"")</f>
        <v>3.4793607605172657E-4</v>
      </c>
      <c r="H225" s="42">
        <f>IF($D$22,[1]!obget([1]!obcall("",$B$24,"get",[1]!obMake("","int",E225))),"")</f>
        <v>0.20496898077698766</v>
      </c>
      <c r="AH225" s="24"/>
      <c r="IW225" s="28"/>
    </row>
    <row r="226" spans="1:257" ht="11.85" customHeight="1" x14ac:dyDescent="0.3">
      <c r="A226" s="28" t="str">
        <f t="shared" si="10"/>
        <v/>
      </c>
      <c r="B226" s="42">
        <f t="shared" si="9"/>
        <v>9.9500000000000011</v>
      </c>
      <c r="C226" s="47">
        <f>IF($C$14,[1]!obget([1]!obcall("",$B$14,"getInitialMargin",[1]!obMake("","double",$B226))),"")</f>
        <v>0</v>
      </c>
      <c r="D226" s="45">
        <f>IF($C$13,[1]!obget([1]!obcall("",$B$13,"getInitialMargin",[1]!obMake("","double",$B226))),"")</f>
        <v>0</v>
      </c>
      <c r="E226" s="42">
        <f t="shared" si="11"/>
        <v>199</v>
      </c>
      <c r="F226" s="42">
        <f>IF($D$22,[1]!obget([1]!obcall("",$B$22,"get",[1]!obMake("","int",E226))),"")</f>
        <v>10.000991144658904</v>
      </c>
      <c r="G226" s="42">
        <f>IF($D$22,[1]!obget([1]!obcall("",$B$23,"get",[1]!obMake("","int",E226)))^2,"")</f>
        <v>0.72439667883847225</v>
      </c>
      <c r="H226" s="42">
        <f>IF($D$22,[1]!obget([1]!obcall("",$B$24,"get",[1]!obMake("","int",E226))),"")</f>
        <v>0.2499381793250498</v>
      </c>
      <c r="AH226" s="24"/>
      <c r="IW226" s="28"/>
    </row>
    <row r="227" spans="1:257" ht="11.85" customHeight="1" x14ac:dyDescent="0.3">
      <c r="A227" s="28">
        <f t="shared" si="10"/>
        <v>10</v>
      </c>
      <c r="B227" s="42">
        <f t="shared" si="9"/>
        <v>10</v>
      </c>
      <c r="C227" s="47">
        <f>IF($C$14,[1]!obget([1]!obcall("",$B$14,"getInitialMargin",[1]!obMake("","double",$B227))),"")</f>
        <v>0</v>
      </c>
      <c r="D227" s="45">
        <f>IF($C$13,[1]!obget([1]!obcall("",$B$13,"getInitialMargin",[1]!obMake("","double",$B227))),"")</f>
        <v>0</v>
      </c>
      <c r="E227" s="42">
        <f t="shared" si="11"/>
        <v>200</v>
      </c>
      <c r="F227" s="42">
        <f>IF($D$22,[1]!obget([1]!obcall("",$B$22,"get",[1]!obMake("","int",E227))),"")</f>
        <v>8.7245132077934127</v>
      </c>
      <c r="G227" s="42">
        <f>IF($D$22,[1]!obget([1]!obcall("",$B$23,"get",[1]!obMake("","int",E227)))^2,"")</f>
        <v>2.0227483677510236E-2</v>
      </c>
      <c r="H227" s="42">
        <f>IF($D$22,[1]!obget([1]!obcall("",$B$24,"get",[1]!obMake("","int",E227))),"")</f>
        <v>0.18340207085478277</v>
      </c>
      <c r="AH227" s="24"/>
      <c r="IW227" s="28"/>
    </row>
    <row r="228" spans="1:257" ht="11.85" customHeight="1" x14ac:dyDescent="0.3">
      <c r="A228" s="28" t="str">
        <f t="shared" si="10"/>
        <v/>
      </c>
      <c r="B228" s="42">
        <f t="shared" si="9"/>
        <v>10.050000000000001</v>
      </c>
      <c r="C228" s="47">
        <f>IF($C$14,[1]!obget([1]!obcall("",$B$14,"getInitialMargin",[1]!obMake("","double",$B228))),"")</f>
        <v>0</v>
      </c>
      <c r="D228" s="45">
        <f>IF($C$13,[1]!obget([1]!obcall("",$B$13,"getInitialMargin",[1]!obMake("","double",$B228))),"")</f>
        <v>0</v>
      </c>
      <c r="E228" s="42">
        <f t="shared" si="11"/>
        <v>201</v>
      </c>
      <c r="F228" s="42">
        <f>IF($D$22,[1]!obget([1]!obcall("",$B$22,"get",[1]!obMake("","int",E228))),"")</f>
        <v>8.0145134429877061</v>
      </c>
      <c r="G228" s="42">
        <f>IF($D$22,[1]!obget([1]!obcall("",$B$23,"get",[1]!obMake("","int",E228)))^2,"")</f>
        <v>1.3532089179339108E-2</v>
      </c>
      <c r="H228" s="42">
        <f>IF($D$22,[1]!obget([1]!obcall("",$B$24,"get",[1]!obMake("","int",E228))),"")</f>
        <v>0.15787974677957783</v>
      </c>
      <c r="AH228" s="24"/>
      <c r="IW228" s="28"/>
    </row>
    <row r="229" spans="1:257" ht="11.85" customHeight="1" x14ac:dyDescent="0.3">
      <c r="A229" s="28" t="str">
        <f t="shared" si="10"/>
        <v/>
      </c>
      <c r="B229" s="42">
        <f t="shared" si="9"/>
        <v>10.100000000000001</v>
      </c>
      <c r="C229" s="47">
        <f>IF($C$14,[1]!obget([1]!obcall("",$B$14,"getInitialMargin",[1]!obMake("","double",$B229))),"")</f>
        <v>0</v>
      </c>
      <c r="D229" s="45">
        <f>IF($C$13,[1]!obget([1]!obcall("",$B$13,"getInitialMargin",[1]!obMake("","double",$B229))),"")</f>
        <v>0</v>
      </c>
      <c r="E229" s="42">
        <f t="shared" si="11"/>
        <v>202</v>
      </c>
      <c r="F229" s="42">
        <f>IF($D$22,[1]!obget([1]!obcall("",$B$22,"get",[1]!obMake("","int",E229))),"")</f>
        <v>11.35948767099906</v>
      </c>
      <c r="G229" s="42">
        <f>IF($D$22,[1]!obget([1]!obcall("",$B$23,"get",[1]!obMake("","int",E229)))^2,"")</f>
        <v>0.65202581504782375</v>
      </c>
      <c r="H229" s="42">
        <f>IF($D$22,[1]!obget([1]!obcall("",$B$24,"get",[1]!obMake("","int",E229))),"")</f>
        <v>0.38723786415285399</v>
      </c>
      <c r="AH229" s="24"/>
      <c r="IW229" s="28"/>
    </row>
    <row r="230" spans="1:257" ht="11.85" customHeight="1" x14ac:dyDescent="0.3">
      <c r="A230" s="28" t="str">
        <f t="shared" si="10"/>
        <v/>
      </c>
      <c r="B230" s="42">
        <f t="shared" si="9"/>
        <v>10.15</v>
      </c>
      <c r="C230" s="47">
        <f>IF($C$14,[1]!obget([1]!obcall("",$B$14,"getInitialMargin",[1]!obMake("","double",$B230))),"")</f>
        <v>0</v>
      </c>
      <c r="D230" s="45">
        <f>IF($C$13,[1]!obget([1]!obcall("",$B$13,"getInitialMargin",[1]!obMake("","double",$B230))),"")</f>
        <v>0</v>
      </c>
      <c r="E230" s="42">
        <f t="shared" si="11"/>
        <v>203</v>
      </c>
      <c r="F230" s="42">
        <f>IF($D$22,[1]!obget([1]!obcall("",$B$22,"get",[1]!obMake("","int",E230))),"")</f>
        <v>7.9993305021564662</v>
      </c>
      <c r="G230" s="42">
        <f>IF($D$22,[1]!obget([1]!obcall("",$B$23,"get",[1]!obMake("","int",E230)))^2,"")</f>
        <v>0.32328673371593802</v>
      </c>
      <c r="H230" s="42">
        <f>IF($D$22,[1]!obget([1]!obcall("",$B$24,"get",[1]!obMake("","int",E230))),"")</f>
        <v>0.15991023603397791</v>
      </c>
      <c r="AH230" s="24"/>
      <c r="IW230" s="28"/>
    </row>
    <row r="231" spans="1:257" ht="11.85" customHeight="1" x14ac:dyDescent="0.3">
      <c r="A231" s="28" t="str">
        <f t="shared" si="10"/>
        <v/>
      </c>
      <c r="B231" s="42">
        <f t="shared" si="9"/>
        <v>10.200000000000001</v>
      </c>
      <c r="C231" s="47">
        <f>IF($C$14,[1]!obget([1]!obcall("",$B$14,"getInitialMargin",[1]!obMake("","double",$B231))),"")</f>
        <v>0</v>
      </c>
      <c r="D231" s="45">
        <f>IF($C$13,[1]!obget([1]!obcall("",$B$13,"getInitialMargin",[1]!obMake("","double",$B231))),"")</f>
        <v>0</v>
      </c>
      <c r="E231" s="42">
        <f t="shared" si="11"/>
        <v>204</v>
      </c>
      <c r="F231" s="42">
        <f>IF($D$22,[1]!obget([1]!obcall("",$B$22,"get",[1]!obMake("","int",E231))),"")</f>
        <v>10.21499764763867</v>
      </c>
      <c r="G231" s="42">
        <f>IF($D$22,[1]!obget([1]!obcall("",$B$23,"get",[1]!obMake("","int",E231)))^2,"")</f>
        <v>4.5922931176275689E-2</v>
      </c>
      <c r="H231" s="42">
        <f>IF($D$22,[1]!obget([1]!obcall("",$B$24,"get",[1]!obMake("","int",E231))),"")</f>
        <v>0.27442235283018457</v>
      </c>
      <c r="AH231" s="24"/>
      <c r="IW231" s="28"/>
    </row>
    <row r="232" spans="1:257" ht="11.85" customHeight="1" x14ac:dyDescent="0.3">
      <c r="A232" s="28" t="str">
        <f t="shared" si="10"/>
        <v/>
      </c>
      <c r="B232" s="42">
        <f t="shared" si="9"/>
        <v>10.25</v>
      </c>
      <c r="C232" s="47">
        <f>IF($C$14,[1]!obget([1]!obcall("",$B$14,"getInitialMargin",[1]!obMake("","double",$B232))),"")</f>
        <v>0</v>
      </c>
      <c r="D232" s="45">
        <f>IF($C$13,[1]!obget([1]!obcall("",$B$13,"getInitialMargin",[1]!obMake("","double",$B232))),"")</f>
        <v>0</v>
      </c>
      <c r="E232" s="42">
        <f t="shared" si="11"/>
        <v>205</v>
      </c>
      <c r="F232" s="42">
        <f>IF($D$22,[1]!obget([1]!obcall("",$B$22,"get",[1]!obMake("","int",E232))),"")</f>
        <v>7.7054357585236417</v>
      </c>
      <c r="G232" s="42">
        <f>IF($D$22,[1]!obget([1]!obcall("",$B$23,"get",[1]!obMake("","int",E232)))^2,"")</f>
        <v>0.35256409020404667</v>
      </c>
      <c r="H232" s="42">
        <f>IF($D$22,[1]!obget([1]!obcall("",$B$24,"get",[1]!obMake("","int",E232))),"")</f>
        <v>0.15123390142363091</v>
      </c>
      <c r="AH232" s="24"/>
      <c r="IW232" s="28"/>
    </row>
    <row r="233" spans="1:257" ht="11.85" customHeight="1" x14ac:dyDescent="0.3">
      <c r="A233" s="28" t="str">
        <f t="shared" si="10"/>
        <v/>
      </c>
      <c r="B233" s="42">
        <f t="shared" si="9"/>
        <v>10.3</v>
      </c>
      <c r="C233" s="47">
        <f>IF($C$14,[1]!obget([1]!obcall("",$B$14,"getInitialMargin",[1]!obMake("","double",$B233))),"")</f>
        <v>0</v>
      </c>
      <c r="D233" s="45">
        <f>IF($C$13,[1]!obget([1]!obcall("",$B$13,"getInitialMargin",[1]!obMake("","double",$B233))),"")</f>
        <v>0</v>
      </c>
      <c r="E233" s="42">
        <f t="shared" si="11"/>
        <v>206</v>
      </c>
      <c r="F233" s="42">
        <f>IF($D$22,[1]!obget([1]!obcall("",$B$22,"get",[1]!obMake("","int",E233))),"")</f>
        <v>13.32883406788487</v>
      </c>
      <c r="G233" s="42">
        <f>IF($D$22,[1]!obget([1]!obcall("",$B$23,"get",[1]!obMake("","int",E233)))^2,"")</f>
        <v>0.45906285198753816</v>
      </c>
      <c r="H233" s="42">
        <f>IF($D$22,[1]!obget([1]!obcall("",$B$24,"get",[1]!obMake("","int",E233))),"")</f>
        <v>0.60360550106501543</v>
      </c>
      <c r="AH233" s="24"/>
      <c r="IW233" s="28"/>
    </row>
    <row r="234" spans="1:257" ht="11.85" customHeight="1" x14ac:dyDescent="0.3">
      <c r="A234" s="28" t="str">
        <f t="shared" si="10"/>
        <v/>
      </c>
      <c r="B234" s="42">
        <f t="shared" si="9"/>
        <v>10.350000000000001</v>
      </c>
      <c r="C234" s="47">
        <f>IF($C$14,[1]!obget([1]!obcall("",$B$14,"getInitialMargin",[1]!obMake("","double",$B234))),"")</f>
        <v>0</v>
      </c>
      <c r="D234" s="45">
        <f>IF($C$13,[1]!obget([1]!obcall("",$B$13,"getInitialMargin",[1]!obMake("","double",$B234))),"")</f>
        <v>0</v>
      </c>
      <c r="E234" s="42">
        <f t="shared" si="11"/>
        <v>207</v>
      </c>
      <c r="F234" s="42">
        <f>IF($D$22,[1]!obget([1]!obcall("",$B$22,"get",[1]!obMake("","int",E234))),"")</f>
        <v>5.2864540091990735</v>
      </c>
      <c r="G234" s="42">
        <f>IF($D$22,[1]!obget([1]!obcall("",$B$23,"get",[1]!obMake("","int",E234)))^2,"")</f>
        <v>0.13844229611087638</v>
      </c>
      <c r="H234" s="42">
        <f>IF($D$22,[1]!obget([1]!obcall("",$B$24,"get",[1]!obMake("","int",E234))),"")</f>
        <v>0.14639059170051427</v>
      </c>
      <c r="AH234" s="24"/>
      <c r="IW234" s="28"/>
    </row>
    <row r="235" spans="1:257" ht="11.85" customHeight="1" x14ac:dyDescent="0.3">
      <c r="A235" s="28" t="str">
        <f t="shared" si="10"/>
        <v/>
      </c>
      <c r="B235" s="42">
        <f t="shared" si="9"/>
        <v>10.4</v>
      </c>
      <c r="C235" s="47">
        <f>IF($C$14,[1]!obget([1]!obcall("",$B$14,"getInitialMargin",[1]!obMake("","double",$B235))),"")</f>
        <v>0</v>
      </c>
      <c r="D235" s="45">
        <f>IF($C$13,[1]!obget([1]!obcall("",$B$13,"getInitialMargin",[1]!obMake("","double",$B235))),"")</f>
        <v>0</v>
      </c>
      <c r="E235" s="42">
        <f t="shared" si="11"/>
        <v>208</v>
      </c>
      <c r="F235" s="42">
        <f>IF($D$22,[1]!obget([1]!obcall("",$B$22,"get",[1]!obMake("","int",E235))),"")</f>
        <v>11.890554478379233</v>
      </c>
      <c r="G235" s="42">
        <f>IF($D$22,[1]!obget([1]!obcall("",$B$23,"get",[1]!obMake("","int",E235)))^2,"")</f>
        <v>0.6318135889404255</v>
      </c>
      <c r="H235" s="42">
        <f>IF($D$22,[1]!obget([1]!obcall("",$B$24,"get",[1]!obMake("","int",E235))),"")</f>
        <v>0.45686046995825036</v>
      </c>
      <c r="AH235" s="24"/>
      <c r="IW235" s="28"/>
    </row>
    <row r="236" spans="1:257" ht="11.85" customHeight="1" x14ac:dyDescent="0.3">
      <c r="A236" s="28" t="str">
        <f t="shared" si="10"/>
        <v/>
      </c>
      <c r="B236" s="42">
        <f t="shared" si="9"/>
        <v>10.450000000000001</v>
      </c>
      <c r="C236" s="47">
        <f>IF($C$14,[1]!obget([1]!obcall("",$B$14,"getInitialMargin",[1]!obMake("","double",$B236))),"")</f>
        <v>0</v>
      </c>
      <c r="D236" s="45">
        <f>IF($C$13,[1]!obget([1]!obcall("",$B$13,"getInitialMargin",[1]!obMake("","double",$B236))),"")</f>
        <v>0</v>
      </c>
      <c r="E236" s="42">
        <f t="shared" si="11"/>
        <v>209</v>
      </c>
      <c r="F236" s="42">
        <f>IF($D$22,[1]!obget([1]!obcall("",$B$22,"get",[1]!obMake("","int",E236))),"")</f>
        <v>12.13830653973617</v>
      </c>
      <c r="G236" s="42">
        <f>IF($D$22,[1]!obget([1]!obcall("",$B$23,"get",[1]!obMake("","int",E236)))^2,"")</f>
        <v>0.70416752025442053</v>
      </c>
      <c r="H236" s="42">
        <f>IF($D$22,[1]!obget([1]!obcall("",$B$24,"get",[1]!obMake("","int",E236))),"")</f>
        <v>0.48053166960716709</v>
      </c>
      <c r="AH236" s="24"/>
      <c r="IW236" s="28"/>
    </row>
    <row r="237" spans="1:257" ht="11.85" customHeight="1" x14ac:dyDescent="0.3">
      <c r="A237" s="28">
        <f t="shared" si="10"/>
        <v>10.5</v>
      </c>
      <c r="B237" s="42">
        <f t="shared" si="9"/>
        <v>10.5</v>
      </c>
      <c r="C237" s="47">
        <f>IF($C$14,[1]!obget([1]!obcall("",$B$14,"getInitialMargin",[1]!obMake("","double",$B237))),"")</f>
        <v>0</v>
      </c>
      <c r="D237" s="45">
        <f>IF($C$13,[1]!obget([1]!obcall("",$B$13,"getInitialMargin",[1]!obMake("","double",$B237))),"")</f>
        <v>0</v>
      </c>
      <c r="E237" s="42">
        <f t="shared" si="11"/>
        <v>210</v>
      </c>
      <c r="F237" s="42">
        <f>IF($D$22,[1]!obget([1]!obcall("",$B$22,"get",[1]!obMake("","int",E237))),"")</f>
        <v>6.1805191480307258</v>
      </c>
      <c r="G237" s="42">
        <f>IF($D$22,[1]!obget([1]!obcall("",$B$23,"get",[1]!obMake("","int",E237)))^2,"")</f>
        <v>9.7809706248576267E-2</v>
      </c>
      <c r="H237" s="42">
        <f>IF($D$22,[1]!obget([1]!obcall("",$B$24,"get",[1]!obMake("","int",E237))),"")</f>
        <v>0.13472249053929986</v>
      </c>
      <c r="AH237" s="24"/>
      <c r="IW237" s="28"/>
    </row>
    <row r="238" spans="1:257" ht="11.85" customHeight="1" x14ac:dyDescent="0.3">
      <c r="A238" s="28" t="str">
        <f t="shared" si="10"/>
        <v/>
      </c>
      <c r="B238" s="42">
        <f t="shared" si="9"/>
        <v>10.55</v>
      </c>
      <c r="C238" s="47">
        <f>IF($C$14,[1]!obget([1]!obcall("",$B$14,"getInitialMargin",[1]!obMake("","double",$B238))),"")</f>
        <v>0</v>
      </c>
      <c r="D238" s="45">
        <f>IF($C$13,[1]!obget([1]!obcall("",$B$13,"getInitialMargin",[1]!obMake("","double",$B238))),"")</f>
        <v>0</v>
      </c>
      <c r="E238" s="42">
        <f t="shared" si="11"/>
        <v>211</v>
      </c>
      <c r="F238" s="42">
        <f>IF($D$22,[1]!obget([1]!obcall("",$B$22,"get",[1]!obMake("","int",E238))),"")</f>
        <v>11.079343040428917</v>
      </c>
      <c r="G238" s="42">
        <f>IF($D$22,[1]!obget([1]!obcall("",$B$23,"get",[1]!obMake("","int",E238)))^2,"")</f>
        <v>0.59475993662648929</v>
      </c>
      <c r="H238" s="42">
        <f>IF($D$22,[1]!obget([1]!obcall("",$B$24,"get",[1]!obMake("","int",E238))),"")</f>
        <v>0.33145960797727803</v>
      </c>
      <c r="AH238" s="24"/>
      <c r="IW238" s="28"/>
    </row>
    <row r="239" spans="1:257" ht="11.85" customHeight="1" x14ac:dyDescent="0.3">
      <c r="A239" s="28" t="str">
        <f t="shared" si="10"/>
        <v/>
      </c>
      <c r="B239" s="42">
        <f t="shared" si="9"/>
        <v>10.600000000000001</v>
      </c>
      <c r="C239" s="47">
        <f>IF($C$14,[1]!obget([1]!obcall("",$B$14,"getInitialMargin",[1]!obMake("","double",$B239))),"")</f>
        <v>0</v>
      </c>
      <c r="D239" s="45">
        <f>IF($C$13,[1]!obget([1]!obcall("",$B$13,"getInitialMargin",[1]!obMake("","double",$B239))),"")</f>
        <v>0</v>
      </c>
      <c r="E239" s="42">
        <f t="shared" si="11"/>
        <v>212</v>
      </c>
      <c r="F239" s="42">
        <f>IF($D$22,[1]!obget([1]!obcall("",$B$22,"get",[1]!obMake("","int",E239))),"")</f>
        <v>5.2727099917117926</v>
      </c>
      <c r="G239" s="42">
        <f>IF($D$22,[1]!obget([1]!obcall("",$B$23,"get",[1]!obMake("","int",E239)))^2,"")</f>
        <v>0.59509028480778103</v>
      </c>
      <c r="H239" s="42">
        <f>IF($D$22,[1]!obget([1]!obcall("",$B$24,"get",[1]!obMake("","int",E239))),"")</f>
        <v>0.14662915160486312</v>
      </c>
      <c r="AH239" s="24"/>
      <c r="IW239" s="28"/>
    </row>
    <row r="240" spans="1:257" ht="11.85" customHeight="1" x14ac:dyDescent="0.3">
      <c r="A240" s="28" t="str">
        <f t="shared" si="10"/>
        <v/>
      </c>
      <c r="B240" s="42">
        <f t="shared" si="9"/>
        <v>10.65</v>
      </c>
      <c r="C240" s="47">
        <f>IF($C$14,[1]!obget([1]!obcall("",$B$14,"getInitialMargin",[1]!obMake("","double",$B240))),"")</f>
        <v>0</v>
      </c>
      <c r="D240" s="45">
        <f>IF($C$13,[1]!obget([1]!obcall("",$B$13,"getInitialMargin",[1]!obMake("","double",$B240))),"")</f>
        <v>0</v>
      </c>
      <c r="E240" s="42">
        <f t="shared" si="11"/>
        <v>213</v>
      </c>
      <c r="F240" s="42">
        <f>IF($D$22,[1]!obget([1]!obcall("",$B$22,"get",[1]!obMake("","int",E240))),"")</f>
        <v>6.4807287479524627</v>
      </c>
      <c r="G240" s="42">
        <f>IF($D$22,[1]!obget([1]!obcall("",$B$23,"get",[1]!obMake("","int",E240)))^2,"")</f>
        <v>1.2081333377010161E-2</v>
      </c>
      <c r="H240" s="42">
        <f>IF($D$22,[1]!obget([1]!obcall("",$B$24,"get",[1]!obMake("","int",E240))),"")</f>
        <v>0.13390952070618789</v>
      </c>
      <c r="AH240" s="24"/>
      <c r="IW240" s="28"/>
    </row>
    <row r="241" spans="1:257" ht="11.85" customHeight="1" x14ac:dyDescent="0.3">
      <c r="A241" s="28" t="str">
        <f t="shared" si="10"/>
        <v/>
      </c>
      <c r="B241" s="42">
        <f t="shared" si="9"/>
        <v>10.700000000000001</v>
      </c>
      <c r="C241" s="47">
        <f>IF($C$14,[1]!obget([1]!obcall("",$B$14,"getInitialMargin",[1]!obMake("","double",$B241))),"")</f>
        <v>0</v>
      </c>
      <c r="D241" s="45">
        <f>IF($C$13,[1]!obget([1]!obcall("",$B$13,"getInitialMargin",[1]!obMake("","double",$B241))),"")</f>
        <v>0</v>
      </c>
      <c r="E241" s="42">
        <f t="shared" si="11"/>
        <v>214</v>
      </c>
      <c r="F241" s="42">
        <f>IF($D$22,[1]!obget([1]!obcall("",$B$22,"get",[1]!obMake("","int",E241))),"")</f>
        <v>8.9516127560977523</v>
      </c>
      <c r="G241" s="42">
        <f>IF($D$22,[1]!obget([1]!obcall("",$B$23,"get",[1]!obMake("","int",E241)))^2,"")</f>
        <v>5.5853761278860659E-2</v>
      </c>
      <c r="H241" s="42">
        <f>IF($D$22,[1]!obget([1]!obcall("",$B$24,"get",[1]!obMake("","int",E241))),"")</f>
        <v>0.19736538495808553</v>
      </c>
      <c r="AH241" s="24"/>
      <c r="IW241" s="28"/>
    </row>
    <row r="242" spans="1:257" ht="11.85" customHeight="1" x14ac:dyDescent="0.3">
      <c r="A242" s="28" t="str">
        <f t="shared" si="10"/>
        <v/>
      </c>
      <c r="B242" s="42">
        <f t="shared" si="9"/>
        <v>10.75</v>
      </c>
      <c r="C242" s="47">
        <f>IF($C$14,[1]!obget([1]!obcall("",$B$14,"getInitialMargin",[1]!obMake("","double",$B242))),"")</f>
        <v>0</v>
      </c>
      <c r="D242" s="45">
        <f>IF($C$13,[1]!obget([1]!obcall("",$B$13,"getInitialMargin",[1]!obMake("","double",$B242))),"")</f>
        <v>0</v>
      </c>
      <c r="E242" s="42">
        <f t="shared" si="11"/>
        <v>215</v>
      </c>
      <c r="F242" s="42">
        <f>IF($D$22,[1]!obget([1]!obcall("",$B$22,"get",[1]!obMake("","int",E242))),"")</f>
        <v>7.5447106704209768</v>
      </c>
      <c r="G242" s="42">
        <f>IF($D$22,[1]!obget([1]!obcall("",$B$23,"get",[1]!obMake("","int",E242)))^2,"")</f>
        <v>3.6491806679776133E-2</v>
      </c>
      <c r="H242" s="42">
        <f>IF($D$22,[1]!obget([1]!obcall("",$B$24,"get",[1]!obMake("","int",E242))),"")</f>
        <v>0.14539751133286194</v>
      </c>
      <c r="AH242" s="24"/>
      <c r="IW242" s="28"/>
    </row>
    <row r="243" spans="1:257" ht="11.85" customHeight="1" x14ac:dyDescent="0.3">
      <c r="A243" s="28" t="str">
        <f t="shared" si="10"/>
        <v/>
      </c>
      <c r="B243" s="42">
        <f t="shared" si="9"/>
        <v>10.8</v>
      </c>
      <c r="C243" s="47">
        <f>IF($C$14,[1]!obget([1]!obcall("",$B$14,"getInitialMargin",[1]!obMake("","double",$B243))),"")</f>
        <v>0</v>
      </c>
      <c r="D243" s="45">
        <f>IF($C$13,[1]!obget([1]!obcall("",$B$13,"getInitialMargin",[1]!obMake("","double",$B243))),"")</f>
        <v>0</v>
      </c>
      <c r="E243" s="42">
        <f t="shared" si="11"/>
        <v>216</v>
      </c>
      <c r="F243" s="42">
        <f>IF($D$22,[1]!obget([1]!obcall("",$B$22,"get",[1]!obMake("","int",E243))),"")</f>
        <v>12.007909335704207</v>
      </c>
      <c r="G243" s="42">
        <f>IF($D$22,[1]!obget([1]!obcall("",$B$23,"get",[1]!obMake("","int",E243)))^2,"")</f>
        <v>0.10522691279196221</v>
      </c>
      <c r="H243" s="42">
        <f>IF($D$22,[1]!obget([1]!obcall("",$B$24,"get",[1]!obMake("","int",E243))),"")</f>
        <v>0.44082787617474795</v>
      </c>
      <c r="AH243" s="24"/>
      <c r="IW243" s="28"/>
    </row>
    <row r="244" spans="1:257" ht="11.85" customHeight="1" x14ac:dyDescent="0.3">
      <c r="A244" s="28" t="str">
        <f t="shared" si="10"/>
        <v/>
      </c>
      <c r="B244" s="42">
        <f t="shared" si="9"/>
        <v>10.850000000000001</v>
      </c>
      <c r="C244" s="47">
        <f>IF($C$14,[1]!obget([1]!obcall("",$B$14,"getInitialMargin",[1]!obMake("","double",$B244))),"")</f>
        <v>0</v>
      </c>
      <c r="D244" s="45">
        <f>IF($C$13,[1]!obget([1]!obcall("",$B$13,"getInitialMargin",[1]!obMake("","double",$B244))),"")</f>
        <v>0</v>
      </c>
      <c r="E244" s="42">
        <f t="shared" si="11"/>
        <v>217</v>
      </c>
      <c r="F244" s="42">
        <f>IF($D$22,[1]!obget([1]!obcall("",$B$22,"get",[1]!obMake("","int",E244))),"")</f>
        <v>12.536186194198969</v>
      </c>
      <c r="G244" s="42">
        <f>IF($D$22,[1]!obget([1]!obcall("",$B$23,"get",[1]!obMake("","int",E244)))^2,"")</f>
        <v>2.5679364902435062</v>
      </c>
      <c r="H244" s="42">
        <f>IF($D$22,[1]!obget([1]!obcall("",$B$24,"get",[1]!obMake("","int",E244))),"")</f>
        <v>0.48347230389370011</v>
      </c>
      <c r="AH244" s="24"/>
      <c r="IW244" s="28"/>
    </row>
    <row r="245" spans="1:257" ht="11.85" customHeight="1" x14ac:dyDescent="0.3">
      <c r="A245" s="28" t="str">
        <f t="shared" si="10"/>
        <v/>
      </c>
      <c r="B245" s="42">
        <f t="shared" si="9"/>
        <v>10.9</v>
      </c>
      <c r="C245" s="47">
        <f>IF($C$14,[1]!obget([1]!obcall("",$B$14,"getInitialMargin",[1]!obMake("","double",$B245))),"")</f>
        <v>0</v>
      </c>
      <c r="D245" s="45">
        <f>IF($C$13,[1]!obget([1]!obcall("",$B$13,"getInitialMargin",[1]!obMake("","double",$B245))),"")</f>
        <v>0</v>
      </c>
      <c r="E245" s="42">
        <f t="shared" si="11"/>
        <v>218</v>
      </c>
      <c r="F245" s="42">
        <f>IF($D$22,[1]!obget([1]!obcall("",$B$22,"get",[1]!obMake("","int",E245))),"")</f>
        <v>10.463445728390303</v>
      </c>
      <c r="G245" s="42">
        <f>IF($D$22,[1]!obget([1]!obcall("",$B$23,"get",[1]!obMake("","int",E245)))^2,"")</f>
        <v>0.25976966406686991</v>
      </c>
      <c r="H245" s="42">
        <f>IF($D$22,[1]!obget([1]!obcall("",$B$24,"get",[1]!obMake("","int",E245))),"")</f>
        <v>0.30721637198973206</v>
      </c>
      <c r="AH245" s="24"/>
      <c r="IW245" s="28"/>
    </row>
    <row r="246" spans="1:257" ht="11.85" customHeight="1" x14ac:dyDescent="0.3">
      <c r="A246" s="28" t="str">
        <f t="shared" si="10"/>
        <v/>
      </c>
      <c r="B246" s="42">
        <f t="shared" si="9"/>
        <v>10.950000000000001</v>
      </c>
      <c r="C246" s="47">
        <f>IF($C$14,[1]!obget([1]!obcall("",$B$14,"getInitialMargin",[1]!obMake("","double",$B246))),"")</f>
        <v>0</v>
      </c>
      <c r="D246" s="45">
        <f>IF($C$13,[1]!obget([1]!obcall("",$B$13,"getInitialMargin",[1]!obMake("","double",$B246))),"")</f>
        <v>0</v>
      </c>
      <c r="E246" s="42">
        <f t="shared" si="11"/>
        <v>219</v>
      </c>
      <c r="F246" s="42">
        <f>IF($D$22,[1]!obget([1]!obcall("",$B$22,"get",[1]!obMake("","int",E246))),"")</f>
        <v>7.9814202868670403</v>
      </c>
      <c r="G246" s="42">
        <f>IF($D$22,[1]!obget([1]!obcall("",$B$23,"get",[1]!obMake("","int",E246)))^2,"")</f>
        <v>0.2108200838428286</v>
      </c>
      <c r="H246" s="42">
        <f>IF($D$22,[1]!obget([1]!obcall("",$B$24,"get",[1]!obMake("","int",E246))),"")</f>
        <v>0.15519570872542598</v>
      </c>
      <c r="AH246" s="24"/>
      <c r="IW246" s="28"/>
    </row>
    <row r="247" spans="1:257" ht="11.85" customHeight="1" x14ac:dyDescent="0.3">
      <c r="A247" s="28">
        <f t="shared" si="10"/>
        <v>11</v>
      </c>
      <c r="B247" s="42">
        <f t="shared" si="9"/>
        <v>11</v>
      </c>
      <c r="C247" s="47">
        <f>IF($C$14,[1]!obget([1]!obcall("",$B$14,"getInitialMargin",[1]!obMake("","double",$B247))),"")</f>
        <v>0</v>
      </c>
      <c r="D247" s="45">
        <f>IF($C$13,[1]!obget([1]!obcall("",$B$13,"getInitialMargin",[1]!obMake("","double",$B247))),"")</f>
        <v>0</v>
      </c>
      <c r="E247" s="42">
        <f t="shared" si="11"/>
        <v>220</v>
      </c>
      <c r="F247" s="42">
        <f>IF($D$22,[1]!obget([1]!obcall("",$B$22,"get",[1]!obMake("","int",E247))),"")</f>
        <v>8.69872951592553</v>
      </c>
      <c r="G247" s="42">
        <f>IF($D$22,[1]!obget([1]!obcall("",$B$23,"get",[1]!obMake("","int",E247)))^2,"")</f>
        <v>4.8086621064560658E-2</v>
      </c>
      <c r="H247" s="42">
        <f>IF($D$22,[1]!obget([1]!obcall("",$B$24,"get",[1]!obMake("","int",E247))),"")</f>
        <v>0.18061839082195996</v>
      </c>
      <c r="AH247" s="24"/>
      <c r="IW247" s="28"/>
    </row>
    <row r="248" spans="1:257" ht="11.85" customHeight="1" x14ac:dyDescent="0.3">
      <c r="A248" s="28" t="str">
        <f t="shared" si="10"/>
        <v/>
      </c>
      <c r="B248" s="42">
        <f t="shared" si="9"/>
        <v>11.05</v>
      </c>
      <c r="C248" s="47">
        <f>IF($C$14,[1]!obget([1]!obcall("",$B$14,"getInitialMargin",[1]!obMake("","double",$B248))),"")</f>
        <v>0</v>
      </c>
      <c r="D248" s="45">
        <f>IF($C$13,[1]!obget([1]!obcall("",$B$13,"getInitialMargin",[1]!obMake("","double",$B248))),"")</f>
        <v>0</v>
      </c>
      <c r="E248" s="42">
        <f t="shared" si="11"/>
        <v>221</v>
      </c>
      <c r="F248" s="42">
        <f>IF($D$22,[1]!obget([1]!obcall("",$B$22,"get",[1]!obMake("","int",E248))),"")</f>
        <v>8.7800319716819217</v>
      </c>
      <c r="G248" s="42">
        <f>IF($D$22,[1]!obget([1]!obcall("",$B$23,"get",[1]!obMake("","int",E248)))^2,"")</f>
        <v>0.33105667372188274</v>
      </c>
      <c r="H248" s="42">
        <f>IF($D$22,[1]!obget([1]!obcall("",$B$24,"get",[1]!obMake("","int",E248))),"")</f>
        <v>0.20948685401070954</v>
      </c>
      <c r="AH248" s="24"/>
      <c r="IW248" s="28"/>
    </row>
    <row r="249" spans="1:257" ht="11.85" customHeight="1" x14ac:dyDescent="0.3">
      <c r="A249" s="28" t="str">
        <f t="shared" si="10"/>
        <v/>
      </c>
      <c r="B249" s="42">
        <f t="shared" si="9"/>
        <v>11.100000000000001</v>
      </c>
      <c r="C249" s="47">
        <f>IF($C$14,[1]!obget([1]!obcall("",$B$14,"getInitialMargin",[1]!obMake("","double",$B249))),"")</f>
        <v>0</v>
      </c>
      <c r="D249" s="45">
        <f>IF($C$13,[1]!obget([1]!obcall("",$B$13,"getInitialMargin",[1]!obMake("","double",$B249))),"")</f>
        <v>0</v>
      </c>
      <c r="E249" s="42">
        <f t="shared" si="11"/>
        <v>222</v>
      </c>
      <c r="F249" s="42">
        <f>IF($D$22,[1]!obget([1]!obcall("",$B$22,"get",[1]!obMake("","int",E249))),"")</f>
        <v>12.161346467423508</v>
      </c>
      <c r="G249" s="42">
        <f>IF($D$22,[1]!obget([1]!obcall("",$B$23,"get",[1]!obMake("","int",E249)))^2,"")</f>
        <v>1.3378147993037541E-2</v>
      </c>
      <c r="H249" s="42">
        <f>IF($D$22,[1]!obget([1]!obcall("",$B$24,"get",[1]!obMake("","int",E249))),"")</f>
        <v>0.4441261366565914</v>
      </c>
      <c r="AH249" s="24"/>
      <c r="IW249" s="28"/>
    </row>
    <row r="250" spans="1:257" ht="11.85" customHeight="1" x14ac:dyDescent="0.3">
      <c r="A250" s="28" t="str">
        <f t="shared" si="10"/>
        <v/>
      </c>
      <c r="B250" s="42">
        <f t="shared" si="9"/>
        <v>11.15</v>
      </c>
      <c r="C250" s="47">
        <f>IF($C$14,[1]!obget([1]!obcall("",$B$14,"getInitialMargin",[1]!obMake("","double",$B250))),"")</f>
        <v>0</v>
      </c>
      <c r="D250" s="45">
        <f>IF($C$13,[1]!obget([1]!obcall("",$B$13,"getInitialMargin",[1]!obMake("","double",$B250))),"")</f>
        <v>0</v>
      </c>
      <c r="E250" s="42">
        <f t="shared" si="11"/>
        <v>223</v>
      </c>
      <c r="F250" s="42">
        <f>IF($D$22,[1]!obget([1]!obcall("",$B$22,"get",[1]!obMake("","int",E250))),"")</f>
        <v>8.6312570335002725</v>
      </c>
      <c r="G250" s="42">
        <f>IF($D$22,[1]!obget([1]!obcall("",$B$23,"get",[1]!obMake("","int",E250)))^2,"")</f>
        <v>0.17383369052366562</v>
      </c>
      <c r="H250" s="42">
        <f>IF($D$22,[1]!obget([1]!obcall("",$B$24,"get",[1]!obMake("","int",E250))),"")</f>
        <v>0.17862668970745921</v>
      </c>
      <c r="AH250" s="24"/>
      <c r="IW250" s="28"/>
    </row>
    <row r="251" spans="1:257" ht="11.85" customHeight="1" x14ac:dyDescent="0.3">
      <c r="A251" s="28" t="str">
        <f t="shared" si="10"/>
        <v/>
      </c>
      <c r="B251" s="42">
        <f t="shared" si="9"/>
        <v>11.200000000000001</v>
      </c>
      <c r="C251" s="47">
        <f>IF($C$14,[1]!obget([1]!obcall("",$B$14,"getInitialMargin",[1]!obMake("","double",$B251))),"")</f>
        <v>0</v>
      </c>
      <c r="D251" s="45">
        <f>IF($C$13,[1]!obget([1]!obcall("",$B$13,"getInitialMargin",[1]!obMake("","double",$B251))),"")</f>
        <v>0</v>
      </c>
      <c r="E251" s="42">
        <f t="shared" si="11"/>
        <v>224</v>
      </c>
      <c r="F251" s="42">
        <f>IF($D$22,[1]!obget([1]!obcall("",$B$22,"get",[1]!obMake("","int",E251))),"")</f>
        <v>10.441517213792752</v>
      </c>
      <c r="G251" s="42">
        <f>IF($D$22,[1]!obget([1]!obcall("",$B$23,"get",[1]!obMake("","int",E251)))^2,"")</f>
        <v>9.1247326083403607E-2</v>
      </c>
      <c r="H251" s="42">
        <f>IF($D$22,[1]!obget([1]!obcall("",$B$24,"get",[1]!obMake("","int",E251))),"")</f>
        <v>0.27825900757442557</v>
      </c>
      <c r="AH251" s="24"/>
      <c r="IW251" s="28"/>
    </row>
    <row r="252" spans="1:257" ht="11.85" customHeight="1" x14ac:dyDescent="0.3">
      <c r="A252" s="28" t="str">
        <f t="shared" si="10"/>
        <v/>
      </c>
      <c r="B252" s="42">
        <f t="shared" si="9"/>
        <v>11.25</v>
      </c>
      <c r="C252" s="47">
        <f>IF($C$14,[1]!obget([1]!obcall("",$B$14,"getInitialMargin",[1]!obMake("","double",$B252))),"")</f>
        <v>0</v>
      </c>
      <c r="D252" s="45">
        <f>IF($C$13,[1]!obget([1]!obcall("",$B$13,"getInitialMargin",[1]!obMake("","double",$B252))),"")</f>
        <v>0</v>
      </c>
      <c r="E252" s="42">
        <f t="shared" si="11"/>
        <v>225</v>
      </c>
      <c r="F252" s="42">
        <f>IF($D$22,[1]!obget([1]!obcall("",$B$22,"get",[1]!obMake("","int",E252))),"")</f>
        <v>4.4143529289527841</v>
      </c>
      <c r="G252" s="42">
        <f>IF($D$22,[1]!obget([1]!obcall("",$B$23,"get",[1]!obMake("","int",E252)))^2,"")</f>
        <v>2.7513735836230192E-4</v>
      </c>
      <c r="H252" s="42">
        <f>IF($D$22,[1]!obget([1]!obcall("",$B$24,"get",[1]!obMake("","int",E252))),"")</f>
        <v>0.1765285914260446</v>
      </c>
      <c r="AH252" s="24"/>
      <c r="IW252" s="28"/>
    </row>
    <row r="253" spans="1:257" ht="11.85" customHeight="1" x14ac:dyDescent="0.3">
      <c r="A253" s="28" t="str">
        <f t="shared" si="10"/>
        <v/>
      </c>
      <c r="B253" s="42">
        <f t="shared" si="9"/>
        <v>11.3</v>
      </c>
      <c r="C253" s="47">
        <f>IF($C$14,[1]!obget([1]!obcall("",$B$14,"getInitialMargin",[1]!obMake("","double",$B253))),"")</f>
        <v>0</v>
      </c>
      <c r="D253" s="45">
        <f>IF($C$13,[1]!obget([1]!obcall("",$B$13,"getInitialMargin",[1]!obMake("","double",$B253))),"")</f>
        <v>0</v>
      </c>
      <c r="E253" s="42">
        <f t="shared" si="11"/>
        <v>226</v>
      </c>
      <c r="F253" s="42">
        <f>IF($D$22,[1]!obget([1]!obcall("",$B$22,"get",[1]!obMake("","int",E253))),"")</f>
        <v>10.785784848752215</v>
      </c>
      <c r="G253" s="42">
        <f>IF($D$22,[1]!obget([1]!obcall("",$B$23,"get",[1]!obMake("","int",E253)))^2,"")</f>
        <v>1.06317408215694E-2</v>
      </c>
      <c r="H253" s="42">
        <f>IF($D$22,[1]!obget([1]!obcall("",$B$24,"get",[1]!obMake("","int",E253))),"")</f>
        <v>0.3054375991771856</v>
      </c>
      <c r="AH253" s="24"/>
      <c r="IW253" s="28"/>
    </row>
    <row r="254" spans="1:257" ht="11.85" customHeight="1" x14ac:dyDescent="0.3">
      <c r="A254" s="28" t="str">
        <f t="shared" si="10"/>
        <v/>
      </c>
      <c r="B254" s="42">
        <f t="shared" si="9"/>
        <v>11.350000000000001</v>
      </c>
      <c r="C254" s="47">
        <f>IF($C$14,[1]!obget([1]!obcall("",$B$14,"getInitialMargin",[1]!obMake("","double",$B254))),"")</f>
        <v>0</v>
      </c>
      <c r="D254" s="45">
        <f>IF($C$13,[1]!obget([1]!obcall("",$B$13,"getInitialMargin",[1]!obMake("","double",$B254))),"")</f>
        <v>0</v>
      </c>
      <c r="E254" s="42">
        <f t="shared" si="11"/>
        <v>227</v>
      </c>
      <c r="F254" s="42">
        <f>IF($D$22,[1]!obget([1]!obcall("",$B$22,"get",[1]!obMake("","int",E254))),"")</f>
        <v>6.4933892916482794</v>
      </c>
      <c r="G254" s="42">
        <f>IF($D$22,[1]!obget([1]!obcall("",$B$23,"get",[1]!obMake("","int",E254)))^2,"")</f>
        <v>1.880708788256507E-2</v>
      </c>
      <c r="H254" s="42">
        <f>IF($D$22,[1]!obget([1]!obcall("",$B$24,"get",[1]!obMake("","int",E254))),"")</f>
        <v>0.13389829679739335</v>
      </c>
      <c r="AH254" s="24"/>
      <c r="IW254" s="28"/>
    </row>
    <row r="255" spans="1:257" ht="11.85" customHeight="1" x14ac:dyDescent="0.3">
      <c r="A255" s="28" t="str">
        <f t="shared" si="10"/>
        <v/>
      </c>
      <c r="B255" s="42">
        <f t="shared" si="9"/>
        <v>11.4</v>
      </c>
      <c r="C255" s="47">
        <f>IF($C$14,[1]!obget([1]!obcall("",$B$14,"getInitialMargin",[1]!obMake("","double",$B255))),"")</f>
        <v>0</v>
      </c>
      <c r="D255" s="45">
        <f>IF($C$13,[1]!obget([1]!obcall("",$B$13,"getInitialMargin",[1]!obMake("","double",$B255))),"")</f>
        <v>0</v>
      </c>
      <c r="E255" s="42">
        <f t="shared" si="11"/>
        <v>228</v>
      </c>
      <c r="F255" s="42">
        <f>IF($D$22,[1]!obget([1]!obcall("",$B$22,"get",[1]!obMake("","int",E255))),"")</f>
        <v>5.2388502527587981</v>
      </c>
      <c r="G255" s="42">
        <f>IF($D$22,[1]!obget([1]!obcall("",$B$23,"get",[1]!obMake("","int",E255)))^2,"")</f>
        <v>2.902607234947743E-2</v>
      </c>
      <c r="H255" s="42">
        <f>IF($D$22,[1]!obget([1]!obcall("",$B$24,"get",[1]!obMake("","int",E255))),"")</f>
        <v>0.14784347394237801</v>
      </c>
      <c r="AH255" s="24"/>
      <c r="IW255" s="28"/>
    </row>
    <row r="256" spans="1:257" ht="11.85" customHeight="1" x14ac:dyDescent="0.3">
      <c r="A256" s="28" t="str">
        <f t="shared" si="10"/>
        <v/>
      </c>
      <c r="B256" s="42">
        <f t="shared" si="9"/>
        <v>11.450000000000001</v>
      </c>
      <c r="C256" s="47">
        <f>IF($C$14,[1]!obget([1]!obcall("",$B$14,"getInitialMargin",[1]!obMake("","double",$B256))),"")</f>
        <v>0</v>
      </c>
      <c r="D256" s="45">
        <f>IF($C$13,[1]!obget([1]!obcall("",$B$13,"getInitialMargin",[1]!obMake("","double",$B256))),"")</f>
        <v>0</v>
      </c>
      <c r="E256" s="42">
        <f t="shared" si="11"/>
        <v>229</v>
      </c>
      <c r="F256" s="42">
        <f>IF($D$22,[1]!obget([1]!obcall("",$B$22,"get",[1]!obMake("","int",E256))),"")</f>
        <v>13.860856965380638</v>
      </c>
      <c r="G256" s="42">
        <f>IF($D$22,[1]!obget([1]!obcall("",$B$23,"get",[1]!obMake("","int",E256)))^2,"")</f>
        <v>3.3499236029086834</v>
      </c>
      <c r="H256" s="42">
        <f>IF($D$22,[1]!obget([1]!obcall("",$B$24,"get",[1]!obMake("","int",E256))),"")</f>
        <v>0.66138383216496899</v>
      </c>
      <c r="AH256" s="24"/>
      <c r="IW256" s="28"/>
    </row>
    <row r="257" spans="1:257" ht="11.85" customHeight="1" x14ac:dyDescent="0.3">
      <c r="A257" s="28">
        <f t="shared" si="10"/>
        <v>11.5</v>
      </c>
      <c r="B257" s="42">
        <f t="shared" si="9"/>
        <v>11.5</v>
      </c>
      <c r="C257" s="47">
        <f>IF($C$14,[1]!obget([1]!obcall("",$B$14,"getInitialMargin",[1]!obMake("","double",$B257))),"")</f>
        <v>0</v>
      </c>
      <c r="D257" s="45">
        <f>IF($C$13,[1]!obget([1]!obcall("",$B$13,"getInitialMargin",[1]!obMake("","double",$B257))),"")</f>
        <v>0</v>
      </c>
      <c r="E257" s="42">
        <f t="shared" si="11"/>
        <v>230</v>
      </c>
      <c r="F257" s="42">
        <f>IF($D$22,[1]!obget([1]!obcall("",$B$22,"get",[1]!obMake("","int",E257))),"")</f>
        <v>12.583370646707909</v>
      </c>
      <c r="G257" s="42">
        <f>IF($D$22,[1]!obget([1]!obcall("",$B$23,"get",[1]!obMake("","int",E257)))^2,"")</f>
        <v>7.1009081113954176E-3</v>
      </c>
      <c r="H257" s="42">
        <f>IF($D$22,[1]!obget([1]!obcall("",$B$24,"get",[1]!obMake("","int",E257))),"")</f>
        <v>0.48295254391121278</v>
      </c>
      <c r="AH257" s="24"/>
      <c r="IW257" s="28"/>
    </row>
    <row r="258" spans="1:257" ht="11.85" customHeight="1" x14ac:dyDescent="0.3">
      <c r="A258" s="28" t="str">
        <f t="shared" si="10"/>
        <v/>
      </c>
      <c r="B258" s="42">
        <f t="shared" si="9"/>
        <v>11.55</v>
      </c>
      <c r="C258" s="47">
        <f>IF($C$14,[1]!obget([1]!obcall("",$B$14,"getInitialMargin",[1]!obMake("","double",$B258))),"")</f>
        <v>0</v>
      </c>
      <c r="D258" s="45">
        <f>IF($C$13,[1]!obget([1]!obcall("",$B$13,"getInitialMargin",[1]!obMake("","double",$B258))),"")</f>
        <v>0</v>
      </c>
      <c r="E258" s="42">
        <f t="shared" si="11"/>
        <v>231</v>
      </c>
      <c r="F258" s="42">
        <f>IF($D$22,[1]!obget([1]!obcall("",$B$22,"get",[1]!obMake("","int",E258))),"")</f>
        <v>10.316414081327068</v>
      </c>
      <c r="G258" s="42">
        <f>IF($D$22,[1]!obget([1]!obcall("",$B$23,"get",[1]!obMake("","int",E258)))^2,"")</f>
        <v>0.2660383524305121</v>
      </c>
      <c r="H258" s="42">
        <f>IF($D$22,[1]!obget([1]!obcall("",$B$24,"get",[1]!obMake("","int",E258))),"")</f>
        <v>0.2853071902536255</v>
      </c>
      <c r="AH258" s="24"/>
      <c r="IW258" s="28"/>
    </row>
    <row r="259" spans="1:257" ht="11.85" customHeight="1" x14ac:dyDescent="0.3">
      <c r="A259" s="28" t="str">
        <f t="shared" si="10"/>
        <v/>
      </c>
      <c r="B259" s="42">
        <f t="shared" si="9"/>
        <v>11.600000000000001</v>
      </c>
      <c r="C259" s="47">
        <f>IF($C$14,[1]!obget([1]!obcall("",$B$14,"getInitialMargin",[1]!obMake("","double",$B259))),"")</f>
        <v>0</v>
      </c>
      <c r="D259" s="45">
        <f>IF($C$13,[1]!obget([1]!obcall("",$B$13,"getInitialMargin",[1]!obMake("","double",$B259))),"")</f>
        <v>0</v>
      </c>
      <c r="E259" s="42">
        <f t="shared" si="11"/>
        <v>232</v>
      </c>
      <c r="F259" s="42">
        <f>IF($D$22,[1]!obget([1]!obcall("",$B$22,"get",[1]!obMake("","int",E259))),"")</f>
        <v>11.575919762890468</v>
      </c>
      <c r="G259" s="42">
        <f>IF($D$22,[1]!obget([1]!obcall("",$B$23,"get",[1]!obMake("","int",E259)))^2,"")</f>
        <v>9.1018212660857412E-2</v>
      </c>
      <c r="H259" s="42">
        <f>IF($D$22,[1]!obget([1]!obcall("",$B$24,"get",[1]!obMake("","int",E259))),"")</f>
        <v>0.36423291494352839</v>
      </c>
      <c r="AH259" s="24"/>
      <c r="IW259" s="28"/>
    </row>
    <row r="260" spans="1:257" ht="11.85" customHeight="1" x14ac:dyDescent="0.3">
      <c r="A260" s="28" t="str">
        <f t="shared" si="10"/>
        <v/>
      </c>
      <c r="B260" s="42">
        <f t="shared" si="9"/>
        <v>11.65</v>
      </c>
      <c r="C260" s="47">
        <f>IF($C$14,[1]!obget([1]!obcall("",$B$14,"getInitialMargin",[1]!obMake("","double",$B260))),"")</f>
        <v>0</v>
      </c>
      <c r="D260" s="45">
        <f>IF($C$13,[1]!obget([1]!obcall("",$B$13,"getInitialMargin",[1]!obMake("","double",$B260))),"")</f>
        <v>0</v>
      </c>
      <c r="E260" s="42">
        <f t="shared" si="11"/>
        <v>233</v>
      </c>
      <c r="F260" s="42">
        <f>IF($D$22,[1]!obget([1]!obcall("",$B$22,"get",[1]!obMake("","int",E260))),"")</f>
        <v>8.0226150386348625</v>
      </c>
      <c r="G260" s="42">
        <f>IF($D$22,[1]!obget([1]!obcall("",$B$23,"get",[1]!obMake("","int",E260)))^2,"")</f>
        <v>2.5873944824646347E-2</v>
      </c>
      <c r="H260" s="42">
        <f>IF($D$22,[1]!obget([1]!obcall("",$B$24,"get",[1]!obMake("","int",E260))),"")</f>
        <v>0.15541480711160505</v>
      </c>
      <c r="AH260" s="24"/>
      <c r="IW260" s="28"/>
    </row>
    <row r="261" spans="1:257" ht="11.85" customHeight="1" x14ac:dyDescent="0.3">
      <c r="A261" s="28" t="str">
        <f t="shared" si="10"/>
        <v/>
      </c>
      <c r="B261" s="42">
        <f t="shared" si="9"/>
        <v>11.700000000000001</v>
      </c>
      <c r="C261" s="47">
        <f>IF($C$14,[1]!obget([1]!obcall("",$B$14,"getInitialMargin",[1]!obMake("","double",$B261))),"")</f>
        <v>0</v>
      </c>
      <c r="D261" s="45">
        <f>IF($C$13,[1]!obget([1]!obcall("",$B$13,"getInitialMargin",[1]!obMake("","double",$B261))),"")</f>
        <v>0</v>
      </c>
      <c r="E261" s="42">
        <f t="shared" si="11"/>
        <v>234</v>
      </c>
      <c r="F261" s="42">
        <f>IF($D$22,[1]!obget([1]!obcall("",$B$22,"get",[1]!obMake("","int",E261))),"")</f>
        <v>9.1582943090222741</v>
      </c>
      <c r="G261" s="42">
        <f>IF($D$22,[1]!obget([1]!obcall("",$B$23,"get",[1]!obMake("","int",E261)))^2,"")</f>
        <v>7.9761148881132712E-2</v>
      </c>
      <c r="H261" s="42">
        <f>IF($D$22,[1]!obget([1]!obcall("",$B$24,"get",[1]!obMake("","int",E261))),"")</f>
        <v>0.20402392059070251</v>
      </c>
      <c r="AH261" s="24"/>
      <c r="IW261" s="28"/>
    </row>
    <row r="262" spans="1:257" ht="11.85" customHeight="1" x14ac:dyDescent="0.3">
      <c r="A262" s="28" t="str">
        <f t="shared" si="10"/>
        <v/>
      </c>
      <c r="B262" s="42">
        <f t="shared" si="9"/>
        <v>11.75</v>
      </c>
      <c r="C262" s="47">
        <f>IF($C$14,[1]!obget([1]!obcall("",$B$14,"getInitialMargin",[1]!obMake("","double",$B262))),"")</f>
        <v>0</v>
      </c>
      <c r="D262" s="45">
        <f>IF($C$13,[1]!obget([1]!obcall("",$B$13,"getInitialMargin",[1]!obMake("","double",$B262))),"")</f>
        <v>0</v>
      </c>
      <c r="E262" s="42">
        <f t="shared" si="11"/>
        <v>235</v>
      </c>
      <c r="F262" s="42">
        <f>IF($D$22,[1]!obget([1]!obcall("",$B$22,"get",[1]!obMake("","int",E262))),"")</f>
        <v>6.552687862835719</v>
      </c>
      <c r="G262" s="42">
        <f>IF($D$22,[1]!obget([1]!obcall("",$B$23,"get",[1]!obMake("","int",E262)))^2,"")</f>
        <v>6.3318888470069612E-2</v>
      </c>
      <c r="H262" s="42">
        <f>IF($D$22,[1]!obget([1]!obcall("",$B$24,"get",[1]!obMake("","int",E262))),"")</f>
        <v>0.1339009130611627</v>
      </c>
      <c r="AH262" s="24"/>
      <c r="IW262" s="28"/>
    </row>
    <row r="263" spans="1:257" ht="11.85" customHeight="1" x14ac:dyDescent="0.3">
      <c r="A263" s="28" t="str">
        <f t="shared" si="10"/>
        <v/>
      </c>
      <c r="B263" s="42">
        <f t="shared" si="9"/>
        <v>11.8</v>
      </c>
      <c r="C263" s="47">
        <f>IF($C$14,[1]!obget([1]!obcall("",$B$14,"getInitialMargin",[1]!obMake("","double",$B263))),"")</f>
        <v>0</v>
      </c>
      <c r="D263" s="45">
        <f>IF($C$13,[1]!obget([1]!obcall("",$B$13,"getInitialMargin",[1]!obMake("","double",$B263))),"")</f>
        <v>0</v>
      </c>
      <c r="E263" s="42">
        <f t="shared" si="11"/>
        <v>236</v>
      </c>
      <c r="F263" s="42">
        <f>IF($D$22,[1]!obget([1]!obcall("",$B$22,"get",[1]!obMake("","int",E263))),"")</f>
        <v>5.7778254218494904</v>
      </c>
      <c r="G263" s="42">
        <f>IF($D$22,[1]!obget([1]!obcall("",$B$23,"get",[1]!obMake("","int",E263)))^2,"")</f>
        <v>0.81748089527426837</v>
      </c>
      <c r="H263" s="42">
        <f>IF($D$22,[1]!obget([1]!obcall("",$B$24,"get",[1]!obMake("","int",E263))),"")</f>
        <v>0.13918578199323112</v>
      </c>
      <c r="AH263" s="24"/>
      <c r="IW263" s="28"/>
    </row>
    <row r="264" spans="1:257" ht="11.85" customHeight="1" x14ac:dyDescent="0.3">
      <c r="A264" s="28" t="str">
        <f t="shared" si="10"/>
        <v/>
      </c>
      <c r="B264" s="42">
        <f t="shared" si="9"/>
        <v>11.850000000000001</v>
      </c>
      <c r="C264" s="47">
        <f>IF($C$14,[1]!obget([1]!obcall("",$B$14,"getInitialMargin",[1]!obMake("","double",$B264))),"")</f>
        <v>0</v>
      </c>
      <c r="D264" s="45">
        <f>IF($C$13,[1]!obget([1]!obcall("",$B$13,"getInitialMargin",[1]!obMake("","double",$B264))),"")</f>
        <v>0</v>
      </c>
      <c r="E264" s="42">
        <f t="shared" si="11"/>
        <v>237</v>
      </c>
      <c r="F264" s="42">
        <f>IF($D$22,[1]!obget([1]!obcall("",$B$22,"get",[1]!obMake("","int",E264))),"")</f>
        <v>8.8307660595567015</v>
      </c>
      <c r="G264" s="42">
        <f>IF($D$22,[1]!obget([1]!obcall("",$B$23,"get",[1]!obMake("","int",E264)))^2,"")</f>
        <v>7.9866821933511467E-2</v>
      </c>
      <c r="H264" s="42">
        <f>IF($D$22,[1]!obget([1]!obcall("",$B$24,"get",[1]!obMake("","int",E264))),"")</f>
        <v>0.18590532825153061</v>
      </c>
      <c r="AH264" s="24"/>
      <c r="IW264" s="28"/>
    </row>
    <row r="265" spans="1:257" ht="11.85" customHeight="1" x14ac:dyDescent="0.3">
      <c r="A265" s="28" t="str">
        <f t="shared" si="10"/>
        <v/>
      </c>
      <c r="B265" s="42">
        <f t="shared" si="9"/>
        <v>11.9</v>
      </c>
      <c r="C265" s="47">
        <f>IF($C$14,[1]!obget([1]!obcall("",$B$14,"getInitialMargin",[1]!obMake("","double",$B265))),"")</f>
        <v>0</v>
      </c>
      <c r="D265" s="45">
        <f>IF($C$13,[1]!obget([1]!obcall("",$B$13,"getInitialMargin",[1]!obMake("","double",$B265))),"")</f>
        <v>0</v>
      </c>
      <c r="E265" s="42">
        <f t="shared" si="11"/>
        <v>238</v>
      </c>
      <c r="F265" s="42">
        <f>IF($D$22,[1]!obget([1]!obcall("",$B$22,"get",[1]!obMake("","int",E265))),"")</f>
        <v>8.8922195738248568</v>
      </c>
      <c r="G265" s="42">
        <f>IF($D$22,[1]!obget([1]!obcall("",$B$23,"get",[1]!obMake("","int",E265)))^2,"")</f>
        <v>0.20060545846787944</v>
      </c>
      <c r="H265" s="42">
        <f>IF($D$22,[1]!obget([1]!obcall("",$B$24,"get",[1]!obMake("","int",E265))),"")</f>
        <v>0.18987384239197702</v>
      </c>
      <c r="AH265" s="24"/>
      <c r="IW265" s="28"/>
    </row>
    <row r="266" spans="1:257" ht="11.85" customHeight="1" x14ac:dyDescent="0.3">
      <c r="A266" s="28" t="str">
        <f t="shared" si="10"/>
        <v/>
      </c>
      <c r="B266" s="42">
        <f t="shared" si="9"/>
        <v>11.950000000000001</v>
      </c>
      <c r="C266" s="47">
        <f>IF($C$14,[1]!obget([1]!obcall("",$B$14,"getInitialMargin",[1]!obMake("","double",$B266))),"")</f>
        <v>0</v>
      </c>
      <c r="D266" s="45">
        <f>IF($C$13,[1]!obget([1]!obcall("",$B$13,"getInitialMargin",[1]!obMake("","double",$B266))),"")</f>
        <v>0</v>
      </c>
      <c r="E266" s="42">
        <f t="shared" si="11"/>
        <v>239</v>
      </c>
      <c r="F266" s="42">
        <f>IF($D$22,[1]!obget([1]!obcall("",$B$22,"get",[1]!obMake("","int",E266))),"")</f>
        <v>8.6616181533770558</v>
      </c>
      <c r="G266" s="42">
        <f>IF($D$22,[1]!obget([1]!obcall("",$B$23,"get",[1]!obMake("","int",E266)))^2,"")</f>
        <v>5.4864492177536433E-3</v>
      </c>
      <c r="H266" s="42">
        <f>IF($D$22,[1]!obget([1]!obcall("",$B$24,"get",[1]!obMake("","int",E266))),"")</f>
        <v>0.18141854354033049</v>
      </c>
      <c r="AH266" s="24"/>
      <c r="IW266" s="28"/>
    </row>
    <row r="267" spans="1:257" ht="11.85" customHeight="1" x14ac:dyDescent="0.3">
      <c r="A267" s="28">
        <f t="shared" si="10"/>
        <v>12</v>
      </c>
      <c r="B267" s="42">
        <f t="shared" si="9"/>
        <v>12</v>
      </c>
      <c r="C267" s="47">
        <f>IF($C$14,[1]!obget([1]!obcall("",$B$14,"getInitialMargin",[1]!obMake("","double",$B267))),"")</f>
        <v>0</v>
      </c>
      <c r="D267" s="45">
        <f>IF($C$13,[1]!obget([1]!obcall("",$B$13,"getInitialMargin",[1]!obMake("","double",$B267))),"")</f>
        <v>0</v>
      </c>
      <c r="E267" s="42">
        <f t="shared" si="11"/>
        <v>240</v>
      </c>
      <c r="F267" s="42">
        <f>IF($D$22,[1]!obget([1]!obcall("",$B$22,"get",[1]!obMake("","int",E267))),"")</f>
        <v>9.6748758451403862</v>
      </c>
      <c r="G267" s="42">
        <f>IF($D$22,[1]!obget([1]!obcall("",$B$23,"get",[1]!obMake("","int",E267)))^2,"")</f>
        <v>1.6508840842859581E-2</v>
      </c>
      <c r="H267" s="42">
        <f>IF($D$22,[1]!obget([1]!obcall("",$B$24,"get",[1]!obMake("","int",E267))),"")</f>
        <v>0.22976965899175683</v>
      </c>
      <c r="AH267" s="24"/>
      <c r="IW267" s="28"/>
    </row>
    <row r="268" spans="1:257" ht="11.85" customHeight="1" x14ac:dyDescent="0.3">
      <c r="A268" s="28" t="str">
        <f t="shared" si="10"/>
        <v/>
      </c>
      <c r="B268" s="42">
        <f t="shared" si="9"/>
        <v>12.05</v>
      </c>
      <c r="C268" s="47">
        <f>IF($C$14,[1]!obget([1]!obcall("",$B$14,"getInitialMargin",[1]!obMake("","double",$B268))),"")</f>
        <v>0</v>
      </c>
      <c r="D268" s="45">
        <f>IF($C$13,[1]!obget([1]!obcall("",$B$13,"getInitialMargin",[1]!obMake("","double",$B268))),"")</f>
        <v>0</v>
      </c>
      <c r="E268" s="42">
        <f t="shared" si="11"/>
        <v>241</v>
      </c>
      <c r="F268" s="42">
        <f>IF($D$22,[1]!obget([1]!obcall("",$B$22,"get",[1]!obMake("","int",E268))),"")</f>
        <v>8.0552959495372267</v>
      </c>
      <c r="G268" s="42">
        <f>IF($D$22,[1]!obget([1]!obcall("",$B$23,"get",[1]!obMake("","int",E268)))^2,"")</f>
        <v>6.4064219423067295E-2</v>
      </c>
      <c r="H268" s="42">
        <f>IF($D$22,[1]!obget([1]!obcall("",$B$24,"get",[1]!obMake("","int",E268))),"")</f>
        <v>0.16602798404226682</v>
      </c>
      <c r="AH268" s="24"/>
      <c r="IW268" s="28"/>
    </row>
    <row r="269" spans="1:257" ht="11.85" customHeight="1" x14ac:dyDescent="0.3">
      <c r="A269" s="28" t="str">
        <f t="shared" si="10"/>
        <v/>
      </c>
      <c r="B269" s="42">
        <f t="shared" si="9"/>
        <v>12.100000000000001</v>
      </c>
      <c r="C269" s="47">
        <f>IF($C$14,[1]!obget([1]!obcall("",$B$14,"getInitialMargin",[1]!obMake("","double",$B269))),"")</f>
        <v>0</v>
      </c>
      <c r="D269" s="45">
        <f>IF($C$13,[1]!obget([1]!obcall("",$B$13,"getInitialMargin",[1]!obMake("","double",$B269))),"")</f>
        <v>0</v>
      </c>
      <c r="E269" s="42">
        <f t="shared" si="11"/>
        <v>242</v>
      </c>
      <c r="F269" s="42">
        <f>IF($D$22,[1]!obget([1]!obcall("",$B$22,"get",[1]!obMake("","int",E269))),"")</f>
        <v>10.72383005010375</v>
      </c>
      <c r="G269" s="42">
        <f>IF($D$22,[1]!obget([1]!obcall("",$B$23,"get",[1]!obMake("","int",E269)))^2,"")</f>
        <v>0.34303907214151219</v>
      </c>
      <c r="H269" s="42">
        <f>IF($D$22,[1]!obget([1]!obcall("",$B$24,"get",[1]!obMake("","int",E269))),"")</f>
        <v>0.30305960282306077</v>
      </c>
      <c r="AH269" s="24"/>
      <c r="IW269" s="28"/>
    </row>
    <row r="270" spans="1:257" ht="11.85" customHeight="1" x14ac:dyDescent="0.3">
      <c r="A270" s="28" t="str">
        <f t="shared" si="10"/>
        <v/>
      </c>
      <c r="B270" s="42">
        <f t="shared" si="9"/>
        <v>12.15</v>
      </c>
      <c r="C270" s="47">
        <f>IF($C$14,[1]!obget([1]!obcall("",$B$14,"getInitialMargin",[1]!obMake("","double",$B270))),"")</f>
        <v>0</v>
      </c>
      <c r="D270" s="45">
        <f>IF($C$13,[1]!obget([1]!obcall("",$B$13,"getInitialMargin",[1]!obMake("","double",$B270))),"")</f>
        <v>0</v>
      </c>
      <c r="E270" s="42">
        <f t="shared" si="11"/>
        <v>243</v>
      </c>
      <c r="F270" s="42">
        <f>IF($D$22,[1]!obget([1]!obcall("",$B$22,"get",[1]!obMake("","int",E270))),"")</f>
        <v>8.7119165709303843</v>
      </c>
      <c r="G270" s="42">
        <f>IF($D$22,[1]!obget([1]!obcall("",$B$23,"get",[1]!obMake("","int",E270)))^2,"")</f>
        <v>0.10027147983276624</v>
      </c>
      <c r="H270" s="42">
        <f>IF($D$22,[1]!obget([1]!obcall("",$B$24,"get",[1]!obMake("","int",E270))),"")</f>
        <v>0.1899656677369973</v>
      </c>
      <c r="AH270" s="24"/>
      <c r="IW270" s="28"/>
    </row>
    <row r="271" spans="1:257" ht="11.85" customHeight="1" x14ac:dyDescent="0.3">
      <c r="A271" s="28" t="str">
        <f t="shared" si="10"/>
        <v/>
      </c>
      <c r="B271" s="42">
        <f t="shared" si="9"/>
        <v>12.200000000000001</v>
      </c>
      <c r="C271" s="47">
        <f>IF($C$14,[1]!obget([1]!obcall("",$B$14,"getInitialMargin",[1]!obMake("","double",$B271))),"")</f>
        <v>0</v>
      </c>
      <c r="D271" s="45">
        <f>IF($C$13,[1]!obget([1]!obcall("",$B$13,"getInitialMargin",[1]!obMake("","double",$B271))),"")</f>
        <v>0</v>
      </c>
      <c r="E271" s="42">
        <f t="shared" si="11"/>
        <v>244</v>
      </c>
      <c r="F271" s="42">
        <f>IF($D$22,[1]!obget([1]!obcall("",$B$22,"get",[1]!obMake("","int",E271))),"")</f>
        <v>8.1398561092331079</v>
      </c>
      <c r="G271" s="42">
        <f>IF($D$22,[1]!obget([1]!obcall("",$B$23,"get",[1]!obMake("","int",E271)))^2,"")</f>
        <v>8.3860231697944931E-2</v>
      </c>
      <c r="H271" s="42">
        <f>IF($D$22,[1]!obget([1]!obcall("",$B$24,"get",[1]!obMake("","int",E271))),"")</f>
        <v>0.15930918330785493</v>
      </c>
      <c r="AH271" s="24"/>
      <c r="IW271" s="28"/>
    </row>
    <row r="272" spans="1:257" ht="11.85" customHeight="1" x14ac:dyDescent="0.3">
      <c r="A272" s="28" t="str">
        <f t="shared" si="10"/>
        <v/>
      </c>
      <c r="B272" s="42">
        <f t="shared" si="9"/>
        <v>12.25</v>
      </c>
      <c r="C272" s="47">
        <f>IF($C$14,[1]!obget([1]!obcall("",$B$14,"getInitialMargin",[1]!obMake("","double",$B272))),"")</f>
        <v>0</v>
      </c>
      <c r="D272" s="45">
        <f>IF($C$13,[1]!obget([1]!obcall("",$B$13,"getInitialMargin",[1]!obMake("","double",$B272))),"")</f>
        <v>0</v>
      </c>
      <c r="E272" s="42">
        <f t="shared" si="11"/>
        <v>245</v>
      </c>
      <c r="F272" s="42">
        <f>IF($D$22,[1]!obget([1]!obcall("",$B$22,"get",[1]!obMake("","int",E272))),"")</f>
        <v>11.432541435265119</v>
      </c>
      <c r="G272" s="42">
        <f>IF($D$22,[1]!obget([1]!obcall("",$B$23,"get",[1]!obMake("","int",E272)))^2,"")</f>
        <v>6.2025888932021279E-4</v>
      </c>
      <c r="H272" s="42">
        <f>IF($D$22,[1]!obget([1]!obcall("",$B$24,"get",[1]!obMake("","int",E272))),"")</f>
        <v>0.3671115927933255</v>
      </c>
      <c r="AH272" s="24"/>
      <c r="IW272" s="28"/>
    </row>
    <row r="273" spans="1:257" ht="11.85" customHeight="1" x14ac:dyDescent="0.3">
      <c r="A273" s="28" t="str">
        <f t="shared" si="10"/>
        <v/>
      </c>
      <c r="B273" s="42">
        <f t="shared" si="9"/>
        <v>12.3</v>
      </c>
      <c r="C273" s="47">
        <f>IF($C$14,[1]!obget([1]!obcall("",$B$14,"getInitialMargin",[1]!obMake("","double",$B273))),"")</f>
        <v>0</v>
      </c>
      <c r="D273" s="45">
        <f>IF($C$13,[1]!obget([1]!obcall("",$B$13,"getInitialMargin",[1]!obMake("","double",$B273))),"")</f>
        <v>0</v>
      </c>
      <c r="E273" s="42">
        <f t="shared" si="11"/>
        <v>246</v>
      </c>
      <c r="F273" s="42">
        <f>IF($D$22,[1]!obget([1]!obcall("",$B$22,"get",[1]!obMake("","int",E273))),"")</f>
        <v>14.602625743593769</v>
      </c>
      <c r="G273" s="42">
        <f>IF($D$22,[1]!obget([1]!obcall("",$B$23,"get",[1]!obMake("","int",E273)))^2,"")</f>
        <v>1.2647579960990163</v>
      </c>
      <c r="H273" s="42">
        <f>IF($D$22,[1]!obget([1]!obcall("",$B$24,"get",[1]!obMake("","int",E273))),"")</f>
        <v>0.75735170445589128</v>
      </c>
      <c r="AH273" s="24"/>
      <c r="IW273" s="28"/>
    </row>
    <row r="274" spans="1:257" ht="11.85" customHeight="1" x14ac:dyDescent="0.3">
      <c r="A274" s="28" t="str">
        <f t="shared" si="10"/>
        <v/>
      </c>
      <c r="B274" s="42">
        <f t="shared" si="9"/>
        <v>12.350000000000001</v>
      </c>
      <c r="C274" s="47">
        <f>IF($C$14,[1]!obget([1]!obcall("",$B$14,"getInitialMargin",[1]!obMake("","double",$B274))),"")</f>
        <v>0</v>
      </c>
      <c r="D274" s="45">
        <f>IF($C$13,[1]!obget([1]!obcall("",$B$13,"getInitialMargin",[1]!obMake("","double",$B274))),"")</f>
        <v>0</v>
      </c>
      <c r="E274" s="42">
        <f t="shared" si="11"/>
        <v>247</v>
      </c>
      <c r="F274" s="42">
        <f>IF($D$22,[1]!obget([1]!obcall("",$B$22,"get",[1]!obMake("","int",E274))),"")</f>
        <v>6.1085270012303292</v>
      </c>
      <c r="G274" s="42">
        <f>IF($D$22,[1]!obget([1]!obcall("",$B$23,"get",[1]!obMake("","int",E274)))^2,"")</f>
        <v>0.51831306811933575</v>
      </c>
      <c r="H274" s="42">
        <f>IF($D$22,[1]!obget([1]!obcall("",$B$24,"get",[1]!obMake("","int",E274))),"")</f>
        <v>0.13461526902806442</v>
      </c>
      <c r="AH274" s="24"/>
      <c r="IW274" s="28"/>
    </row>
    <row r="275" spans="1:257" ht="11.85" customHeight="1" x14ac:dyDescent="0.3">
      <c r="A275" s="28" t="str">
        <f t="shared" si="10"/>
        <v/>
      </c>
      <c r="B275" s="42">
        <f t="shared" si="9"/>
        <v>12.4</v>
      </c>
      <c r="C275" s="47">
        <f>IF($C$14,[1]!obget([1]!obcall("",$B$14,"getInitialMargin",[1]!obMake("","double",$B275))),"")</f>
        <v>0</v>
      </c>
      <c r="D275" s="45">
        <f>IF($C$13,[1]!obget([1]!obcall("",$B$13,"getInitialMargin",[1]!obMake("","double",$B275))),"")</f>
        <v>0</v>
      </c>
      <c r="E275" s="42">
        <f t="shared" si="11"/>
        <v>248</v>
      </c>
      <c r="F275" s="42">
        <f>IF($D$22,[1]!obget([1]!obcall("",$B$22,"get",[1]!obMake("","int",E275))),"")</f>
        <v>10.962143927902156</v>
      </c>
      <c r="G275" s="42">
        <f>IF($D$22,[1]!obget([1]!obcall("",$B$23,"get",[1]!obMake("","int",E275)))^2,"")</f>
        <v>5.4761443670552468E-2</v>
      </c>
      <c r="H275" s="42">
        <f>IF($D$22,[1]!obget([1]!obcall("",$B$24,"get",[1]!obMake("","int",E275))),"")</f>
        <v>0.33473575118333132</v>
      </c>
      <c r="AH275" s="24"/>
      <c r="IW275" s="28"/>
    </row>
    <row r="276" spans="1:257" ht="11.85" customHeight="1" x14ac:dyDescent="0.3">
      <c r="A276" s="28" t="str">
        <f t="shared" si="10"/>
        <v/>
      </c>
      <c r="B276" s="42">
        <f t="shared" si="9"/>
        <v>12.450000000000001</v>
      </c>
      <c r="C276" s="47">
        <f>IF($C$14,[1]!obget([1]!obcall("",$B$14,"getInitialMargin",[1]!obMake("","double",$B276))),"")</f>
        <v>0</v>
      </c>
      <c r="D276" s="45">
        <f>IF($C$13,[1]!obget([1]!obcall("",$B$13,"getInitialMargin",[1]!obMake("","double",$B276))),"")</f>
        <v>0</v>
      </c>
      <c r="E276" s="42">
        <f t="shared" si="11"/>
        <v>249</v>
      </c>
      <c r="F276" s="42">
        <f>IF($D$22,[1]!obget([1]!obcall("",$B$22,"get",[1]!obMake("","int",E276))),"")</f>
        <v>6.5681577469806891</v>
      </c>
      <c r="G276" s="42">
        <f>IF($D$22,[1]!obget([1]!obcall("",$B$23,"get",[1]!obMake("","int",E276)))^2,"")</f>
        <v>5.1060935043200056E-2</v>
      </c>
      <c r="H276" s="42">
        <f>IF($D$22,[1]!obget([1]!obcall("",$B$24,"get",[1]!obMake("","int",E276))),"")</f>
        <v>0.13405486978658965</v>
      </c>
      <c r="AH276" s="24"/>
      <c r="IW276" s="28"/>
    </row>
    <row r="277" spans="1:257" ht="11.85" customHeight="1" x14ac:dyDescent="0.3">
      <c r="A277" s="28">
        <f t="shared" si="10"/>
        <v>12.5</v>
      </c>
      <c r="B277" s="42">
        <f t="shared" si="9"/>
        <v>12.5</v>
      </c>
      <c r="C277" s="47">
        <f>IF($C$14,[1]!obget([1]!obcall("",$B$14,"getInitialMargin",[1]!obMake("","double",$B277))),"")</f>
        <v>0</v>
      </c>
      <c r="D277" s="45">
        <f>IF($C$13,[1]!obget([1]!obcall("",$B$13,"getInitialMargin",[1]!obMake("","double",$B277))),"")</f>
        <v>0</v>
      </c>
      <c r="E277" s="42">
        <f t="shared" si="11"/>
        <v>250</v>
      </c>
      <c r="F277" s="42">
        <f>IF($D$22,[1]!obget([1]!obcall("",$B$22,"get",[1]!obMake("","int",E277))),"")</f>
        <v>7.4284196427737914</v>
      </c>
      <c r="G277" s="42">
        <f>IF($D$22,[1]!obget([1]!obcall("",$B$23,"get",[1]!obMake("","int",E277)))^2,"")</f>
        <v>0.83945260854332882</v>
      </c>
      <c r="H277" s="42">
        <f>IF($D$22,[1]!obget([1]!obcall("",$B$24,"get",[1]!obMake("","int",E277))),"")</f>
        <v>0.14212261980518137</v>
      </c>
      <c r="AH277" s="24"/>
      <c r="IW277" s="28"/>
    </row>
    <row r="278" spans="1:257" ht="11.85" customHeight="1" x14ac:dyDescent="0.3">
      <c r="A278" s="28" t="str">
        <f t="shared" si="10"/>
        <v/>
      </c>
      <c r="B278" s="42">
        <f t="shared" si="9"/>
        <v>12.55</v>
      </c>
      <c r="C278" s="47">
        <f>IF($C$14,[1]!obget([1]!obcall("",$B$14,"getInitialMargin",[1]!obMake("","double",$B278))),"")</f>
        <v>0</v>
      </c>
      <c r="D278" s="45">
        <f>IF($C$13,[1]!obget([1]!obcall("",$B$13,"getInitialMargin",[1]!obMake("","double",$B278))),"")</f>
        <v>0</v>
      </c>
      <c r="E278" s="42">
        <f t="shared" si="11"/>
        <v>251</v>
      </c>
      <c r="F278" s="42">
        <f>IF($D$22,[1]!obget([1]!obcall("",$B$22,"get",[1]!obMake("","int",E278))),"")</f>
        <v>9.6716203970696863</v>
      </c>
      <c r="G278" s="42">
        <f>IF($D$22,[1]!obget([1]!obcall("",$B$23,"get",[1]!obMake("","int",E278)))^2,"")</f>
        <v>0.63610875310175019</v>
      </c>
      <c r="H278" s="42">
        <f>IF($D$22,[1]!obget([1]!obcall("",$B$24,"get",[1]!obMake("","int",E278))),"")</f>
        <v>0.2297962172312622</v>
      </c>
      <c r="AH278" s="24"/>
      <c r="IW278" s="28"/>
    </row>
    <row r="279" spans="1:257" ht="11.85" customHeight="1" x14ac:dyDescent="0.3">
      <c r="A279" s="28" t="str">
        <f t="shared" si="10"/>
        <v/>
      </c>
      <c r="B279" s="42">
        <f t="shared" si="9"/>
        <v>12.600000000000001</v>
      </c>
      <c r="C279" s="47">
        <f>IF($C$14,[1]!obget([1]!obcall("",$B$14,"getInitialMargin",[1]!obMake("","double",$B279))),"")</f>
        <v>0</v>
      </c>
      <c r="D279" s="45">
        <f>IF($C$13,[1]!obget([1]!obcall("",$B$13,"getInitialMargin",[1]!obMake("","double",$B279))),"")</f>
        <v>0</v>
      </c>
      <c r="E279" s="42">
        <f t="shared" si="11"/>
        <v>252</v>
      </c>
      <c r="F279" s="42">
        <f>IF($D$22,[1]!obget([1]!obcall("",$B$22,"get",[1]!obMake("","int",E279))),"")</f>
        <v>7.1766578686779816</v>
      </c>
      <c r="G279" s="42">
        <f>IF($D$22,[1]!obget([1]!obcall("",$B$23,"get",[1]!obMake("","int",E279)))^2,"")</f>
        <v>2.1185091279178499E-2</v>
      </c>
      <c r="H279" s="42">
        <f>IF($D$22,[1]!obget([1]!obcall("",$B$24,"get",[1]!obMake("","int",E279))),"")</f>
        <v>0.13841612083740806</v>
      </c>
      <c r="AH279" s="24"/>
      <c r="IW279" s="28"/>
    </row>
    <row r="280" spans="1:257" ht="11.85" customHeight="1" x14ac:dyDescent="0.3">
      <c r="A280" s="28" t="str">
        <f t="shared" si="10"/>
        <v/>
      </c>
      <c r="B280" s="42">
        <f t="shared" si="9"/>
        <v>12.65</v>
      </c>
      <c r="C280" s="47">
        <f>IF($C$14,[1]!obget([1]!obcall("",$B$14,"getInitialMargin",[1]!obMake("","double",$B280))),"")</f>
        <v>0</v>
      </c>
      <c r="D280" s="45">
        <f>IF($C$13,[1]!obget([1]!obcall("",$B$13,"getInitialMargin",[1]!obMake("","double",$B280))),"")</f>
        <v>0</v>
      </c>
      <c r="E280" s="42">
        <f t="shared" si="11"/>
        <v>253</v>
      </c>
      <c r="F280" s="42">
        <f>IF($D$22,[1]!obget([1]!obcall("",$B$22,"get",[1]!obMake("","int",E280))),"")</f>
        <v>5.2624891883774394</v>
      </c>
      <c r="G280" s="42">
        <f>IF($D$22,[1]!obget([1]!obcall("",$B$23,"get",[1]!obMake("","int",E280)))^2,"")</f>
        <v>8.2132731992391322E-2</v>
      </c>
      <c r="H280" s="42">
        <f>IF($D$22,[1]!obget([1]!obcall("",$B$24,"get",[1]!obMake("","int",E280))),"")</f>
        <v>0.14736683101416981</v>
      </c>
      <c r="AH280" s="24"/>
      <c r="IW280" s="28"/>
    </row>
    <row r="281" spans="1:257" ht="11.85" customHeight="1" x14ac:dyDescent="0.3">
      <c r="A281" s="28" t="str">
        <f t="shared" si="10"/>
        <v/>
      </c>
      <c r="B281" s="42">
        <f t="shared" si="9"/>
        <v>12.700000000000001</v>
      </c>
      <c r="C281" s="47">
        <f>IF($C$14,[1]!obget([1]!obcall("",$B$14,"getInitialMargin",[1]!obMake("","double",$B281))),"")</f>
        <v>0</v>
      </c>
      <c r="D281" s="45">
        <f>IF($C$13,[1]!obget([1]!obcall("",$B$13,"getInitialMargin",[1]!obMake("","double",$B281))),"")</f>
        <v>0</v>
      </c>
      <c r="E281" s="42">
        <f t="shared" si="11"/>
        <v>254</v>
      </c>
      <c r="F281" s="42">
        <f>IF($D$22,[1]!obget([1]!obcall("",$B$22,"get",[1]!obMake("","int",E281))),"")</f>
        <v>5.9011500066149587</v>
      </c>
      <c r="G281" s="42">
        <f>IF($D$22,[1]!obget([1]!obcall("",$B$23,"get",[1]!obMake("","int",E281)))^2,"")</f>
        <v>2.4161267255692769E-2</v>
      </c>
      <c r="H281" s="42">
        <f>IF($D$22,[1]!obget([1]!obcall("",$B$24,"get",[1]!obMake("","int",E281))),"")</f>
        <v>0.13722502857968288</v>
      </c>
      <c r="AH281" s="24"/>
      <c r="IW281" s="28"/>
    </row>
    <row r="282" spans="1:257" ht="11.85" customHeight="1" x14ac:dyDescent="0.3">
      <c r="A282" s="28" t="str">
        <f t="shared" si="10"/>
        <v/>
      </c>
      <c r="B282" s="42">
        <f t="shared" si="9"/>
        <v>12.75</v>
      </c>
      <c r="C282" s="47">
        <f>IF($C$14,[1]!obget([1]!obcall("",$B$14,"getInitialMargin",[1]!obMake("","double",$B282))),"")</f>
        <v>0</v>
      </c>
      <c r="D282" s="45">
        <f>IF($C$13,[1]!obget([1]!obcall("",$B$13,"getInitialMargin",[1]!obMake("","double",$B282))),"")</f>
        <v>0</v>
      </c>
      <c r="E282" s="42">
        <f t="shared" si="11"/>
        <v>255</v>
      </c>
      <c r="F282" s="42">
        <f>IF($D$22,[1]!obget([1]!obcall("",$B$22,"get",[1]!obMake("","int",E282))),"")</f>
        <v>5.3471180835984127</v>
      </c>
      <c r="G282" s="42">
        <f>IF($D$22,[1]!obget([1]!obcall("",$B$23,"get",[1]!obMake("","int",E282)))^2,"")</f>
        <v>2.5791013240858928E-2</v>
      </c>
      <c r="H282" s="42">
        <f>IF($D$22,[1]!obget([1]!obcall("",$B$24,"get",[1]!obMake("","int",E282))),"")</f>
        <v>0.14630332984698308</v>
      </c>
      <c r="AH282" s="24"/>
      <c r="IW282" s="28"/>
    </row>
    <row r="283" spans="1:257" ht="11.85" customHeight="1" x14ac:dyDescent="0.3">
      <c r="A283" s="28" t="str">
        <f t="shared" si="10"/>
        <v/>
      </c>
      <c r="B283" s="42">
        <f t="shared" ref="B283:B346" si="12">IF($D$22,(ROW(A283)-ROW($A$27))*$C$17,"")</f>
        <v>12.8</v>
      </c>
      <c r="C283" s="47">
        <f>IF($C$14,[1]!obget([1]!obcall("",$B$14,"getInitialMargin",[1]!obMake("","double",$B283))),"")</f>
        <v>0</v>
      </c>
      <c r="D283" s="45">
        <f>IF($C$13,[1]!obget([1]!obcall("",$B$13,"getInitialMargin",[1]!obMake("","double",$B283))),"")</f>
        <v>0</v>
      </c>
      <c r="E283" s="42">
        <f t="shared" si="11"/>
        <v>256</v>
      </c>
      <c r="F283" s="42">
        <f>IF($D$22,[1]!obget([1]!obcall("",$B$22,"get",[1]!obMake("","int",E283))),"")</f>
        <v>9.223497470381826</v>
      </c>
      <c r="G283" s="42">
        <f>IF($D$22,[1]!obget([1]!obcall("",$B$23,"get",[1]!obMake("","int",E283)))^2,"")</f>
        <v>4.4803291556751875E-7</v>
      </c>
      <c r="H283" s="42">
        <f>IF($D$22,[1]!obget([1]!obcall("",$B$24,"get",[1]!obMake("","int",E283))),"")</f>
        <v>0.21102738421643696</v>
      </c>
      <c r="AH283" s="24"/>
      <c r="IW283" s="28"/>
    </row>
    <row r="284" spans="1:257" x14ac:dyDescent="0.3">
      <c r="A284" s="28" t="str">
        <f t="shared" ref="A284:A347" si="13">IF($D$22,IF(MOD((ROW(A284)-ROW($A$27))*$C$17,$C$18/10)&lt;0.0001,(ROW(A284)-ROW($A$27))*$C$17,""),"")</f>
        <v/>
      </c>
      <c r="B284" s="42">
        <f t="shared" si="12"/>
        <v>12.850000000000001</v>
      </c>
      <c r="C284" s="47">
        <f>IF($C$14,[1]!obget([1]!obcall("",$B$14,"getInitialMargin",[1]!obMake("","double",$B284))),"")</f>
        <v>0</v>
      </c>
      <c r="D284" s="45">
        <f>IF($C$13,[1]!obget([1]!obcall("",$B$13,"getInitialMargin",[1]!obMake("","double",$B284))),"")</f>
        <v>0</v>
      </c>
      <c r="E284" s="42">
        <f t="shared" ref="E284:E347" si="14">IF($D$22,E283+1,"")</f>
        <v>257</v>
      </c>
      <c r="F284" s="42">
        <f>IF($D$22,[1]!obget([1]!obcall("",$B$22,"get",[1]!obMake("","int",E284))),"")</f>
        <v>6.9063641712759294</v>
      </c>
      <c r="G284" s="42">
        <f>IF($D$22,[1]!obget([1]!obcall("",$B$23,"get",[1]!obMake("","int",E284)))^2,"")</f>
        <v>4.4291155613364719E-2</v>
      </c>
      <c r="H284" s="42">
        <f>IF($D$22,[1]!obget([1]!obcall("",$B$24,"get",[1]!obMake("","int",E284))),"")</f>
        <v>0.136347806276719</v>
      </c>
      <c r="AH284" s="24"/>
      <c r="IW284" s="28"/>
    </row>
    <row r="285" spans="1:257" x14ac:dyDescent="0.3">
      <c r="A285" s="28" t="str">
        <f t="shared" si="13"/>
        <v/>
      </c>
      <c r="B285" s="42">
        <f t="shared" si="12"/>
        <v>12.9</v>
      </c>
      <c r="C285" s="47">
        <f>IF($C$14,[1]!obget([1]!obcall("",$B$14,"getInitialMargin",[1]!obMake("","double",$B285))),"")</f>
        <v>0</v>
      </c>
      <c r="D285" s="45">
        <f>IF($C$13,[1]!obget([1]!obcall("",$B$13,"getInitialMargin",[1]!obMake("","double",$B285))),"")</f>
        <v>0</v>
      </c>
      <c r="E285" s="42">
        <f t="shared" si="14"/>
        <v>258</v>
      </c>
      <c r="F285" s="42">
        <f>IF($D$22,[1]!obget([1]!obcall("",$B$22,"get",[1]!obMake("","int",E285))),"")</f>
        <v>6.6952363279062919</v>
      </c>
      <c r="G285" s="42">
        <f>IF($D$22,[1]!obget([1]!obcall("",$B$23,"get",[1]!obMake("","int",E285)))^2,"")</f>
        <v>8.1186627730083116E-2</v>
      </c>
      <c r="H285" s="42">
        <f>IF($D$22,[1]!obget([1]!obcall("",$B$24,"get",[1]!obMake("","int",E285))),"")</f>
        <v>0.13420970922510855</v>
      </c>
      <c r="AH285" s="24"/>
      <c r="IW285" s="28"/>
    </row>
    <row r="286" spans="1:257" x14ac:dyDescent="0.3">
      <c r="A286" s="28" t="str">
        <f t="shared" si="13"/>
        <v/>
      </c>
      <c r="B286" s="42">
        <f t="shared" si="12"/>
        <v>12.950000000000001</v>
      </c>
      <c r="C286" s="47">
        <f>IF($C$14,[1]!obget([1]!obcall("",$B$14,"getInitialMargin",[1]!obMake("","double",$B286))),"")</f>
        <v>0</v>
      </c>
      <c r="D286" s="45">
        <f>IF($C$13,[1]!obget([1]!obcall("",$B$13,"getInitialMargin",[1]!obMake("","double",$B286))),"")</f>
        <v>0</v>
      </c>
      <c r="E286" s="42">
        <f t="shared" si="14"/>
        <v>259</v>
      </c>
      <c r="F286" s="42">
        <f>IF($D$22,[1]!obget([1]!obcall("",$B$22,"get",[1]!obMake("","int",E286))),"")</f>
        <v>9.6023224939382779</v>
      </c>
      <c r="G286" s="42">
        <f>IF($D$22,[1]!obget([1]!obcall("",$B$23,"get",[1]!obMake("","int",E286)))^2,"")</f>
        <v>2.2032553937766902E-2</v>
      </c>
      <c r="H286" s="42">
        <f>IF($D$22,[1]!obget([1]!obcall("",$B$24,"get",[1]!obMake("","int",E286))),"")</f>
        <v>0.23093142230986052</v>
      </c>
      <c r="AH286" s="24"/>
      <c r="IW286" s="28"/>
    </row>
    <row r="287" spans="1:257" x14ac:dyDescent="0.3">
      <c r="A287" s="28">
        <f t="shared" si="13"/>
        <v>13</v>
      </c>
      <c r="B287" s="42">
        <f t="shared" si="12"/>
        <v>13</v>
      </c>
      <c r="C287" s="47">
        <f>IF($C$14,[1]!obget([1]!obcall("",$B$14,"getInitialMargin",[1]!obMake("","double",$B287))),"")</f>
        <v>0</v>
      </c>
      <c r="D287" s="45">
        <f>IF($C$13,[1]!obget([1]!obcall("",$B$13,"getInitialMargin",[1]!obMake("","double",$B287))),"")</f>
        <v>0</v>
      </c>
      <c r="E287" s="42">
        <f t="shared" si="14"/>
        <v>260</v>
      </c>
      <c r="F287" s="42">
        <f>IF($D$22,[1]!obget([1]!obcall("",$B$22,"get",[1]!obMake("","int",E287))),"")</f>
        <v>7.5665052913346607</v>
      </c>
      <c r="G287" s="42">
        <f>IF($D$22,[1]!obget([1]!obcall("",$B$23,"get",[1]!obMake("","int",E287)))^2,"")</f>
        <v>8.2012145512984028E-3</v>
      </c>
      <c r="H287" s="42">
        <f>IF($D$22,[1]!obget([1]!obcall("",$B$24,"get",[1]!obMake("","int",E287))),"")</f>
        <v>0.14377122983424728</v>
      </c>
      <c r="AH287" s="24"/>
      <c r="IW287" s="28"/>
    </row>
    <row r="288" spans="1:257" x14ac:dyDescent="0.3">
      <c r="A288" s="28" t="str">
        <f t="shared" si="13"/>
        <v/>
      </c>
      <c r="B288" s="42">
        <f t="shared" si="12"/>
        <v>13.05</v>
      </c>
      <c r="C288" s="47">
        <f>IF($C$14,[1]!obget([1]!obcall("",$B$14,"getInitialMargin",[1]!obMake("","double",$B288))),"")</f>
        <v>0</v>
      </c>
      <c r="D288" s="45">
        <f>IF($C$13,[1]!obget([1]!obcall("",$B$13,"getInitialMargin",[1]!obMake("","double",$B288))),"")</f>
        <v>0</v>
      </c>
      <c r="E288" s="42">
        <f t="shared" si="14"/>
        <v>261</v>
      </c>
      <c r="F288" s="42">
        <f>IF($D$22,[1]!obget([1]!obcall("",$B$22,"get",[1]!obMake("","int",E288))),"")</f>
        <v>6.2112357418615414</v>
      </c>
      <c r="G288" s="42">
        <f>IF($D$22,[1]!obget([1]!obcall("",$B$23,"get",[1]!obMake("","int",E288)))^2,"")</f>
        <v>5.1911425681520781E-2</v>
      </c>
      <c r="H288" s="42">
        <f>IF($D$22,[1]!obget([1]!obcall("",$B$24,"get",[1]!obMake("","int",E288))),"")</f>
        <v>0.13493857405841814</v>
      </c>
      <c r="AH288" s="24"/>
      <c r="IW288" s="28"/>
    </row>
    <row r="289" spans="1:257" x14ac:dyDescent="0.3">
      <c r="A289" s="28" t="str">
        <f t="shared" si="13"/>
        <v/>
      </c>
      <c r="B289" s="42">
        <f t="shared" si="12"/>
        <v>13.100000000000001</v>
      </c>
      <c r="C289" s="47">
        <f>IF($C$14,[1]!obget([1]!obcall("",$B$14,"getInitialMargin",[1]!obMake("","double",$B289))),"")</f>
        <v>0</v>
      </c>
      <c r="D289" s="45">
        <f>IF($C$13,[1]!obget([1]!obcall("",$B$13,"getInitialMargin",[1]!obMake("","double",$B289))),"")</f>
        <v>0</v>
      </c>
      <c r="E289" s="42">
        <f t="shared" si="14"/>
        <v>262</v>
      </c>
      <c r="F289" s="42">
        <f>IF($D$22,[1]!obget([1]!obcall("",$B$22,"get",[1]!obMake("","int",E289))),"")</f>
        <v>6.2883765230578277</v>
      </c>
      <c r="G289" s="42">
        <f>IF($D$22,[1]!obget([1]!obcall("",$B$23,"get",[1]!obMake("","int",E289)))^2,"")</f>
        <v>3.3460588748516602E-2</v>
      </c>
      <c r="H289" s="42">
        <f>IF($D$22,[1]!obget([1]!obcall("",$B$24,"get",[1]!obMake("","int",E289))),"")</f>
        <v>0.13455968384720912</v>
      </c>
      <c r="AH289" s="24"/>
      <c r="IW289" s="28"/>
    </row>
    <row r="290" spans="1:257" x14ac:dyDescent="0.3">
      <c r="A290" s="28" t="str">
        <f t="shared" si="13"/>
        <v/>
      </c>
      <c r="B290" s="42">
        <f t="shared" si="12"/>
        <v>13.15</v>
      </c>
      <c r="C290" s="47">
        <f>IF($C$14,[1]!obget([1]!obcall("",$B$14,"getInitialMargin",[1]!obMake("","double",$B290))),"")</f>
        <v>0</v>
      </c>
      <c r="D290" s="45">
        <f>IF($C$13,[1]!obget([1]!obcall("",$B$13,"getInitialMargin",[1]!obMake("","double",$B290))),"")</f>
        <v>0</v>
      </c>
      <c r="E290" s="42">
        <f t="shared" si="14"/>
        <v>263</v>
      </c>
      <c r="F290" s="42">
        <f>IF($D$22,[1]!obget([1]!obcall("",$B$22,"get",[1]!obMake("","int",E290))),"")</f>
        <v>5.3163168453005616</v>
      </c>
      <c r="G290" s="42">
        <f>IF($D$22,[1]!obget([1]!obcall("",$B$23,"get",[1]!obMake("","int",E290)))^2,"")</f>
        <v>4.9174473921919939E-2</v>
      </c>
      <c r="H290" s="42">
        <f>IF($D$22,[1]!obget([1]!obcall("",$B$24,"get",[1]!obMake("","int",E290))),"")</f>
        <v>0.14735912356079178</v>
      </c>
      <c r="AH290" s="24"/>
      <c r="IW290" s="28"/>
    </row>
    <row r="291" spans="1:257" x14ac:dyDescent="0.3">
      <c r="A291" s="28" t="str">
        <f t="shared" si="13"/>
        <v/>
      </c>
      <c r="B291" s="42">
        <f t="shared" si="12"/>
        <v>13.200000000000001</v>
      </c>
      <c r="C291" s="47">
        <f>IF($C$14,[1]!obget([1]!obcall("",$B$14,"getInitialMargin",[1]!obMake("","double",$B291))),"")</f>
        <v>0</v>
      </c>
      <c r="D291" s="45">
        <f>IF($C$13,[1]!obget([1]!obcall("",$B$13,"getInitialMargin",[1]!obMake("","double",$B291))),"")</f>
        <v>0</v>
      </c>
      <c r="E291" s="42">
        <f t="shared" si="14"/>
        <v>264</v>
      </c>
      <c r="F291" s="42">
        <f>IF($D$22,[1]!obget([1]!obcall("",$B$22,"get",[1]!obMake("","int",E291))),"")</f>
        <v>10.403001623719323</v>
      </c>
      <c r="G291" s="42">
        <f>IF($D$22,[1]!obget([1]!obcall("",$B$23,"get",[1]!obMake("","int",E291)))^2,"")</f>
        <v>6.5785563483064888E-3</v>
      </c>
      <c r="H291" s="42">
        <f>IF($D$22,[1]!obget([1]!obcall("",$B$24,"get",[1]!obMake("","int",E291))),"")</f>
        <v>0.27457143167555986</v>
      </c>
      <c r="AH291" s="24"/>
      <c r="IW291" s="28"/>
    </row>
    <row r="292" spans="1:257" x14ac:dyDescent="0.3">
      <c r="A292" s="28" t="str">
        <f t="shared" si="13"/>
        <v/>
      </c>
      <c r="B292" s="42">
        <f t="shared" si="12"/>
        <v>13.25</v>
      </c>
      <c r="C292" s="47">
        <f>IF($C$14,[1]!obget([1]!obcall("",$B$14,"getInitialMargin",[1]!obMake("","double",$B292))),"")</f>
        <v>0</v>
      </c>
      <c r="D292" s="45">
        <f>IF($C$13,[1]!obget([1]!obcall("",$B$13,"getInitialMargin",[1]!obMake("","double",$B292))),"")</f>
        <v>0</v>
      </c>
      <c r="E292" s="42">
        <f t="shared" si="14"/>
        <v>265</v>
      </c>
      <c r="F292" s="42">
        <f>IF($D$22,[1]!obget([1]!obcall("",$B$22,"get",[1]!obMake("","int",E292))),"")</f>
        <v>7.266761988251603</v>
      </c>
      <c r="G292" s="42">
        <f>IF($D$22,[1]!obget([1]!obcall("",$B$23,"get",[1]!obMake("","int",E292)))^2,"")</f>
        <v>0.44663584496537556</v>
      </c>
      <c r="H292" s="42">
        <f>IF($D$22,[1]!obget([1]!obcall("",$B$24,"get",[1]!obMake("","int",E292))),"")</f>
        <v>0.13914377956283763</v>
      </c>
      <c r="AH292" s="24"/>
      <c r="IW292" s="28"/>
    </row>
    <row r="293" spans="1:257" x14ac:dyDescent="0.3">
      <c r="A293" s="28" t="str">
        <f t="shared" si="13"/>
        <v/>
      </c>
      <c r="B293" s="42">
        <f t="shared" si="12"/>
        <v>13.3</v>
      </c>
      <c r="C293" s="47">
        <f>IF($C$14,[1]!obget([1]!obcall("",$B$14,"getInitialMargin",[1]!obMake("","double",$B293))),"")</f>
        <v>0</v>
      </c>
      <c r="D293" s="45">
        <f>IF($C$13,[1]!obget([1]!obcall("",$B$13,"getInitialMargin",[1]!obMake("","double",$B293))),"")</f>
        <v>0</v>
      </c>
      <c r="E293" s="42">
        <f t="shared" si="14"/>
        <v>266</v>
      </c>
      <c r="F293" s="42">
        <f>IF($D$22,[1]!obget([1]!obcall("",$B$22,"get",[1]!obMake("","int",E293))),"")</f>
        <v>5.7725542710434148</v>
      </c>
      <c r="G293" s="42">
        <f>IF($D$22,[1]!obget([1]!obcall("",$B$23,"get",[1]!obMake("","int",E293)))^2,"")</f>
        <v>7.5507442334276764E-3</v>
      </c>
      <c r="H293" s="42">
        <f>IF($D$22,[1]!obget([1]!obcall("",$B$24,"get",[1]!obMake("","int",E293))),"")</f>
        <v>0.13945742286738255</v>
      </c>
      <c r="AH293" s="24"/>
      <c r="IW293" s="28"/>
    </row>
    <row r="294" spans="1:257" x14ac:dyDescent="0.3">
      <c r="A294" s="28" t="str">
        <f t="shared" si="13"/>
        <v/>
      </c>
      <c r="B294" s="42">
        <f t="shared" si="12"/>
        <v>13.350000000000001</v>
      </c>
      <c r="C294" s="47">
        <f>IF($C$14,[1]!obget([1]!obcall("",$B$14,"getInitialMargin",[1]!obMake("","double",$B294))),"")</f>
        <v>0</v>
      </c>
      <c r="D294" s="45">
        <f>IF($C$13,[1]!obget([1]!obcall("",$B$13,"getInitialMargin",[1]!obMake("","double",$B294))),"")</f>
        <v>0</v>
      </c>
      <c r="E294" s="42">
        <f t="shared" si="14"/>
        <v>267</v>
      </c>
      <c r="F294" s="42">
        <f>IF($D$22,[1]!obget([1]!obcall("",$B$22,"get",[1]!obMake("","int",E294))),"")</f>
        <v>7.2732764269806687</v>
      </c>
      <c r="G294" s="42">
        <f>IF($D$22,[1]!obget([1]!obcall("",$B$23,"get",[1]!obMake("","int",E294)))^2,"")</f>
        <v>1.5842619712975195E-2</v>
      </c>
      <c r="H294" s="42">
        <f>IF($D$22,[1]!obget([1]!obcall("",$B$24,"get",[1]!obMake("","int",E294))),"")</f>
        <v>0.14029910161468295</v>
      </c>
      <c r="AH294" s="24"/>
      <c r="IW294" s="28"/>
    </row>
    <row r="295" spans="1:257" x14ac:dyDescent="0.3">
      <c r="A295" s="28" t="str">
        <f t="shared" si="13"/>
        <v/>
      </c>
      <c r="B295" s="42">
        <f t="shared" si="12"/>
        <v>13.4</v>
      </c>
      <c r="C295" s="47">
        <f>IF($C$14,[1]!obget([1]!obcall("",$B$14,"getInitialMargin",[1]!obMake("","double",$B295))),"")</f>
        <v>0</v>
      </c>
      <c r="D295" s="45">
        <f>IF($C$13,[1]!obget([1]!obcall("",$B$13,"getInitialMargin",[1]!obMake("","double",$B295))),"")</f>
        <v>0</v>
      </c>
      <c r="E295" s="42">
        <f t="shared" si="14"/>
        <v>268</v>
      </c>
      <c r="F295" s="42">
        <f>IF($D$22,[1]!obget([1]!obcall("",$B$22,"get",[1]!obMake("","int",E295))),"")</f>
        <v>6.0707495133378782</v>
      </c>
      <c r="G295" s="42">
        <f>IF($D$22,[1]!obget([1]!obcall("",$B$23,"get",[1]!obMake("","int",E295)))^2,"")</f>
        <v>9.5342294007358927E-2</v>
      </c>
      <c r="H295" s="42">
        <f>IF($D$22,[1]!obget([1]!obcall("",$B$24,"get",[1]!obMake("","int",E295))),"")</f>
        <v>0.13541678658971135</v>
      </c>
      <c r="AH295" s="24"/>
      <c r="IW295" s="28"/>
    </row>
    <row r="296" spans="1:257" x14ac:dyDescent="0.3">
      <c r="A296" s="28" t="str">
        <f t="shared" si="13"/>
        <v/>
      </c>
      <c r="B296" s="42">
        <f t="shared" si="12"/>
        <v>13.450000000000001</v>
      </c>
      <c r="C296" s="47">
        <f>IF($C$14,[1]!obget([1]!obcall("",$B$14,"getInitialMargin",[1]!obMake("","double",$B296))),"")</f>
        <v>0</v>
      </c>
      <c r="D296" s="45">
        <f>IF($C$13,[1]!obget([1]!obcall("",$B$13,"getInitialMargin",[1]!obMake("","double",$B296))),"")</f>
        <v>0</v>
      </c>
      <c r="E296" s="42">
        <f t="shared" si="14"/>
        <v>269</v>
      </c>
      <c r="F296" s="42">
        <f>IF($D$22,[1]!obget([1]!obcall("",$B$22,"get",[1]!obMake("","int",E296))),"")</f>
        <v>8.7323666645175813</v>
      </c>
      <c r="G296" s="42">
        <f>IF($D$22,[1]!obget([1]!obcall("",$B$23,"get",[1]!obMake("","int",E296)))^2,"")</f>
        <v>2.6455370562985612E-2</v>
      </c>
      <c r="H296" s="42">
        <f>IF($D$22,[1]!obget([1]!obcall("",$B$24,"get",[1]!obMake("","int",E296))),"")</f>
        <v>0.19351161949636686</v>
      </c>
      <c r="AH296" s="24"/>
      <c r="IW296" s="28"/>
    </row>
    <row r="297" spans="1:257" x14ac:dyDescent="0.3">
      <c r="A297" s="28">
        <f t="shared" si="13"/>
        <v>13.5</v>
      </c>
      <c r="B297" s="42">
        <f t="shared" si="12"/>
        <v>13.5</v>
      </c>
      <c r="C297" s="47">
        <f>IF($C$14,[1]!obget([1]!obcall("",$B$14,"getInitialMargin",[1]!obMake("","double",$B297))),"")</f>
        <v>0</v>
      </c>
      <c r="D297" s="45">
        <f>IF($C$13,[1]!obget([1]!obcall("",$B$13,"getInitialMargin",[1]!obMake("","double",$B297))),"")</f>
        <v>0</v>
      </c>
      <c r="E297" s="42">
        <f t="shared" si="14"/>
        <v>270</v>
      </c>
      <c r="F297" s="42">
        <f>IF($D$22,[1]!obget([1]!obcall("",$B$22,"get",[1]!obMake("","int",E297))),"")</f>
        <v>9.8923661332414241</v>
      </c>
      <c r="G297" s="42">
        <f>IF($D$22,[1]!obget([1]!obcall("",$B$23,"get",[1]!obMake("","int",E297)))^2,"")</f>
        <v>0.21551952511753869</v>
      </c>
      <c r="H297" s="42">
        <f>IF($D$22,[1]!obget([1]!obcall("",$B$24,"get",[1]!obMake("","int",E297))),"")</f>
        <v>0.24165673540048815</v>
      </c>
      <c r="AH297" s="24"/>
      <c r="IW297" s="28"/>
    </row>
    <row r="298" spans="1:257" x14ac:dyDescent="0.3">
      <c r="A298" s="28" t="str">
        <f t="shared" si="13"/>
        <v/>
      </c>
      <c r="B298" s="42">
        <f t="shared" si="12"/>
        <v>13.55</v>
      </c>
      <c r="C298" s="47">
        <f>IF($C$14,[1]!obget([1]!obcall("",$B$14,"getInitialMargin",[1]!obMake("","double",$B298))),"")</f>
        <v>0</v>
      </c>
      <c r="D298" s="45">
        <f>IF($C$13,[1]!obget([1]!obcall("",$B$13,"getInitialMargin",[1]!obMake("","double",$B298))),"")</f>
        <v>0</v>
      </c>
      <c r="E298" s="42">
        <f t="shared" si="14"/>
        <v>271</v>
      </c>
      <c r="F298" s="42">
        <f>IF($D$22,[1]!obget([1]!obcall("",$B$22,"get",[1]!obMake("","int",E298))),"")</f>
        <v>9.8744751183708406</v>
      </c>
      <c r="G298" s="42">
        <f>IF($D$22,[1]!obget([1]!obcall("",$B$23,"get",[1]!obMake("","int",E298)))^2,"")</f>
        <v>0.1212695082171469</v>
      </c>
      <c r="H298" s="42">
        <f>IF($D$22,[1]!obget([1]!obcall("",$B$24,"get",[1]!obMake("","int",E298))),"")</f>
        <v>0.25070484975519447</v>
      </c>
      <c r="AH298" s="24"/>
      <c r="IW298" s="28"/>
    </row>
    <row r="299" spans="1:257" x14ac:dyDescent="0.3">
      <c r="A299" s="28" t="str">
        <f t="shared" si="13"/>
        <v/>
      </c>
      <c r="B299" s="42">
        <f t="shared" si="12"/>
        <v>13.600000000000001</v>
      </c>
      <c r="C299" s="47">
        <f>IF($C$14,[1]!obget([1]!obcall("",$B$14,"getInitialMargin",[1]!obMake("","double",$B299))),"")</f>
        <v>0</v>
      </c>
      <c r="D299" s="45">
        <f>IF($C$13,[1]!obget([1]!obcall("",$B$13,"getInitialMargin",[1]!obMake("","double",$B299))),"")</f>
        <v>0</v>
      </c>
      <c r="E299" s="42">
        <f t="shared" si="14"/>
        <v>272</v>
      </c>
      <c r="F299" s="42">
        <f>IF($D$22,[1]!obget([1]!obcall("",$B$22,"get",[1]!obMake("","int",E299))),"")</f>
        <v>9.8325516796693542</v>
      </c>
      <c r="G299" s="42">
        <f>IF($D$22,[1]!obget([1]!obcall("",$B$23,"get",[1]!obMake("","int",E299)))^2,"")</f>
        <v>3.5502859601289898E-2</v>
      </c>
      <c r="H299" s="42">
        <f>IF($D$22,[1]!obget([1]!obcall("",$B$24,"get",[1]!obMake("","int",E299))),"")</f>
        <v>0.25218863131516456</v>
      </c>
      <c r="AH299" s="24"/>
      <c r="IW299" s="28"/>
    </row>
    <row r="300" spans="1:257" x14ac:dyDescent="0.3">
      <c r="A300" s="28" t="str">
        <f t="shared" si="13"/>
        <v/>
      </c>
      <c r="B300" s="42">
        <f t="shared" si="12"/>
        <v>13.65</v>
      </c>
      <c r="C300" s="47">
        <f>IF($C$14,[1]!obget([1]!obcall("",$B$14,"getInitialMargin",[1]!obMake("","double",$B300))),"")</f>
        <v>0</v>
      </c>
      <c r="D300" s="45">
        <f>IF($C$13,[1]!obget([1]!obcall("",$B$13,"getInitialMargin",[1]!obMake("","double",$B300))),"")</f>
        <v>0</v>
      </c>
      <c r="E300" s="42">
        <f t="shared" si="14"/>
        <v>273</v>
      </c>
      <c r="F300" s="42">
        <f>IF($D$22,[1]!obget([1]!obcall("",$B$22,"get",[1]!obMake("","int",E300))),"")</f>
        <v>7.9026787721396712</v>
      </c>
      <c r="G300" s="42">
        <f>IF($D$22,[1]!obget([1]!obcall("",$B$23,"get",[1]!obMake("","int",E300)))^2,"")</f>
        <v>0.55475747800208941</v>
      </c>
      <c r="H300" s="42">
        <f>IF($D$22,[1]!obget([1]!obcall("",$B$24,"get",[1]!obMake("","int",E300))),"")</f>
        <v>0.15166584437303576</v>
      </c>
      <c r="AH300" s="24"/>
      <c r="IW300" s="28"/>
    </row>
    <row r="301" spans="1:257" x14ac:dyDescent="0.3">
      <c r="A301" s="28" t="str">
        <f t="shared" si="13"/>
        <v/>
      </c>
      <c r="B301" s="42">
        <f t="shared" si="12"/>
        <v>13.700000000000001</v>
      </c>
      <c r="C301" s="47">
        <f>IF($C$14,[1]!obget([1]!obcall("",$B$14,"getInitialMargin",[1]!obMake("","double",$B301))),"")</f>
        <v>0</v>
      </c>
      <c r="D301" s="45">
        <f>IF($C$13,[1]!obget([1]!obcall("",$B$13,"getInitialMargin",[1]!obMake("","double",$B301))),"")</f>
        <v>0</v>
      </c>
      <c r="E301" s="42">
        <f t="shared" si="14"/>
        <v>274</v>
      </c>
      <c r="F301" s="42">
        <f>IF($D$22,[1]!obget([1]!obcall("",$B$22,"get",[1]!obMake("","int",E301))),"")</f>
        <v>11.410135166277913</v>
      </c>
      <c r="G301" s="42">
        <f>IF($D$22,[1]!obget([1]!obcall("",$B$23,"get",[1]!obMake("","int",E301)))^2,"")</f>
        <v>5.1213087236010209E-2</v>
      </c>
      <c r="H301" s="42">
        <f>IF($D$22,[1]!obget([1]!obcall("",$B$24,"get",[1]!obMake("","int",E301))),"")</f>
        <v>0.37606914264255353</v>
      </c>
      <c r="AH301" s="24"/>
      <c r="IW301" s="28"/>
    </row>
    <row r="302" spans="1:257" x14ac:dyDescent="0.3">
      <c r="A302" s="28" t="str">
        <f t="shared" si="13"/>
        <v/>
      </c>
      <c r="B302" s="42">
        <f t="shared" si="12"/>
        <v>13.75</v>
      </c>
      <c r="C302" s="47">
        <f>IF($C$14,[1]!obget([1]!obcall("",$B$14,"getInitialMargin",[1]!obMake("","double",$B302))),"")</f>
        <v>0</v>
      </c>
      <c r="D302" s="45">
        <f>IF($C$13,[1]!obget([1]!obcall("",$B$13,"getInitialMargin",[1]!obMake("","double",$B302))),"")</f>
        <v>0</v>
      </c>
      <c r="E302" s="42">
        <f t="shared" si="14"/>
        <v>275</v>
      </c>
      <c r="F302" s="42">
        <f>IF($D$22,[1]!obget([1]!obcall("",$B$22,"get",[1]!obMake("","int",E302))),"")</f>
        <v>5.7282104353052903</v>
      </c>
      <c r="G302" s="42">
        <f>IF($D$22,[1]!obget([1]!obcall("",$B$23,"get",[1]!obMake("","int",E302)))^2,"")</f>
        <v>0.18793025168301111</v>
      </c>
      <c r="H302" s="42">
        <f>IF($D$22,[1]!obget([1]!obcall("",$B$24,"get",[1]!obMake("","int",E302))),"")</f>
        <v>0.13971175903286631</v>
      </c>
      <c r="AH302" s="24"/>
      <c r="IW302" s="28"/>
    </row>
    <row r="303" spans="1:257" x14ac:dyDescent="0.3">
      <c r="A303" s="28" t="str">
        <f t="shared" si="13"/>
        <v/>
      </c>
      <c r="B303" s="42">
        <f t="shared" si="12"/>
        <v>13.8</v>
      </c>
      <c r="C303" s="47">
        <f>IF($C$14,[1]!obget([1]!obcall("",$B$14,"getInitialMargin",[1]!obMake("","double",$B303))),"")</f>
        <v>0</v>
      </c>
      <c r="D303" s="45">
        <f>IF($C$13,[1]!obget([1]!obcall("",$B$13,"getInitialMargin",[1]!obMake("","double",$B303))),"")</f>
        <v>0</v>
      </c>
      <c r="E303" s="42">
        <f t="shared" si="14"/>
        <v>276</v>
      </c>
      <c r="F303" s="42">
        <f>IF($D$22,[1]!obget([1]!obcall("",$B$22,"get",[1]!obMake("","int",E303))),"")</f>
        <v>6.665745126748531</v>
      </c>
      <c r="G303" s="42">
        <f>IF($D$22,[1]!obget([1]!obcall("",$B$23,"get",[1]!obMake("","int",E303)))^2,"")</f>
        <v>5.808051980923476E-2</v>
      </c>
      <c r="H303" s="42">
        <f>IF($D$22,[1]!obget([1]!obcall("",$B$24,"get",[1]!obMake("","int",E303))),"")</f>
        <v>0.13430788053902509</v>
      </c>
      <c r="AH303" s="24"/>
      <c r="IW303" s="28"/>
    </row>
    <row r="304" spans="1:257" x14ac:dyDescent="0.3">
      <c r="A304" s="28" t="str">
        <f t="shared" si="13"/>
        <v/>
      </c>
      <c r="B304" s="42">
        <f t="shared" si="12"/>
        <v>13.850000000000001</v>
      </c>
      <c r="C304" s="47">
        <f>IF($C$14,[1]!obget([1]!obcall("",$B$14,"getInitialMargin",[1]!obMake("","double",$B304))),"")</f>
        <v>0</v>
      </c>
      <c r="D304" s="45">
        <f>IF($C$13,[1]!obget([1]!obcall("",$B$13,"getInitialMargin",[1]!obMake("","double",$B304))),"")</f>
        <v>0</v>
      </c>
      <c r="E304" s="42">
        <f t="shared" si="14"/>
        <v>277</v>
      </c>
      <c r="F304" s="42">
        <f>IF($D$22,[1]!obget([1]!obcall("",$B$22,"get",[1]!obMake("","int",E304))),"")</f>
        <v>6.8805491811594148</v>
      </c>
      <c r="G304" s="42">
        <f>IF($D$22,[1]!obget([1]!obcall("",$B$23,"get",[1]!obMake("","int",E304)))^2,"")</f>
        <v>2.8078300388460755E-3</v>
      </c>
      <c r="H304" s="42">
        <f>IF($D$22,[1]!obget([1]!obcall("",$B$24,"get",[1]!obMake("","int",E304))),"")</f>
        <v>0.13985828032707659</v>
      </c>
      <c r="AH304" s="24"/>
      <c r="IW304" s="28"/>
    </row>
    <row r="305" spans="1:257" x14ac:dyDescent="0.3">
      <c r="A305" s="28" t="str">
        <f t="shared" si="13"/>
        <v/>
      </c>
      <c r="B305" s="42">
        <f t="shared" si="12"/>
        <v>13.9</v>
      </c>
      <c r="C305" s="47">
        <f>IF($C$14,[1]!obget([1]!obcall("",$B$14,"getInitialMargin",[1]!obMake("","double",$B305))),"")</f>
        <v>0</v>
      </c>
      <c r="D305" s="45">
        <f>IF($C$13,[1]!obget([1]!obcall("",$B$13,"getInitialMargin",[1]!obMake("","double",$B305))),"")</f>
        <v>0</v>
      </c>
      <c r="E305" s="42">
        <f t="shared" si="14"/>
        <v>278</v>
      </c>
      <c r="F305" s="42">
        <f>IF($D$22,[1]!obget([1]!obcall("",$B$22,"get",[1]!obMake("","int",E305))),"")</f>
        <v>7.5788492228584969</v>
      </c>
      <c r="G305" s="42">
        <f>IF($D$22,[1]!obget([1]!obcall("",$B$23,"get",[1]!obMake("","int",E305)))^2,"")</f>
        <v>1.5234152005780342E-2</v>
      </c>
      <c r="H305" s="42">
        <f>IF($D$22,[1]!obget([1]!obcall("",$B$24,"get",[1]!obMake("","int",E305))),"")</f>
        <v>0.14586701171952743</v>
      </c>
      <c r="AH305" s="24"/>
      <c r="IW305" s="28"/>
    </row>
    <row r="306" spans="1:257" x14ac:dyDescent="0.3">
      <c r="A306" s="28" t="str">
        <f t="shared" si="13"/>
        <v/>
      </c>
      <c r="B306" s="42">
        <f t="shared" si="12"/>
        <v>13.950000000000001</v>
      </c>
      <c r="C306" s="47">
        <f>IF($C$14,[1]!obget([1]!obcall("",$B$14,"getInitialMargin",[1]!obMake("","double",$B306))),"")</f>
        <v>0</v>
      </c>
      <c r="D306" s="45">
        <f>IF($C$13,[1]!obget([1]!obcall("",$B$13,"getInitialMargin",[1]!obMake("","double",$B306))),"")</f>
        <v>0</v>
      </c>
      <c r="E306" s="42">
        <f t="shared" si="14"/>
        <v>279</v>
      </c>
      <c r="F306" s="42">
        <f>IF($D$22,[1]!obget([1]!obcall("",$B$22,"get",[1]!obMake("","int",E306))),"")</f>
        <v>8.4144892956192514</v>
      </c>
      <c r="G306" s="42">
        <f>IF($D$22,[1]!obget([1]!obcall("",$B$23,"get",[1]!obMake("","int",E306)))^2,"")</f>
        <v>1.9534988171276578E-3</v>
      </c>
      <c r="H306" s="42">
        <f>IF($D$22,[1]!obget([1]!obcall("",$B$24,"get",[1]!obMake("","int",E306))),"")</f>
        <v>0.1686679672276451</v>
      </c>
      <c r="AH306" s="24"/>
      <c r="IW306" s="28"/>
    </row>
    <row r="307" spans="1:257" x14ac:dyDescent="0.3">
      <c r="A307" s="28">
        <f t="shared" si="13"/>
        <v>14</v>
      </c>
      <c r="B307" s="42">
        <f t="shared" si="12"/>
        <v>14</v>
      </c>
      <c r="C307" s="47">
        <f>IF($C$14,[1]!obget([1]!obcall("",$B$14,"getInitialMargin",[1]!obMake("","double",$B307))),"")</f>
        <v>0</v>
      </c>
      <c r="D307" s="45">
        <f>IF($C$13,[1]!obget([1]!obcall("",$B$13,"getInitialMargin",[1]!obMake("","double",$B307))),"")</f>
        <v>0</v>
      </c>
      <c r="E307" s="42">
        <f t="shared" si="14"/>
        <v>280</v>
      </c>
      <c r="F307" s="42">
        <f>IF($D$22,[1]!obget([1]!obcall("",$B$22,"get",[1]!obMake("","int",E307))),"")</f>
        <v>6.9647449088003501</v>
      </c>
      <c r="G307" s="42">
        <f>IF($D$22,[1]!obget([1]!obcall("",$B$23,"get",[1]!obMake("","int",E307)))^2,"")</f>
        <v>9.5927540187625865E-2</v>
      </c>
      <c r="H307" s="42">
        <f>IF($D$22,[1]!obget([1]!obcall("",$B$24,"get",[1]!obMake("","int",E307))),"")</f>
        <v>0.13652496267912256</v>
      </c>
      <c r="AH307" s="24"/>
      <c r="IW307" s="28"/>
    </row>
    <row r="308" spans="1:257" x14ac:dyDescent="0.3">
      <c r="A308" s="28" t="str">
        <f t="shared" si="13"/>
        <v/>
      </c>
      <c r="B308" s="42">
        <f t="shared" si="12"/>
        <v>14.05</v>
      </c>
      <c r="C308" s="47">
        <f>IF($C$14,[1]!obget([1]!obcall("",$B$14,"getInitialMargin",[1]!obMake("","double",$B308))),"")</f>
        <v>0</v>
      </c>
      <c r="D308" s="45">
        <f>IF($C$13,[1]!obget([1]!obcall("",$B$13,"getInitialMargin",[1]!obMake("","double",$B308))),"")</f>
        <v>0</v>
      </c>
      <c r="E308" s="42">
        <f t="shared" si="14"/>
        <v>281</v>
      </c>
      <c r="F308" s="42">
        <f>IF($D$22,[1]!obget([1]!obcall("",$B$22,"get",[1]!obMake("","int",E308))),"")</f>
        <v>10.807180601041598</v>
      </c>
      <c r="G308" s="42">
        <f>IF($D$22,[1]!obget([1]!obcall("",$B$23,"get",[1]!obMake("","int",E308)))^2,"")</f>
        <v>0.90905143004049349</v>
      </c>
      <c r="H308" s="42">
        <f>IF($D$22,[1]!obget([1]!obcall("",$B$24,"get",[1]!obMake("","int",E308))),"")</f>
        <v>0.3183626027436135</v>
      </c>
      <c r="AH308" s="24"/>
      <c r="IW308" s="28"/>
    </row>
    <row r="309" spans="1:257" x14ac:dyDescent="0.3">
      <c r="A309" s="28" t="str">
        <f t="shared" si="13"/>
        <v/>
      </c>
      <c r="B309" s="42">
        <f t="shared" si="12"/>
        <v>14.100000000000001</v>
      </c>
      <c r="C309" s="47">
        <f>IF($C$14,[1]!obget([1]!obcall("",$B$14,"getInitialMargin",[1]!obMake("","double",$B309))),"")</f>
        <v>0</v>
      </c>
      <c r="D309" s="45">
        <f>IF($C$13,[1]!obget([1]!obcall("",$B$13,"getInitialMargin",[1]!obMake("","double",$B309))),"")</f>
        <v>0</v>
      </c>
      <c r="E309" s="42">
        <f t="shared" si="14"/>
        <v>282</v>
      </c>
      <c r="F309" s="42">
        <f>IF($D$22,[1]!obget([1]!obcall("",$B$22,"get",[1]!obMake("","int",E309))),"")</f>
        <v>10.454600203943246</v>
      </c>
      <c r="G309" s="42">
        <f>IF($D$22,[1]!obget([1]!obcall("",$B$23,"get",[1]!obMake("","int",E309)))^2,"")</f>
        <v>0.80671887300806711</v>
      </c>
      <c r="H309" s="42">
        <f>IF($D$22,[1]!obget([1]!obcall("",$B$24,"get",[1]!obMake("","int",E309))),"")</f>
        <v>0.28147526337263606</v>
      </c>
      <c r="AH309" s="24"/>
      <c r="IW309" s="28"/>
    </row>
    <row r="310" spans="1:257" x14ac:dyDescent="0.3">
      <c r="A310" s="28" t="str">
        <f t="shared" si="13"/>
        <v/>
      </c>
      <c r="B310" s="42">
        <f t="shared" si="12"/>
        <v>14.15</v>
      </c>
      <c r="C310" s="47">
        <f>IF($C$14,[1]!obget([1]!obcall("",$B$14,"getInitialMargin",[1]!obMake("","double",$B310))),"")</f>
        <v>0</v>
      </c>
      <c r="D310" s="45">
        <f>IF($C$13,[1]!obget([1]!obcall("",$B$13,"getInitialMargin",[1]!obMake("","double",$B310))),"")</f>
        <v>0</v>
      </c>
      <c r="E310" s="42">
        <f t="shared" si="14"/>
        <v>283</v>
      </c>
      <c r="F310" s="42">
        <f>IF($D$22,[1]!obget([1]!obcall("",$B$22,"get",[1]!obMake("","int",E310))),"")</f>
        <v>8.5603220989035034</v>
      </c>
      <c r="G310" s="42">
        <f>IF($D$22,[1]!obget([1]!obcall("",$B$23,"get",[1]!obMake("","int",E310)))^2,"")</f>
        <v>0.27841793397084635</v>
      </c>
      <c r="H310" s="42">
        <f>IF($D$22,[1]!obget([1]!obcall("",$B$24,"get",[1]!obMake("","int",E310))),"")</f>
        <v>0.17472636968798994</v>
      </c>
      <c r="AH310" s="24"/>
      <c r="IW310" s="28"/>
    </row>
    <row r="311" spans="1:257" x14ac:dyDescent="0.3">
      <c r="A311" s="28" t="str">
        <f t="shared" si="13"/>
        <v/>
      </c>
      <c r="B311" s="42">
        <f t="shared" si="12"/>
        <v>14.200000000000001</v>
      </c>
      <c r="C311" s="47">
        <f>IF($C$14,[1]!obget([1]!obcall("",$B$14,"getInitialMargin",[1]!obMake("","double",$B311))),"")</f>
        <v>0</v>
      </c>
      <c r="D311" s="45">
        <f>IF($C$13,[1]!obget([1]!obcall("",$B$13,"getInitialMargin",[1]!obMake("","double",$B311))),"")</f>
        <v>0</v>
      </c>
      <c r="E311" s="42">
        <f t="shared" si="14"/>
        <v>284</v>
      </c>
      <c r="F311" s="42">
        <f>IF($D$22,[1]!obget([1]!obcall("",$B$22,"get",[1]!obMake("","int",E311))),"")</f>
        <v>6.9671226700730244</v>
      </c>
      <c r="G311" s="42">
        <f>IF($D$22,[1]!obget([1]!obcall("",$B$23,"get",[1]!obMake("","int",E311)))^2,"")</f>
        <v>0.43874330697424263</v>
      </c>
      <c r="H311" s="42">
        <f>IF($D$22,[1]!obget([1]!obcall("",$B$24,"get",[1]!obMake("","int",E311))),"")</f>
        <v>0.13718236253021826</v>
      </c>
      <c r="AH311" s="24"/>
      <c r="IW311" s="28"/>
    </row>
    <row r="312" spans="1:257" x14ac:dyDescent="0.3">
      <c r="A312" s="28" t="str">
        <f t="shared" si="13"/>
        <v/>
      </c>
      <c r="B312" s="42">
        <f t="shared" si="12"/>
        <v>14.25</v>
      </c>
      <c r="C312" s="47">
        <f>IF($C$14,[1]!obget([1]!obcall("",$B$14,"getInitialMargin",[1]!obMake("","double",$B312))),"")</f>
        <v>0</v>
      </c>
      <c r="D312" s="45">
        <f>IF($C$13,[1]!obget([1]!obcall("",$B$13,"getInitialMargin",[1]!obMake("","double",$B312))),"")</f>
        <v>0</v>
      </c>
      <c r="E312" s="42">
        <f t="shared" si="14"/>
        <v>285</v>
      </c>
      <c r="F312" s="42">
        <f>IF($D$22,[1]!obget([1]!obcall("",$B$22,"get",[1]!obMake("","int",E312))),"")</f>
        <v>5.60715917614099</v>
      </c>
      <c r="G312" s="42">
        <f>IF($D$22,[1]!obget([1]!obcall("",$B$23,"get",[1]!obMake("","int",E312)))^2,"")</f>
        <v>4.5074051213014901E-2</v>
      </c>
      <c r="H312" s="42">
        <f>IF($D$22,[1]!obget([1]!obcall("",$B$24,"get",[1]!obMake("","int",E312))),"")</f>
        <v>0.14046803759464338</v>
      </c>
      <c r="AH312" s="24"/>
      <c r="IW312" s="28"/>
    </row>
    <row r="313" spans="1:257" x14ac:dyDescent="0.3">
      <c r="A313" s="28" t="str">
        <f t="shared" si="13"/>
        <v/>
      </c>
      <c r="B313" s="42">
        <f t="shared" si="12"/>
        <v>14.3</v>
      </c>
      <c r="C313" s="47">
        <f>IF($C$14,[1]!obget([1]!obcall("",$B$14,"getInitialMargin",[1]!obMake("","double",$B313))),"")</f>
        <v>0</v>
      </c>
      <c r="D313" s="45">
        <f>IF($C$13,[1]!obget([1]!obcall("",$B$13,"getInitialMargin",[1]!obMake("","double",$B313))),"")</f>
        <v>0</v>
      </c>
      <c r="E313" s="42">
        <f t="shared" si="14"/>
        <v>286</v>
      </c>
      <c r="F313" s="42">
        <f>IF($D$22,[1]!obget([1]!obcall("",$B$22,"get",[1]!obMake("","int",E313))),"")</f>
        <v>7.7714400077754258</v>
      </c>
      <c r="G313" s="42">
        <f>IF($D$22,[1]!obget([1]!obcall("",$B$23,"get",[1]!obMake("","int",E313)))^2,"")</f>
        <v>5.5008703065619767E-5</v>
      </c>
      <c r="H313" s="42">
        <f>IF($D$22,[1]!obget([1]!obcall("",$B$24,"get",[1]!obMake("","int",E313))),"")</f>
        <v>0.14863962141770726</v>
      </c>
      <c r="AH313" s="24"/>
      <c r="IW313" s="28"/>
    </row>
    <row r="314" spans="1:257" x14ac:dyDescent="0.3">
      <c r="A314" s="28" t="str">
        <f t="shared" si="13"/>
        <v/>
      </c>
      <c r="B314" s="42">
        <f t="shared" si="12"/>
        <v>14.350000000000001</v>
      </c>
      <c r="C314" s="47">
        <f>IF($C$14,[1]!obget([1]!obcall("",$B$14,"getInitialMargin",[1]!obMake("","double",$B314))),"")</f>
        <v>0</v>
      </c>
      <c r="D314" s="45">
        <f>IF($C$13,[1]!obget([1]!obcall("",$B$13,"getInitialMargin",[1]!obMake("","double",$B314))),"")</f>
        <v>0</v>
      </c>
      <c r="E314" s="42">
        <f t="shared" si="14"/>
        <v>287</v>
      </c>
      <c r="F314" s="42">
        <f>IF($D$22,[1]!obget([1]!obcall("",$B$22,"get",[1]!obMake("","int",E314))),"")</f>
        <v>7.6532460161411429</v>
      </c>
      <c r="G314" s="42">
        <f>IF($D$22,[1]!obget([1]!obcall("",$B$23,"get",[1]!obMake("","int",E314)))^2,"")</f>
        <v>2.4810177730685444E-4</v>
      </c>
      <c r="H314" s="42">
        <f>IF($D$22,[1]!obget([1]!obcall("",$B$24,"get",[1]!obMake("","int",E314))),"")</f>
        <v>0.1463665806757849</v>
      </c>
      <c r="AH314" s="24"/>
      <c r="IW314" s="28"/>
    </row>
    <row r="315" spans="1:257" x14ac:dyDescent="0.3">
      <c r="A315" s="28" t="str">
        <f t="shared" si="13"/>
        <v/>
      </c>
      <c r="B315" s="42">
        <f t="shared" si="12"/>
        <v>14.4</v>
      </c>
      <c r="C315" s="47">
        <f>IF($C$14,[1]!obget([1]!obcall("",$B$14,"getInitialMargin",[1]!obMake("","double",$B315))),"")</f>
        <v>0</v>
      </c>
      <c r="D315" s="45">
        <f>IF($C$13,[1]!obget([1]!obcall("",$B$13,"getInitialMargin",[1]!obMake("","double",$B315))),"")</f>
        <v>0</v>
      </c>
      <c r="E315" s="42">
        <f t="shared" si="14"/>
        <v>288</v>
      </c>
      <c r="F315" s="42">
        <f>IF($D$22,[1]!obget([1]!obcall("",$B$22,"get",[1]!obMake("","int",E315))),"")</f>
        <v>9.545770925119669</v>
      </c>
      <c r="G315" s="42">
        <f>IF($D$22,[1]!obget([1]!obcall("",$B$23,"get",[1]!obMake("","int",E315)))^2,"")</f>
        <v>3.5815997586649946E-2</v>
      </c>
      <c r="H315" s="42">
        <f>IF($D$22,[1]!obget([1]!obcall("",$B$24,"get",[1]!obMake("","int",E315))),"")</f>
        <v>0.24271631072863231</v>
      </c>
      <c r="AH315" s="24"/>
      <c r="IW315" s="28"/>
    </row>
    <row r="316" spans="1:257" x14ac:dyDescent="0.3">
      <c r="A316" s="28" t="str">
        <f t="shared" si="13"/>
        <v/>
      </c>
      <c r="B316" s="42">
        <f t="shared" si="12"/>
        <v>14.450000000000001</v>
      </c>
      <c r="C316" s="47">
        <f>IF($C$14,[1]!obget([1]!obcall("",$B$14,"getInitialMargin",[1]!obMake("","double",$B316))),"")</f>
        <v>0</v>
      </c>
      <c r="D316" s="45">
        <f>IF($C$13,[1]!obget([1]!obcall("",$B$13,"getInitialMargin",[1]!obMake("","double",$B316))),"")</f>
        <v>0</v>
      </c>
      <c r="E316" s="42">
        <f t="shared" si="14"/>
        <v>289</v>
      </c>
      <c r="F316" s="42">
        <f>IF($D$22,[1]!obget([1]!obcall("",$B$22,"get",[1]!obMake("","int",E316))),"")</f>
        <v>5.8601670492603652</v>
      </c>
      <c r="G316" s="42">
        <f>IF($D$22,[1]!obget([1]!obcall("",$B$23,"get",[1]!obMake("","int",E316)))^2,"")</f>
        <v>4.8192536132698489E-3</v>
      </c>
      <c r="H316" s="42">
        <f>IF($D$22,[1]!obget([1]!obcall("",$B$24,"get",[1]!obMake("","int",E316))),"")</f>
        <v>0.13780633770720768</v>
      </c>
      <c r="AH316" s="24"/>
      <c r="IW316" s="28"/>
    </row>
    <row r="317" spans="1:257" x14ac:dyDescent="0.3">
      <c r="A317" s="28">
        <f t="shared" si="13"/>
        <v>14.5</v>
      </c>
      <c r="B317" s="42">
        <f t="shared" si="12"/>
        <v>14.5</v>
      </c>
      <c r="C317" s="47">
        <f>IF($C$14,[1]!obget([1]!obcall("",$B$14,"getInitialMargin",[1]!obMake("","double",$B317))),"")</f>
        <v>0</v>
      </c>
      <c r="D317" s="45">
        <f>IF($C$13,[1]!obget([1]!obcall("",$B$13,"getInitialMargin",[1]!obMake("","double",$B317))),"")</f>
        <v>0</v>
      </c>
      <c r="E317" s="42">
        <f t="shared" si="14"/>
        <v>290</v>
      </c>
      <c r="F317" s="42">
        <f>IF($D$22,[1]!obget([1]!obcall("",$B$22,"get",[1]!obMake("","int",E317))),"")</f>
        <v>9.6530685827148623</v>
      </c>
      <c r="G317" s="42">
        <f>IF($D$22,[1]!obget([1]!obcall("",$B$23,"get",[1]!obMake("","int",E317)))^2,"")</f>
        <v>2.127835810220075E-4</v>
      </c>
      <c r="H317" s="42">
        <f>IF($D$22,[1]!obget([1]!obcall("",$B$24,"get",[1]!obMake("","int",E317))),"")</f>
        <v>0.23115017078577882</v>
      </c>
      <c r="AH317" s="24"/>
      <c r="IW317" s="28"/>
    </row>
    <row r="318" spans="1:257" x14ac:dyDescent="0.3">
      <c r="A318" s="28" t="str">
        <f t="shared" si="13"/>
        <v/>
      </c>
      <c r="B318" s="42">
        <f t="shared" si="12"/>
        <v>14.55</v>
      </c>
      <c r="C318" s="47">
        <f>IF($C$14,[1]!obget([1]!obcall("",$B$14,"getInitialMargin",[1]!obMake("","double",$B318))),"")</f>
        <v>0</v>
      </c>
      <c r="D318" s="45">
        <f>IF($C$13,[1]!obget([1]!obcall("",$B$13,"getInitialMargin",[1]!obMake("","double",$B318))),"")</f>
        <v>0</v>
      </c>
      <c r="E318" s="42">
        <f t="shared" si="14"/>
        <v>291</v>
      </c>
      <c r="F318" s="42">
        <f>IF($D$22,[1]!obget([1]!obcall("",$B$22,"get",[1]!obMake("","int",E318))),"")</f>
        <v>9.2666397864036387</v>
      </c>
      <c r="G318" s="42">
        <f>IF($D$22,[1]!obget([1]!obcall("",$B$23,"get",[1]!obMake("","int",E318)))^2,"")</f>
        <v>0.14344395417986089</v>
      </c>
      <c r="H318" s="42">
        <f>IF($D$22,[1]!obget([1]!obcall("",$B$24,"get",[1]!obMake("","int",E318))),"")</f>
        <v>0.2189826264475494</v>
      </c>
      <c r="AH318" s="24"/>
      <c r="IW318" s="28"/>
    </row>
    <row r="319" spans="1:257" x14ac:dyDescent="0.3">
      <c r="A319" s="28" t="str">
        <f t="shared" si="13"/>
        <v/>
      </c>
      <c r="B319" s="42">
        <f t="shared" si="12"/>
        <v>14.600000000000001</v>
      </c>
      <c r="C319" s="47">
        <f>IF($C$14,[1]!obget([1]!obcall("",$B$14,"getInitialMargin",[1]!obMake("","double",$B319))),"")</f>
        <v>0</v>
      </c>
      <c r="D319" s="45">
        <f>IF($C$13,[1]!obget([1]!obcall("",$B$13,"getInitialMargin",[1]!obMake("","double",$B319))),"")</f>
        <v>0</v>
      </c>
      <c r="E319" s="42">
        <f t="shared" si="14"/>
        <v>292</v>
      </c>
      <c r="F319" s="42">
        <f>IF($D$22,[1]!obget([1]!obcall("",$B$22,"get",[1]!obMake("","int",E319))),"")</f>
        <v>12.750174953750307</v>
      </c>
      <c r="G319" s="42">
        <f>IF($D$22,[1]!obget([1]!obcall("",$B$23,"get",[1]!obMake("","int",E319)))^2,"")</f>
        <v>3.7080606350783727E-3</v>
      </c>
      <c r="H319" s="42">
        <f>IF($D$22,[1]!obget([1]!obcall("",$B$24,"get",[1]!obMake("","int",E319))),"")</f>
        <v>0.56323105479437729</v>
      </c>
      <c r="AH319" s="24"/>
      <c r="IW319" s="28"/>
    </row>
    <row r="320" spans="1:257" x14ac:dyDescent="0.3">
      <c r="A320" s="28" t="str">
        <f t="shared" si="13"/>
        <v/>
      </c>
      <c r="B320" s="42">
        <f t="shared" si="12"/>
        <v>14.65</v>
      </c>
      <c r="C320" s="47">
        <f>IF($C$14,[1]!obget([1]!obcall("",$B$14,"getInitialMargin",[1]!obMake("","double",$B320))),"")</f>
        <v>0</v>
      </c>
      <c r="D320" s="45">
        <f>IF($C$13,[1]!obget([1]!obcall("",$B$13,"getInitialMargin",[1]!obMake("","double",$B320))),"")</f>
        <v>0</v>
      </c>
      <c r="E320" s="42">
        <f t="shared" si="14"/>
        <v>293</v>
      </c>
      <c r="F320" s="42">
        <f>IF($D$22,[1]!obget([1]!obcall("",$B$22,"get",[1]!obMake("","int",E320))),"")</f>
        <v>12.063327990715448</v>
      </c>
      <c r="G320" s="42">
        <f>IF($D$22,[1]!obget([1]!obcall("",$B$23,"get",[1]!obMake("","int",E320)))^2,"")</f>
        <v>3.4347693038729456E-2</v>
      </c>
      <c r="H320" s="42">
        <f>IF($D$22,[1]!obget([1]!obcall("",$B$24,"get",[1]!obMake("","int",E320))),"")</f>
        <v>0.44879721407842044</v>
      </c>
      <c r="AH320" s="24"/>
      <c r="IW320" s="28"/>
    </row>
    <row r="321" spans="1:257" x14ac:dyDescent="0.3">
      <c r="A321" s="28" t="str">
        <f t="shared" si="13"/>
        <v/>
      </c>
      <c r="B321" s="42">
        <f t="shared" si="12"/>
        <v>14.700000000000001</v>
      </c>
      <c r="C321" s="47">
        <f>IF($C$14,[1]!obget([1]!obcall("",$B$14,"getInitialMargin",[1]!obMake("","double",$B321))),"")</f>
        <v>0</v>
      </c>
      <c r="D321" s="45">
        <f>IF($C$13,[1]!obget([1]!obcall("",$B$13,"getInitialMargin",[1]!obMake("","double",$B321))),"")</f>
        <v>0</v>
      </c>
      <c r="E321" s="42">
        <f t="shared" si="14"/>
        <v>294</v>
      </c>
      <c r="F321" s="42">
        <f>IF($D$22,[1]!obget([1]!obcall("",$B$22,"get",[1]!obMake("","int",E321))),"")</f>
        <v>15.190801026491133</v>
      </c>
      <c r="G321" s="42">
        <f>IF($D$22,[1]!obget([1]!obcall("",$B$23,"get",[1]!obMake("","int",E321)))^2,"")</f>
        <v>1.2129897256366517</v>
      </c>
      <c r="H321" s="42">
        <f>IF($D$22,[1]!obget([1]!obcall("",$B$24,"get",[1]!obMake("","int",E321))),"")</f>
        <v>0.80850336501031816</v>
      </c>
      <c r="AH321" s="24"/>
      <c r="IW321" s="28"/>
    </row>
    <row r="322" spans="1:257" x14ac:dyDescent="0.3">
      <c r="A322" s="28" t="str">
        <f t="shared" si="13"/>
        <v/>
      </c>
      <c r="B322" s="42">
        <f t="shared" si="12"/>
        <v>14.75</v>
      </c>
      <c r="C322" s="47">
        <f>IF($C$14,[1]!obget([1]!obcall("",$B$14,"getInitialMargin",[1]!obMake("","double",$B322))),"")</f>
        <v>0</v>
      </c>
      <c r="D322" s="45">
        <f>IF($C$13,[1]!obget([1]!obcall("",$B$13,"getInitialMargin",[1]!obMake("","double",$B322))),"")</f>
        <v>0</v>
      </c>
      <c r="E322" s="42">
        <f t="shared" si="14"/>
        <v>295</v>
      </c>
      <c r="F322" s="42">
        <f>IF($D$22,[1]!obget([1]!obcall("",$B$22,"get",[1]!obMake("","int",E322))),"")</f>
        <v>8.539811706443535</v>
      </c>
      <c r="G322" s="42">
        <f>IF($D$22,[1]!obget([1]!obcall("",$B$23,"get",[1]!obMake("","int",E322)))^2,"")</f>
        <v>2.9924629538034226E-2</v>
      </c>
      <c r="H322" s="42">
        <f>IF($D$22,[1]!obget([1]!obcall("",$B$24,"get",[1]!obMake("","int",E322))),"")</f>
        <v>0.17992681926040943</v>
      </c>
      <c r="AH322" s="24"/>
      <c r="IW322" s="28"/>
    </row>
    <row r="323" spans="1:257" x14ac:dyDescent="0.3">
      <c r="A323" s="28" t="str">
        <f t="shared" si="13"/>
        <v/>
      </c>
      <c r="B323" s="42">
        <f t="shared" si="12"/>
        <v>14.8</v>
      </c>
      <c r="C323" s="47">
        <f>IF($C$14,[1]!obget([1]!obcall("",$B$14,"getInitialMargin",[1]!obMake("","double",$B323))),"")</f>
        <v>0</v>
      </c>
      <c r="D323" s="45">
        <f>IF($C$13,[1]!obget([1]!obcall("",$B$13,"getInitialMargin",[1]!obMake("","double",$B323))),"")</f>
        <v>0</v>
      </c>
      <c r="E323" s="42">
        <f t="shared" si="14"/>
        <v>296</v>
      </c>
      <c r="F323" s="42">
        <f>IF($D$22,[1]!obget([1]!obcall("",$B$22,"get",[1]!obMake("","int",E323))),"")</f>
        <v>8.7807938874344043</v>
      </c>
      <c r="G323" s="42">
        <f>IF($D$22,[1]!obget([1]!obcall("",$B$23,"get",[1]!obMake("","int",E323)))^2,"")</f>
        <v>2.9428243303929628E-2</v>
      </c>
      <c r="H323" s="42">
        <f>IF($D$22,[1]!obget([1]!obcall("",$B$24,"get",[1]!obMake("","int",E323))),"")</f>
        <v>0.1885753373370217</v>
      </c>
      <c r="AH323" s="24"/>
      <c r="IW323" s="28"/>
    </row>
    <row r="324" spans="1:257" x14ac:dyDescent="0.3">
      <c r="A324" s="28" t="str">
        <f t="shared" si="13"/>
        <v/>
      </c>
      <c r="B324" s="42">
        <f t="shared" si="12"/>
        <v>14.850000000000001</v>
      </c>
      <c r="C324" s="47">
        <f>IF($C$14,[1]!obget([1]!obcall("",$B$14,"getInitialMargin",[1]!obMake("","double",$B324))),"")</f>
        <v>0</v>
      </c>
      <c r="D324" s="45">
        <f>IF($C$13,[1]!obget([1]!obcall("",$B$13,"getInitialMargin",[1]!obMake("","double",$B324))),"")</f>
        <v>0</v>
      </c>
      <c r="E324" s="42">
        <f t="shared" si="14"/>
        <v>297</v>
      </c>
      <c r="F324" s="42">
        <f>IF($D$22,[1]!obget([1]!obcall("",$B$22,"get",[1]!obMake("","int",E324))),"")</f>
        <v>5.8642402112028851</v>
      </c>
      <c r="G324" s="42">
        <f>IF($D$22,[1]!obget([1]!obcall("",$B$23,"get",[1]!obMake("","int",E324)))^2,"")</f>
        <v>1.6479925931437767E-2</v>
      </c>
      <c r="H324" s="42">
        <f>IF($D$22,[1]!obget([1]!obcall("",$B$24,"get",[1]!obMake("","int",E324))),"")</f>
        <v>0.13733011163024017</v>
      </c>
      <c r="AH324" s="24"/>
      <c r="IW324" s="28"/>
    </row>
    <row r="325" spans="1:257" x14ac:dyDescent="0.3">
      <c r="A325" s="28" t="str">
        <f t="shared" si="13"/>
        <v/>
      </c>
      <c r="B325" s="42">
        <f t="shared" si="12"/>
        <v>14.9</v>
      </c>
      <c r="C325" s="47">
        <f>IF($C$14,[1]!obget([1]!obcall("",$B$14,"getInitialMargin",[1]!obMake("","double",$B325))),"")</f>
        <v>0</v>
      </c>
      <c r="D325" s="45">
        <f>IF($C$13,[1]!obget([1]!obcall("",$B$13,"getInitialMargin",[1]!obMake("","double",$B325))),"")</f>
        <v>0</v>
      </c>
      <c r="E325" s="42">
        <f t="shared" si="14"/>
        <v>298</v>
      </c>
      <c r="F325" s="42">
        <f>IF($D$22,[1]!obget([1]!obcall("",$B$22,"get",[1]!obMake("","int",E325))),"")</f>
        <v>10.182161674984878</v>
      </c>
      <c r="G325" s="42">
        <f>IF($D$22,[1]!obget([1]!obcall("",$B$23,"get",[1]!obMake("","int",E325)))^2,"")</f>
        <v>0.53000132127833033</v>
      </c>
      <c r="H325" s="42">
        <f>IF($D$22,[1]!obget([1]!obcall("",$B$24,"get",[1]!obMake("","int",E325))),"")</f>
        <v>0.26965779087042363</v>
      </c>
      <c r="AH325" s="24"/>
      <c r="IW325" s="28"/>
    </row>
    <row r="326" spans="1:257" x14ac:dyDescent="0.3">
      <c r="A326" s="28" t="str">
        <f t="shared" si="13"/>
        <v/>
      </c>
      <c r="B326" s="42">
        <f t="shared" si="12"/>
        <v>14.950000000000001</v>
      </c>
      <c r="C326" s="47">
        <f>IF($C$14,[1]!obget([1]!obcall("",$B$14,"getInitialMargin",[1]!obMake("","double",$B326))),"")</f>
        <v>0</v>
      </c>
      <c r="D326" s="45">
        <f>IF($C$13,[1]!obget([1]!obcall("",$B$13,"getInitialMargin",[1]!obMake("","double",$B326))),"")</f>
        <v>0</v>
      </c>
      <c r="E326" s="42">
        <f t="shared" si="14"/>
        <v>299</v>
      </c>
      <c r="F326" s="42">
        <f>IF($D$22,[1]!obget([1]!obcall("",$B$22,"get",[1]!obMake("","int",E326))),"")</f>
        <v>7.7124530315575992</v>
      </c>
      <c r="G326" s="42">
        <f>IF($D$22,[1]!obget([1]!obcall("",$B$23,"get",[1]!obMake("","int",E326)))^2,"")</f>
        <v>0.31551985782783043</v>
      </c>
      <c r="H326" s="42">
        <f>IF($D$22,[1]!obget([1]!obcall("",$B$24,"get",[1]!obMake("","int",E326))),"")</f>
        <v>0.15092443727280092</v>
      </c>
      <c r="AH326" s="24"/>
      <c r="IW326" s="28"/>
    </row>
    <row r="327" spans="1:257" x14ac:dyDescent="0.3">
      <c r="A327" s="28">
        <f t="shared" si="13"/>
        <v>15</v>
      </c>
      <c r="B327" s="42">
        <f t="shared" si="12"/>
        <v>15</v>
      </c>
      <c r="C327" s="47">
        <f>IF($C$14,[1]!obget([1]!obcall("",$B$14,"getInitialMargin",[1]!obMake("","double",$B327))),"")</f>
        <v>0</v>
      </c>
      <c r="D327" s="45">
        <f>IF($C$13,[1]!obget([1]!obcall("",$B$13,"getInitialMargin",[1]!obMake("","double",$B327))),"")</f>
        <v>0</v>
      </c>
      <c r="E327" s="42">
        <f t="shared" si="14"/>
        <v>300</v>
      </c>
      <c r="F327" s="42">
        <f>IF($D$22,[1]!obget([1]!obcall("",$B$22,"get",[1]!obMake("","int",E327))),"")</f>
        <v>8.4895816667143791</v>
      </c>
      <c r="G327" s="42">
        <f>IF($D$22,[1]!obget([1]!obcall("",$B$23,"get",[1]!obMake("","int",E327)))^2,"")</f>
        <v>4.9911837758322725E-2</v>
      </c>
      <c r="H327" s="42">
        <f>IF($D$22,[1]!obget([1]!obcall("",$B$24,"get",[1]!obMake("","int",E327))),"")</f>
        <v>0.17567189659410465</v>
      </c>
      <c r="AH327" s="24"/>
      <c r="IW327" s="28"/>
    </row>
    <row r="328" spans="1:257" x14ac:dyDescent="0.3">
      <c r="A328" s="28" t="str">
        <f t="shared" si="13"/>
        <v/>
      </c>
      <c r="B328" s="42">
        <f t="shared" si="12"/>
        <v>15.05</v>
      </c>
      <c r="C328" s="47">
        <f>IF($C$14,[1]!obget([1]!obcall("",$B$14,"getInitialMargin",[1]!obMake("","double",$B328))),"")</f>
        <v>0</v>
      </c>
      <c r="D328" s="45">
        <f>IF($C$13,[1]!obget([1]!obcall("",$B$13,"getInitialMargin",[1]!obMake("","double",$B328))),"")</f>
        <v>0</v>
      </c>
      <c r="E328" s="42">
        <f t="shared" si="14"/>
        <v>301</v>
      </c>
      <c r="F328" s="42">
        <f>IF($D$22,[1]!obget([1]!obcall("",$B$22,"get",[1]!obMake("","int",E328))),"")</f>
        <v>9.13192802049584</v>
      </c>
      <c r="G328" s="42">
        <f>IF($D$22,[1]!obget([1]!obcall("",$B$23,"get",[1]!obMake("","int",E328)))^2,"")</f>
        <v>8.4295925903363558E-3</v>
      </c>
      <c r="H328" s="42">
        <f>IF($D$22,[1]!obget([1]!obcall("",$B$24,"get",[1]!obMake("","int",E328))),"")</f>
        <v>0.19846424331795864</v>
      </c>
      <c r="AH328" s="24"/>
      <c r="IW328" s="28"/>
    </row>
    <row r="329" spans="1:257" x14ac:dyDescent="0.3">
      <c r="A329" s="28" t="str">
        <f t="shared" si="13"/>
        <v/>
      </c>
      <c r="B329" s="42">
        <f t="shared" si="12"/>
        <v>15.100000000000001</v>
      </c>
      <c r="C329" s="47">
        <f>IF($C$14,[1]!obget([1]!obcall("",$B$14,"getInitialMargin",[1]!obMake("","double",$B329))),"")</f>
        <v>0</v>
      </c>
      <c r="D329" s="45">
        <f>IF($C$13,[1]!obget([1]!obcall("",$B$13,"getInitialMargin",[1]!obMake("","double",$B329))),"")</f>
        <v>0</v>
      </c>
      <c r="E329" s="42">
        <f t="shared" si="14"/>
        <v>302</v>
      </c>
      <c r="F329" s="42">
        <f>IF($D$22,[1]!obget([1]!obcall("",$B$22,"get",[1]!obMake("","int",E329))),"")</f>
        <v>8.191636052141515</v>
      </c>
      <c r="G329" s="42">
        <f>IF($D$22,[1]!obget([1]!obcall("",$B$23,"get",[1]!obMake("","int",E329)))^2,"")</f>
        <v>0.17134236193872648</v>
      </c>
      <c r="H329" s="42">
        <f>IF($D$22,[1]!obget([1]!obcall("",$B$24,"get",[1]!obMake("","int",E329))),"")</f>
        <v>0.16331302373690604</v>
      </c>
      <c r="AH329" s="24"/>
      <c r="IW329" s="28"/>
    </row>
    <row r="330" spans="1:257" x14ac:dyDescent="0.3">
      <c r="A330" s="28" t="str">
        <f t="shared" si="13"/>
        <v/>
      </c>
      <c r="B330" s="42">
        <f t="shared" si="12"/>
        <v>15.15</v>
      </c>
      <c r="C330" s="47">
        <f>IF($C$14,[1]!obget([1]!obcall("",$B$14,"getInitialMargin",[1]!obMake("","double",$B330))),"")</f>
        <v>0</v>
      </c>
      <c r="D330" s="45">
        <f>IF($C$13,[1]!obget([1]!obcall("",$B$13,"getInitialMargin",[1]!obMake("","double",$B330))),"")</f>
        <v>0</v>
      </c>
      <c r="E330" s="42">
        <f t="shared" si="14"/>
        <v>303</v>
      </c>
      <c r="F330" s="42">
        <f>IF($D$22,[1]!obget([1]!obcall("",$B$22,"get",[1]!obMake("","int",E330))),"")</f>
        <v>8.4386456606237932</v>
      </c>
      <c r="G330" s="42">
        <f>IF($D$22,[1]!obget([1]!obcall("",$B$23,"get",[1]!obMake("","int",E330)))^2,"")</f>
        <v>0.11737563076409856</v>
      </c>
      <c r="H330" s="42">
        <f>IF($D$22,[1]!obget([1]!obcall("",$B$24,"get",[1]!obMake("","int",E330))),"")</f>
        <v>0.1682050814720808</v>
      </c>
      <c r="AH330" s="24"/>
      <c r="IW330" s="28"/>
    </row>
    <row r="331" spans="1:257" x14ac:dyDescent="0.3">
      <c r="A331" s="28" t="str">
        <f t="shared" si="13"/>
        <v/>
      </c>
      <c r="B331" s="42">
        <f t="shared" si="12"/>
        <v>15.200000000000001</v>
      </c>
      <c r="C331" s="47">
        <f>IF($C$14,[1]!obget([1]!obcall("",$B$14,"getInitialMargin",[1]!obMake("","double",$B331))),"")</f>
        <v>0</v>
      </c>
      <c r="D331" s="45">
        <f>IF($C$13,[1]!obget([1]!obcall("",$B$13,"getInitialMargin",[1]!obMake("","double",$B331))),"")</f>
        <v>0</v>
      </c>
      <c r="E331" s="42">
        <f t="shared" si="14"/>
        <v>304</v>
      </c>
      <c r="F331" s="42">
        <f>IF($D$22,[1]!obget([1]!obcall("",$B$22,"get",[1]!obMake("","int",E331))),"")</f>
        <v>11.562471215891383</v>
      </c>
      <c r="G331" s="42">
        <f>IF($D$22,[1]!obget([1]!obcall("",$B$23,"get",[1]!obMake("","int",E331)))^2,"")</f>
        <v>0.82028953971635366</v>
      </c>
      <c r="H331" s="42">
        <f>IF($D$22,[1]!obget([1]!obcall("",$B$24,"get",[1]!obMake("","int",E331))),"")</f>
        <v>0.37472254541229066</v>
      </c>
      <c r="AH331" s="24"/>
      <c r="IW331" s="28"/>
    </row>
    <row r="332" spans="1:257" x14ac:dyDescent="0.3">
      <c r="A332" s="28" t="str">
        <f t="shared" si="13"/>
        <v/>
      </c>
      <c r="B332" s="42">
        <f t="shared" si="12"/>
        <v>15.25</v>
      </c>
      <c r="C332" s="47">
        <f>IF($C$14,[1]!obget([1]!obcall("",$B$14,"getInitialMargin",[1]!obMake("","double",$B332))),"")</f>
        <v>0</v>
      </c>
      <c r="D332" s="45">
        <f>IF($C$13,[1]!obget([1]!obcall("",$B$13,"getInitialMargin",[1]!obMake("","double",$B332))),"")</f>
        <v>0</v>
      </c>
      <c r="E332" s="42">
        <f t="shared" si="14"/>
        <v>305</v>
      </c>
      <c r="F332" s="42">
        <f>IF($D$22,[1]!obget([1]!obcall("",$B$22,"get",[1]!obMake("","int",E332))),"")</f>
        <v>5.3071571019640995</v>
      </c>
      <c r="G332" s="42">
        <f>IF($D$22,[1]!obget([1]!obcall("",$B$23,"get",[1]!obMake("","int",E332)))^2,"")</f>
        <v>0.17197569107552912</v>
      </c>
      <c r="H332" s="42">
        <f>IF($D$22,[1]!obget([1]!obcall("",$B$24,"get",[1]!obMake("","int",E332))),"")</f>
        <v>0.14628679106753051</v>
      </c>
      <c r="AH332" s="24"/>
      <c r="IW332" s="28"/>
    </row>
    <row r="333" spans="1:257" x14ac:dyDescent="0.3">
      <c r="A333" s="28" t="str">
        <f t="shared" si="13"/>
        <v/>
      </c>
      <c r="B333" s="42">
        <f t="shared" si="12"/>
        <v>15.3</v>
      </c>
      <c r="C333" s="47">
        <f>IF($C$14,[1]!obget([1]!obcall("",$B$14,"getInitialMargin",[1]!obMake("","double",$B333))),"")</f>
        <v>0</v>
      </c>
      <c r="D333" s="45">
        <f>IF($C$13,[1]!obget([1]!obcall("",$B$13,"getInitialMargin",[1]!obMake("","double",$B333))),"")</f>
        <v>0</v>
      </c>
      <c r="E333" s="42">
        <f t="shared" si="14"/>
        <v>306</v>
      </c>
      <c r="F333" s="42">
        <f>IF($D$22,[1]!obget([1]!obcall("",$B$22,"get",[1]!obMake("","int",E333))),"")</f>
        <v>6.4614016811358974</v>
      </c>
      <c r="G333" s="42">
        <f>IF($D$22,[1]!obget([1]!obcall("",$B$23,"get",[1]!obMake("","int",E333)))^2,"")</f>
        <v>2.0729134474112634E-2</v>
      </c>
      <c r="H333" s="42">
        <f>IF($D$22,[1]!obget([1]!obcall("",$B$24,"get",[1]!obMake("","int",E333))),"")</f>
        <v>0.13389283062966145</v>
      </c>
      <c r="AH333" s="24"/>
      <c r="IW333" s="28"/>
    </row>
    <row r="334" spans="1:257" x14ac:dyDescent="0.3">
      <c r="A334" s="28" t="str">
        <f t="shared" si="13"/>
        <v/>
      </c>
      <c r="B334" s="42">
        <f t="shared" si="12"/>
        <v>15.350000000000001</v>
      </c>
      <c r="C334" s="47">
        <f>IF($C$14,[1]!obget([1]!obcall("",$B$14,"getInitialMargin",[1]!obMake("","double",$B334))),"")</f>
        <v>0</v>
      </c>
      <c r="D334" s="45">
        <f>IF($C$13,[1]!obget([1]!obcall("",$B$13,"getInitialMargin",[1]!obMake("","double",$B334))),"")</f>
        <v>0</v>
      </c>
      <c r="E334" s="42">
        <f t="shared" si="14"/>
        <v>307</v>
      </c>
      <c r="F334" s="42">
        <f>IF($D$22,[1]!obget([1]!obcall("",$B$22,"get",[1]!obMake("","int",E334))),"")</f>
        <v>6.1617400540014682</v>
      </c>
      <c r="G334" s="42">
        <f>IF($D$22,[1]!obget([1]!obcall("",$B$23,"get",[1]!obMake("","int",E334)))^2,"")</f>
        <v>4.8590868650998854E-2</v>
      </c>
      <c r="H334" s="42">
        <f>IF($D$22,[1]!obget([1]!obcall("",$B$24,"get",[1]!obMake("","int",E334))),"")</f>
        <v>0.1346774472923693</v>
      </c>
      <c r="AH334" s="24"/>
      <c r="IW334" s="28"/>
    </row>
    <row r="335" spans="1:257" x14ac:dyDescent="0.3">
      <c r="A335" s="28" t="str">
        <f t="shared" si="13"/>
        <v/>
      </c>
      <c r="B335" s="42">
        <f t="shared" si="12"/>
        <v>15.4</v>
      </c>
      <c r="C335" s="47">
        <f>IF($C$14,[1]!obget([1]!obcall("",$B$14,"getInitialMargin",[1]!obMake("","double",$B335))),"")</f>
        <v>0</v>
      </c>
      <c r="D335" s="45">
        <f>IF($C$13,[1]!obget([1]!obcall("",$B$13,"getInitialMargin",[1]!obMake("","double",$B335))),"")</f>
        <v>0</v>
      </c>
      <c r="E335" s="42">
        <f t="shared" si="14"/>
        <v>308</v>
      </c>
      <c r="F335" s="42">
        <f>IF($D$22,[1]!obget([1]!obcall("",$B$22,"get",[1]!obMake("","int",E335))),"")</f>
        <v>6.0157538668831503</v>
      </c>
      <c r="G335" s="42">
        <f>IF($D$22,[1]!obget([1]!obcall("",$B$23,"get",[1]!obMake("","int",E335)))^2,"")</f>
        <v>3.9954130088853353E-2</v>
      </c>
      <c r="H335" s="42">
        <f>IF($D$22,[1]!obget([1]!obcall("",$B$24,"get",[1]!obMake("","int",E335))),"")</f>
        <v>0.13639503658985158</v>
      </c>
      <c r="AH335" s="24"/>
      <c r="IW335" s="28"/>
    </row>
    <row r="336" spans="1:257" x14ac:dyDescent="0.3">
      <c r="A336" s="28" t="str">
        <f t="shared" si="13"/>
        <v/>
      </c>
      <c r="B336" s="42">
        <f t="shared" si="12"/>
        <v>15.450000000000001</v>
      </c>
      <c r="C336" s="47">
        <f>IF($C$14,[1]!obget([1]!obcall("",$B$14,"getInitialMargin",[1]!obMake("","double",$B336))),"")</f>
        <v>0</v>
      </c>
      <c r="D336" s="45">
        <f>IF($C$13,[1]!obget([1]!obcall("",$B$13,"getInitialMargin",[1]!obMake("","double",$B336))),"")</f>
        <v>0</v>
      </c>
      <c r="E336" s="42">
        <f t="shared" si="14"/>
        <v>309</v>
      </c>
      <c r="F336" s="42">
        <f>IF($D$22,[1]!obget([1]!obcall("",$B$22,"get",[1]!obMake("","int",E336))),"")</f>
        <v>8.8124056664371064</v>
      </c>
      <c r="G336" s="42">
        <f>IF($D$22,[1]!obget([1]!obcall("",$B$23,"get",[1]!obMake("","int",E336)))^2,"")</f>
        <v>4.7569642438134586E-2</v>
      </c>
      <c r="H336" s="42">
        <f>IF($D$22,[1]!obget([1]!obcall("",$B$24,"get",[1]!obMake("","int",E336))),"")</f>
        <v>0.18560534635884307</v>
      </c>
      <c r="AH336" s="24"/>
      <c r="IW336" s="28"/>
    </row>
    <row r="337" spans="1:257" x14ac:dyDescent="0.3">
      <c r="A337" s="28">
        <f t="shared" si="13"/>
        <v>15.5</v>
      </c>
      <c r="B337" s="42">
        <f t="shared" si="12"/>
        <v>15.5</v>
      </c>
      <c r="C337" s="47">
        <f>IF($C$14,[1]!obget([1]!obcall("",$B$14,"getInitialMargin",[1]!obMake("","double",$B337))),"")</f>
        <v>0</v>
      </c>
      <c r="D337" s="45">
        <f>IF($C$13,[1]!obget([1]!obcall("",$B$13,"getInitialMargin",[1]!obMake("","double",$B337))),"")</f>
        <v>0</v>
      </c>
      <c r="E337" s="42">
        <f t="shared" si="14"/>
        <v>310</v>
      </c>
      <c r="F337" s="42">
        <f>IF($D$22,[1]!obget([1]!obcall("",$B$22,"get",[1]!obMake("","int",E337))),"")</f>
        <v>6.8344827056827278</v>
      </c>
      <c r="G337" s="42">
        <f>IF($D$22,[1]!obget([1]!obcall("",$B$23,"get",[1]!obMake("","int",E337)))^2,"")</f>
        <v>0.28220588598515961</v>
      </c>
      <c r="H337" s="42">
        <f>IF($D$22,[1]!obget([1]!obcall("",$B$24,"get",[1]!obMake("","int",E337))),"")</f>
        <v>0.1346221937246378</v>
      </c>
      <c r="AH337" s="24"/>
      <c r="IW337" s="28"/>
    </row>
    <row r="338" spans="1:257" x14ac:dyDescent="0.3">
      <c r="A338" s="28" t="str">
        <f t="shared" si="13"/>
        <v/>
      </c>
      <c r="B338" s="42">
        <f t="shared" si="12"/>
        <v>15.55</v>
      </c>
      <c r="C338" s="47">
        <f>IF($C$14,[1]!obget([1]!obcall("",$B$14,"getInitialMargin",[1]!obMake("","double",$B338))),"")</f>
        <v>0</v>
      </c>
      <c r="D338" s="45">
        <f>IF($C$13,[1]!obget([1]!obcall("",$B$13,"getInitialMargin",[1]!obMake("","double",$B338))),"")</f>
        <v>0</v>
      </c>
      <c r="E338" s="42">
        <f t="shared" si="14"/>
        <v>311</v>
      </c>
      <c r="F338" s="42">
        <f>IF($D$22,[1]!obget([1]!obcall("",$B$22,"get",[1]!obMake("","int",E338))),"")</f>
        <v>4.3106060778901796</v>
      </c>
      <c r="G338" s="42">
        <f>IF($D$22,[1]!obget([1]!obcall("",$B$23,"get",[1]!obMake("","int",E338)))^2,"")</f>
        <v>2.2985755802992718E-2</v>
      </c>
      <c r="H338" s="42">
        <f>IF($D$22,[1]!obget([1]!obcall("",$B$24,"get",[1]!obMake("","int",E338))),"")</f>
        <v>0.17963034583574181</v>
      </c>
      <c r="AH338" s="24"/>
      <c r="IW338" s="28"/>
    </row>
    <row r="339" spans="1:257" x14ac:dyDescent="0.3">
      <c r="A339" s="28" t="str">
        <f t="shared" si="13"/>
        <v/>
      </c>
      <c r="B339" s="42">
        <f t="shared" si="12"/>
        <v>15.600000000000001</v>
      </c>
      <c r="C339" s="47">
        <f>IF($C$14,[1]!obget([1]!obcall("",$B$14,"getInitialMargin",[1]!obMake("","double",$B339))),"")</f>
        <v>0</v>
      </c>
      <c r="D339" s="45">
        <f>IF($C$13,[1]!obget([1]!obcall("",$B$13,"getInitialMargin",[1]!obMake("","double",$B339))),"")</f>
        <v>0</v>
      </c>
      <c r="E339" s="42">
        <f t="shared" si="14"/>
        <v>312</v>
      </c>
      <c r="F339" s="42">
        <f>IF($D$22,[1]!obget([1]!obcall("",$B$22,"get",[1]!obMake("","int",E339))),"")</f>
        <v>8.7563473275161456</v>
      </c>
      <c r="G339" s="42">
        <f>IF($D$22,[1]!obget([1]!obcall("",$B$23,"get",[1]!obMake("","int",E339)))^2,"")</f>
        <v>2.8611210233647696E-2</v>
      </c>
      <c r="H339" s="42">
        <f>IF($D$22,[1]!obget([1]!obcall("",$B$24,"get",[1]!obMake("","int",E339))),"")</f>
        <v>0.18458122889228845</v>
      </c>
      <c r="AH339" s="24"/>
      <c r="IW339" s="28"/>
    </row>
    <row r="340" spans="1:257" x14ac:dyDescent="0.3">
      <c r="A340" s="28" t="str">
        <f t="shared" si="13"/>
        <v/>
      </c>
      <c r="B340" s="42">
        <f t="shared" si="12"/>
        <v>15.65</v>
      </c>
      <c r="C340" s="47">
        <f>IF($C$14,[1]!obget([1]!obcall("",$B$14,"getInitialMargin",[1]!obMake("","double",$B340))),"")</f>
        <v>0</v>
      </c>
      <c r="D340" s="45">
        <f>IF($C$13,[1]!obget([1]!obcall("",$B$13,"getInitialMargin",[1]!obMake("","double",$B340))),"")</f>
        <v>0</v>
      </c>
      <c r="E340" s="42">
        <f t="shared" si="14"/>
        <v>313</v>
      </c>
      <c r="F340" s="42">
        <f>IF($D$22,[1]!obget([1]!obcall("",$B$22,"get",[1]!obMake("","int",E340))),"")</f>
        <v>12.257452437682936</v>
      </c>
      <c r="G340" s="42">
        <f>IF($D$22,[1]!obget([1]!obcall("",$B$23,"get",[1]!obMake("","int",E340)))^2,"")</f>
        <v>0.85401755788210343</v>
      </c>
      <c r="H340" s="42">
        <f>IF($D$22,[1]!obget([1]!obcall("",$B$24,"get",[1]!obMake("","int",E340))),"")</f>
        <v>0.46717076486076525</v>
      </c>
      <c r="AH340" s="24"/>
      <c r="IW340" s="28"/>
    </row>
    <row r="341" spans="1:257" x14ac:dyDescent="0.3">
      <c r="A341" s="28" t="str">
        <f t="shared" si="13"/>
        <v/>
      </c>
      <c r="B341" s="42">
        <f t="shared" si="12"/>
        <v>15.700000000000001</v>
      </c>
      <c r="C341" s="47">
        <f>IF($C$14,[1]!obget([1]!obcall("",$B$14,"getInitialMargin",[1]!obMake("","double",$B341))),"")</f>
        <v>0</v>
      </c>
      <c r="D341" s="45">
        <f>IF($C$13,[1]!obget([1]!obcall("",$B$13,"getInitialMargin",[1]!obMake("","double",$B341))),"")</f>
        <v>0</v>
      </c>
      <c r="E341" s="42">
        <f t="shared" si="14"/>
        <v>314</v>
      </c>
      <c r="F341" s="42">
        <f>IF($D$22,[1]!obget([1]!obcall("",$B$22,"get",[1]!obMake("","int",E341))),"")</f>
        <v>9.3250519857349339</v>
      </c>
      <c r="G341" s="42">
        <f>IF($D$22,[1]!obget([1]!obcall("",$B$23,"get",[1]!obMake("","int",E341)))^2,"")</f>
        <v>0.23570658665499292</v>
      </c>
      <c r="H341" s="42">
        <f>IF($D$22,[1]!obget([1]!obcall("",$B$24,"get",[1]!obMake("","int",E341))),"")</f>
        <v>0.21589570555606152</v>
      </c>
      <c r="AH341" s="24"/>
      <c r="IW341" s="28"/>
    </row>
    <row r="342" spans="1:257" x14ac:dyDescent="0.3">
      <c r="A342" s="28" t="str">
        <f t="shared" si="13"/>
        <v/>
      </c>
      <c r="B342" s="42">
        <f t="shared" si="12"/>
        <v>15.75</v>
      </c>
      <c r="C342" s="47">
        <f>IF($C$14,[1]!obget([1]!obcall("",$B$14,"getInitialMargin",[1]!obMake("","double",$B342))),"")</f>
        <v>0</v>
      </c>
      <c r="D342" s="45">
        <f>IF($C$13,[1]!obget([1]!obcall("",$B$13,"getInitialMargin",[1]!obMake("","double",$B342))),"")</f>
        <v>0</v>
      </c>
      <c r="E342" s="42">
        <f t="shared" si="14"/>
        <v>315</v>
      </c>
      <c r="F342" s="42">
        <f>IF($D$22,[1]!obget([1]!obcall("",$B$22,"get",[1]!obMake("","int",E342))),"")</f>
        <v>7.0796960016342929</v>
      </c>
      <c r="G342" s="42">
        <f>IF($D$22,[1]!obget([1]!obcall("",$B$23,"get",[1]!obMake("","int",E342)))^2,"")</f>
        <v>0.2194867124362255</v>
      </c>
      <c r="H342" s="42">
        <f>IF($D$22,[1]!obget([1]!obcall("",$B$24,"get",[1]!obMake("","int",E342))),"")</f>
        <v>0.13713445181517142</v>
      </c>
      <c r="AH342" s="24"/>
      <c r="IW342" s="28"/>
    </row>
    <row r="343" spans="1:257" x14ac:dyDescent="0.3">
      <c r="A343" s="28" t="str">
        <f t="shared" si="13"/>
        <v/>
      </c>
      <c r="B343" s="42">
        <f t="shared" si="12"/>
        <v>15.8</v>
      </c>
      <c r="C343" s="47">
        <f>IF($C$14,[1]!obget([1]!obcall("",$B$14,"getInitialMargin",[1]!obMake("","double",$B343))),"")</f>
        <v>0</v>
      </c>
      <c r="D343" s="45">
        <f>IF($C$13,[1]!obget([1]!obcall("",$B$13,"getInitialMargin",[1]!obMake("","double",$B343))),"")</f>
        <v>0</v>
      </c>
      <c r="E343" s="42">
        <f t="shared" si="14"/>
        <v>316</v>
      </c>
      <c r="F343" s="42">
        <f>IF($D$22,[1]!obget([1]!obcall("",$B$22,"get",[1]!obMake("","int",E343))),"")</f>
        <v>8.7578690531206469</v>
      </c>
      <c r="G343" s="42">
        <f>IF($D$22,[1]!obget([1]!obcall("",$B$23,"get",[1]!obMake("","int",E343)))^2,"")</f>
        <v>0.7717771826198131</v>
      </c>
      <c r="H343" s="42">
        <f>IF($D$22,[1]!obget([1]!obcall("",$B$24,"get",[1]!obMake("","int",E343))),"")</f>
        <v>0.18214874799275094</v>
      </c>
      <c r="AH343" s="24"/>
      <c r="IW343" s="28"/>
    </row>
    <row r="344" spans="1:257" x14ac:dyDescent="0.3">
      <c r="A344" s="28" t="str">
        <f t="shared" si="13"/>
        <v/>
      </c>
      <c r="B344" s="42">
        <f t="shared" si="12"/>
        <v>15.850000000000001</v>
      </c>
      <c r="C344" s="47">
        <f>IF($C$14,[1]!obget([1]!obcall("",$B$14,"getInitialMargin",[1]!obMake("","double",$B344))),"")</f>
        <v>0</v>
      </c>
      <c r="D344" s="45">
        <f>IF($C$13,[1]!obget([1]!obcall("",$B$13,"getInitialMargin",[1]!obMake("","double",$B344))),"")</f>
        <v>0</v>
      </c>
      <c r="E344" s="42">
        <f t="shared" si="14"/>
        <v>317</v>
      </c>
      <c r="F344" s="42">
        <f>IF($D$22,[1]!obget([1]!obcall("",$B$22,"get",[1]!obMake("","int",E344))),"")</f>
        <v>7.353849203696516</v>
      </c>
      <c r="G344" s="42">
        <f>IF($D$22,[1]!obget([1]!obcall("",$B$23,"get",[1]!obMake("","int",E344)))^2,"")</f>
        <v>0.42752977183557078</v>
      </c>
      <c r="H344" s="42">
        <f>IF($D$22,[1]!obget([1]!obcall("",$B$24,"get",[1]!obMake("","int",E344))),"")</f>
        <v>0.14116258524816727</v>
      </c>
      <c r="AH344" s="24"/>
      <c r="IW344" s="28"/>
    </row>
    <row r="345" spans="1:257" x14ac:dyDescent="0.3">
      <c r="A345" s="28" t="str">
        <f t="shared" si="13"/>
        <v/>
      </c>
      <c r="B345" s="42">
        <f t="shared" si="12"/>
        <v>15.9</v>
      </c>
      <c r="C345" s="47">
        <f>IF($C$14,[1]!obget([1]!obcall("",$B$14,"getInitialMargin",[1]!obMake("","double",$B345))),"")</f>
        <v>0</v>
      </c>
      <c r="D345" s="45">
        <f>IF($C$13,[1]!obget([1]!obcall("",$B$13,"getInitialMargin",[1]!obMake("","double",$B345))),"")</f>
        <v>0</v>
      </c>
      <c r="E345" s="42">
        <f t="shared" si="14"/>
        <v>318</v>
      </c>
      <c r="F345" s="42">
        <f>IF($D$22,[1]!obget([1]!obcall("",$B$22,"get",[1]!obMake("","int",E345))),"")</f>
        <v>10.87345345005194</v>
      </c>
      <c r="G345" s="42">
        <f>IF($D$22,[1]!obget([1]!obcall("",$B$23,"get",[1]!obMake("","int",E345)))^2,"")</f>
        <v>0.45839428297869877</v>
      </c>
      <c r="H345" s="42">
        <f>IF($D$22,[1]!obget([1]!obcall("",$B$24,"get",[1]!obMake("","int",E345))),"")</f>
        <v>0.311406322376925</v>
      </c>
      <c r="AH345" s="24"/>
      <c r="IW345" s="28"/>
    </row>
    <row r="346" spans="1:257" x14ac:dyDescent="0.3">
      <c r="A346" s="28" t="str">
        <f t="shared" si="13"/>
        <v/>
      </c>
      <c r="B346" s="42">
        <f t="shared" si="12"/>
        <v>15.950000000000001</v>
      </c>
      <c r="C346" s="47">
        <f>IF($C$14,[1]!obget([1]!obcall("",$B$14,"getInitialMargin",[1]!obMake("","double",$B346))),"")</f>
        <v>0</v>
      </c>
      <c r="D346" s="45">
        <f>IF($C$13,[1]!obget([1]!obcall("",$B$13,"getInitialMargin",[1]!obMake("","double",$B346))),"")</f>
        <v>0</v>
      </c>
      <c r="E346" s="42">
        <f t="shared" si="14"/>
        <v>319</v>
      </c>
      <c r="F346" s="42">
        <f>IF($D$22,[1]!obget([1]!obcall("",$B$22,"get",[1]!obMake("","int",E346))),"")</f>
        <v>7.2652903605300647</v>
      </c>
      <c r="G346" s="42">
        <f>IF($D$22,[1]!obget([1]!obcall("",$B$23,"get",[1]!obMake("","int",E346)))^2,"")</f>
        <v>0.15411811135923115</v>
      </c>
      <c r="H346" s="42">
        <f>IF($D$22,[1]!obget([1]!obcall("",$B$24,"get",[1]!obMake("","int",E346))),"")</f>
        <v>0.14110772894588097</v>
      </c>
      <c r="AH346" s="24"/>
      <c r="IW346" s="28"/>
    </row>
    <row r="347" spans="1:257" x14ac:dyDescent="0.3">
      <c r="A347" s="28">
        <f t="shared" si="13"/>
        <v>16</v>
      </c>
      <c r="B347" s="42">
        <f t="shared" ref="B347:B410" si="15">IF($D$22,(ROW(A347)-ROW($A$27))*$C$17,"")</f>
        <v>16</v>
      </c>
      <c r="C347" s="47">
        <f>IF($C$14,[1]!obget([1]!obcall("",$B$14,"getInitialMargin",[1]!obMake("","double",$B347))),"")</f>
        <v>0</v>
      </c>
      <c r="D347" s="45">
        <f>IF($C$13,[1]!obget([1]!obcall("",$B$13,"getInitialMargin",[1]!obMake("","double",$B347))),"")</f>
        <v>0</v>
      </c>
      <c r="E347" s="42">
        <f t="shared" si="14"/>
        <v>320</v>
      </c>
      <c r="F347" s="42">
        <f>IF($D$22,[1]!obget([1]!obcall("",$B$22,"get",[1]!obMake("","int",E347))),"")</f>
        <v>5.7654891328473434</v>
      </c>
      <c r="G347" s="42">
        <f>IF($D$22,[1]!obget([1]!obcall("",$B$23,"get",[1]!obMake("","int",E347)))^2,"")</f>
        <v>2.8470381464204587E-3</v>
      </c>
      <c r="H347" s="42">
        <f>IF($D$22,[1]!obget([1]!obcall("",$B$24,"get",[1]!obMake("","int",E347))),"")</f>
        <v>0.13910796658390973</v>
      </c>
      <c r="AH347" s="24"/>
      <c r="IW347" s="28"/>
    </row>
    <row r="348" spans="1:257" x14ac:dyDescent="0.3">
      <c r="A348" s="28" t="str">
        <f t="shared" ref="A348:A411" si="16">IF($D$22,IF(MOD((ROW(A348)-ROW($A$27))*$C$17,$C$18/10)&lt;0.0001,(ROW(A348)-ROW($A$27))*$C$17,""),"")</f>
        <v/>
      </c>
      <c r="B348" s="42">
        <f t="shared" si="15"/>
        <v>16.05</v>
      </c>
      <c r="C348" s="47">
        <f>IF($C$14,[1]!obget([1]!obcall("",$B$14,"getInitialMargin",[1]!obMake("","double",$B348))),"")</f>
        <v>0</v>
      </c>
      <c r="D348" s="45">
        <f>IF($C$13,[1]!obget([1]!obcall("",$B$13,"getInitialMargin",[1]!obMake("","double",$B348))),"")</f>
        <v>0</v>
      </c>
      <c r="E348" s="42">
        <f t="shared" ref="E348:E411" si="17">IF($D$22,E347+1,"")</f>
        <v>321</v>
      </c>
      <c r="F348" s="42">
        <f>IF($D$22,[1]!obget([1]!obcall("",$B$22,"get",[1]!obMake("","int",E348))),"")</f>
        <v>6.3632407070793136</v>
      </c>
      <c r="G348" s="42">
        <f>IF($D$22,[1]!obget([1]!obcall("",$B$23,"get",[1]!obMake("","int",E348)))^2,"")</f>
        <v>0.11436227925715171</v>
      </c>
      <c r="H348" s="42">
        <f>IF($D$22,[1]!obget([1]!obcall("",$B$24,"get",[1]!obMake("","int",E348))),"")</f>
        <v>0.13413449435041147</v>
      </c>
      <c r="AH348" s="24"/>
      <c r="IW348" s="28"/>
    </row>
    <row r="349" spans="1:257" x14ac:dyDescent="0.3">
      <c r="A349" s="28" t="str">
        <f t="shared" si="16"/>
        <v/>
      </c>
      <c r="B349" s="42">
        <f t="shared" si="15"/>
        <v>16.100000000000001</v>
      </c>
      <c r="C349" s="47">
        <f>IF($C$14,[1]!obget([1]!obcall("",$B$14,"getInitialMargin",[1]!obMake("","double",$B349))),"")</f>
        <v>0</v>
      </c>
      <c r="D349" s="45">
        <f>IF($C$13,[1]!obget([1]!obcall("",$B$13,"getInitialMargin",[1]!obMake("","double",$B349))),"")</f>
        <v>0</v>
      </c>
      <c r="E349" s="42">
        <f t="shared" si="17"/>
        <v>322</v>
      </c>
      <c r="F349" s="42">
        <f>IF($D$22,[1]!obget([1]!obcall("",$B$22,"get",[1]!obMake("","int",E349))),"")</f>
        <v>7.7569513058432813</v>
      </c>
      <c r="G349" s="42">
        <f>IF($D$22,[1]!obget([1]!obcall("",$B$23,"get",[1]!obMake("","int",E349)))^2,"")</f>
        <v>5.7447987645603028E-3</v>
      </c>
      <c r="H349" s="42">
        <f>IF($D$22,[1]!obget([1]!obcall("",$B$24,"get",[1]!obMake("","int",E349))),"")</f>
        <v>0.14799413227050406</v>
      </c>
      <c r="AH349" s="24"/>
      <c r="IW349" s="28"/>
    </row>
    <row r="350" spans="1:257" x14ac:dyDescent="0.3">
      <c r="A350" s="28" t="str">
        <f t="shared" si="16"/>
        <v/>
      </c>
      <c r="B350" s="42">
        <f t="shared" si="15"/>
        <v>16.150000000000002</v>
      </c>
      <c r="C350" s="47">
        <f>IF($C$14,[1]!obget([1]!obcall("",$B$14,"getInitialMargin",[1]!obMake("","double",$B350))),"")</f>
        <v>0</v>
      </c>
      <c r="D350" s="45">
        <f>IF($C$13,[1]!obget([1]!obcall("",$B$13,"getInitialMargin",[1]!obMake("","double",$B350))),"")</f>
        <v>0</v>
      </c>
      <c r="E350" s="42">
        <f t="shared" si="17"/>
        <v>323</v>
      </c>
      <c r="F350" s="42">
        <f>IF($D$22,[1]!obget([1]!obcall("",$B$22,"get",[1]!obMake("","int",E350))),"")</f>
        <v>10.533668702721204</v>
      </c>
      <c r="G350" s="42">
        <f>IF($D$22,[1]!obget([1]!obcall("",$B$23,"get",[1]!obMake("","int",E350)))^2,"")</f>
        <v>0.39996853173207358</v>
      </c>
      <c r="H350" s="42">
        <f>IF($D$22,[1]!obget([1]!obcall("",$B$24,"get",[1]!obMake("","int",E350))),"")</f>
        <v>0.28364384062130488</v>
      </c>
      <c r="AH350" s="24"/>
      <c r="IW350" s="28"/>
    </row>
    <row r="351" spans="1:257" x14ac:dyDescent="0.3">
      <c r="A351" s="28" t="str">
        <f t="shared" si="16"/>
        <v/>
      </c>
      <c r="B351" s="42">
        <f t="shared" si="15"/>
        <v>16.2</v>
      </c>
      <c r="C351" s="47">
        <f>IF($C$14,[1]!obget([1]!obcall("",$B$14,"getInitialMargin",[1]!obMake("","double",$B351))),"")</f>
        <v>0</v>
      </c>
      <c r="D351" s="45">
        <f>IF($C$13,[1]!obget([1]!obcall("",$B$13,"getInitialMargin",[1]!obMake("","double",$B351))),"")</f>
        <v>0</v>
      </c>
      <c r="E351" s="42">
        <f t="shared" si="17"/>
        <v>324</v>
      </c>
      <c r="F351" s="42">
        <f>IF($D$22,[1]!obget([1]!obcall("",$B$22,"get",[1]!obMake("","int",E351))),"")</f>
        <v>6.5836231128579703</v>
      </c>
      <c r="G351" s="42">
        <f>IF($D$22,[1]!obget([1]!obcall("",$B$23,"get",[1]!obMake("","int",E351)))^2,"")</f>
        <v>0.16796056961902042</v>
      </c>
      <c r="H351" s="42">
        <f>IF($D$22,[1]!obget([1]!obcall("",$B$24,"get",[1]!obMake("","int",E351))),"")</f>
        <v>0.13398867255519403</v>
      </c>
      <c r="AH351" s="24"/>
      <c r="IW351" s="28"/>
    </row>
    <row r="352" spans="1:257" x14ac:dyDescent="0.3">
      <c r="A352" s="28" t="str">
        <f t="shared" si="16"/>
        <v/>
      </c>
      <c r="B352" s="42">
        <f t="shared" si="15"/>
        <v>16.25</v>
      </c>
      <c r="C352" s="47">
        <f>IF($C$14,[1]!obget([1]!obcall("",$B$14,"getInitialMargin",[1]!obMake("","double",$B352))),"")</f>
        <v>0</v>
      </c>
      <c r="D352" s="45">
        <f>IF($C$13,[1]!obget([1]!obcall("",$B$13,"getInitialMargin",[1]!obMake("","double",$B352))),"")</f>
        <v>0</v>
      </c>
      <c r="E352" s="42">
        <f t="shared" si="17"/>
        <v>325</v>
      </c>
      <c r="F352" s="42">
        <f>IF($D$22,[1]!obget([1]!obcall("",$B$22,"get",[1]!obMake("","int",E352))),"")</f>
        <v>11.05667632048697</v>
      </c>
      <c r="G352" s="42">
        <f>IF($D$22,[1]!obget([1]!obcall("",$B$23,"get",[1]!obMake("","int",E352)))^2,"")</f>
        <v>0.18705494009962378</v>
      </c>
      <c r="H352" s="42">
        <f>IF($D$22,[1]!obget([1]!obcall("",$B$24,"get",[1]!obMake("","int",E352))),"")</f>
        <v>0.35630326043671823</v>
      </c>
      <c r="AH352" s="24"/>
      <c r="IW352" s="28"/>
    </row>
    <row r="353" spans="1:257" x14ac:dyDescent="0.3">
      <c r="A353" s="28" t="str">
        <f t="shared" si="16"/>
        <v/>
      </c>
      <c r="B353" s="42">
        <f t="shared" si="15"/>
        <v>16.3</v>
      </c>
      <c r="C353" s="47">
        <f>IF($C$14,[1]!obget([1]!obcall("",$B$14,"getInitialMargin",[1]!obMake("","double",$B353))),"")</f>
        <v>0</v>
      </c>
      <c r="D353" s="45">
        <f>IF($C$13,[1]!obget([1]!obcall("",$B$13,"getInitialMargin",[1]!obMake("","double",$B353))),"")</f>
        <v>0</v>
      </c>
      <c r="E353" s="42">
        <f t="shared" si="17"/>
        <v>326</v>
      </c>
      <c r="F353" s="42">
        <f>IF($D$22,[1]!obget([1]!obcall("",$B$22,"get",[1]!obMake("","int",E353))),"")</f>
        <v>23.340664706591042</v>
      </c>
      <c r="G353" s="42">
        <f>IF($D$22,[1]!obget([1]!obcall("",$B$23,"get",[1]!obMake("","int",E353)))^2,"")</f>
        <v>2.4008474406900198</v>
      </c>
      <c r="H353" s="42">
        <f>IF($D$22,[1]!obget([1]!obcall("",$B$24,"get",[1]!obMake("","int",E353))),"")</f>
        <v>2.915281984483427</v>
      </c>
      <c r="AH353" s="24"/>
      <c r="IW353" s="28"/>
    </row>
    <row r="354" spans="1:257" x14ac:dyDescent="0.3">
      <c r="A354" s="28" t="str">
        <f t="shared" si="16"/>
        <v/>
      </c>
      <c r="B354" s="42">
        <f t="shared" si="15"/>
        <v>16.350000000000001</v>
      </c>
      <c r="C354" s="47">
        <f>IF($C$14,[1]!obget([1]!obcall("",$B$14,"getInitialMargin",[1]!obMake("","double",$B354))),"")</f>
        <v>0</v>
      </c>
      <c r="D354" s="45">
        <f>IF($C$13,[1]!obget([1]!obcall("",$B$13,"getInitialMargin",[1]!obMake("","double",$B354))),"")</f>
        <v>0</v>
      </c>
      <c r="E354" s="42">
        <f t="shared" si="17"/>
        <v>327</v>
      </c>
      <c r="F354" s="42">
        <f>IF($D$22,[1]!obget([1]!obcall("",$B$22,"get",[1]!obMake("","int",E354))),"")</f>
        <v>7.4141971390344619</v>
      </c>
      <c r="G354" s="42">
        <f>IF($D$22,[1]!obget([1]!obcall("",$B$23,"get",[1]!obMake("","int",E354)))^2,"")</f>
        <v>8.7746494898001436E-4</v>
      </c>
      <c r="H354" s="42">
        <f>IF($D$22,[1]!obget([1]!obcall("",$B$24,"get",[1]!obMake("","int",E354))),"")</f>
        <v>0.14387164057966328</v>
      </c>
      <c r="AH354" s="24"/>
      <c r="IW354" s="28"/>
    </row>
    <row r="355" spans="1:257" x14ac:dyDescent="0.3">
      <c r="A355" s="28" t="str">
        <f t="shared" si="16"/>
        <v/>
      </c>
      <c r="B355" s="42">
        <f t="shared" si="15"/>
        <v>16.400000000000002</v>
      </c>
      <c r="C355" s="47">
        <f>IF($C$14,[1]!obget([1]!obcall("",$B$14,"getInitialMargin",[1]!obMake("","double",$B355))),"")</f>
        <v>0</v>
      </c>
      <c r="D355" s="45">
        <f>IF($C$13,[1]!obget([1]!obcall("",$B$13,"getInitialMargin",[1]!obMake("","double",$B355))),"")</f>
        <v>0</v>
      </c>
      <c r="E355" s="42">
        <f t="shared" si="17"/>
        <v>328</v>
      </c>
      <c r="F355" s="42">
        <f>IF($D$22,[1]!obget([1]!obcall("",$B$22,"get",[1]!obMake("","int",E355))),"")</f>
        <v>8.0167976328796193</v>
      </c>
      <c r="G355" s="42">
        <f>IF($D$22,[1]!obget([1]!obcall("",$B$23,"get",[1]!obMake("","int",E355)))^2,"")</f>
        <v>0.11360968173092342</v>
      </c>
      <c r="H355" s="42">
        <f>IF($D$22,[1]!obget([1]!obcall("",$B$24,"get",[1]!obMake("","int",E355))),"")</f>
        <v>0.15698645262089017</v>
      </c>
      <c r="AH355" s="24"/>
      <c r="IW355" s="28"/>
    </row>
    <row r="356" spans="1:257" x14ac:dyDescent="0.3">
      <c r="A356" s="28" t="str">
        <f t="shared" si="16"/>
        <v/>
      </c>
      <c r="B356" s="42">
        <f t="shared" si="15"/>
        <v>16.45</v>
      </c>
      <c r="C356" s="47">
        <f>IF($C$14,[1]!obget([1]!obcall("",$B$14,"getInitialMargin",[1]!obMake("","double",$B356))),"")</f>
        <v>0</v>
      </c>
      <c r="D356" s="45">
        <f>IF($C$13,[1]!obget([1]!obcall("",$B$13,"getInitialMargin",[1]!obMake("","double",$B356))),"")</f>
        <v>0</v>
      </c>
      <c r="E356" s="42">
        <f t="shared" si="17"/>
        <v>329</v>
      </c>
      <c r="F356" s="42">
        <f>IF($D$22,[1]!obget([1]!obcall("",$B$22,"get",[1]!obMake("","int",E356))),"")</f>
        <v>6.1636157456895733</v>
      </c>
      <c r="G356" s="42">
        <f>IF($D$22,[1]!obget([1]!obcall("",$B$23,"get",[1]!obMake("","int",E356)))^2,"")</f>
        <v>0.17901625934718957</v>
      </c>
      <c r="H356" s="42">
        <f>IF($D$22,[1]!obget([1]!obcall("",$B$24,"get",[1]!obMake("","int",E356))),"")</f>
        <v>0.13507912802467614</v>
      </c>
      <c r="AH356" s="24"/>
      <c r="IW356" s="28"/>
    </row>
    <row r="357" spans="1:257" x14ac:dyDescent="0.3">
      <c r="A357" s="28">
        <f t="shared" si="16"/>
        <v>16.5</v>
      </c>
      <c r="B357" s="42">
        <f t="shared" si="15"/>
        <v>16.5</v>
      </c>
      <c r="C357" s="47">
        <f>IF($C$14,[1]!obget([1]!obcall("",$B$14,"getInitialMargin",[1]!obMake("","double",$B357))),"")</f>
        <v>0</v>
      </c>
      <c r="D357" s="45">
        <f>IF($C$13,[1]!obget([1]!obcall("",$B$13,"getInitialMargin",[1]!obMake("","double",$B357))),"")</f>
        <v>0</v>
      </c>
      <c r="E357" s="42">
        <f t="shared" si="17"/>
        <v>330</v>
      </c>
      <c r="F357" s="42">
        <f>IF($D$22,[1]!obget([1]!obcall("",$B$22,"get",[1]!obMake("","int",E357))),"")</f>
        <v>3.9282667239644509</v>
      </c>
      <c r="G357" s="42">
        <f>IF($D$22,[1]!obget([1]!obcall("",$B$23,"get",[1]!obMake("","int",E357)))^2,"")</f>
        <v>1.3752200037833143E-3</v>
      </c>
      <c r="H357" s="42">
        <f>IF($D$22,[1]!obget([1]!obcall("",$B$24,"get",[1]!obMake("","int",E357))),"")</f>
        <v>0.19721655386440856</v>
      </c>
      <c r="AH357" s="24"/>
      <c r="IW357" s="28"/>
    </row>
    <row r="358" spans="1:257" x14ac:dyDescent="0.3">
      <c r="A358" s="28" t="str">
        <f t="shared" si="16"/>
        <v/>
      </c>
      <c r="B358" s="42">
        <f t="shared" si="15"/>
        <v>16.55</v>
      </c>
      <c r="C358" s="47">
        <f>IF($C$14,[1]!obget([1]!obcall("",$B$14,"getInitialMargin",[1]!obMake("","double",$B358))),"")</f>
        <v>0</v>
      </c>
      <c r="D358" s="45">
        <f>IF($C$13,[1]!obget([1]!obcall("",$B$13,"getInitialMargin",[1]!obMake("","double",$B358))),"")</f>
        <v>0</v>
      </c>
      <c r="E358" s="42">
        <f t="shared" si="17"/>
        <v>331</v>
      </c>
      <c r="F358" s="42">
        <f>IF($D$22,[1]!obget([1]!obcall("",$B$22,"get",[1]!obMake("","int",E358))),"")</f>
        <v>6.4005118555135665</v>
      </c>
      <c r="G358" s="42">
        <f>IF($D$22,[1]!obget([1]!obcall("",$B$23,"get",[1]!obMake("","int",E358)))^2,"")</f>
        <v>7.5391894905311885E-3</v>
      </c>
      <c r="H358" s="42">
        <f>IF($D$22,[1]!obget([1]!obcall("",$B$24,"get",[1]!obMake("","int",E358))),"")</f>
        <v>0.13406019797818425</v>
      </c>
      <c r="AH358" s="24"/>
      <c r="IW358" s="28"/>
    </row>
    <row r="359" spans="1:257" x14ac:dyDescent="0.3">
      <c r="A359" s="28" t="str">
        <f t="shared" si="16"/>
        <v/>
      </c>
      <c r="B359" s="42">
        <f t="shared" si="15"/>
        <v>16.600000000000001</v>
      </c>
      <c r="C359" s="47">
        <f>IF($C$14,[1]!obget([1]!obcall("",$B$14,"getInitialMargin",[1]!obMake("","double",$B359))),"")</f>
        <v>0</v>
      </c>
      <c r="D359" s="45">
        <f>IF($C$13,[1]!obget([1]!obcall("",$B$13,"getInitialMargin",[1]!obMake("","double",$B359))),"")</f>
        <v>0</v>
      </c>
      <c r="E359" s="42">
        <f t="shared" si="17"/>
        <v>332</v>
      </c>
      <c r="F359" s="42">
        <f>IF($D$22,[1]!obget([1]!obcall("",$B$22,"get",[1]!obMake("","int",E359))),"")</f>
        <v>11.59568294951387</v>
      </c>
      <c r="G359" s="42">
        <f>IF($D$22,[1]!obget([1]!obcall("",$B$23,"get",[1]!obMake("","int",E359)))^2,"")</f>
        <v>0.12732049323007261</v>
      </c>
      <c r="H359" s="42">
        <f>IF($D$22,[1]!obget([1]!obcall("",$B$24,"get",[1]!obMake("","int",E359))),"")</f>
        <v>0.3875771647516526</v>
      </c>
      <c r="AH359" s="24"/>
      <c r="IW359" s="28"/>
    </row>
    <row r="360" spans="1:257" x14ac:dyDescent="0.3">
      <c r="A360" s="28" t="str">
        <f t="shared" si="16"/>
        <v/>
      </c>
      <c r="B360" s="42">
        <f t="shared" si="15"/>
        <v>16.650000000000002</v>
      </c>
      <c r="C360" s="47">
        <f>IF($C$14,[1]!obget([1]!obcall("",$B$14,"getInitialMargin",[1]!obMake("","double",$B360))),"")</f>
        <v>0</v>
      </c>
      <c r="D360" s="45">
        <f>IF($C$13,[1]!obget([1]!obcall("",$B$13,"getInitialMargin",[1]!obMake("","double",$B360))),"")</f>
        <v>0</v>
      </c>
      <c r="E360" s="42">
        <f t="shared" si="17"/>
        <v>333</v>
      </c>
      <c r="F360" s="42">
        <f>IF($D$22,[1]!obget([1]!obcall("",$B$22,"get",[1]!obMake("","int",E360))),"")</f>
        <v>13.091601715938815</v>
      </c>
      <c r="G360" s="42">
        <f>IF($D$22,[1]!obget([1]!obcall("",$B$23,"get",[1]!obMake("","int",E360)))^2,"")</f>
        <v>3.168750081161744E-2</v>
      </c>
      <c r="H360" s="42">
        <f>IF($D$22,[1]!obget([1]!obcall("",$B$24,"get",[1]!obMake("","int",E360))),"")</f>
        <v>0.61202014185125098</v>
      </c>
      <c r="AH360" s="24"/>
      <c r="IW360" s="28"/>
    </row>
    <row r="361" spans="1:257" x14ac:dyDescent="0.3">
      <c r="A361" s="28" t="str">
        <f t="shared" si="16"/>
        <v/>
      </c>
      <c r="B361" s="42">
        <f t="shared" si="15"/>
        <v>16.7</v>
      </c>
      <c r="C361" s="47">
        <f>IF($C$14,[1]!obget([1]!obcall("",$B$14,"getInitialMargin",[1]!obMake("","double",$B361))),"")</f>
        <v>0</v>
      </c>
      <c r="D361" s="45">
        <f>IF($C$13,[1]!obget([1]!obcall("",$B$13,"getInitialMargin",[1]!obMake("","double",$B361))),"")</f>
        <v>0</v>
      </c>
      <c r="E361" s="42">
        <f t="shared" si="17"/>
        <v>334</v>
      </c>
      <c r="F361" s="42">
        <f>IF($D$22,[1]!obget([1]!obcall("",$B$22,"get",[1]!obMake("","int",E361))),"")</f>
        <v>8.5978877411116628</v>
      </c>
      <c r="G361" s="42">
        <f>IF($D$22,[1]!obget([1]!obcall("",$B$23,"get",[1]!obMake("","int",E361)))^2,"")</f>
        <v>0.1611176874605347</v>
      </c>
      <c r="H361" s="42">
        <f>IF($D$22,[1]!obget([1]!obcall("",$B$24,"get",[1]!obMake("","int",E361))),"")</f>
        <v>0.17582854518731461</v>
      </c>
      <c r="AH361" s="24"/>
      <c r="IW361" s="28"/>
    </row>
    <row r="362" spans="1:257" x14ac:dyDescent="0.3">
      <c r="A362" s="28" t="str">
        <f t="shared" si="16"/>
        <v/>
      </c>
      <c r="B362" s="42">
        <f t="shared" si="15"/>
        <v>16.75</v>
      </c>
      <c r="C362" s="47">
        <f>IF($C$14,[1]!obget([1]!obcall("",$B$14,"getInitialMargin",[1]!obMake("","double",$B362))),"")</f>
        <v>0</v>
      </c>
      <c r="D362" s="45">
        <f>IF($C$13,[1]!obget([1]!obcall("",$B$13,"getInitialMargin",[1]!obMake("","double",$B362))),"")</f>
        <v>0</v>
      </c>
      <c r="E362" s="42">
        <f t="shared" si="17"/>
        <v>335</v>
      </c>
      <c r="F362" s="42">
        <f>IF($D$22,[1]!obget([1]!obcall("",$B$22,"get",[1]!obMake("","int",E362))),"")</f>
        <v>7.0172509301308894</v>
      </c>
      <c r="G362" s="42">
        <f>IF($D$22,[1]!obget([1]!obcall("",$B$23,"get",[1]!obMake("","int",E362)))^2,"")</f>
        <v>0.43479045989122883</v>
      </c>
      <c r="H362" s="42">
        <f>IF($D$22,[1]!obget([1]!obcall("",$B$24,"get",[1]!obMake("","int",E362))),"")</f>
        <v>0.13746779673114656</v>
      </c>
      <c r="AH362" s="24"/>
      <c r="IW362" s="28"/>
    </row>
    <row r="363" spans="1:257" x14ac:dyDescent="0.3">
      <c r="A363" s="28" t="str">
        <f t="shared" si="16"/>
        <v/>
      </c>
      <c r="B363" s="42">
        <f t="shared" si="15"/>
        <v>16.8</v>
      </c>
      <c r="C363" s="47">
        <f>IF($C$14,[1]!obget([1]!obcall("",$B$14,"getInitialMargin",[1]!obMake("","double",$B363))),"")</f>
        <v>0</v>
      </c>
      <c r="D363" s="45">
        <f>IF($C$13,[1]!obget([1]!obcall("",$B$13,"getInitialMargin",[1]!obMake("","double",$B363))),"")</f>
        <v>0</v>
      </c>
      <c r="E363" s="42">
        <f t="shared" si="17"/>
        <v>336</v>
      </c>
      <c r="F363" s="42">
        <f>IF($D$22,[1]!obget([1]!obcall("",$B$22,"get",[1]!obMake("","int",E363))),"")</f>
        <v>4.0996561995600969</v>
      </c>
      <c r="G363" s="42">
        <f>IF($D$22,[1]!obget([1]!obcall("",$B$23,"get",[1]!obMake("","int",E363)))^2,"")</f>
        <v>9.2962724562387311E-5</v>
      </c>
      <c r="H363" s="42">
        <f>IF($D$22,[1]!obget([1]!obcall("",$B$24,"get",[1]!obMake("","int",E363))),"")</f>
        <v>0.18929828359361986</v>
      </c>
      <c r="AH363" s="24"/>
      <c r="IW363" s="28"/>
    </row>
    <row r="364" spans="1:257" x14ac:dyDescent="0.3">
      <c r="A364" s="28" t="str">
        <f t="shared" si="16"/>
        <v/>
      </c>
      <c r="B364" s="42">
        <f t="shared" si="15"/>
        <v>16.850000000000001</v>
      </c>
      <c r="C364" s="47">
        <f>IF($C$14,[1]!obget([1]!obcall("",$B$14,"getInitialMargin",[1]!obMake("","double",$B364))),"")</f>
        <v>0</v>
      </c>
      <c r="D364" s="45">
        <f>IF($C$13,[1]!obget([1]!obcall("",$B$13,"getInitialMargin",[1]!obMake("","double",$B364))),"")</f>
        <v>0</v>
      </c>
      <c r="E364" s="42">
        <f t="shared" si="17"/>
        <v>337</v>
      </c>
      <c r="F364" s="42">
        <f>IF($D$22,[1]!obget([1]!obcall("",$B$22,"get",[1]!obMake("","int",E364))),"")</f>
        <v>6.9912599719497805</v>
      </c>
      <c r="G364" s="42">
        <f>IF($D$22,[1]!obget([1]!obcall("",$B$23,"get",[1]!obMake("","int",E364)))^2,"")</f>
        <v>7.7589040104655959E-3</v>
      </c>
      <c r="H364" s="42">
        <f>IF($D$22,[1]!obget([1]!obcall("",$B$24,"get",[1]!obMake("","int",E364))),"")</f>
        <v>0.13593967775085636</v>
      </c>
      <c r="AH364" s="24"/>
      <c r="IW364" s="28"/>
    </row>
    <row r="365" spans="1:257" x14ac:dyDescent="0.3">
      <c r="A365" s="28" t="str">
        <f t="shared" si="16"/>
        <v/>
      </c>
      <c r="B365" s="42">
        <f t="shared" si="15"/>
        <v>16.900000000000002</v>
      </c>
      <c r="C365" s="47">
        <f>IF($C$14,[1]!obget([1]!obcall("",$B$14,"getInitialMargin",[1]!obMake("","double",$B365))),"")</f>
        <v>0</v>
      </c>
      <c r="D365" s="45">
        <f>IF($C$13,[1]!obget([1]!obcall("",$B$13,"getInitialMargin",[1]!obMake("","double",$B365))),"")</f>
        <v>0</v>
      </c>
      <c r="E365" s="42">
        <f t="shared" si="17"/>
        <v>338</v>
      </c>
      <c r="F365" s="42">
        <f>IF($D$22,[1]!obget([1]!obcall("",$B$22,"get",[1]!obMake("","int",E365))),"")</f>
        <v>7.4275142060984125</v>
      </c>
      <c r="G365" s="42">
        <f>IF($D$22,[1]!obget([1]!obcall("",$B$23,"get",[1]!obMake("","int",E365)))^2,"")</f>
        <v>3.9306813198313759E-3</v>
      </c>
      <c r="H365" s="42">
        <f>IF($D$22,[1]!obget([1]!obcall("",$B$24,"get",[1]!obMake("","int",E365))),"")</f>
        <v>0.14220168191430016</v>
      </c>
      <c r="AH365" s="24"/>
      <c r="IW365" s="28"/>
    </row>
    <row r="366" spans="1:257" x14ac:dyDescent="0.3">
      <c r="A366" s="28" t="str">
        <f t="shared" si="16"/>
        <v/>
      </c>
      <c r="B366" s="42">
        <f t="shared" si="15"/>
        <v>16.95</v>
      </c>
      <c r="C366" s="47">
        <f>IF($C$14,[1]!obget([1]!obcall("",$B$14,"getInitialMargin",[1]!obMake("","double",$B366))),"")</f>
        <v>0</v>
      </c>
      <c r="D366" s="45">
        <f>IF($C$13,[1]!obget([1]!obcall("",$B$13,"getInitialMargin",[1]!obMake("","double",$B366))),"")</f>
        <v>0</v>
      </c>
      <c r="E366" s="42">
        <f t="shared" si="17"/>
        <v>339</v>
      </c>
      <c r="F366" s="42">
        <f>IF($D$22,[1]!obget([1]!obcall("",$B$22,"get",[1]!obMake("","int",E366))),"")</f>
        <v>7.3218156581087968</v>
      </c>
      <c r="G366" s="42">
        <f>IF($D$22,[1]!obget([1]!obcall("",$B$23,"get",[1]!obMake("","int",E366)))^2,"")</f>
        <v>1.206451301948837E-2</v>
      </c>
      <c r="H366" s="42">
        <f>IF($D$22,[1]!obget([1]!obcall("",$B$24,"get",[1]!obMake("","int",E366))),"")</f>
        <v>0.14248314834776388</v>
      </c>
      <c r="AH366" s="24"/>
      <c r="IW366" s="28"/>
    </row>
    <row r="367" spans="1:257" x14ac:dyDescent="0.3">
      <c r="A367" s="28">
        <f t="shared" si="16"/>
        <v>17</v>
      </c>
      <c r="B367" s="42">
        <f t="shared" si="15"/>
        <v>17</v>
      </c>
      <c r="C367" s="47">
        <f>IF($C$14,[1]!obget([1]!obcall("",$B$14,"getInitialMargin",[1]!obMake("","double",$B367))),"")</f>
        <v>0</v>
      </c>
      <c r="D367" s="45">
        <f>IF($C$13,[1]!obget([1]!obcall("",$B$13,"getInitialMargin",[1]!obMake("","double",$B367))),"")</f>
        <v>0</v>
      </c>
      <c r="E367" s="42">
        <f t="shared" si="17"/>
        <v>340</v>
      </c>
      <c r="F367" s="42">
        <f>IF($D$22,[1]!obget([1]!obcall("",$B$22,"get",[1]!obMake("","int",E367))),"")</f>
        <v>10.052729729165646</v>
      </c>
      <c r="G367" s="42">
        <f>IF($D$22,[1]!obget([1]!obcall("",$B$23,"get",[1]!obMake("","int",E367)))^2,"")</f>
        <v>0.12989545427479052</v>
      </c>
      <c r="H367" s="42">
        <f>IF($D$22,[1]!obget([1]!obcall("",$B$24,"get",[1]!obMake("","int",E367))),"")</f>
        <v>0.28519925690647518</v>
      </c>
      <c r="AH367" s="24"/>
      <c r="IW367" s="28"/>
    </row>
    <row r="368" spans="1:257" x14ac:dyDescent="0.3">
      <c r="A368" s="28" t="str">
        <f t="shared" si="16"/>
        <v/>
      </c>
      <c r="B368" s="42">
        <f t="shared" si="15"/>
        <v>17.05</v>
      </c>
      <c r="C368" s="47">
        <f>IF($C$14,[1]!obget([1]!obcall("",$B$14,"getInitialMargin",[1]!obMake("","double",$B368))),"")</f>
        <v>0</v>
      </c>
      <c r="D368" s="45">
        <f>IF($C$13,[1]!obget([1]!obcall("",$B$13,"getInitialMargin",[1]!obMake("","double",$B368))),"")</f>
        <v>0</v>
      </c>
      <c r="E368" s="42">
        <f t="shared" si="17"/>
        <v>341</v>
      </c>
      <c r="F368" s="42">
        <f>IF($D$22,[1]!obget([1]!obcall("",$B$22,"get",[1]!obMake("","int",E368))),"")</f>
        <v>4.7462122818334187</v>
      </c>
      <c r="G368" s="42">
        <f>IF($D$22,[1]!obget([1]!obcall("",$B$23,"get",[1]!obMake("","int",E368)))^2,"")</f>
        <v>4.1875964475561326E-4</v>
      </c>
      <c r="H368" s="42">
        <f>IF($D$22,[1]!obget([1]!obcall("",$B$24,"get",[1]!obMake("","int",E368))),"")</f>
        <v>0.16326215713252204</v>
      </c>
      <c r="AH368" s="24"/>
      <c r="IW368" s="28"/>
    </row>
    <row r="369" spans="1:257" x14ac:dyDescent="0.3">
      <c r="A369" s="28" t="str">
        <f t="shared" si="16"/>
        <v/>
      </c>
      <c r="B369" s="42">
        <f t="shared" si="15"/>
        <v>17.100000000000001</v>
      </c>
      <c r="C369" s="47">
        <f>IF($C$14,[1]!obget([1]!obcall("",$B$14,"getInitialMargin",[1]!obMake("","double",$B369))),"")</f>
        <v>0</v>
      </c>
      <c r="D369" s="45">
        <f>IF($C$13,[1]!obget([1]!obcall("",$B$13,"getInitialMargin",[1]!obMake("","double",$B369))),"")</f>
        <v>0</v>
      </c>
      <c r="E369" s="42">
        <f t="shared" si="17"/>
        <v>342</v>
      </c>
      <c r="F369" s="42">
        <f>IF($D$22,[1]!obget([1]!obcall("",$B$22,"get",[1]!obMake("","int",E369))),"")</f>
        <v>6.855084549190364</v>
      </c>
      <c r="G369" s="42">
        <f>IF($D$22,[1]!obget([1]!obcall("",$B$23,"get",[1]!obMake("","int",E369)))^2,"")</f>
        <v>4.7925040662519063E-2</v>
      </c>
      <c r="H369" s="42">
        <f>IF($D$22,[1]!obget([1]!obcall("",$B$24,"get",[1]!obMake("","int",E369))),"")</f>
        <v>0.13511502546458187</v>
      </c>
      <c r="AH369" s="24"/>
      <c r="IW369" s="28"/>
    </row>
    <row r="370" spans="1:257" x14ac:dyDescent="0.3">
      <c r="A370" s="28" t="str">
        <f t="shared" si="16"/>
        <v/>
      </c>
      <c r="B370" s="42">
        <f t="shared" si="15"/>
        <v>17.150000000000002</v>
      </c>
      <c r="C370" s="47">
        <f>IF($C$14,[1]!obget([1]!obcall("",$B$14,"getInitialMargin",[1]!obMake("","double",$B370))),"")</f>
        <v>0</v>
      </c>
      <c r="D370" s="45">
        <f>IF($C$13,[1]!obget([1]!obcall("",$B$13,"getInitialMargin",[1]!obMake("","double",$B370))),"")</f>
        <v>0</v>
      </c>
      <c r="E370" s="42">
        <f t="shared" si="17"/>
        <v>343</v>
      </c>
      <c r="F370" s="42">
        <f>IF($D$22,[1]!obget([1]!obcall("",$B$22,"get",[1]!obMake("","int",E370))),"")</f>
        <v>11.634923647801482</v>
      </c>
      <c r="G370" s="42">
        <f>IF($D$22,[1]!obget([1]!obcall("",$B$23,"get",[1]!obMake("","int",E370)))^2,"")</f>
        <v>4.6656057362846927E-3</v>
      </c>
      <c r="H370" s="42">
        <f>IF($D$22,[1]!obget([1]!obcall("",$B$24,"get",[1]!obMake("","int",E370))),"")</f>
        <v>0.37097551647651383</v>
      </c>
      <c r="AH370" s="24"/>
      <c r="IW370" s="28"/>
    </row>
    <row r="371" spans="1:257" x14ac:dyDescent="0.3">
      <c r="A371" s="28" t="str">
        <f t="shared" si="16"/>
        <v/>
      </c>
      <c r="B371" s="42">
        <f t="shared" si="15"/>
        <v>17.2</v>
      </c>
      <c r="C371" s="47">
        <f>IF($C$14,[1]!obget([1]!obcall("",$B$14,"getInitialMargin",[1]!obMake("","double",$B371))),"")</f>
        <v>0</v>
      </c>
      <c r="D371" s="45">
        <f>IF($C$13,[1]!obget([1]!obcall("",$B$13,"getInitialMargin",[1]!obMake("","double",$B371))),"")</f>
        <v>0</v>
      </c>
      <c r="E371" s="42">
        <f t="shared" si="17"/>
        <v>344</v>
      </c>
      <c r="F371" s="42">
        <f>IF($D$22,[1]!obget([1]!obcall("",$B$22,"get",[1]!obMake("","int",E371))),"")</f>
        <v>6.4470891241360651</v>
      </c>
      <c r="G371" s="42">
        <f>IF($D$22,[1]!obget([1]!obcall("",$B$23,"get",[1]!obMake("","int",E371)))^2,"")</f>
        <v>7.8587821447403866E-2</v>
      </c>
      <c r="H371" s="42">
        <f>IF($D$22,[1]!obget([1]!obcall("",$B$24,"get",[1]!obMake("","int",E371))),"")</f>
        <v>0.1338980093472395</v>
      </c>
      <c r="AH371" s="24"/>
      <c r="IW371" s="28"/>
    </row>
    <row r="372" spans="1:257" x14ac:dyDescent="0.3">
      <c r="A372" s="28" t="str">
        <f t="shared" si="16"/>
        <v/>
      </c>
      <c r="B372" s="42">
        <f t="shared" si="15"/>
        <v>17.25</v>
      </c>
      <c r="C372" s="47">
        <f>IF($C$14,[1]!obget([1]!obcall("",$B$14,"getInitialMargin",[1]!obMake("","double",$B372))),"")</f>
        <v>0</v>
      </c>
      <c r="D372" s="45">
        <f>IF($C$13,[1]!obget([1]!obcall("",$B$13,"getInitialMargin",[1]!obMake("","double",$B372))),"")</f>
        <v>0</v>
      </c>
      <c r="E372" s="42">
        <f t="shared" si="17"/>
        <v>345</v>
      </c>
      <c r="F372" s="42">
        <f>IF($D$22,[1]!obget([1]!obcall("",$B$22,"get",[1]!obMake("","int",E372))),"")</f>
        <v>10.466073374383026</v>
      </c>
      <c r="G372" s="42">
        <f>IF($D$22,[1]!obget([1]!obcall("",$B$23,"get",[1]!obMake("","int",E372)))^2,"")</f>
        <v>0.22090385438302557</v>
      </c>
      <c r="H372" s="42">
        <f>IF($D$22,[1]!obget([1]!obcall("",$B$24,"get",[1]!obMake("","int",E372))),"")</f>
        <v>0.32106194281024791</v>
      </c>
      <c r="AH372" s="24"/>
      <c r="IW372" s="28"/>
    </row>
    <row r="373" spans="1:257" x14ac:dyDescent="0.3">
      <c r="A373" s="28" t="str">
        <f t="shared" si="16"/>
        <v/>
      </c>
      <c r="B373" s="42">
        <f t="shared" si="15"/>
        <v>17.3</v>
      </c>
      <c r="C373" s="47">
        <f>IF($C$14,[1]!obget([1]!obcall("",$B$14,"getInitialMargin",[1]!obMake("","double",$B373))),"")</f>
        <v>0</v>
      </c>
      <c r="D373" s="45">
        <f>IF($C$13,[1]!obget([1]!obcall("",$B$13,"getInitialMargin",[1]!obMake("","double",$B373))),"")</f>
        <v>0</v>
      </c>
      <c r="E373" s="42">
        <f t="shared" si="17"/>
        <v>346</v>
      </c>
      <c r="F373" s="42">
        <f>IF($D$22,[1]!obget([1]!obcall("",$B$22,"get",[1]!obMake("","int",E373))),"")</f>
        <v>8.130076320448234</v>
      </c>
      <c r="G373" s="42">
        <f>IF($D$22,[1]!obget([1]!obcall("",$B$23,"get",[1]!obMake("","int",E373)))^2,"")</f>
        <v>9.2762903050055565E-2</v>
      </c>
      <c r="H373" s="42">
        <f>IF($D$22,[1]!obget([1]!obcall("",$B$24,"get",[1]!obMake("","int",E373))),"")</f>
        <v>0.163764649385163</v>
      </c>
      <c r="AH373" s="24"/>
      <c r="IW373" s="28"/>
    </row>
    <row r="374" spans="1:257" x14ac:dyDescent="0.3">
      <c r="A374" s="28" t="str">
        <f t="shared" si="16"/>
        <v/>
      </c>
      <c r="B374" s="42">
        <f t="shared" si="15"/>
        <v>17.350000000000001</v>
      </c>
      <c r="C374" s="47">
        <f>IF($C$14,[1]!obget([1]!obcall("",$B$14,"getInitialMargin",[1]!obMake("","double",$B374))),"")</f>
        <v>0</v>
      </c>
      <c r="D374" s="45">
        <f>IF($C$13,[1]!obget([1]!obcall("",$B$13,"getInitialMargin",[1]!obMake("","double",$B374))),"")</f>
        <v>0</v>
      </c>
      <c r="E374" s="42">
        <f t="shared" si="17"/>
        <v>347</v>
      </c>
      <c r="F374" s="42">
        <f>IF($D$22,[1]!obget([1]!obcall("",$B$22,"get",[1]!obMake("","int",E374))),"")</f>
        <v>8.2423256072058173</v>
      </c>
      <c r="G374" s="42">
        <f>IF($D$22,[1]!obget([1]!obcall("",$B$23,"get",[1]!obMake("","int",E374)))^2,"")</f>
        <v>0.34980923924868063</v>
      </c>
      <c r="H374" s="42">
        <f>IF($D$22,[1]!obget([1]!obcall("",$B$24,"get",[1]!obMake("","int",E374))),"")</f>
        <v>0.16514283805557639</v>
      </c>
      <c r="AH374" s="24"/>
      <c r="IW374" s="28"/>
    </row>
    <row r="375" spans="1:257" x14ac:dyDescent="0.3">
      <c r="A375" s="28" t="str">
        <f t="shared" si="16"/>
        <v/>
      </c>
      <c r="B375" s="42">
        <f t="shared" si="15"/>
        <v>17.400000000000002</v>
      </c>
      <c r="C375" s="47">
        <f>IF($C$14,[1]!obget([1]!obcall("",$B$14,"getInitialMargin",[1]!obMake("","double",$B375))),"")</f>
        <v>0</v>
      </c>
      <c r="D375" s="45">
        <f>IF($C$13,[1]!obget([1]!obcall("",$B$13,"getInitialMargin",[1]!obMake("","double",$B375))),"")</f>
        <v>0</v>
      </c>
      <c r="E375" s="42">
        <f t="shared" si="17"/>
        <v>348</v>
      </c>
      <c r="F375" s="42">
        <f>IF($D$22,[1]!obget([1]!obcall("",$B$22,"get",[1]!obMake("","int",E375))),"")</f>
        <v>9.8678248287090327</v>
      </c>
      <c r="G375" s="42">
        <f>IF($D$22,[1]!obget([1]!obcall("",$B$23,"get",[1]!obMake("","int",E375)))^2,"")</f>
        <v>1.6210809657927121</v>
      </c>
      <c r="H375" s="42">
        <f>IF($D$22,[1]!obget([1]!obcall("",$B$24,"get",[1]!obMake("","int",E375))),"")</f>
        <v>0.24859161702775123</v>
      </c>
      <c r="AH375" s="24"/>
      <c r="IW375" s="28"/>
    </row>
    <row r="376" spans="1:257" x14ac:dyDescent="0.3">
      <c r="A376" s="28" t="str">
        <f t="shared" si="16"/>
        <v/>
      </c>
      <c r="B376" s="42">
        <f t="shared" si="15"/>
        <v>17.45</v>
      </c>
      <c r="C376" s="47">
        <f>IF($C$14,[1]!obget([1]!obcall("",$B$14,"getInitialMargin",[1]!obMake("","double",$B376))),"")</f>
        <v>0</v>
      </c>
      <c r="D376" s="45">
        <f>IF($C$13,[1]!obget([1]!obcall("",$B$13,"getInitialMargin",[1]!obMake("","double",$B376))),"")</f>
        <v>0</v>
      </c>
      <c r="E376" s="42">
        <f t="shared" si="17"/>
        <v>349</v>
      </c>
      <c r="F376" s="42">
        <f>IF($D$22,[1]!obget([1]!obcall("",$B$22,"get",[1]!obMake("","int",E376))),"")</f>
        <v>8.6763892397948279</v>
      </c>
      <c r="G376" s="42">
        <f>IF($D$22,[1]!obget([1]!obcall("",$B$23,"get",[1]!obMake("","int",E376)))^2,"")</f>
        <v>0.19512188230686145</v>
      </c>
      <c r="H376" s="42">
        <f>IF($D$22,[1]!obget([1]!obcall("",$B$24,"get",[1]!obMake("","int",E376))),"")</f>
        <v>0.18965958988463272</v>
      </c>
      <c r="AH376" s="24"/>
      <c r="IW376" s="28"/>
    </row>
    <row r="377" spans="1:257" x14ac:dyDescent="0.3">
      <c r="A377" s="28">
        <f t="shared" si="16"/>
        <v>17.5</v>
      </c>
      <c r="B377" s="42">
        <f t="shared" si="15"/>
        <v>17.5</v>
      </c>
      <c r="C377" s="47">
        <f>IF($C$14,[1]!obget([1]!obcall("",$B$14,"getInitialMargin",[1]!obMake("","double",$B377))),"")</f>
        <v>0</v>
      </c>
      <c r="D377" s="45">
        <f>IF($C$13,[1]!obget([1]!obcall("",$B$13,"getInitialMargin",[1]!obMake("","double",$B377))),"")</f>
        <v>0</v>
      </c>
      <c r="E377" s="42">
        <f t="shared" si="17"/>
        <v>350</v>
      </c>
      <c r="F377" s="42">
        <f>IF($D$22,[1]!obget([1]!obcall("",$B$22,"get",[1]!obMake("","int",E377))),"")</f>
        <v>10.482318568085024</v>
      </c>
      <c r="G377" s="42">
        <f>IF($D$22,[1]!obget([1]!obcall("",$B$23,"get",[1]!obMake("","int",E377)))^2,"")</f>
        <v>0.20810835766817845</v>
      </c>
      <c r="H377" s="42">
        <f>IF($D$22,[1]!obget([1]!obcall("",$B$24,"get",[1]!obMake("","int",E377))),"")</f>
        <v>0.31313367303040063</v>
      </c>
      <c r="AH377" s="24"/>
      <c r="IW377" s="28"/>
    </row>
    <row r="378" spans="1:257" x14ac:dyDescent="0.3">
      <c r="A378" s="28" t="str">
        <f t="shared" si="16"/>
        <v/>
      </c>
      <c r="B378" s="42">
        <f t="shared" si="15"/>
        <v>17.55</v>
      </c>
      <c r="C378" s="47">
        <f>IF($C$14,[1]!obget([1]!obcall("",$B$14,"getInitialMargin",[1]!obMake("","double",$B378))),"")</f>
        <v>0</v>
      </c>
      <c r="D378" s="45">
        <f>IF($C$13,[1]!obget([1]!obcall("",$B$13,"getInitialMargin",[1]!obMake("","double",$B378))),"")</f>
        <v>0</v>
      </c>
      <c r="E378" s="42">
        <f t="shared" si="17"/>
        <v>351</v>
      </c>
      <c r="F378" s="42">
        <f>IF($D$22,[1]!obget([1]!obcall("",$B$22,"get",[1]!obMake("","int",E378))),"")</f>
        <v>6.0918612945623032</v>
      </c>
      <c r="G378" s="42">
        <f>IF($D$22,[1]!obget([1]!obcall("",$B$23,"get",[1]!obMake("","int",E378)))^2,"")</f>
        <v>4.7205332422590292E-2</v>
      </c>
      <c r="H378" s="42">
        <f>IF($D$22,[1]!obget([1]!obcall("",$B$24,"get",[1]!obMake("","int",E378))),"")</f>
        <v>0.13552018755883194</v>
      </c>
      <c r="AH378" s="24"/>
      <c r="IW378" s="28"/>
    </row>
    <row r="379" spans="1:257" x14ac:dyDescent="0.3">
      <c r="A379" s="28" t="str">
        <f t="shared" si="16"/>
        <v/>
      </c>
      <c r="B379" s="42">
        <f t="shared" si="15"/>
        <v>17.600000000000001</v>
      </c>
      <c r="C379" s="47">
        <f>IF($C$14,[1]!obget([1]!obcall("",$B$14,"getInitialMargin",[1]!obMake("","double",$B379))),"")</f>
        <v>0</v>
      </c>
      <c r="D379" s="45">
        <f>IF($C$13,[1]!obget([1]!obcall("",$B$13,"getInitialMargin",[1]!obMake("","double",$B379))),"")</f>
        <v>0</v>
      </c>
      <c r="E379" s="42">
        <f t="shared" si="17"/>
        <v>352</v>
      </c>
      <c r="F379" s="42">
        <f>IF($D$22,[1]!obget([1]!obcall("",$B$22,"get",[1]!obMake("","int",E379))),"")</f>
        <v>8.7760043128773333</v>
      </c>
      <c r="G379" s="42">
        <f>IF($D$22,[1]!obget([1]!obcall("",$B$23,"get",[1]!obMake("","int",E379)))^2,"")</f>
        <v>0.73520146808250941</v>
      </c>
      <c r="H379" s="42">
        <f>IF($D$22,[1]!obget([1]!obcall("",$B$24,"get",[1]!obMake("","int",E379))),"")</f>
        <v>0.18993335583633797</v>
      </c>
      <c r="AH379" s="24"/>
      <c r="IW379" s="28"/>
    </row>
    <row r="380" spans="1:257" x14ac:dyDescent="0.3">
      <c r="A380" s="28" t="str">
        <f t="shared" si="16"/>
        <v/>
      </c>
      <c r="B380" s="42">
        <f t="shared" si="15"/>
        <v>17.650000000000002</v>
      </c>
      <c r="C380" s="47">
        <f>IF($C$14,[1]!obget([1]!obcall("",$B$14,"getInitialMargin",[1]!obMake("","double",$B380))),"")</f>
        <v>0</v>
      </c>
      <c r="D380" s="45">
        <f>IF($C$13,[1]!obget([1]!obcall("",$B$13,"getInitialMargin",[1]!obMake("","double",$B380))),"")</f>
        <v>0</v>
      </c>
      <c r="E380" s="42">
        <f t="shared" si="17"/>
        <v>353</v>
      </c>
      <c r="F380" s="42">
        <f>IF($D$22,[1]!obget([1]!obcall("",$B$22,"get",[1]!obMake("","int",E380))),"")</f>
        <v>9.6498486204768756</v>
      </c>
      <c r="G380" s="42">
        <f>IF($D$22,[1]!obget([1]!obcall("",$B$23,"get",[1]!obMake("","int",E380)))^2,"")</f>
        <v>6.7068393579005378E-4</v>
      </c>
      <c r="H380" s="42">
        <f>IF($D$22,[1]!obget([1]!obcall("",$B$24,"get",[1]!obMake("","int",E380))),"")</f>
        <v>0.23586942015414014</v>
      </c>
      <c r="AH380" s="24"/>
      <c r="IW380" s="28"/>
    </row>
    <row r="381" spans="1:257" x14ac:dyDescent="0.3">
      <c r="A381" s="28" t="str">
        <f t="shared" si="16"/>
        <v/>
      </c>
      <c r="B381" s="42">
        <f t="shared" si="15"/>
        <v>17.7</v>
      </c>
      <c r="C381" s="47">
        <f>IF($C$14,[1]!obget([1]!obcall("",$B$14,"getInitialMargin",[1]!obMake("","double",$B381))),"")</f>
        <v>0</v>
      </c>
      <c r="D381" s="45">
        <f>IF($C$13,[1]!obget([1]!obcall("",$B$13,"getInitialMargin",[1]!obMake("","double",$B381))),"")</f>
        <v>0</v>
      </c>
      <c r="E381" s="42">
        <f t="shared" si="17"/>
        <v>354</v>
      </c>
      <c r="F381" s="42">
        <f>IF($D$22,[1]!obget([1]!obcall("",$B$22,"get",[1]!obMake("","int",E381))),"")</f>
        <v>8.3667875757201973</v>
      </c>
      <c r="G381" s="42">
        <f>IF($D$22,[1]!obget([1]!obcall("",$B$23,"get",[1]!obMake("","int",E381)))^2,"")</f>
        <v>0.27130226354711839</v>
      </c>
      <c r="H381" s="42">
        <f>IF($D$22,[1]!obget([1]!obcall("",$B$24,"get",[1]!obMake("","int",E381))),"")</f>
        <v>0.16798490964501178</v>
      </c>
      <c r="AH381" s="24"/>
      <c r="IW381" s="28"/>
    </row>
    <row r="382" spans="1:257" x14ac:dyDescent="0.3">
      <c r="A382" s="28" t="str">
        <f t="shared" si="16"/>
        <v/>
      </c>
      <c r="B382" s="42">
        <f t="shared" si="15"/>
        <v>17.75</v>
      </c>
      <c r="C382" s="47">
        <f>IF($C$14,[1]!obget([1]!obcall("",$B$14,"getInitialMargin",[1]!obMake("","double",$B382))),"")</f>
        <v>0</v>
      </c>
      <c r="D382" s="45">
        <f>IF($C$13,[1]!obget([1]!obcall("",$B$13,"getInitialMargin",[1]!obMake("","double",$B382))),"")</f>
        <v>0</v>
      </c>
      <c r="E382" s="42">
        <f t="shared" si="17"/>
        <v>355</v>
      </c>
      <c r="F382" s="42">
        <f>IF($D$22,[1]!obget([1]!obcall("",$B$22,"get",[1]!obMake("","int",E382))),"")</f>
        <v>8.1655158444717575</v>
      </c>
      <c r="G382" s="42">
        <f>IF($D$22,[1]!obget([1]!obcall("",$B$23,"get",[1]!obMake("","int",E382)))^2,"")</f>
        <v>0.37467710833617068</v>
      </c>
      <c r="H382" s="42">
        <f>IF($D$22,[1]!obget([1]!obcall("",$B$24,"get",[1]!obMake("","int",E382))),"")</f>
        <v>0.16675265771614978</v>
      </c>
      <c r="AH382" s="24"/>
      <c r="IW382" s="28"/>
    </row>
    <row r="383" spans="1:257" x14ac:dyDescent="0.3">
      <c r="A383" s="28" t="str">
        <f t="shared" si="16"/>
        <v/>
      </c>
      <c r="B383" s="42">
        <f t="shared" si="15"/>
        <v>17.8</v>
      </c>
      <c r="C383" s="47">
        <f>IF($C$14,[1]!obget([1]!obcall("",$B$14,"getInitialMargin",[1]!obMake("","double",$B383))),"")</f>
        <v>0</v>
      </c>
      <c r="D383" s="45">
        <f>IF($C$13,[1]!obget([1]!obcall("",$B$13,"getInitialMargin",[1]!obMake("","double",$B383))),"")</f>
        <v>0</v>
      </c>
      <c r="E383" s="42">
        <f t="shared" si="17"/>
        <v>356</v>
      </c>
      <c r="F383" s="42">
        <f>IF($D$22,[1]!obget([1]!obcall("",$B$22,"get",[1]!obMake("","int",E383))),"")</f>
        <v>9.8743724678822193</v>
      </c>
      <c r="G383" s="42">
        <f>IF($D$22,[1]!obget([1]!obcall("",$B$23,"get",[1]!obMake("","int",E383)))^2,"")</f>
        <v>2.0285048111813052E-2</v>
      </c>
      <c r="H383" s="42">
        <f>IF($D$22,[1]!obget([1]!obcall("",$B$24,"get",[1]!obMake("","int",E383))),"")</f>
        <v>0.25255870843374251</v>
      </c>
      <c r="AH383" s="24"/>
      <c r="IW383" s="28"/>
    </row>
    <row r="384" spans="1:257" x14ac:dyDescent="0.3">
      <c r="A384" s="28" t="str">
        <f t="shared" si="16"/>
        <v/>
      </c>
      <c r="B384" s="42">
        <f t="shared" si="15"/>
        <v>17.850000000000001</v>
      </c>
      <c r="C384" s="47">
        <f>IF($C$14,[1]!obget([1]!obcall("",$B$14,"getInitialMargin",[1]!obMake("","double",$B384))),"")</f>
        <v>0</v>
      </c>
      <c r="D384" s="45">
        <f>IF($C$13,[1]!obget([1]!obcall("",$B$13,"getInitialMargin",[1]!obMake("","double",$B384))),"")</f>
        <v>0</v>
      </c>
      <c r="E384" s="42">
        <f t="shared" si="17"/>
        <v>357</v>
      </c>
      <c r="F384" s="42">
        <f>IF($D$22,[1]!obget([1]!obcall("",$B$22,"get",[1]!obMake("","int",E384))),"")</f>
        <v>6.8363375898274832</v>
      </c>
      <c r="G384" s="42">
        <f>IF($D$22,[1]!obget([1]!obcall("",$B$23,"get",[1]!obMake("","int",E384)))^2,"")</f>
        <v>6.7702944712106135E-3</v>
      </c>
      <c r="H384" s="42">
        <f>IF($D$22,[1]!obget([1]!obcall("",$B$24,"get",[1]!obMake("","int",E384))),"")</f>
        <v>0.13494791446526355</v>
      </c>
      <c r="AH384" s="24"/>
      <c r="IW384" s="28"/>
    </row>
    <row r="385" spans="1:257" x14ac:dyDescent="0.3">
      <c r="A385" s="28" t="str">
        <f t="shared" si="16"/>
        <v/>
      </c>
      <c r="B385" s="42">
        <f t="shared" si="15"/>
        <v>17.900000000000002</v>
      </c>
      <c r="C385" s="47">
        <f>IF($C$14,[1]!obget([1]!obcall("",$B$14,"getInitialMargin",[1]!obMake("","double",$B385))),"")</f>
        <v>0</v>
      </c>
      <c r="D385" s="45">
        <f>IF($C$13,[1]!obget([1]!obcall("",$B$13,"getInitialMargin",[1]!obMake("","double",$B385))),"")</f>
        <v>0</v>
      </c>
      <c r="E385" s="42">
        <f t="shared" si="17"/>
        <v>358</v>
      </c>
      <c r="F385" s="42">
        <f>IF($D$22,[1]!obget([1]!obcall("",$B$22,"get",[1]!obMake("","int",E385))),"")</f>
        <v>7.7565418120946346</v>
      </c>
      <c r="G385" s="42">
        <f>IF($D$22,[1]!obget([1]!obcall("",$B$23,"get",[1]!obMake("","int",E385)))^2,"")</f>
        <v>0.15591519783136035</v>
      </c>
      <c r="H385" s="42">
        <f>IF($D$22,[1]!obget([1]!obcall("",$B$24,"get",[1]!obMake("","int",E385))),"")</f>
        <v>0.14991096489168299</v>
      </c>
      <c r="AH385" s="24"/>
      <c r="IW385" s="28"/>
    </row>
    <row r="386" spans="1:257" x14ac:dyDescent="0.3">
      <c r="A386" s="28" t="str">
        <f t="shared" si="16"/>
        <v/>
      </c>
      <c r="B386" s="42">
        <f t="shared" si="15"/>
        <v>17.95</v>
      </c>
      <c r="C386" s="47">
        <f>IF($C$14,[1]!obget([1]!obcall("",$B$14,"getInitialMargin",[1]!obMake("","double",$B386))),"")</f>
        <v>0</v>
      </c>
      <c r="D386" s="45">
        <f>IF($C$13,[1]!obget([1]!obcall("",$B$13,"getInitialMargin",[1]!obMake("","double",$B386))),"")</f>
        <v>0</v>
      </c>
      <c r="E386" s="42">
        <f t="shared" si="17"/>
        <v>359</v>
      </c>
      <c r="F386" s="42">
        <f>IF($D$22,[1]!obget([1]!obcall("",$B$22,"get",[1]!obMake("","int",E386))),"")</f>
        <v>10.837439012271044</v>
      </c>
      <c r="G386" s="42">
        <f>IF($D$22,[1]!obget([1]!obcall("",$B$23,"get",[1]!obMake("","int",E386)))^2,"")</f>
        <v>0.20757604520983258</v>
      </c>
      <c r="H386" s="42">
        <f>IF($D$22,[1]!obget([1]!obcall("",$B$24,"get",[1]!obMake("","int",E386))),"")</f>
        <v>0.31364326133618414</v>
      </c>
      <c r="AH386" s="24"/>
      <c r="IW386" s="28"/>
    </row>
    <row r="387" spans="1:257" x14ac:dyDescent="0.3">
      <c r="A387" s="28">
        <f t="shared" si="16"/>
        <v>18</v>
      </c>
      <c r="B387" s="42">
        <f t="shared" si="15"/>
        <v>18</v>
      </c>
      <c r="C387" s="47">
        <f>IF($C$14,[1]!obget([1]!obcall("",$B$14,"getInitialMargin",[1]!obMake("","double",$B387))),"")</f>
        <v>0</v>
      </c>
      <c r="D387" s="45">
        <f>IF($C$13,[1]!obget([1]!obcall("",$B$13,"getInitialMargin",[1]!obMake("","double",$B387))),"")</f>
        <v>0</v>
      </c>
      <c r="E387" s="42">
        <f t="shared" si="17"/>
        <v>360</v>
      </c>
      <c r="F387" s="42">
        <f>IF($D$22,[1]!obget([1]!obcall("",$B$22,"get",[1]!obMake("","int",E387))),"")</f>
        <v>18.154320807504128</v>
      </c>
      <c r="G387" s="42">
        <f>IF($D$22,[1]!obget([1]!obcall("",$B$23,"get",[1]!obMake("","int",E387)))^2,"")</f>
        <v>0.45010517171376102</v>
      </c>
      <c r="H387" s="42">
        <f>IF($D$22,[1]!obget([1]!obcall("",$B$24,"get",[1]!obMake("","int",E387))),"")</f>
        <v>1.4788762346460809</v>
      </c>
      <c r="AH387" s="24"/>
      <c r="IW387" s="28"/>
    </row>
    <row r="388" spans="1:257" x14ac:dyDescent="0.3">
      <c r="A388" s="28" t="str">
        <f t="shared" si="16"/>
        <v/>
      </c>
      <c r="B388" s="42">
        <f t="shared" si="15"/>
        <v>18.05</v>
      </c>
      <c r="C388" s="47">
        <f>IF($C$14,[1]!obget([1]!obcall("",$B$14,"getInitialMargin",[1]!obMake("","double",$B388))),"")</f>
        <v>0</v>
      </c>
      <c r="D388" s="45">
        <f>IF($C$13,[1]!obget([1]!obcall("",$B$13,"getInitialMargin",[1]!obMake("","double",$B388))),"")</f>
        <v>0</v>
      </c>
      <c r="E388" s="42">
        <f t="shared" si="17"/>
        <v>361</v>
      </c>
      <c r="F388" s="42">
        <f>IF($D$22,[1]!obget([1]!obcall("",$B$22,"get",[1]!obMake("","int",E388))),"")</f>
        <v>6.0467518152918105</v>
      </c>
      <c r="G388" s="42">
        <f>IF($D$22,[1]!obget([1]!obcall("",$B$23,"get",[1]!obMake("","int",E388)))^2,"")</f>
        <v>1.1228239476446302E-2</v>
      </c>
      <c r="H388" s="42">
        <f>IF($D$22,[1]!obget([1]!obcall("",$B$24,"get",[1]!obMake("","int",E388))),"")</f>
        <v>0.13557209272742221</v>
      </c>
      <c r="AH388" s="24"/>
      <c r="IW388" s="28"/>
    </row>
    <row r="389" spans="1:257" x14ac:dyDescent="0.3">
      <c r="A389" s="28" t="str">
        <f t="shared" si="16"/>
        <v/>
      </c>
      <c r="B389" s="42">
        <f t="shared" si="15"/>
        <v>18.100000000000001</v>
      </c>
      <c r="C389" s="47">
        <f>IF($C$14,[1]!obget([1]!obcall("",$B$14,"getInitialMargin",[1]!obMake("","double",$B389))),"")</f>
        <v>0</v>
      </c>
      <c r="D389" s="45">
        <f>IF($C$13,[1]!obget([1]!obcall("",$B$13,"getInitialMargin",[1]!obMake("","double",$B389))),"")</f>
        <v>0</v>
      </c>
      <c r="E389" s="42">
        <f t="shared" si="17"/>
        <v>362</v>
      </c>
      <c r="F389" s="42">
        <f>IF($D$22,[1]!obget([1]!obcall("",$B$22,"get",[1]!obMake("","int",E389))),"")</f>
        <v>5.2821550749052992</v>
      </c>
      <c r="G389" s="42">
        <f>IF($D$22,[1]!obget([1]!obcall("",$B$23,"get",[1]!obMake("","int",E389)))^2,"")</f>
        <v>0.12140858599200328</v>
      </c>
      <c r="H389" s="42">
        <f>IF($D$22,[1]!obget([1]!obcall("",$B$24,"get",[1]!obMake("","int",E389))),"")</f>
        <v>0.14817756987500652</v>
      </c>
      <c r="AH389" s="24"/>
      <c r="IW389" s="28"/>
    </row>
    <row r="390" spans="1:257" x14ac:dyDescent="0.3">
      <c r="A390" s="28" t="str">
        <f t="shared" si="16"/>
        <v/>
      </c>
      <c r="B390" s="42">
        <f t="shared" si="15"/>
        <v>18.150000000000002</v>
      </c>
      <c r="C390" s="47">
        <f>IF($C$14,[1]!obget([1]!obcall("",$B$14,"getInitialMargin",[1]!obMake("","double",$B390))),"")</f>
        <v>0</v>
      </c>
      <c r="D390" s="45">
        <f>IF($C$13,[1]!obget([1]!obcall("",$B$13,"getInitialMargin",[1]!obMake("","double",$B390))),"")</f>
        <v>0</v>
      </c>
      <c r="E390" s="42">
        <f t="shared" si="17"/>
        <v>363</v>
      </c>
      <c r="F390" s="42">
        <f>IF($D$22,[1]!obget([1]!obcall("",$B$22,"get",[1]!obMake("","int",E390))),"")</f>
        <v>6.2219789303677526</v>
      </c>
      <c r="G390" s="42">
        <f>IF($D$22,[1]!obget([1]!obcall("",$B$23,"get",[1]!obMake("","int",E390)))^2,"")</f>
        <v>2.9253209470407951E-3</v>
      </c>
      <c r="H390" s="42">
        <f>IF($D$22,[1]!obget([1]!obcall("",$B$24,"get",[1]!obMake("","int",E390))),"")</f>
        <v>0.13442268330982399</v>
      </c>
      <c r="AH390" s="24"/>
      <c r="IW390" s="28"/>
    </row>
    <row r="391" spans="1:257" x14ac:dyDescent="0.3">
      <c r="A391" s="28" t="str">
        <f t="shared" si="16"/>
        <v/>
      </c>
      <c r="B391" s="42">
        <f t="shared" si="15"/>
        <v>18.2</v>
      </c>
      <c r="C391" s="47">
        <f>IF($C$14,[1]!obget([1]!obcall("",$B$14,"getInitialMargin",[1]!obMake("","double",$B391))),"")</f>
        <v>0</v>
      </c>
      <c r="D391" s="45">
        <f>IF($C$13,[1]!obget([1]!obcall("",$B$13,"getInitialMargin",[1]!obMake("","double",$B391))),"")</f>
        <v>0</v>
      </c>
      <c r="E391" s="42">
        <f t="shared" si="17"/>
        <v>364</v>
      </c>
      <c r="F391" s="42">
        <f>IF($D$22,[1]!obget([1]!obcall("",$B$22,"get",[1]!obMake("","int",E391))),"")</f>
        <v>9.0629038462329152</v>
      </c>
      <c r="G391" s="42">
        <f>IF($D$22,[1]!obget([1]!obcall("",$B$23,"get",[1]!obMake("","int",E391)))^2,"")</f>
        <v>0.6054225343313917</v>
      </c>
      <c r="H391" s="42">
        <f>IF($D$22,[1]!obget([1]!obcall("",$B$24,"get",[1]!obMake("","int",E391))),"")</f>
        <v>0.20398502588711331</v>
      </c>
      <c r="AH391" s="24"/>
      <c r="IW391" s="28"/>
    </row>
    <row r="392" spans="1:257" x14ac:dyDescent="0.3">
      <c r="A392" s="28" t="str">
        <f t="shared" si="16"/>
        <v/>
      </c>
      <c r="B392" s="42">
        <f t="shared" si="15"/>
        <v>18.25</v>
      </c>
      <c r="C392" s="47">
        <f>IF($C$14,[1]!obget([1]!obcall("",$B$14,"getInitialMargin",[1]!obMake("","double",$B392))),"")</f>
        <v>0</v>
      </c>
      <c r="D392" s="45">
        <f>IF($C$13,[1]!obget([1]!obcall("",$B$13,"getInitialMargin",[1]!obMake("","double",$B392))),"")</f>
        <v>0</v>
      </c>
      <c r="E392" s="42">
        <f t="shared" si="17"/>
        <v>365</v>
      </c>
      <c r="F392" s="42">
        <f>IF($D$22,[1]!obget([1]!obcall("",$B$22,"get",[1]!obMake("","int",E392))),"")</f>
        <v>6.0391447884012077</v>
      </c>
      <c r="G392" s="42">
        <f>IF($D$22,[1]!obget([1]!obcall("",$B$23,"get",[1]!obMake("","int",E392)))^2,"")</f>
        <v>2.6907868271575621E-2</v>
      </c>
      <c r="H392" s="42">
        <f>IF($D$22,[1]!obget([1]!obcall("",$B$24,"get",[1]!obMake("","int",E392))),"")</f>
        <v>0.1361763163925544</v>
      </c>
      <c r="AH392" s="24"/>
      <c r="IW392" s="28"/>
    </row>
    <row r="393" spans="1:257" x14ac:dyDescent="0.3">
      <c r="A393" s="28" t="str">
        <f t="shared" si="16"/>
        <v/>
      </c>
      <c r="B393" s="42">
        <f t="shared" si="15"/>
        <v>18.3</v>
      </c>
      <c r="C393" s="47">
        <f>IF($C$14,[1]!obget([1]!obcall("",$B$14,"getInitialMargin",[1]!obMake("","double",$B393))),"")</f>
        <v>0</v>
      </c>
      <c r="D393" s="45">
        <f>IF($C$13,[1]!obget([1]!obcall("",$B$13,"getInitialMargin",[1]!obMake("","double",$B393))),"")</f>
        <v>0</v>
      </c>
      <c r="E393" s="42">
        <f t="shared" si="17"/>
        <v>366</v>
      </c>
      <c r="F393" s="42">
        <f>IF($D$22,[1]!obget([1]!obcall("",$B$22,"get",[1]!obMake("","int",E393))),"")</f>
        <v>6.0782969849994073</v>
      </c>
      <c r="G393" s="42">
        <f>IF($D$22,[1]!obget([1]!obcall("",$B$23,"get",[1]!obMake("","int",E393)))^2,"")</f>
        <v>0.13189619036494332</v>
      </c>
      <c r="H393" s="42">
        <f>IF($D$22,[1]!obget([1]!obcall("",$B$24,"get",[1]!obMake("","int",E393))),"")</f>
        <v>0.13555725766543547</v>
      </c>
      <c r="AH393" s="24"/>
      <c r="IW393" s="28"/>
    </row>
    <row r="394" spans="1:257" x14ac:dyDescent="0.3">
      <c r="A394" s="28" t="str">
        <f t="shared" si="16"/>
        <v/>
      </c>
      <c r="B394" s="42">
        <f t="shared" si="15"/>
        <v>18.350000000000001</v>
      </c>
      <c r="C394" s="47">
        <f>IF($C$14,[1]!obget([1]!obcall("",$B$14,"getInitialMargin",[1]!obMake("","double",$B394))),"")</f>
        <v>0</v>
      </c>
      <c r="D394" s="45">
        <f>IF($C$13,[1]!obget([1]!obcall("",$B$13,"getInitialMargin",[1]!obMake("","double",$B394))),"")</f>
        <v>0</v>
      </c>
      <c r="E394" s="42">
        <f t="shared" si="17"/>
        <v>367</v>
      </c>
      <c r="F394" s="42">
        <f>IF($D$22,[1]!obget([1]!obcall("",$B$22,"get",[1]!obMake("","int",E394))),"")</f>
        <v>9.3386540134871243</v>
      </c>
      <c r="G394" s="42">
        <f>IF($D$22,[1]!obget([1]!obcall("",$B$23,"get",[1]!obMake("","int",E394)))^2,"")</f>
        <v>0.11582770366623828</v>
      </c>
      <c r="H394" s="42">
        <f>IF($D$22,[1]!obget([1]!obcall("",$B$24,"get",[1]!obMake("","int",E394))),"")</f>
        <v>0.21671696691163034</v>
      </c>
      <c r="AH394" s="24"/>
      <c r="IW394" s="28"/>
    </row>
    <row r="395" spans="1:257" x14ac:dyDescent="0.3">
      <c r="A395" s="28" t="str">
        <f t="shared" si="16"/>
        <v/>
      </c>
      <c r="B395" s="42">
        <f t="shared" si="15"/>
        <v>18.400000000000002</v>
      </c>
      <c r="C395" s="47">
        <f>IF($C$14,[1]!obget([1]!obcall("",$B$14,"getInitialMargin",[1]!obMake("","double",$B395))),"")</f>
        <v>0</v>
      </c>
      <c r="D395" s="45">
        <f>IF($C$13,[1]!obget([1]!obcall("",$B$13,"getInitialMargin",[1]!obMake("","double",$B395))),"")</f>
        <v>0</v>
      </c>
      <c r="E395" s="42">
        <f t="shared" si="17"/>
        <v>368</v>
      </c>
      <c r="F395" s="42">
        <f>IF($D$22,[1]!obget([1]!obcall("",$B$22,"get",[1]!obMake("","int",E395))),"")</f>
        <v>5.0367173874227875</v>
      </c>
      <c r="G395" s="42">
        <f>IF($D$22,[1]!obget([1]!obcall("",$B$23,"get",[1]!obMake("","int",E395)))^2,"")</f>
        <v>1.1441392487327466E-2</v>
      </c>
      <c r="H395" s="42">
        <f>IF($D$22,[1]!obget([1]!obcall("",$B$24,"get",[1]!obMake("","int",E395))),"")</f>
        <v>0.15439183681719154</v>
      </c>
      <c r="AH395" s="24"/>
      <c r="IW395" s="28"/>
    </row>
    <row r="396" spans="1:257" x14ac:dyDescent="0.3">
      <c r="A396" s="28" t="str">
        <f t="shared" si="16"/>
        <v/>
      </c>
      <c r="B396" s="42">
        <f t="shared" si="15"/>
        <v>18.45</v>
      </c>
      <c r="C396" s="47">
        <f>IF($C$14,[1]!obget([1]!obcall("",$B$14,"getInitialMargin",[1]!obMake("","double",$B396))),"")</f>
        <v>0</v>
      </c>
      <c r="D396" s="45">
        <f>IF($C$13,[1]!obget([1]!obcall("",$B$13,"getInitialMargin",[1]!obMake("","double",$B396))),"")</f>
        <v>0</v>
      </c>
      <c r="E396" s="42">
        <f t="shared" si="17"/>
        <v>369</v>
      </c>
      <c r="F396" s="42">
        <f>IF($D$22,[1]!obget([1]!obcall("",$B$22,"get",[1]!obMake("","int",E396))),"")</f>
        <v>6.404700623060271</v>
      </c>
      <c r="G396" s="42">
        <f>IF($D$22,[1]!obget([1]!obcall("",$B$23,"get",[1]!obMake("","int",E396)))^2,"")</f>
        <v>8.5128862431583796E-3</v>
      </c>
      <c r="H396" s="42">
        <f>IF($D$22,[1]!obget([1]!obcall("",$B$24,"get",[1]!obMake("","int",E396))),"")</f>
        <v>0.13390802954971598</v>
      </c>
      <c r="AH396" s="24"/>
      <c r="IW396" s="28"/>
    </row>
    <row r="397" spans="1:257" x14ac:dyDescent="0.3">
      <c r="A397" s="28">
        <f t="shared" si="16"/>
        <v>18.5</v>
      </c>
      <c r="B397" s="42">
        <f t="shared" si="15"/>
        <v>18.5</v>
      </c>
      <c r="C397" s="47">
        <f>IF($C$14,[1]!obget([1]!obcall("",$B$14,"getInitialMargin",[1]!obMake("","double",$B397))),"")</f>
        <v>0</v>
      </c>
      <c r="D397" s="45">
        <f>IF($C$13,[1]!obget([1]!obcall("",$B$13,"getInitialMargin",[1]!obMake("","double",$B397))),"")</f>
        <v>0</v>
      </c>
      <c r="E397" s="42">
        <f t="shared" si="17"/>
        <v>370</v>
      </c>
      <c r="F397" s="42">
        <f>IF($D$22,[1]!obget([1]!obcall("",$B$22,"get",[1]!obMake("","int",E397))),"")</f>
        <v>11.3787600479681</v>
      </c>
      <c r="G397" s="42">
        <f>IF($D$22,[1]!obget([1]!obcall("",$B$23,"get",[1]!obMake("","int",E397)))^2,"")</f>
        <v>2.6506258626070522</v>
      </c>
      <c r="H397" s="42">
        <f>IF($D$22,[1]!obget([1]!obcall("",$B$24,"get",[1]!obMake("","int",E397))),"")</f>
        <v>0.39378858450960497</v>
      </c>
      <c r="AH397" s="24"/>
      <c r="IW397" s="28"/>
    </row>
    <row r="398" spans="1:257" x14ac:dyDescent="0.3">
      <c r="A398" s="28" t="str">
        <f t="shared" si="16"/>
        <v/>
      </c>
      <c r="B398" s="42">
        <f t="shared" si="15"/>
        <v>18.55</v>
      </c>
      <c r="C398" s="47">
        <f>IF($C$14,[1]!obget([1]!obcall("",$B$14,"getInitialMargin",[1]!obMake("","double",$B398))),"")</f>
        <v>0</v>
      </c>
      <c r="D398" s="45">
        <f>IF($C$13,[1]!obget([1]!obcall("",$B$13,"getInitialMargin",[1]!obMake("","double",$B398))),"")</f>
        <v>0</v>
      </c>
      <c r="E398" s="42">
        <f t="shared" si="17"/>
        <v>371</v>
      </c>
      <c r="F398" s="42">
        <f>IF($D$22,[1]!obget([1]!obcall("",$B$22,"get",[1]!obMake("","int",E398))),"")</f>
        <v>8.2961647602747757</v>
      </c>
      <c r="G398" s="42">
        <f>IF($D$22,[1]!obget([1]!obcall("",$B$23,"get",[1]!obMake("","int",E398)))^2,"")</f>
        <v>0.35309543878850569</v>
      </c>
      <c r="H398" s="42">
        <f>IF($D$22,[1]!obget([1]!obcall("",$B$24,"get",[1]!obMake("","int",E398))),"")</f>
        <v>0.16314192244583336</v>
      </c>
      <c r="AH398" s="24"/>
      <c r="IW398" s="28"/>
    </row>
    <row r="399" spans="1:257" x14ac:dyDescent="0.3">
      <c r="A399" s="28" t="str">
        <f t="shared" si="16"/>
        <v/>
      </c>
      <c r="B399" s="42">
        <f t="shared" si="15"/>
        <v>18.600000000000001</v>
      </c>
      <c r="C399" s="47">
        <f>IF($C$14,[1]!obget([1]!obcall("",$B$14,"getInitialMargin",[1]!obMake("","double",$B399))),"")</f>
        <v>0</v>
      </c>
      <c r="D399" s="45">
        <f>IF($C$13,[1]!obget([1]!obcall("",$B$13,"getInitialMargin",[1]!obMake("","double",$B399))),"")</f>
        <v>0</v>
      </c>
      <c r="E399" s="42">
        <f t="shared" si="17"/>
        <v>372</v>
      </c>
      <c r="F399" s="42">
        <f>IF($D$22,[1]!obget([1]!obcall("",$B$22,"get",[1]!obMake("","int",E399))),"")</f>
        <v>14.879073349939071</v>
      </c>
      <c r="G399" s="42">
        <f>IF($D$22,[1]!obget([1]!obcall("",$B$23,"get",[1]!obMake("","int",E399)))^2,"")</f>
        <v>1.2929039962166053E-3</v>
      </c>
      <c r="H399" s="42">
        <f>IF($D$22,[1]!obget([1]!obcall("",$B$24,"get",[1]!obMake("","int",E399))),"")</f>
        <v>0.79040231337066369</v>
      </c>
      <c r="AH399" s="24"/>
      <c r="IW399" s="28"/>
    </row>
    <row r="400" spans="1:257" x14ac:dyDescent="0.3">
      <c r="A400" s="28" t="str">
        <f t="shared" si="16"/>
        <v/>
      </c>
      <c r="B400" s="42">
        <f t="shared" si="15"/>
        <v>18.650000000000002</v>
      </c>
      <c r="C400" s="47">
        <f>IF($C$14,[1]!obget([1]!obcall("",$B$14,"getInitialMargin",[1]!obMake("","double",$B400))),"")</f>
        <v>0</v>
      </c>
      <c r="D400" s="45">
        <f>IF($C$13,[1]!obget([1]!obcall("",$B$13,"getInitialMargin",[1]!obMake("","double",$B400))),"")</f>
        <v>0</v>
      </c>
      <c r="E400" s="42">
        <f t="shared" si="17"/>
        <v>373</v>
      </c>
      <c r="F400" s="42">
        <f>IF($D$22,[1]!obget([1]!obcall("",$B$22,"get",[1]!obMake("","int",E400))),"")</f>
        <v>11.051174096277473</v>
      </c>
      <c r="G400" s="42">
        <f>IF($D$22,[1]!obget([1]!obcall("",$B$23,"get",[1]!obMake("","int",E400)))^2,"")</f>
        <v>0.36316805844033551</v>
      </c>
      <c r="H400" s="42">
        <f>IF($D$22,[1]!obget([1]!obcall("",$B$24,"get",[1]!obMake("","int",E400))),"")</f>
        <v>0.35375543525172826</v>
      </c>
      <c r="AH400" s="24"/>
      <c r="IW400" s="28"/>
    </row>
    <row r="401" spans="1:257" x14ac:dyDescent="0.3">
      <c r="A401" s="28" t="str">
        <f t="shared" si="16"/>
        <v/>
      </c>
      <c r="B401" s="42">
        <f t="shared" si="15"/>
        <v>18.7</v>
      </c>
      <c r="C401" s="47">
        <f>IF($C$14,[1]!obget([1]!obcall("",$B$14,"getInitialMargin",[1]!obMake("","double",$B401))),"")</f>
        <v>0</v>
      </c>
      <c r="D401" s="45">
        <f>IF($C$13,[1]!obget([1]!obcall("",$B$13,"getInitialMargin",[1]!obMake("","double",$B401))),"")</f>
        <v>0</v>
      </c>
      <c r="E401" s="42">
        <f t="shared" si="17"/>
        <v>374</v>
      </c>
      <c r="F401" s="42">
        <f>IF($D$22,[1]!obget([1]!obcall("",$B$22,"get",[1]!obMake("","int",E401))),"")</f>
        <v>5.7022323703718589</v>
      </c>
      <c r="G401" s="42">
        <f>IF($D$22,[1]!obget([1]!obcall("",$B$23,"get",[1]!obMake("","int",E401)))^2,"")</f>
        <v>6.8824469370117922E-2</v>
      </c>
      <c r="H401" s="42">
        <f>IF($D$22,[1]!obget([1]!obcall("",$B$24,"get",[1]!obMake("","int",E401))),"")</f>
        <v>0.14039923246069991</v>
      </c>
      <c r="AH401" s="24"/>
      <c r="IW401" s="28"/>
    </row>
    <row r="402" spans="1:257" x14ac:dyDescent="0.3">
      <c r="A402" s="28" t="str">
        <f t="shared" si="16"/>
        <v/>
      </c>
      <c r="B402" s="42">
        <f t="shared" si="15"/>
        <v>18.75</v>
      </c>
      <c r="C402" s="47">
        <f>IF($C$14,[1]!obget([1]!obcall("",$B$14,"getInitialMargin",[1]!obMake("","double",$B402))),"")</f>
        <v>0</v>
      </c>
      <c r="D402" s="45">
        <f>IF($C$13,[1]!obget([1]!obcall("",$B$13,"getInitialMargin",[1]!obMake("","double",$B402))),"")</f>
        <v>0</v>
      </c>
      <c r="E402" s="42">
        <f t="shared" si="17"/>
        <v>375</v>
      </c>
      <c r="F402" s="42">
        <f>IF($D$22,[1]!obget([1]!obcall("",$B$22,"get",[1]!obMake("","int",E402))),"")</f>
        <v>8.2066422569334403</v>
      </c>
      <c r="G402" s="42">
        <f>IF($D$22,[1]!obget([1]!obcall("",$B$23,"get",[1]!obMake("","int",E402)))^2,"")</f>
        <v>7.2039093140968842E-4</v>
      </c>
      <c r="H402" s="42">
        <f>IF($D$22,[1]!obget([1]!obcall("",$B$24,"get",[1]!obMake("","int",E402))),"")</f>
        <v>0.15990651119817267</v>
      </c>
      <c r="AH402" s="24"/>
      <c r="IW402" s="28"/>
    </row>
    <row r="403" spans="1:257" x14ac:dyDescent="0.3">
      <c r="A403" s="28" t="str">
        <f t="shared" si="16"/>
        <v/>
      </c>
      <c r="B403" s="42">
        <f t="shared" si="15"/>
        <v>18.8</v>
      </c>
      <c r="C403" s="47">
        <f>IF($C$14,[1]!obget([1]!obcall("",$B$14,"getInitialMargin",[1]!obMake("","double",$B403))),"")</f>
        <v>0</v>
      </c>
      <c r="D403" s="45">
        <f>IF($C$13,[1]!obget([1]!obcall("",$B$13,"getInitialMargin",[1]!obMake("","double",$B403))),"")</f>
        <v>0</v>
      </c>
      <c r="E403" s="42">
        <f t="shared" si="17"/>
        <v>376</v>
      </c>
      <c r="F403" s="42">
        <f>IF($D$22,[1]!obget([1]!obcall("",$B$22,"get",[1]!obMake("","int",E403))),"")</f>
        <v>5.8781662456732473</v>
      </c>
      <c r="G403" s="42">
        <f>IF($D$22,[1]!obget([1]!obcall("",$B$23,"get",[1]!obMake("","int",E403)))^2,"")</f>
        <v>5.4731922220687774E-3</v>
      </c>
      <c r="H403" s="42">
        <f>IF($D$22,[1]!obget([1]!obcall("",$B$24,"get",[1]!obMake("","int",E403))),"")</f>
        <v>0.13769240888808582</v>
      </c>
      <c r="AH403" s="24"/>
      <c r="IW403" s="28"/>
    </row>
    <row r="404" spans="1:257" x14ac:dyDescent="0.3">
      <c r="A404" s="28" t="str">
        <f t="shared" si="16"/>
        <v/>
      </c>
      <c r="B404" s="42">
        <f t="shared" si="15"/>
        <v>18.850000000000001</v>
      </c>
      <c r="C404" s="47">
        <f>IF($C$14,[1]!obget([1]!obcall("",$B$14,"getInitialMargin",[1]!obMake("","double",$B404))),"")</f>
        <v>0</v>
      </c>
      <c r="D404" s="45">
        <f>IF($C$13,[1]!obget([1]!obcall("",$B$13,"getInitialMargin",[1]!obMake("","double",$B404))),"")</f>
        <v>0</v>
      </c>
      <c r="E404" s="42">
        <f t="shared" si="17"/>
        <v>377</v>
      </c>
      <c r="F404" s="42">
        <f>IF($D$22,[1]!obget([1]!obcall("",$B$22,"get",[1]!obMake("","int",E404))),"")</f>
        <v>7.4594510292348257</v>
      </c>
      <c r="G404" s="42">
        <f>IF($D$22,[1]!obget([1]!obcall("",$B$23,"get",[1]!obMake("","int",E404)))^2,"")</f>
        <v>0.20098868686334884</v>
      </c>
      <c r="H404" s="42">
        <f>IF($D$22,[1]!obget([1]!obcall("",$B$24,"get",[1]!obMake("","int",E404))),"")</f>
        <v>0.14240324905049517</v>
      </c>
      <c r="AH404" s="24"/>
      <c r="IW404" s="28"/>
    </row>
    <row r="405" spans="1:257" x14ac:dyDescent="0.3">
      <c r="A405" s="28" t="str">
        <f t="shared" si="16"/>
        <v/>
      </c>
      <c r="B405" s="42">
        <f t="shared" si="15"/>
        <v>18.900000000000002</v>
      </c>
      <c r="C405" s="47">
        <f>IF($C$14,[1]!obget([1]!obcall("",$B$14,"getInitialMargin",[1]!obMake("","double",$B405))),"")</f>
        <v>0</v>
      </c>
      <c r="D405" s="45">
        <f>IF($C$13,[1]!obget([1]!obcall("",$B$13,"getInitialMargin",[1]!obMake("","double",$B405))),"")</f>
        <v>0</v>
      </c>
      <c r="E405" s="42">
        <f t="shared" si="17"/>
        <v>378</v>
      </c>
      <c r="F405" s="42">
        <f>IF($D$22,[1]!obget([1]!obcall("",$B$22,"get",[1]!obMake("","int",E405))),"")</f>
        <v>7.1819534181526308</v>
      </c>
      <c r="G405" s="42">
        <f>IF($D$22,[1]!obget([1]!obcall("",$B$23,"get",[1]!obMake("","int",E405)))^2,"")</f>
        <v>9.4882707970303428E-3</v>
      </c>
      <c r="H405" s="42">
        <f>IF($D$22,[1]!obget([1]!obcall("",$B$24,"get",[1]!obMake("","int",E405))),"")</f>
        <v>0.13843040667287221</v>
      </c>
      <c r="AH405" s="24"/>
      <c r="IW405" s="28"/>
    </row>
    <row r="406" spans="1:257" x14ac:dyDescent="0.3">
      <c r="A406" s="28" t="str">
        <f t="shared" si="16"/>
        <v/>
      </c>
      <c r="B406" s="42">
        <f t="shared" si="15"/>
        <v>18.95</v>
      </c>
      <c r="C406" s="47">
        <f>IF($C$14,[1]!obget([1]!obcall("",$B$14,"getInitialMargin",[1]!obMake("","double",$B406))),"")</f>
        <v>0</v>
      </c>
      <c r="D406" s="45">
        <f>IF($C$13,[1]!obget([1]!obcall("",$B$13,"getInitialMargin",[1]!obMake("","double",$B406))),"")</f>
        <v>0</v>
      </c>
      <c r="E406" s="42">
        <f t="shared" si="17"/>
        <v>379</v>
      </c>
      <c r="F406" s="42">
        <f>IF($D$22,[1]!obget([1]!obcall("",$B$22,"get",[1]!obMake("","int",E406))),"")</f>
        <v>8.5945327654231658</v>
      </c>
      <c r="G406" s="42">
        <f>IF($D$22,[1]!obget([1]!obcall("",$B$23,"get",[1]!obMake("","int",E406)))^2,"")</f>
        <v>3.2890580706254964E-3</v>
      </c>
      <c r="H406" s="42">
        <f>IF($D$22,[1]!obget([1]!obcall("",$B$24,"get",[1]!obMake("","int",E406))),"")</f>
        <v>0.17587518565643201</v>
      </c>
      <c r="AH406" s="24"/>
      <c r="IW406" s="28"/>
    </row>
    <row r="407" spans="1:257" x14ac:dyDescent="0.3">
      <c r="A407" s="28">
        <f t="shared" si="16"/>
        <v>19</v>
      </c>
      <c r="B407" s="42">
        <f t="shared" si="15"/>
        <v>19</v>
      </c>
      <c r="C407" s="47">
        <f>IF($C$14,[1]!obget([1]!obcall("",$B$14,"getInitialMargin",[1]!obMake("","double",$B407))),"")</f>
        <v>0</v>
      </c>
      <c r="D407" s="45">
        <f>IF($C$13,[1]!obget([1]!obcall("",$B$13,"getInitialMargin",[1]!obMake("","double",$B407))),"")</f>
        <v>0</v>
      </c>
      <c r="E407" s="42">
        <f t="shared" si="17"/>
        <v>380</v>
      </c>
      <c r="F407" s="42">
        <f>IF($D$22,[1]!obget([1]!obcall("",$B$22,"get",[1]!obMake("","int",E407))),"")</f>
        <v>6.7438141801353284</v>
      </c>
      <c r="G407" s="42">
        <f>IF($D$22,[1]!obget([1]!obcall("",$B$23,"get",[1]!obMake("","int",E407)))^2,"")</f>
        <v>0.29266145276529959</v>
      </c>
      <c r="H407" s="42">
        <f>IF($D$22,[1]!obget([1]!obcall("",$B$24,"get",[1]!obMake("","int",E407))),"")</f>
        <v>0.13459856638911755</v>
      </c>
      <c r="AH407" s="24"/>
      <c r="IW407" s="28"/>
    </row>
    <row r="408" spans="1:257" x14ac:dyDescent="0.3">
      <c r="A408" s="28" t="str">
        <f t="shared" si="16"/>
        <v/>
      </c>
      <c r="B408" s="42">
        <f t="shared" si="15"/>
        <v>19.05</v>
      </c>
      <c r="C408" s="47">
        <f>IF($C$14,[1]!obget([1]!obcall("",$B$14,"getInitialMargin",[1]!obMake("","double",$B408))),"")</f>
        <v>0</v>
      </c>
      <c r="D408" s="45">
        <f>IF($C$13,[1]!obget([1]!obcall("",$B$13,"getInitialMargin",[1]!obMake("","double",$B408))),"")</f>
        <v>0</v>
      </c>
      <c r="E408" s="42">
        <f t="shared" si="17"/>
        <v>381</v>
      </c>
      <c r="F408" s="42">
        <f>IF($D$22,[1]!obget([1]!obcall("",$B$22,"get",[1]!obMake("","int",E408))),"")</f>
        <v>8.3989600336153227</v>
      </c>
      <c r="G408" s="42">
        <f>IF($D$22,[1]!obget([1]!obcall("",$B$23,"get",[1]!obMake("","int",E408)))^2,"")</f>
        <v>2.5826127959775739E-2</v>
      </c>
      <c r="H408" s="42">
        <f>IF($D$22,[1]!obget([1]!obcall("",$B$24,"get",[1]!obMake("","int",E408))),"")</f>
        <v>0.17086479953269007</v>
      </c>
      <c r="AH408" s="24"/>
      <c r="IW408" s="28"/>
    </row>
    <row r="409" spans="1:257" x14ac:dyDescent="0.3">
      <c r="A409" s="28" t="str">
        <f t="shared" si="16"/>
        <v/>
      </c>
      <c r="B409" s="42">
        <f t="shared" si="15"/>
        <v>19.100000000000001</v>
      </c>
      <c r="C409" s="47">
        <f>IF($C$14,[1]!obget([1]!obcall("",$B$14,"getInitialMargin",[1]!obMake("","double",$B409))),"")</f>
        <v>0</v>
      </c>
      <c r="D409" s="45">
        <f>IF($C$13,[1]!obget([1]!obcall("",$B$13,"getInitialMargin",[1]!obMake("","double",$B409))),"")</f>
        <v>0</v>
      </c>
      <c r="E409" s="42">
        <f t="shared" si="17"/>
        <v>382</v>
      </c>
      <c r="F409" s="42">
        <f>IF($D$22,[1]!obget([1]!obcall("",$B$22,"get",[1]!obMake("","int",E409))),"")</f>
        <v>8.418039875591445</v>
      </c>
      <c r="G409" s="42">
        <f>IF($D$22,[1]!obget([1]!obcall("",$B$23,"get",[1]!obMake("","int",E409)))^2,"")</f>
        <v>0.27136839710319471</v>
      </c>
      <c r="H409" s="42">
        <f>IF($D$22,[1]!obget([1]!obcall("",$B$24,"get",[1]!obMake("","int",E409))),"")</f>
        <v>0.17197000368228876</v>
      </c>
      <c r="AH409" s="24"/>
      <c r="IW409" s="28"/>
    </row>
    <row r="410" spans="1:257" x14ac:dyDescent="0.3">
      <c r="A410" s="28" t="str">
        <f t="shared" si="16"/>
        <v/>
      </c>
      <c r="B410" s="42">
        <f t="shared" si="15"/>
        <v>19.150000000000002</v>
      </c>
      <c r="C410" s="47">
        <f>IF($C$14,[1]!obget([1]!obcall("",$B$14,"getInitialMargin",[1]!obMake("","double",$B410))),"")</f>
        <v>0</v>
      </c>
      <c r="D410" s="45">
        <f>IF($C$13,[1]!obget([1]!obcall("",$B$13,"getInitialMargin",[1]!obMake("","double",$B410))),"")</f>
        <v>0</v>
      </c>
      <c r="E410" s="42">
        <f t="shared" si="17"/>
        <v>383</v>
      </c>
      <c r="F410" s="42">
        <f>IF($D$22,[1]!obget([1]!obcall("",$B$22,"get",[1]!obMake("","int",E410))),"")</f>
        <v>10.841511166703466</v>
      </c>
      <c r="G410" s="42">
        <f>IF($D$22,[1]!obget([1]!obcall("",$B$23,"get",[1]!obMake("","int",E410)))^2,"")</f>
        <v>6.8599934085142051E-4</v>
      </c>
      <c r="H410" s="42">
        <f>IF($D$22,[1]!obget([1]!obcall("",$B$24,"get",[1]!obMake("","int",E410))),"")</f>
        <v>0.31257745980425411</v>
      </c>
      <c r="AH410" s="24"/>
      <c r="IW410" s="28"/>
    </row>
    <row r="411" spans="1:257" x14ac:dyDescent="0.3">
      <c r="A411" s="28" t="str">
        <f t="shared" si="16"/>
        <v/>
      </c>
      <c r="B411" s="42">
        <f t="shared" ref="B411:B474" si="18">IF($D$22,(ROW(A411)-ROW($A$27))*$C$17,"")</f>
        <v>19.200000000000003</v>
      </c>
      <c r="C411" s="47">
        <f>IF($C$14,[1]!obget([1]!obcall("",$B$14,"getInitialMargin",[1]!obMake("","double",$B411))),"")</f>
        <v>0</v>
      </c>
      <c r="D411" s="45">
        <f>IF($C$13,[1]!obget([1]!obcall("",$B$13,"getInitialMargin",[1]!obMake("","double",$B411))),"")</f>
        <v>0</v>
      </c>
      <c r="E411" s="42">
        <f t="shared" si="17"/>
        <v>384</v>
      </c>
      <c r="F411" s="42">
        <f>IF($D$22,[1]!obget([1]!obcall("",$B$22,"get",[1]!obMake("","int",E411))),"")</f>
        <v>4.5789280508013928</v>
      </c>
      <c r="G411" s="42">
        <f>IF($D$22,[1]!obget([1]!obcall("",$B$23,"get",[1]!obMake("","int",E411)))^2,"")</f>
        <v>1.9557398426476514E-4</v>
      </c>
      <c r="H411" s="42">
        <f>IF($D$22,[1]!obget([1]!obcall("",$B$24,"get",[1]!obMake("","int",E411))),"")</f>
        <v>0.16971683174298519</v>
      </c>
      <c r="AH411" s="24"/>
      <c r="IW411" s="28"/>
    </row>
    <row r="412" spans="1:257" x14ac:dyDescent="0.3">
      <c r="A412" s="28" t="str">
        <f t="shared" ref="A412:A475" si="19">IF($D$22,IF(MOD((ROW(A412)-ROW($A$27))*$C$17,$C$18/10)&lt;0.0001,(ROW(A412)-ROW($A$27))*$C$17,""),"")</f>
        <v/>
      </c>
      <c r="B412" s="42">
        <f t="shared" si="18"/>
        <v>19.25</v>
      </c>
      <c r="C412" s="47">
        <f>IF($C$14,[1]!obget([1]!obcall("",$B$14,"getInitialMargin",[1]!obMake("","double",$B412))),"")</f>
        <v>0</v>
      </c>
      <c r="D412" s="45">
        <f>IF($C$13,[1]!obget([1]!obcall("",$B$13,"getInitialMargin",[1]!obMake("","double",$B412))),"")</f>
        <v>0</v>
      </c>
      <c r="E412" s="42">
        <f t="shared" ref="E412:E475" si="20">IF($D$22,E411+1,"")</f>
        <v>385</v>
      </c>
      <c r="F412" s="42">
        <f>IF($D$22,[1]!obget([1]!obcall("",$B$22,"get",[1]!obMake("","int",E412))),"")</f>
        <v>4.8691332106151117</v>
      </c>
      <c r="G412" s="42">
        <f>IF($D$22,[1]!obget([1]!obcall("",$B$23,"get",[1]!obMake("","int",E412)))^2,"")</f>
        <v>0.19625678626198784</v>
      </c>
      <c r="H412" s="42">
        <f>IF($D$22,[1]!obget([1]!obcall("",$B$24,"get",[1]!obMake("","int",E412))),"")</f>
        <v>0.16010171584635097</v>
      </c>
      <c r="AH412" s="24"/>
      <c r="IW412" s="28"/>
    </row>
    <row r="413" spans="1:257" x14ac:dyDescent="0.3">
      <c r="A413" s="28" t="str">
        <f t="shared" si="19"/>
        <v/>
      </c>
      <c r="B413" s="42">
        <f t="shared" si="18"/>
        <v>19.3</v>
      </c>
      <c r="C413" s="47">
        <f>IF($C$14,[1]!obget([1]!obcall("",$B$14,"getInitialMargin",[1]!obMake("","double",$B413))),"")</f>
        <v>0</v>
      </c>
      <c r="D413" s="45">
        <f>IF($C$13,[1]!obget([1]!obcall("",$B$13,"getInitialMargin",[1]!obMake("","double",$B413))),"")</f>
        <v>0</v>
      </c>
      <c r="E413" s="42">
        <f t="shared" si="20"/>
        <v>386</v>
      </c>
      <c r="F413" s="42">
        <f>IF($D$22,[1]!obget([1]!obcall("",$B$22,"get",[1]!obMake("","int",E413))),"")</f>
        <v>8.5642962835155867</v>
      </c>
      <c r="G413" s="42">
        <f>IF($D$22,[1]!obget([1]!obcall("",$B$23,"get",[1]!obMake("","int",E413)))^2,"")</f>
        <v>0.20863851524643459</v>
      </c>
      <c r="H413" s="42">
        <f>IF($D$22,[1]!obget([1]!obcall("",$B$24,"get",[1]!obMake("","int",E413))),"")</f>
        <v>0.17555343388455003</v>
      </c>
      <c r="AH413" s="24"/>
      <c r="IW413" s="28"/>
    </row>
    <row r="414" spans="1:257" x14ac:dyDescent="0.3">
      <c r="A414" s="28" t="str">
        <f t="shared" si="19"/>
        <v/>
      </c>
      <c r="B414" s="42">
        <f t="shared" si="18"/>
        <v>19.350000000000001</v>
      </c>
      <c r="C414" s="47">
        <f>IF($C$14,[1]!obget([1]!obcall("",$B$14,"getInitialMargin",[1]!obMake("","double",$B414))),"")</f>
        <v>0</v>
      </c>
      <c r="D414" s="45">
        <f>IF($C$13,[1]!obget([1]!obcall("",$B$13,"getInitialMargin",[1]!obMake("","double",$B414))),"")</f>
        <v>0</v>
      </c>
      <c r="E414" s="42">
        <f t="shared" si="20"/>
        <v>387</v>
      </c>
      <c r="F414" s="42">
        <f>IF($D$22,[1]!obget([1]!obcall("",$B$22,"get",[1]!obMake("","int",E414))),"")</f>
        <v>16.113595290365275</v>
      </c>
      <c r="G414" s="42">
        <f>IF($D$22,[1]!obget([1]!obcall("",$B$23,"get",[1]!obMake("","int",E414)))^2,"")</f>
        <v>4.6940051936822241E-2</v>
      </c>
      <c r="H414" s="42">
        <f>IF($D$22,[1]!obget([1]!obcall("",$B$24,"get",[1]!obMake("","int",E414))),"")</f>
        <v>1.0383783451471311</v>
      </c>
      <c r="AH414" s="24"/>
      <c r="IW414" s="28"/>
    </row>
    <row r="415" spans="1:257" x14ac:dyDescent="0.3">
      <c r="A415" s="28" t="str">
        <f t="shared" si="19"/>
        <v/>
      </c>
      <c r="B415" s="42">
        <f t="shared" si="18"/>
        <v>19.400000000000002</v>
      </c>
      <c r="C415" s="47">
        <f>IF($C$14,[1]!obget([1]!obcall("",$B$14,"getInitialMargin",[1]!obMake("","double",$B415))),"")</f>
        <v>0</v>
      </c>
      <c r="D415" s="45">
        <f>IF($C$13,[1]!obget([1]!obcall("",$B$13,"getInitialMargin",[1]!obMake("","double",$B415))),"")</f>
        <v>0</v>
      </c>
      <c r="E415" s="42">
        <f t="shared" si="20"/>
        <v>388</v>
      </c>
      <c r="F415" s="42">
        <f>IF($D$22,[1]!obget([1]!obcall("",$B$22,"get",[1]!obMake("","int",E415))),"")</f>
        <v>5.702342771765351</v>
      </c>
      <c r="G415" s="42">
        <f>IF($D$22,[1]!obget([1]!obcall("",$B$23,"get",[1]!obMake("","int",E415)))^2,"")</f>
        <v>3.9315703117143871E-2</v>
      </c>
      <c r="H415" s="42">
        <f>IF($D$22,[1]!obget([1]!obcall("",$B$24,"get",[1]!obMake("","int",E415))),"")</f>
        <v>0.14030145819584583</v>
      </c>
      <c r="AH415" s="24"/>
      <c r="IW415" s="28"/>
    </row>
    <row r="416" spans="1:257" x14ac:dyDescent="0.3">
      <c r="A416" s="28" t="str">
        <f t="shared" si="19"/>
        <v/>
      </c>
      <c r="B416" s="42">
        <f t="shared" si="18"/>
        <v>19.450000000000003</v>
      </c>
      <c r="C416" s="47">
        <f>IF($C$14,[1]!obget([1]!obcall("",$B$14,"getInitialMargin",[1]!obMake("","double",$B416))),"")</f>
        <v>0</v>
      </c>
      <c r="D416" s="45">
        <f>IF($C$13,[1]!obget([1]!obcall("",$B$13,"getInitialMargin",[1]!obMake("","double",$B416))),"")</f>
        <v>0</v>
      </c>
      <c r="E416" s="42">
        <f t="shared" si="20"/>
        <v>389</v>
      </c>
      <c r="F416" s="42">
        <f>IF($D$22,[1]!obget([1]!obcall("",$B$22,"get",[1]!obMake("","int",E416))),"")</f>
        <v>8.021051433774451</v>
      </c>
      <c r="G416" s="42">
        <f>IF($D$22,[1]!obget([1]!obcall("",$B$23,"get",[1]!obMake("","int",E416)))^2,"")</f>
        <v>3.8758602113210971E-2</v>
      </c>
      <c r="H416" s="42">
        <f>IF($D$22,[1]!obget([1]!obcall("",$B$24,"get",[1]!obMake("","int",E416))),"")</f>
        <v>0.16016771877695934</v>
      </c>
      <c r="AH416" s="24"/>
      <c r="IW416" s="28"/>
    </row>
    <row r="417" spans="1:257" x14ac:dyDescent="0.3">
      <c r="A417" s="28">
        <f t="shared" si="19"/>
        <v>19.5</v>
      </c>
      <c r="B417" s="42">
        <f t="shared" si="18"/>
        <v>19.5</v>
      </c>
      <c r="C417" s="47">
        <f>IF($C$14,[1]!obget([1]!obcall("",$B$14,"getInitialMargin",[1]!obMake("","double",$B417))),"")</f>
        <v>0</v>
      </c>
      <c r="D417" s="45">
        <f>IF($C$13,[1]!obget([1]!obcall("",$B$13,"getInitialMargin",[1]!obMake("","double",$B417))),"")</f>
        <v>0</v>
      </c>
      <c r="E417" s="42">
        <f t="shared" si="20"/>
        <v>390</v>
      </c>
      <c r="F417" s="42">
        <f>IF($D$22,[1]!obget([1]!obcall("",$B$22,"get",[1]!obMake("","int",E417))),"")</f>
        <v>9.8910709421322451</v>
      </c>
      <c r="G417" s="42">
        <f>IF($D$22,[1]!obget([1]!obcall("",$B$23,"get",[1]!obMake("","int",E417)))^2,"")</f>
        <v>0.26437579630239277</v>
      </c>
      <c r="H417" s="42">
        <f>IF($D$22,[1]!obget([1]!obcall("",$B$24,"get",[1]!obMake("","int",E417))),"")</f>
        <v>0.24178876097855351</v>
      </c>
      <c r="AH417" s="24"/>
      <c r="IW417" s="28"/>
    </row>
    <row r="418" spans="1:257" x14ac:dyDescent="0.3">
      <c r="A418" s="28" t="str">
        <f t="shared" si="19"/>
        <v/>
      </c>
      <c r="B418" s="42">
        <f t="shared" si="18"/>
        <v>19.55</v>
      </c>
      <c r="C418" s="47">
        <f>IF($C$14,[1]!obget([1]!obcall("",$B$14,"getInitialMargin",[1]!obMake("","double",$B418))),"")</f>
        <v>0</v>
      </c>
      <c r="D418" s="45">
        <f>IF($C$13,[1]!obget([1]!obcall("",$B$13,"getInitialMargin",[1]!obMake("","double",$B418))),"")</f>
        <v>0</v>
      </c>
      <c r="E418" s="42">
        <f t="shared" si="20"/>
        <v>391</v>
      </c>
      <c r="F418" s="42">
        <f>IF($D$22,[1]!obget([1]!obcall("",$B$22,"get",[1]!obMake("","int",E418))),"")</f>
        <v>9.9651461114687656</v>
      </c>
      <c r="G418" s="42">
        <f>IF($D$22,[1]!obget([1]!obcall("",$B$23,"get",[1]!obMake("","int",E418)))^2,"")</f>
        <v>0.14094435561366853</v>
      </c>
      <c r="H418" s="42">
        <f>IF($D$22,[1]!obget([1]!obcall("",$B$24,"get",[1]!obMake("","int",E418))),"")</f>
        <v>0.25076904849233372</v>
      </c>
      <c r="AH418" s="24"/>
      <c r="IW418" s="28"/>
    </row>
    <row r="419" spans="1:257" x14ac:dyDescent="0.3">
      <c r="A419" s="28" t="str">
        <f t="shared" si="19"/>
        <v/>
      </c>
      <c r="B419" s="42">
        <f t="shared" si="18"/>
        <v>19.600000000000001</v>
      </c>
      <c r="C419" s="47">
        <f>IF($C$14,[1]!obget([1]!obcall("",$B$14,"getInitialMargin",[1]!obMake("","double",$B419))),"")</f>
        <v>0</v>
      </c>
      <c r="D419" s="45">
        <f>IF($C$13,[1]!obget([1]!obcall("",$B$13,"getInitialMargin",[1]!obMake("","double",$B419))),"")</f>
        <v>0</v>
      </c>
      <c r="E419" s="42">
        <f t="shared" si="20"/>
        <v>392</v>
      </c>
      <c r="F419" s="42">
        <f>IF($D$22,[1]!obget([1]!obcall("",$B$22,"get",[1]!obMake("","int",E419))),"")</f>
        <v>6.5662715582520876</v>
      </c>
      <c r="G419" s="42">
        <f>IF($D$22,[1]!obget([1]!obcall("",$B$23,"get",[1]!obMake("","int",E419)))^2,"")</f>
        <v>0.26521120106820589</v>
      </c>
      <c r="H419" s="42">
        <f>IF($D$22,[1]!obget([1]!obcall("",$B$24,"get",[1]!obMake("","int",E419))),"")</f>
        <v>0.13390003919382004</v>
      </c>
      <c r="AH419" s="24"/>
      <c r="IW419" s="28"/>
    </row>
    <row r="420" spans="1:257" x14ac:dyDescent="0.3">
      <c r="A420" s="28" t="str">
        <f t="shared" si="19"/>
        <v/>
      </c>
      <c r="B420" s="42">
        <f t="shared" si="18"/>
        <v>19.650000000000002</v>
      </c>
      <c r="C420" s="47">
        <f>IF($C$14,[1]!obget([1]!obcall("",$B$14,"getInitialMargin",[1]!obMake("","double",$B420))),"")</f>
        <v>0</v>
      </c>
      <c r="D420" s="45">
        <f>IF($C$13,[1]!obget([1]!obcall("",$B$13,"getInitialMargin",[1]!obMake("","double",$B420))),"")</f>
        <v>0</v>
      </c>
      <c r="E420" s="42">
        <f t="shared" si="20"/>
        <v>393</v>
      </c>
      <c r="F420" s="42">
        <f>IF($D$22,[1]!obget([1]!obcall("",$B$22,"get",[1]!obMake("","int",E420))),"")</f>
        <v>7.7388058422831163</v>
      </c>
      <c r="G420" s="42">
        <f>IF($D$22,[1]!obget([1]!obcall("",$B$23,"get",[1]!obMake("","int",E420)))^2,"")</f>
        <v>0.17020942415054277</v>
      </c>
      <c r="H420" s="42">
        <f>IF($D$22,[1]!obget([1]!obcall("",$B$24,"get",[1]!obMake("","int",E420))),"")</f>
        <v>0.15529629389499489</v>
      </c>
      <c r="AH420" s="24"/>
      <c r="IW420" s="28"/>
    </row>
    <row r="421" spans="1:257" x14ac:dyDescent="0.3">
      <c r="A421" s="28" t="str">
        <f t="shared" si="19"/>
        <v/>
      </c>
      <c r="B421" s="42">
        <f t="shared" si="18"/>
        <v>19.700000000000003</v>
      </c>
      <c r="C421" s="47">
        <f>IF($C$14,[1]!obget([1]!obcall("",$B$14,"getInitialMargin",[1]!obMake("","double",$B421))),"")</f>
        <v>0</v>
      </c>
      <c r="D421" s="45">
        <f>IF($C$13,[1]!obget([1]!obcall("",$B$13,"getInitialMargin",[1]!obMake("","double",$B421))),"")</f>
        <v>0</v>
      </c>
      <c r="E421" s="42">
        <f t="shared" si="20"/>
        <v>394</v>
      </c>
      <c r="F421" s="42">
        <f>IF($D$22,[1]!obget([1]!obcall("",$B$22,"get",[1]!obMake("","int",E421))),"")</f>
        <v>8.8898395015393188</v>
      </c>
      <c r="G421" s="42">
        <f>IF($D$22,[1]!obget([1]!obcall("",$B$23,"get",[1]!obMake("","int",E421)))^2,"")</f>
        <v>0.43211995272547726</v>
      </c>
      <c r="H421" s="42">
        <f>IF($D$22,[1]!obget([1]!obcall("",$B$24,"get",[1]!obMake("","int",E421))),"")</f>
        <v>0.1956739743348862</v>
      </c>
      <c r="AH421" s="24"/>
      <c r="IW421" s="28"/>
    </row>
    <row r="422" spans="1:257" x14ac:dyDescent="0.3">
      <c r="A422" s="28" t="str">
        <f t="shared" si="19"/>
        <v/>
      </c>
      <c r="B422" s="42">
        <f t="shared" si="18"/>
        <v>19.75</v>
      </c>
      <c r="C422" s="47">
        <f>IF($C$14,[1]!obget([1]!obcall("",$B$14,"getInitialMargin",[1]!obMake("","double",$B422))),"")</f>
        <v>0</v>
      </c>
      <c r="D422" s="45">
        <f>IF($C$13,[1]!obget([1]!obcall("",$B$13,"getInitialMargin",[1]!obMake("","double",$B422))),"")</f>
        <v>0</v>
      </c>
      <c r="E422" s="42">
        <f t="shared" si="20"/>
        <v>395</v>
      </c>
      <c r="F422" s="42">
        <f>IF($D$22,[1]!obget([1]!obcall("",$B$22,"get",[1]!obMake("","int",E422))),"")</f>
        <v>13.868552816355354</v>
      </c>
      <c r="G422" s="42">
        <f>IF($D$22,[1]!obget([1]!obcall("",$B$23,"get",[1]!obMake("","int",E422)))^2,"")</f>
        <v>9.4514473174964392E-2</v>
      </c>
      <c r="H422" s="42">
        <f>IF($D$22,[1]!obget([1]!obcall("",$B$24,"get",[1]!obMake("","int",E422))),"")</f>
        <v>0.67987422865761449</v>
      </c>
      <c r="AH422" s="24"/>
      <c r="IW422" s="28"/>
    </row>
    <row r="423" spans="1:257" x14ac:dyDescent="0.3">
      <c r="A423" s="28" t="str">
        <f t="shared" si="19"/>
        <v/>
      </c>
      <c r="B423" s="42">
        <f t="shared" si="18"/>
        <v>19.8</v>
      </c>
      <c r="C423" s="47">
        <f>IF($C$14,[1]!obget([1]!obcall("",$B$14,"getInitialMargin",[1]!obMake("","double",$B423))),"")</f>
        <v>0</v>
      </c>
      <c r="D423" s="45">
        <f>IF($C$13,[1]!obget([1]!obcall("",$B$13,"getInitialMargin",[1]!obMake("","double",$B423))),"")</f>
        <v>0</v>
      </c>
      <c r="E423" s="42">
        <f t="shared" si="20"/>
        <v>396</v>
      </c>
      <c r="F423" s="42">
        <f>IF($D$22,[1]!obget([1]!obcall("",$B$22,"get",[1]!obMake("","int",E423))),"")</f>
        <v>7.3194118116756259</v>
      </c>
      <c r="G423" s="42">
        <f>IF($D$22,[1]!obget([1]!obcall("",$B$23,"get",[1]!obMake("","int",E423)))^2,"")</f>
        <v>0.26215994209874066</v>
      </c>
      <c r="H423" s="42">
        <f>IF($D$22,[1]!obget([1]!obcall("",$B$24,"get",[1]!obMake("","int",E423))),"")</f>
        <v>0.14022960170652043</v>
      </c>
      <c r="AH423" s="24"/>
      <c r="IW423" s="28"/>
    </row>
    <row r="424" spans="1:257" x14ac:dyDescent="0.3">
      <c r="A424" s="28" t="str">
        <f t="shared" si="19"/>
        <v/>
      </c>
      <c r="B424" s="42">
        <f t="shared" si="18"/>
        <v>19.850000000000001</v>
      </c>
      <c r="C424" s="47">
        <f>IF($C$14,[1]!obget([1]!obcall("",$B$14,"getInitialMargin",[1]!obMake("","double",$B424))),"")</f>
        <v>0</v>
      </c>
      <c r="D424" s="45">
        <f>IF($C$13,[1]!obget([1]!obcall("",$B$13,"getInitialMargin",[1]!obMake("","double",$B424))),"")</f>
        <v>0</v>
      </c>
      <c r="E424" s="42">
        <f t="shared" si="20"/>
        <v>397</v>
      </c>
      <c r="F424" s="42">
        <f>IF($D$22,[1]!obget([1]!obcall("",$B$22,"get",[1]!obMake("","int",E424))),"")</f>
        <v>7.675629207377515</v>
      </c>
      <c r="G424" s="42">
        <f>IF($D$22,[1]!obget([1]!obcall("",$B$23,"get",[1]!obMake("","int",E424)))^2,"")</f>
        <v>0.58006327486541565</v>
      </c>
      <c r="H424" s="42">
        <f>IF($D$22,[1]!obget([1]!obcall("",$B$24,"get",[1]!obMake("","int",E424))),"")</f>
        <v>0.14839658284243618</v>
      </c>
      <c r="AH424" s="24"/>
      <c r="IW424" s="28"/>
    </row>
    <row r="425" spans="1:257" x14ac:dyDescent="0.3">
      <c r="A425" s="28" t="str">
        <f t="shared" si="19"/>
        <v/>
      </c>
      <c r="B425" s="42">
        <f t="shared" si="18"/>
        <v>19.900000000000002</v>
      </c>
      <c r="C425" s="47">
        <f>IF($C$14,[1]!obget([1]!obcall("",$B$14,"getInitialMargin",[1]!obMake("","double",$B425))),"")</f>
        <v>0</v>
      </c>
      <c r="D425" s="45">
        <f>IF($C$13,[1]!obget([1]!obcall("",$B$13,"getInitialMargin",[1]!obMake("","double",$B425))),"")</f>
        <v>0</v>
      </c>
      <c r="E425" s="42">
        <f t="shared" si="20"/>
        <v>398</v>
      </c>
      <c r="F425" s="42">
        <f>IF($D$22,[1]!obget([1]!obcall("",$B$22,"get",[1]!obMake("","int",E425))),"")</f>
        <v>10.994983095743576</v>
      </c>
      <c r="G425" s="42">
        <f>IF($D$22,[1]!obget([1]!obcall("",$B$23,"get",[1]!obMake("","int",E425)))^2,"")</f>
        <v>7.622011379388019E-2</v>
      </c>
      <c r="H425" s="42">
        <f>IF($D$22,[1]!obget([1]!obcall("",$B$24,"get",[1]!obMake("","int",E425))),"")</f>
        <v>0.34426747057843299</v>
      </c>
      <c r="AH425" s="24"/>
      <c r="IW425" s="28"/>
    </row>
    <row r="426" spans="1:257" x14ac:dyDescent="0.3">
      <c r="A426" s="28" t="str">
        <f t="shared" si="19"/>
        <v/>
      </c>
      <c r="B426" s="42">
        <f t="shared" si="18"/>
        <v>19.950000000000003</v>
      </c>
      <c r="C426" s="47">
        <f>IF($C$14,[1]!obget([1]!obcall("",$B$14,"getInitialMargin",[1]!obMake("","double",$B426))),"")</f>
        <v>0</v>
      </c>
      <c r="D426" s="45">
        <f>IF($C$13,[1]!obget([1]!obcall("",$B$13,"getInitialMargin",[1]!obMake("","double",$B426))),"")</f>
        <v>0</v>
      </c>
      <c r="E426" s="42">
        <f t="shared" si="20"/>
        <v>399</v>
      </c>
      <c r="F426" s="42">
        <f>IF($D$22,[1]!obget([1]!obcall("",$B$22,"get",[1]!obMake("","int",E426))),"")</f>
        <v>9.567478545383473</v>
      </c>
      <c r="G426" s="42">
        <f>IF($D$22,[1]!obget([1]!obcall("",$B$23,"get",[1]!obMake("","int",E426)))^2,"")</f>
        <v>6.8831670021858868E-3</v>
      </c>
      <c r="H426" s="42">
        <f>IF($D$22,[1]!obget([1]!obcall("",$B$24,"get",[1]!obMake("","int",E426))),"")</f>
        <v>0.23051082204784268</v>
      </c>
      <c r="AH426" s="24"/>
      <c r="IW426" s="28"/>
    </row>
    <row r="427" spans="1:257" x14ac:dyDescent="0.3">
      <c r="A427" s="28">
        <f t="shared" si="19"/>
        <v>20</v>
      </c>
      <c r="B427" s="42">
        <f t="shared" si="18"/>
        <v>20</v>
      </c>
      <c r="C427" s="47">
        <f>IF($C$14,[1]!obget([1]!obcall("",$B$14,"getInitialMargin",[1]!obMake("","double",$B427))),"")</f>
        <v>0</v>
      </c>
      <c r="D427" s="45">
        <f>IF($C$13,[1]!obget([1]!obcall("",$B$13,"getInitialMargin",[1]!obMake("","double",$B427))),"")</f>
        <v>0</v>
      </c>
      <c r="E427" s="42">
        <f t="shared" si="20"/>
        <v>400</v>
      </c>
      <c r="F427" s="42">
        <f>IF($D$22,[1]!obget([1]!obcall("",$B$22,"get",[1]!obMake("","int",E427))),"")</f>
        <v>17.920648050747499</v>
      </c>
      <c r="G427" s="42">
        <f>IF($D$22,[1]!obget([1]!obcall("",$B$23,"get",[1]!obMake("","int",E427)))^2,"")</f>
        <v>1.8203125158832345</v>
      </c>
      <c r="H427" s="42">
        <f>IF($D$22,[1]!obget([1]!obcall("",$B$24,"get",[1]!obMake("","int",E427))),"")</f>
        <v>1.3394191611445492</v>
      </c>
      <c r="AH427" s="24"/>
      <c r="IW427" s="28"/>
    </row>
    <row r="428" spans="1:257" x14ac:dyDescent="0.3">
      <c r="A428" s="28" t="str">
        <f t="shared" si="19"/>
        <v/>
      </c>
      <c r="B428" s="42">
        <f t="shared" si="18"/>
        <v>20.05</v>
      </c>
      <c r="C428" s="47">
        <f>IF($C$14,[1]!obget([1]!obcall("",$B$14,"getInitialMargin",[1]!obMake("","double",$B428))),"")</f>
        <v>0</v>
      </c>
      <c r="D428" s="45">
        <f>IF($C$13,[1]!obget([1]!obcall("",$B$13,"getInitialMargin",[1]!obMake("","double",$B428))),"")</f>
        <v>0</v>
      </c>
      <c r="E428" s="42">
        <f t="shared" si="20"/>
        <v>401</v>
      </c>
      <c r="F428" s="42">
        <f>IF($D$22,[1]!obget([1]!obcall("",$B$22,"get",[1]!obMake("","int",E428))),"")</f>
        <v>8.9046617354293662</v>
      </c>
      <c r="G428" s="42">
        <f>IF($D$22,[1]!obget([1]!obcall("",$B$23,"get",[1]!obMake("","int",E428)))^2,"")</f>
        <v>1.7104253122649158E-2</v>
      </c>
      <c r="H428" s="42">
        <f>IF($D$22,[1]!obget([1]!obcall("",$B$24,"get",[1]!obMake("","int",E428))),"")</f>
        <v>0.19248075893848227</v>
      </c>
      <c r="AH428" s="24"/>
      <c r="IW428" s="28"/>
    </row>
    <row r="429" spans="1:257" x14ac:dyDescent="0.3">
      <c r="A429" s="28" t="str">
        <f t="shared" si="19"/>
        <v/>
      </c>
      <c r="B429" s="42">
        <f t="shared" si="18"/>
        <v>20.100000000000001</v>
      </c>
      <c r="C429" s="47">
        <f>IF($C$14,[1]!obget([1]!obcall("",$B$14,"getInitialMargin",[1]!obMake("","double",$B429))),"")</f>
        <v>0</v>
      </c>
      <c r="D429" s="45">
        <f>IF($C$13,[1]!obget([1]!obcall("",$B$13,"getInitialMargin",[1]!obMake("","double",$B429))),"")</f>
        <v>0</v>
      </c>
      <c r="E429" s="42">
        <f t="shared" si="20"/>
        <v>402</v>
      </c>
      <c r="F429" s="42">
        <f>IF($D$22,[1]!obget([1]!obcall("",$B$22,"get",[1]!obMake("","int",E429))),"")</f>
        <v>6.2437601133555249</v>
      </c>
      <c r="G429" s="42">
        <f>IF($D$22,[1]!obget([1]!obcall("",$B$23,"get",[1]!obMake("","int",E429)))^2,"")</f>
        <v>0.449479499834609</v>
      </c>
      <c r="H429" s="42">
        <f>IF($D$22,[1]!obget([1]!obcall("",$B$24,"get",[1]!obMake("","int",E429))),"")</f>
        <v>0.13437528597416765</v>
      </c>
      <c r="AH429" s="24"/>
      <c r="IW429" s="28"/>
    </row>
    <row r="430" spans="1:257" x14ac:dyDescent="0.3">
      <c r="A430" s="28" t="str">
        <f t="shared" si="19"/>
        <v/>
      </c>
      <c r="B430" s="42">
        <f t="shared" si="18"/>
        <v>20.150000000000002</v>
      </c>
      <c r="C430" s="47">
        <f>IF($C$14,[1]!obget([1]!obcall("",$B$14,"getInitialMargin",[1]!obMake("","double",$B430))),"")</f>
        <v>0</v>
      </c>
      <c r="D430" s="45">
        <f>IF($C$13,[1]!obget([1]!obcall("",$B$13,"getInitialMargin",[1]!obMake("","double",$B430))),"")</f>
        <v>0</v>
      </c>
      <c r="E430" s="42">
        <f t="shared" si="20"/>
        <v>403</v>
      </c>
      <c r="F430" s="42">
        <f>IF($D$22,[1]!obget([1]!obcall("",$B$22,"get",[1]!obMake("","int",E430))),"")</f>
        <v>7.2717092395503391</v>
      </c>
      <c r="G430" s="42">
        <f>IF($D$22,[1]!obget([1]!obcall("",$B$23,"get",[1]!obMake("","int",E430)))^2,"")</f>
        <v>0.15230374734742727</v>
      </c>
      <c r="H430" s="42">
        <f>IF($D$22,[1]!obget([1]!obcall("",$B$24,"get",[1]!obMake("","int",E430))),"")</f>
        <v>0.14068297001770569</v>
      </c>
      <c r="AH430" s="24"/>
      <c r="IW430" s="28"/>
    </row>
    <row r="431" spans="1:257" x14ac:dyDescent="0.3">
      <c r="A431" s="28" t="str">
        <f t="shared" si="19"/>
        <v/>
      </c>
      <c r="B431" s="42">
        <f t="shared" si="18"/>
        <v>20.200000000000003</v>
      </c>
      <c r="C431" s="47">
        <f>IF($C$14,[1]!obget([1]!obcall("",$B$14,"getInitialMargin",[1]!obMake("","double",$B431))),"")</f>
        <v>0</v>
      </c>
      <c r="D431" s="45">
        <f>IF($C$13,[1]!obget([1]!obcall("",$B$13,"getInitialMargin",[1]!obMake("","double",$B431))),"")</f>
        <v>0</v>
      </c>
      <c r="E431" s="42">
        <f t="shared" si="20"/>
        <v>404</v>
      </c>
      <c r="F431" s="42">
        <f>IF($D$22,[1]!obget([1]!obcall("",$B$22,"get",[1]!obMake("","int",E431))),"")</f>
        <v>11.586437932178557</v>
      </c>
      <c r="G431" s="42">
        <f>IF($D$22,[1]!obget([1]!obcall("",$B$23,"get",[1]!obMake("","int",E431)))^2,"")</f>
        <v>2.5425706789352361E-2</v>
      </c>
      <c r="H431" s="42">
        <f>IF($D$22,[1]!obget([1]!obcall("",$B$24,"get",[1]!obMake("","int",E431))),"")</f>
        <v>0.38622304304844346</v>
      </c>
      <c r="AH431" s="24"/>
      <c r="IW431" s="28"/>
    </row>
    <row r="432" spans="1:257" x14ac:dyDescent="0.3">
      <c r="A432" s="28" t="str">
        <f t="shared" si="19"/>
        <v/>
      </c>
      <c r="B432" s="42">
        <f t="shared" si="18"/>
        <v>20.25</v>
      </c>
      <c r="C432" s="47">
        <f>IF($C$14,[1]!obget([1]!obcall("",$B$14,"getInitialMargin",[1]!obMake("","double",$B432))),"")</f>
        <v>0</v>
      </c>
      <c r="D432" s="45">
        <f>IF($C$13,[1]!obget([1]!obcall("",$B$13,"getInitialMargin",[1]!obMake("","double",$B432))),"")</f>
        <v>0</v>
      </c>
      <c r="E432" s="42">
        <f t="shared" si="20"/>
        <v>405</v>
      </c>
      <c r="F432" s="42">
        <f>IF($D$22,[1]!obget([1]!obcall("",$B$22,"get",[1]!obMake("","int",E432))),"")</f>
        <v>7.8342369358985406</v>
      </c>
      <c r="G432" s="42">
        <f>IF($D$22,[1]!obget([1]!obcall("",$B$23,"get",[1]!obMake("","int",E432)))^2,"")</f>
        <v>0.12695730193552163</v>
      </c>
      <c r="H432" s="42">
        <f>IF($D$22,[1]!obget([1]!obcall("",$B$24,"get",[1]!obMake("","int",E432))),"")</f>
        <v>0.1525820313359757</v>
      </c>
      <c r="AH432" s="24"/>
      <c r="IW432" s="28"/>
    </row>
    <row r="433" spans="1:257" x14ac:dyDescent="0.3">
      <c r="A433" s="28" t="str">
        <f t="shared" si="19"/>
        <v/>
      </c>
      <c r="B433" s="42">
        <f t="shared" si="18"/>
        <v>20.3</v>
      </c>
      <c r="C433" s="47">
        <f>IF($C$14,[1]!obget([1]!obcall("",$B$14,"getInitialMargin",[1]!obMake("","double",$B433))),"")</f>
        <v>0</v>
      </c>
      <c r="D433" s="45">
        <f>IF($C$13,[1]!obget([1]!obcall("",$B$13,"getInitialMargin",[1]!obMake("","double",$B433))),"")</f>
        <v>0</v>
      </c>
      <c r="E433" s="42">
        <f t="shared" si="20"/>
        <v>406</v>
      </c>
      <c r="F433" s="42">
        <f>IF($D$22,[1]!obget([1]!obcall("",$B$22,"get",[1]!obMake("","int",E433))),"")</f>
        <v>7.8596686585812439</v>
      </c>
      <c r="G433" s="42">
        <f>IF($D$22,[1]!obget([1]!obcall("",$B$23,"get",[1]!obMake("","int",E433)))^2,"")</f>
        <v>0.42089944233269239</v>
      </c>
      <c r="H433" s="42">
        <f>IF($D$22,[1]!obget([1]!obcall("",$B$24,"get",[1]!obMake("","int",E433))),"")</f>
        <v>0.14923180582574525</v>
      </c>
      <c r="AH433" s="24"/>
      <c r="IW433" s="28"/>
    </row>
    <row r="434" spans="1:257" x14ac:dyDescent="0.3">
      <c r="A434" s="28" t="str">
        <f t="shared" si="19"/>
        <v/>
      </c>
      <c r="B434" s="42">
        <f t="shared" si="18"/>
        <v>20.350000000000001</v>
      </c>
      <c r="C434" s="47">
        <f>IF($C$14,[1]!obget([1]!obcall("",$B$14,"getInitialMargin",[1]!obMake("","double",$B434))),"")</f>
        <v>0</v>
      </c>
      <c r="D434" s="45">
        <f>IF($C$13,[1]!obget([1]!obcall("",$B$13,"getInitialMargin",[1]!obMake("","double",$B434))),"")</f>
        <v>0</v>
      </c>
      <c r="E434" s="42">
        <f t="shared" si="20"/>
        <v>407</v>
      </c>
      <c r="F434" s="42">
        <f>IF($D$22,[1]!obget([1]!obcall("",$B$22,"get",[1]!obMake("","int",E434))),"")</f>
        <v>6.5637823202631731</v>
      </c>
      <c r="G434" s="42">
        <f>IF($D$22,[1]!obget([1]!obcall("",$B$23,"get",[1]!obMake("","int",E434)))^2,"")</f>
        <v>0.30264494345355164</v>
      </c>
      <c r="H434" s="42">
        <f>IF($D$22,[1]!obget([1]!obcall("",$B$24,"get",[1]!obMake("","int",E434))),"")</f>
        <v>0.13399470743124386</v>
      </c>
      <c r="AH434" s="24"/>
      <c r="IW434" s="28"/>
    </row>
    <row r="435" spans="1:257" x14ac:dyDescent="0.3">
      <c r="A435" s="28" t="str">
        <f t="shared" si="19"/>
        <v/>
      </c>
      <c r="B435" s="42">
        <f t="shared" si="18"/>
        <v>20.400000000000002</v>
      </c>
      <c r="C435" s="47">
        <f>IF($C$14,[1]!obget([1]!obcall("",$B$14,"getInitialMargin",[1]!obMake("","double",$B435))),"")</f>
        <v>0</v>
      </c>
      <c r="D435" s="45">
        <f>IF($C$13,[1]!obget([1]!obcall("",$B$13,"getInitialMargin",[1]!obMake("","double",$B435))),"")</f>
        <v>0</v>
      </c>
      <c r="E435" s="42">
        <f t="shared" si="20"/>
        <v>408</v>
      </c>
      <c r="F435" s="42">
        <f>IF($D$22,[1]!obget([1]!obcall("",$B$22,"get",[1]!obMake("","int",E435))),"")</f>
        <v>7.0524739200556281</v>
      </c>
      <c r="G435" s="42">
        <f>IF($D$22,[1]!obget([1]!obcall("",$B$23,"get",[1]!obMake("","int",E435)))^2,"")</f>
        <v>4.6272539832297052E-2</v>
      </c>
      <c r="H435" s="42">
        <f>IF($D$22,[1]!obget([1]!obcall("",$B$24,"get",[1]!obMake("","int",E435))),"")</f>
        <v>0.13769368085494271</v>
      </c>
      <c r="AH435" s="24"/>
      <c r="IW435" s="28"/>
    </row>
    <row r="436" spans="1:257" x14ac:dyDescent="0.3">
      <c r="A436" s="28" t="str">
        <f t="shared" si="19"/>
        <v/>
      </c>
      <c r="B436" s="42">
        <f t="shared" si="18"/>
        <v>20.450000000000003</v>
      </c>
      <c r="C436" s="47">
        <f>IF($C$14,[1]!obget([1]!obcall("",$B$14,"getInitialMargin",[1]!obMake("","double",$B436))),"")</f>
        <v>0</v>
      </c>
      <c r="D436" s="45">
        <f>IF($C$13,[1]!obget([1]!obcall("",$B$13,"getInitialMargin",[1]!obMake("","double",$B436))),"")</f>
        <v>0</v>
      </c>
      <c r="E436" s="42">
        <f t="shared" si="20"/>
        <v>409</v>
      </c>
      <c r="F436" s="42">
        <f>IF($D$22,[1]!obget([1]!obcall("",$B$22,"get",[1]!obMake("","int",E436))),"")</f>
        <v>8.4894486849872024</v>
      </c>
      <c r="G436" s="42">
        <f>IF($D$22,[1]!obget([1]!obcall("",$B$23,"get",[1]!obMake("","int",E436)))^2,"")</f>
        <v>0.11732130706840688</v>
      </c>
      <c r="H436" s="42">
        <f>IF($D$22,[1]!obget([1]!obcall("",$B$24,"get",[1]!obMake("","int",E436))),"")</f>
        <v>0.17372732879603237</v>
      </c>
      <c r="AH436" s="24"/>
      <c r="IW436" s="28"/>
    </row>
    <row r="437" spans="1:257" x14ac:dyDescent="0.3">
      <c r="A437" s="28">
        <f t="shared" si="19"/>
        <v>20.5</v>
      </c>
      <c r="B437" s="42">
        <f t="shared" si="18"/>
        <v>20.5</v>
      </c>
      <c r="C437" s="47">
        <f>IF($C$14,[1]!obget([1]!obcall("",$B$14,"getInitialMargin",[1]!obMake("","double",$B437))),"")</f>
        <v>0</v>
      </c>
      <c r="D437" s="45">
        <f>IF($C$13,[1]!obget([1]!obcall("",$B$13,"getInitialMargin",[1]!obMake("","double",$B437))),"")</f>
        <v>0</v>
      </c>
      <c r="E437" s="42">
        <f t="shared" si="20"/>
        <v>410</v>
      </c>
      <c r="F437" s="42">
        <f>IF($D$22,[1]!obget([1]!obcall("",$B$22,"get",[1]!obMake("","int",E437))),"")</f>
        <v>11.618226888188634</v>
      </c>
      <c r="G437" s="42">
        <f>IF($D$22,[1]!obget([1]!obcall("",$B$23,"get",[1]!obMake("","int",E437)))^2,"")</f>
        <v>0.12838598387423217</v>
      </c>
      <c r="H437" s="42">
        <f>IF($D$22,[1]!obget([1]!obcall("",$B$24,"get",[1]!obMake("","int",E437))),"")</f>
        <v>0.38821426780985346</v>
      </c>
      <c r="AH437" s="24"/>
      <c r="IW437" s="28"/>
    </row>
    <row r="438" spans="1:257" x14ac:dyDescent="0.3">
      <c r="A438" s="28" t="str">
        <f t="shared" si="19"/>
        <v/>
      </c>
      <c r="B438" s="42">
        <f t="shared" si="18"/>
        <v>20.55</v>
      </c>
      <c r="C438" s="47">
        <f>IF($C$14,[1]!obget([1]!obcall("",$B$14,"getInitialMargin",[1]!obMake("","double",$B438))),"")</f>
        <v>0</v>
      </c>
      <c r="D438" s="45">
        <f>IF($C$13,[1]!obget([1]!obcall("",$B$13,"getInitialMargin",[1]!obMake("","double",$B438))),"")</f>
        <v>0</v>
      </c>
      <c r="E438" s="42">
        <f t="shared" si="20"/>
        <v>411</v>
      </c>
      <c r="F438" s="42">
        <f>IF($D$22,[1]!obget([1]!obcall("",$B$22,"get",[1]!obMake("","int",E438))),"")</f>
        <v>7.6445195590880468</v>
      </c>
      <c r="G438" s="42">
        <f>IF($D$22,[1]!obget([1]!obcall("",$B$23,"get",[1]!obMake("","int",E438)))^2,"")</f>
        <v>0.43404456109417811</v>
      </c>
      <c r="H438" s="42">
        <f>IF($D$22,[1]!obget([1]!obcall("",$B$24,"get",[1]!obMake("","int",E438))),"")</f>
        <v>0.14743743253240971</v>
      </c>
      <c r="AH438" s="24"/>
      <c r="IW438" s="28"/>
    </row>
    <row r="439" spans="1:257" x14ac:dyDescent="0.3">
      <c r="A439" s="28" t="str">
        <f t="shared" si="19"/>
        <v/>
      </c>
      <c r="B439" s="42">
        <f t="shared" si="18"/>
        <v>20.6</v>
      </c>
      <c r="C439" s="47">
        <f>IF($C$14,[1]!obget([1]!obcall("",$B$14,"getInitialMargin",[1]!obMake("","double",$B439))),"")</f>
        <v>0</v>
      </c>
      <c r="D439" s="45">
        <f>IF($C$13,[1]!obget([1]!obcall("",$B$13,"getInitialMargin",[1]!obMake("","double",$B439))),"")</f>
        <v>0</v>
      </c>
      <c r="E439" s="42">
        <f t="shared" si="20"/>
        <v>412</v>
      </c>
      <c r="F439" s="42">
        <f>IF($D$22,[1]!obget([1]!obcall("",$B$22,"get",[1]!obMake("","int",E439))),"")</f>
        <v>8.8190479121489069</v>
      </c>
      <c r="G439" s="42">
        <f>IF($D$22,[1]!obget([1]!obcall("",$B$23,"get",[1]!obMake("","int",E439)))^2,"")</f>
        <v>3.6507130501067839E-2</v>
      </c>
      <c r="H439" s="42">
        <f>IF($D$22,[1]!obget([1]!obcall("",$B$24,"get",[1]!obMake("","int",E439))),"")</f>
        <v>0.18971478262821406</v>
      </c>
      <c r="AH439" s="24"/>
      <c r="IW439" s="28"/>
    </row>
    <row r="440" spans="1:257" x14ac:dyDescent="0.3">
      <c r="A440" s="28" t="str">
        <f t="shared" si="19"/>
        <v/>
      </c>
      <c r="B440" s="42">
        <f t="shared" si="18"/>
        <v>20.650000000000002</v>
      </c>
      <c r="C440" s="47">
        <f>IF($C$14,[1]!obget([1]!obcall("",$B$14,"getInitialMargin",[1]!obMake("","double",$B440))),"")</f>
        <v>0</v>
      </c>
      <c r="D440" s="45">
        <f>IF($C$13,[1]!obget([1]!obcall("",$B$13,"getInitialMargin",[1]!obMake("","double",$B440))),"")</f>
        <v>0</v>
      </c>
      <c r="E440" s="42">
        <f t="shared" si="20"/>
        <v>413</v>
      </c>
      <c r="F440" s="42">
        <f>IF($D$22,[1]!obget([1]!obcall("",$B$22,"get",[1]!obMake("","int",E440))),"")</f>
        <v>16.274682588188178</v>
      </c>
      <c r="G440" s="42">
        <f>IF($D$22,[1]!obget([1]!obcall("",$B$23,"get",[1]!obMake("","int",E440)))^2,"")</f>
        <v>6.1639557847748838</v>
      </c>
      <c r="H440" s="42">
        <f>IF($D$22,[1]!obget([1]!obcall("",$B$24,"get",[1]!obMake("","int",E440))),"")</f>
        <v>1.0273626409846255</v>
      </c>
      <c r="AH440" s="24"/>
      <c r="IW440" s="28"/>
    </row>
    <row r="441" spans="1:257" x14ac:dyDescent="0.3">
      <c r="A441" s="28" t="str">
        <f t="shared" si="19"/>
        <v/>
      </c>
      <c r="B441" s="42">
        <f t="shared" si="18"/>
        <v>20.700000000000003</v>
      </c>
      <c r="C441" s="47">
        <f>IF($C$14,[1]!obget([1]!obcall("",$B$14,"getInitialMargin",[1]!obMake("","double",$B441))),"")</f>
        <v>0</v>
      </c>
      <c r="D441" s="45">
        <f>IF($C$13,[1]!obget([1]!obcall("",$B$13,"getInitialMargin",[1]!obMake("","double",$B441))),"")</f>
        <v>0</v>
      </c>
      <c r="E441" s="42">
        <f t="shared" si="20"/>
        <v>414</v>
      </c>
      <c r="F441" s="42">
        <f>IF($D$22,[1]!obget([1]!obcall("",$B$22,"get",[1]!obMake("","int",E441))),"")</f>
        <v>13.612958985196576</v>
      </c>
      <c r="G441" s="42">
        <f>IF($D$22,[1]!obget([1]!obcall("",$B$23,"get",[1]!obMake("","int",E441)))^2,"")</f>
        <v>0.59811801012955323</v>
      </c>
      <c r="H441" s="42">
        <f>IF($D$22,[1]!obget([1]!obcall("",$B$24,"get",[1]!obMake("","int",E441))),"")</f>
        <v>0.64439061331406844</v>
      </c>
      <c r="AH441" s="24"/>
      <c r="IW441" s="28"/>
    </row>
    <row r="442" spans="1:257" x14ac:dyDescent="0.3">
      <c r="A442" s="28" t="str">
        <f t="shared" si="19"/>
        <v/>
      </c>
      <c r="B442" s="42">
        <f t="shared" si="18"/>
        <v>20.75</v>
      </c>
      <c r="C442" s="47">
        <f>IF($C$14,[1]!obget([1]!obcall("",$B$14,"getInitialMargin",[1]!obMake("","double",$B442))),"")</f>
        <v>0</v>
      </c>
      <c r="D442" s="45">
        <f>IF($C$13,[1]!obget([1]!obcall("",$B$13,"getInitialMargin",[1]!obMake("","double",$B442))),"")</f>
        <v>0</v>
      </c>
      <c r="E442" s="42">
        <f t="shared" si="20"/>
        <v>415</v>
      </c>
      <c r="F442" s="42">
        <f>IF($D$22,[1]!obget([1]!obcall("",$B$22,"get",[1]!obMake("","int",E442))),"")</f>
        <v>7.1698324869185761</v>
      </c>
      <c r="G442" s="42">
        <f>IF($D$22,[1]!obget([1]!obcall("",$B$23,"get",[1]!obMake("","int",E442)))^2,"")</f>
        <v>1.4488658603295124</v>
      </c>
      <c r="H442" s="42">
        <f>IF($D$22,[1]!obget([1]!obcall("",$B$24,"get",[1]!obMake("","int",E442))),"")</f>
        <v>0.1388253558864877</v>
      </c>
      <c r="AH442" s="24"/>
      <c r="IW442" s="28"/>
    </row>
    <row r="443" spans="1:257" x14ac:dyDescent="0.3">
      <c r="A443" s="28" t="str">
        <f t="shared" si="19"/>
        <v/>
      </c>
      <c r="B443" s="42">
        <f t="shared" si="18"/>
        <v>20.8</v>
      </c>
      <c r="C443" s="47">
        <f>IF($C$14,[1]!obget([1]!obcall("",$B$14,"getInitialMargin",[1]!obMake("","double",$B443))),"")</f>
        <v>0</v>
      </c>
      <c r="D443" s="45">
        <f>IF($C$13,[1]!obget([1]!obcall("",$B$13,"getInitialMargin",[1]!obMake("","double",$B443))),"")</f>
        <v>0</v>
      </c>
      <c r="E443" s="42">
        <f t="shared" si="20"/>
        <v>416</v>
      </c>
      <c r="F443" s="42">
        <f>IF($D$22,[1]!obget([1]!obcall("",$B$22,"get",[1]!obMake("","int",E443))),"")</f>
        <v>6.3418102971998733</v>
      </c>
      <c r="G443" s="42">
        <f>IF($D$22,[1]!obget([1]!obcall("",$B$23,"get",[1]!obMake("","int",E443)))^2,"")</f>
        <v>0.1198432163774913</v>
      </c>
      <c r="H443" s="42">
        <f>IF($D$22,[1]!obget([1]!obcall("",$B$24,"get",[1]!obMake("","int",E443))),"")</f>
        <v>0.13422114643401406</v>
      </c>
      <c r="AH443" s="24"/>
      <c r="IW443" s="28"/>
    </row>
    <row r="444" spans="1:257" x14ac:dyDescent="0.3">
      <c r="A444" s="28" t="str">
        <f t="shared" si="19"/>
        <v/>
      </c>
      <c r="B444" s="42">
        <f t="shared" si="18"/>
        <v>20.85</v>
      </c>
      <c r="C444" s="47">
        <f>IF($C$14,[1]!obget([1]!obcall("",$B$14,"getInitialMargin",[1]!obMake("","double",$B444))),"")</f>
        <v>0</v>
      </c>
      <c r="D444" s="45">
        <f>IF($C$13,[1]!obget([1]!obcall("",$B$13,"getInitialMargin",[1]!obMake("","double",$B444))),"")</f>
        <v>0</v>
      </c>
      <c r="E444" s="42">
        <f t="shared" si="20"/>
        <v>417</v>
      </c>
      <c r="F444" s="42">
        <f>IF($D$22,[1]!obget([1]!obcall("",$B$22,"get",[1]!obMake("","int",E444))),"")</f>
        <v>8.7652163987713259</v>
      </c>
      <c r="G444" s="42">
        <f>IF($D$22,[1]!obget([1]!obcall("",$B$23,"get",[1]!obMake("","int",E444)))^2,"")</f>
        <v>2.620353581661998E-2</v>
      </c>
      <c r="H444" s="42">
        <f>IF($D$22,[1]!obget([1]!obcall("",$B$24,"get",[1]!obMake("","int",E444))),"")</f>
        <v>0.1837294466055156</v>
      </c>
      <c r="AH444" s="24"/>
      <c r="IW444" s="28"/>
    </row>
    <row r="445" spans="1:257" x14ac:dyDescent="0.3">
      <c r="A445" s="28" t="str">
        <f t="shared" si="19"/>
        <v/>
      </c>
      <c r="B445" s="42">
        <f t="shared" si="18"/>
        <v>20.900000000000002</v>
      </c>
      <c r="C445" s="47">
        <f>IF($C$14,[1]!obget([1]!obcall("",$B$14,"getInitialMargin",[1]!obMake("","double",$B445))),"")</f>
        <v>0</v>
      </c>
      <c r="D445" s="45">
        <f>IF($C$13,[1]!obget([1]!obcall("",$B$13,"getInitialMargin",[1]!obMake("","double",$B445))),"")</f>
        <v>0</v>
      </c>
      <c r="E445" s="42">
        <f t="shared" si="20"/>
        <v>418</v>
      </c>
      <c r="F445" s="42">
        <f>IF($D$22,[1]!obget([1]!obcall("",$B$22,"get",[1]!obMake("","int",E445))),"")</f>
        <v>5.2188976266289568</v>
      </c>
      <c r="G445" s="42">
        <f>IF($D$22,[1]!obget([1]!obcall("",$B$23,"get",[1]!obMake("","int",E445)))^2,"")</f>
        <v>5.0805305490968814E-3</v>
      </c>
      <c r="H445" s="42">
        <f>IF($D$22,[1]!obget([1]!obcall("",$B$24,"get",[1]!obMake("","int",E445))),"")</f>
        <v>0.15031927305173004</v>
      </c>
      <c r="AH445" s="24"/>
      <c r="IW445" s="28"/>
    </row>
    <row r="446" spans="1:257" x14ac:dyDescent="0.3">
      <c r="A446" s="28" t="str">
        <f t="shared" si="19"/>
        <v/>
      </c>
      <c r="B446" s="42">
        <f t="shared" si="18"/>
        <v>20.950000000000003</v>
      </c>
      <c r="C446" s="47">
        <f>IF($C$14,[1]!obget([1]!obcall("",$B$14,"getInitialMargin",[1]!obMake("","double",$B446))),"")</f>
        <v>0</v>
      </c>
      <c r="D446" s="45">
        <f>IF($C$13,[1]!obget([1]!obcall("",$B$13,"getInitialMargin",[1]!obMake("","double",$B446))),"")</f>
        <v>0</v>
      </c>
      <c r="E446" s="42">
        <f t="shared" si="20"/>
        <v>419</v>
      </c>
      <c r="F446" s="42">
        <f>IF($D$22,[1]!obget([1]!obcall("",$B$22,"get",[1]!obMake("","int",E446))),"")</f>
        <v>10.612737845138723</v>
      </c>
      <c r="G446" s="42">
        <f>IF($D$22,[1]!obget([1]!obcall("",$B$23,"get",[1]!obMake("","int",E446)))^2,"")</f>
        <v>3.531899570289046E-2</v>
      </c>
      <c r="H446" s="42">
        <f>IF($D$22,[1]!obget([1]!obcall("",$B$24,"get",[1]!obMake("","int",E446))),"")</f>
        <v>0.29286383720203113</v>
      </c>
      <c r="AH446" s="24"/>
      <c r="IW446" s="28"/>
    </row>
    <row r="447" spans="1:257" x14ac:dyDescent="0.3">
      <c r="A447" s="28">
        <f t="shared" si="19"/>
        <v>21</v>
      </c>
      <c r="B447" s="42">
        <f t="shared" si="18"/>
        <v>21</v>
      </c>
      <c r="C447" s="47">
        <f>IF($C$14,[1]!obget([1]!obcall("",$B$14,"getInitialMargin",[1]!obMake("","double",$B447))),"")</f>
        <v>0</v>
      </c>
      <c r="D447" s="45">
        <f>IF($C$13,[1]!obget([1]!obcall("",$B$13,"getInitialMargin",[1]!obMake("","double",$B447))),"")</f>
        <v>0</v>
      </c>
      <c r="E447" s="42">
        <f t="shared" si="20"/>
        <v>420</v>
      </c>
      <c r="F447" s="42">
        <f>IF($D$22,[1]!obget([1]!obcall("",$B$22,"get",[1]!obMake("","int",E447))),"")</f>
        <v>6.6678000817712757</v>
      </c>
      <c r="G447" s="42">
        <f>IF($D$22,[1]!obget([1]!obcall("",$B$23,"get",[1]!obMake("","int",E447)))^2,"")</f>
        <v>1.092994040942322E-2</v>
      </c>
      <c r="H447" s="42">
        <f>IF($D$22,[1]!obget([1]!obcall("",$B$24,"get",[1]!obMake("","int",E447))),"")</f>
        <v>0.13429004627770486</v>
      </c>
      <c r="AH447" s="24"/>
      <c r="IW447" s="28"/>
    </row>
    <row r="448" spans="1:257" x14ac:dyDescent="0.3">
      <c r="A448" s="28" t="str">
        <f t="shared" si="19"/>
        <v/>
      </c>
      <c r="B448" s="42">
        <f t="shared" si="18"/>
        <v>21.05</v>
      </c>
      <c r="C448" s="47">
        <f>IF($C$14,[1]!obget([1]!obcall("",$B$14,"getInitialMargin",[1]!obMake("","double",$B448))),"")</f>
        <v>0</v>
      </c>
      <c r="D448" s="45">
        <f>IF($C$13,[1]!obget([1]!obcall("",$B$13,"getInitialMargin",[1]!obMake("","double",$B448))),"")</f>
        <v>0</v>
      </c>
      <c r="E448" s="42">
        <f t="shared" si="20"/>
        <v>421</v>
      </c>
      <c r="F448" s="42">
        <f>IF($D$22,[1]!obget([1]!obcall("",$B$22,"get",[1]!obMake("","int",E448))),"")</f>
        <v>11.819710509471356</v>
      </c>
      <c r="G448" s="42">
        <f>IF($D$22,[1]!obget([1]!obcall("",$B$23,"get",[1]!obMake("","int",E448)))^2,"")</f>
        <v>0.86755951801554398</v>
      </c>
      <c r="H448" s="42">
        <f>IF($D$22,[1]!obget([1]!obcall("",$B$24,"get",[1]!obMake("","int",E448))),"")</f>
        <v>0.39445008265095183</v>
      </c>
      <c r="AH448" s="24"/>
      <c r="IW448" s="28"/>
    </row>
    <row r="449" spans="1:257" x14ac:dyDescent="0.3">
      <c r="A449" s="28" t="str">
        <f t="shared" si="19"/>
        <v/>
      </c>
      <c r="B449" s="42">
        <f t="shared" si="18"/>
        <v>21.1</v>
      </c>
      <c r="C449" s="47">
        <f>IF($C$14,[1]!obget([1]!obcall("",$B$14,"getInitialMargin",[1]!obMake("","double",$B449))),"")</f>
        <v>0</v>
      </c>
      <c r="D449" s="45">
        <f>IF($C$13,[1]!obget([1]!obcall("",$B$13,"getInitialMargin",[1]!obMake("","double",$B449))),"")</f>
        <v>0</v>
      </c>
      <c r="E449" s="42">
        <f t="shared" si="20"/>
        <v>422</v>
      </c>
      <c r="F449" s="42">
        <f>IF($D$22,[1]!obget([1]!obcall("",$B$22,"get",[1]!obMake("","int",E449))),"")</f>
        <v>10.742466701562952</v>
      </c>
      <c r="G449" s="42">
        <f>IF($D$22,[1]!obget([1]!obcall("",$B$23,"get",[1]!obMake("","int",E449)))^2,"")</f>
        <v>2.7486605210286894E-3</v>
      </c>
      <c r="H449" s="42">
        <f>IF($D$22,[1]!obget([1]!obcall("",$B$24,"get",[1]!obMake("","int",E449))),"")</f>
        <v>0.34658112809789965</v>
      </c>
      <c r="AH449" s="24"/>
      <c r="IW449" s="28"/>
    </row>
    <row r="450" spans="1:257" x14ac:dyDescent="0.3">
      <c r="A450" s="28" t="str">
        <f t="shared" si="19"/>
        <v/>
      </c>
      <c r="B450" s="42">
        <f t="shared" si="18"/>
        <v>21.150000000000002</v>
      </c>
      <c r="C450" s="47">
        <f>IF($C$14,[1]!obget([1]!obcall("",$B$14,"getInitialMargin",[1]!obMake("","double",$B450))),"")</f>
        <v>0</v>
      </c>
      <c r="D450" s="45">
        <f>IF($C$13,[1]!obget([1]!obcall("",$B$13,"getInitialMargin",[1]!obMake("","double",$B450))),"")</f>
        <v>0</v>
      </c>
      <c r="E450" s="42">
        <f t="shared" si="20"/>
        <v>423</v>
      </c>
      <c r="F450" s="42">
        <f>IF($D$22,[1]!obget([1]!obcall("",$B$22,"get",[1]!obMake("","int",E450))),"")</f>
        <v>10.293011987347489</v>
      </c>
      <c r="G450" s="42">
        <f>IF($D$22,[1]!obget([1]!obcall("",$B$23,"get",[1]!obMake("","int",E450)))^2,"")</f>
        <v>0.21344138154450887</v>
      </c>
      <c r="H450" s="42">
        <f>IF($D$22,[1]!obget([1]!obcall("",$B$24,"get",[1]!obMake("","int",E450))),"")</f>
        <v>0.29031779875124575</v>
      </c>
      <c r="AH450" s="24"/>
      <c r="IW450" s="28"/>
    </row>
    <row r="451" spans="1:257" x14ac:dyDescent="0.3">
      <c r="A451" s="28" t="str">
        <f t="shared" si="19"/>
        <v/>
      </c>
      <c r="B451" s="42">
        <f t="shared" si="18"/>
        <v>21.200000000000003</v>
      </c>
      <c r="C451" s="47">
        <f>IF($C$14,[1]!obget([1]!obcall("",$B$14,"getInitialMargin",[1]!obMake("","double",$B451))),"")</f>
        <v>0</v>
      </c>
      <c r="D451" s="45">
        <f>IF($C$13,[1]!obget([1]!obcall("",$B$13,"getInitialMargin",[1]!obMake("","double",$B451))),"")</f>
        <v>0</v>
      </c>
      <c r="E451" s="42">
        <f t="shared" si="20"/>
        <v>424</v>
      </c>
      <c r="F451" s="42">
        <f>IF($D$22,[1]!obget([1]!obcall("",$B$22,"get",[1]!obMake("","int",E451))),"")</f>
        <v>9.4891533939298025</v>
      </c>
      <c r="G451" s="42">
        <f>IF($D$22,[1]!obget([1]!obcall("",$B$23,"get",[1]!obMake("","int",E451)))^2,"")</f>
        <v>0.76047631536963123</v>
      </c>
      <c r="H451" s="42">
        <f>IF($D$22,[1]!obget([1]!obcall("",$B$24,"get",[1]!obMake("","int",E451))),"")</f>
        <v>0.22881830312939366</v>
      </c>
      <c r="AH451" s="24"/>
      <c r="IW451" s="28"/>
    </row>
    <row r="452" spans="1:257" x14ac:dyDescent="0.3">
      <c r="A452" s="28" t="str">
        <f t="shared" si="19"/>
        <v/>
      </c>
      <c r="B452" s="42">
        <f t="shared" si="18"/>
        <v>21.25</v>
      </c>
      <c r="C452" s="47">
        <f>IF($C$14,[1]!obget([1]!obcall("",$B$14,"getInitialMargin",[1]!obMake("","double",$B452))),"")</f>
        <v>0</v>
      </c>
      <c r="D452" s="45">
        <f>IF($C$13,[1]!obget([1]!obcall("",$B$13,"getInitialMargin",[1]!obMake("","double",$B452))),"")</f>
        <v>0</v>
      </c>
      <c r="E452" s="42">
        <f t="shared" si="20"/>
        <v>425</v>
      </c>
      <c r="F452" s="42">
        <f>IF($D$22,[1]!obget([1]!obcall("",$B$22,"get",[1]!obMake("","int",E452))),"")</f>
        <v>8.1692299113304916</v>
      </c>
      <c r="G452" s="42">
        <f>IF($D$22,[1]!obget([1]!obcall("",$B$23,"get",[1]!obMake("","int",E452)))^2,"")</f>
        <v>0.17034017068293392</v>
      </c>
      <c r="H452" s="42">
        <f>IF($D$22,[1]!obget([1]!obcall("",$B$24,"get",[1]!obMake("","int",E452))),"")</f>
        <v>0.16279579754451234</v>
      </c>
      <c r="AH452" s="24"/>
      <c r="IW452" s="28"/>
    </row>
    <row r="453" spans="1:257" x14ac:dyDescent="0.3">
      <c r="A453" s="28" t="str">
        <f t="shared" si="19"/>
        <v/>
      </c>
      <c r="B453" s="42">
        <f t="shared" si="18"/>
        <v>21.3</v>
      </c>
      <c r="C453" s="47">
        <f>IF($C$14,[1]!obget([1]!obcall("",$B$14,"getInitialMargin",[1]!obMake("","double",$B453))),"")</f>
        <v>0</v>
      </c>
      <c r="D453" s="45">
        <f>IF($C$13,[1]!obget([1]!obcall("",$B$13,"getInitialMargin",[1]!obMake("","double",$B453))),"")</f>
        <v>0</v>
      </c>
      <c r="E453" s="42">
        <f t="shared" si="20"/>
        <v>426</v>
      </c>
      <c r="F453" s="42">
        <f>IF($D$22,[1]!obget([1]!obcall("",$B$22,"get",[1]!obMake("","int",E453))),"")</f>
        <v>6.0281643664080482</v>
      </c>
      <c r="G453" s="42">
        <f>IF($D$22,[1]!obget([1]!obcall("",$B$23,"get",[1]!obMake("","int",E453)))^2,"")</f>
        <v>1.8263580664486378E-3</v>
      </c>
      <c r="H453" s="42">
        <f>IF($D$22,[1]!obget([1]!obcall("",$B$24,"get",[1]!obMake("","int",E453))),"")</f>
        <v>0.13579141709543896</v>
      </c>
      <c r="AH453" s="24"/>
      <c r="IW453" s="28"/>
    </row>
    <row r="454" spans="1:257" x14ac:dyDescent="0.3">
      <c r="A454" s="28" t="str">
        <f t="shared" si="19"/>
        <v/>
      </c>
      <c r="B454" s="42">
        <f t="shared" si="18"/>
        <v>21.35</v>
      </c>
      <c r="C454" s="47">
        <f>IF($C$14,[1]!obget([1]!obcall("",$B$14,"getInitialMargin",[1]!obMake("","double",$B454))),"")</f>
        <v>0</v>
      </c>
      <c r="D454" s="45">
        <f>IF($C$13,[1]!obget([1]!obcall("",$B$13,"getInitialMargin",[1]!obMake("","double",$B454))),"")</f>
        <v>0</v>
      </c>
      <c r="E454" s="42">
        <f t="shared" si="20"/>
        <v>427</v>
      </c>
      <c r="F454" s="42">
        <f>IF($D$22,[1]!obget([1]!obcall("",$B$22,"get",[1]!obMake("","int",E454))),"")</f>
        <v>11.872262998101675</v>
      </c>
      <c r="G454" s="42">
        <f>IF($D$22,[1]!obget([1]!obcall("",$B$23,"get",[1]!obMake("","int",E454)))^2,"")</f>
        <v>1.1111340436815747E-5</v>
      </c>
      <c r="H454" s="42">
        <f>IF($D$22,[1]!obget([1]!obcall("",$B$24,"get",[1]!obMake("","int",E454))),"")</f>
        <v>0.39374346657957005</v>
      </c>
      <c r="AH454" s="24"/>
      <c r="IW454" s="28"/>
    </row>
    <row r="455" spans="1:257" x14ac:dyDescent="0.3">
      <c r="A455" s="28" t="str">
        <f t="shared" si="19"/>
        <v/>
      </c>
      <c r="B455" s="42">
        <f t="shared" si="18"/>
        <v>21.400000000000002</v>
      </c>
      <c r="C455" s="47">
        <f>IF($C$14,[1]!obget([1]!obcall("",$B$14,"getInitialMargin",[1]!obMake("","double",$B455))),"")</f>
        <v>0</v>
      </c>
      <c r="D455" s="45">
        <f>IF($C$13,[1]!obget([1]!obcall("",$B$13,"getInitialMargin",[1]!obMake("","double",$B455))),"")</f>
        <v>0</v>
      </c>
      <c r="E455" s="42">
        <f t="shared" si="20"/>
        <v>428</v>
      </c>
      <c r="F455" s="42">
        <f>IF($D$22,[1]!obget([1]!obcall("",$B$22,"get",[1]!obMake("","int",E455))),"")</f>
        <v>6.6594717821805638</v>
      </c>
      <c r="G455" s="42">
        <f>IF($D$22,[1]!obget([1]!obcall("",$B$23,"get",[1]!obMake("","int",E455)))^2,"")</f>
        <v>3.4783305073998107E-2</v>
      </c>
      <c r="H455" s="42">
        <f>IF($D$22,[1]!obget([1]!obcall("",$B$24,"get",[1]!obMake("","int",E455))),"")</f>
        <v>0.13450987361944461</v>
      </c>
      <c r="AH455" s="24"/>
      <c r="IW455" s="28"/>
    </row>
    <row r="456" spans="1:257" x14ac:dyDescent="0.3">
      <c r="A456" s="28" t="str">
        <f t="shared" si="19"/>
        <v/>
      </c>
      <c r="B456" s="42">
        <f t="shared" si="18"/>
        <v>21.450000000000003</v>
      </c>
      <c r="C456" s="47">
        <f>IF($C$14,[1]!obget([1]!obcall("",$B$14,"getInitialMargin",[1]!obMake("","double",$B456))),"")</f>
        <v>0</v>
      </c>
      <c r="D456" s="45">
        <f>IF($C$13,[1]!obget([1]!obcall("",$B$13,"getInitialMargin",[1]!obMake("","double",$B456))),"")</f>
        <v>0</v>
      </c>
      <c r="E456" s="42">
        <f t="shared" si="20"/>
        <v>429</v>
      </c>
      <c r="F456" s="42">
        <f>IF($D$22,[1]!obget([1]!obcall("",$B$22,"get",[1]!obMake("","int",E456))),"")</f>
        <v>7.2890841591106152</v>
      </c>
      <c r="G456" s="42">
        <f>IF($D$22,[1]!obget([1]!obcall("",$B$23,"get",[1]!obMake("","int",E456)))^2,"")</f>
        <v>0.2033511279153368</v>
      </c>
      <c r="H456" s="42">
        <f>IF($D$22,[1]!obget([1]!obcall("",$B$24,"get",[1]!obMake("","int",E456))),"")</f>
        <v>0.13969033546489462</v>
      </c>
      <c r="AH456" s="24"/>
      <c r="IW456" s="28"/>
    </row>
    <row r="457" spans="1:257" x14ac:dyDescent="0.3">
      <c r="A457" s="28">
        <f t="shared" si="19"/>
        <v>21.5</v>
      </c>
      <c r="B457" s="42">
        <f t="shared" si="18"/>
        <v>21.5</v>
      </c>
      <c r="C457" s="47">
        <f>IF($C$14,[1]!obget([1]!obcall("",$B$14,"getInitialMargin",[1]!obMake("","double",$B457))),"")</f>
        <v>0</v>
      </c>
      <c r="D457" s="45">
        <f>IF($C$13,[1]!obget([1]!obcall("",$B$13,"getInitialMargin",[1]!obMake("","double",$B457))),"")</f>
        <v>0</v>
      </c>
      <c r="E457" s="42">
        <f t="shared" si="20"/>
        <v>430</v>
      </c>
      <c r="F457" s="42">
        <f>IF($D$22,[1]!obget([1]!obcall("",$B$22,"get",[1]!obMake("","int",E457))),"")</f>
        <v>11.920462053262652</v>
      </c>
      <c r="G457" s="42">
        <f>IF($D$22,[1]!obget([1]!obcall("",$B$23,"get",[1]!obMake("","int",E457)))^2,"")</f>
        <v>1.261564887853813</v>
      </c>
      <c r="H457" s="42">
        <f>IF($D$22,[1]!obget([1]!obcall("",$B$24,"get",[1]!obMake("","int",E457))),"")</f>
        <v>0.43141108329805689</v>
      </c>
      <c r="AH457" s="24"/>
      <c r="IW457" s="28"/>
    </row>
    <row r="458" spans="1:257" x14ac:dyDescent="0.3">
      <c r="A458" s="28" t="str">
        <f t="shared" si="19"/>
        <v/>
      </c>
      <c r="B458" s="42">
        <f t="shared" si="18"/>
        <v>21.55</v>
      </c>
      <c r="C458" s="47">
        <f>IF($C$14,[1]!obget([1]!obcall("",$B$14,"getInitialMargin",[1]!obMake("","double",$B458))),"")</f>
        <v>0</v>
      </c>
      <c r="D458" s="45">
        <f>IF($C$13,[1]!obget([1]!obcall("",$B$13,"getInitialMargin",[1]!obMake("","double",$B458))),"")</f>
        <v>0</v>
      </c>
      <c r="E458" s="42">
        <f t="shared" si="20"/>
        <v>431</v>
      </c>
      <c r="F458" s="42">
        <f>IF($D$22,[1]!obget([1]!obcall("",$B$22,"get",[1]!obMake("","int",E458))),"")</f>
        <v>11.220493813304831</v>
      </c>
      <c r="G458" s="42">
        <f>IF($D$22,[1]!obget([1]!obcall("",$B$23,"get",[1]!obMake("","int",E458)))^2,"")</f>
        <v>1.0133171604222739</v>
      </c>
      <c r="H458" s="42">
        <f>IF($D$22,[1]!obget([1]!obcall("",$B$24,"get",[1]!obMake("","int",E458))),"")</f>
        <v>0.38086814566038352</v>
      </c>
      <c r="AH458" s="24"/>
      <c r="IW458" s="28"/>
    </row>
    <row r="459" spans="1:257" x14ac:dyDescent="0.3">
      <c r="A459" s="28" t="str">
        <f t="shared" si="19"/>
        <v/>
      </c>
      <c r="B459" s="42">
        <f t="shared" si="18"/>
        <v>21.6</v>
      </c>
      <c r="C459" s="47">
        <f>IF($C$14,[1]!obget([1]!obcall("",$B$14,"getInitialMargin",[1]!obMake("","double",$B459))),"")</f>
        <v>0</v>
      </c>
      <c r="D459" s="45">
        <f>IF($C$13,[1]!obget([1]!obcall("",$B$13,"getInitialMargin",[1]!obMake("","double",$B459))),"")</f>
        <v>0</v>
      </c>
      <c r="E459" s="42">
        <f t="shared" si="20"/>
        <v>432</v>
      </c>
      <c r="F459" s="42">
        <f>IF($D$22,[1]!obget([1]!obcall("",$B$22,"get",[1]!obMake("","int",E459))),"")</f>
        <v>8.5454547724202712</v>
      </c>
      <c r="G459" s="42">
        <f>IF($D$22,[1]!obget([1]!obcall("",$B$23,"get",[1]!obMake("","int",E459)))^2,"")</f>
        <v>0.43067418742212088</v>
      </c>
      <c r="H459" s="42">
        <f>IF($D$22,[1]!obget([1]!obcall("",$B$24,"get",[1]!obMake("","int",E459))),"")</f>
        <v>0.17871764001991974</v>
      </c>
      <c r="AH459" s="24"/>
      <c r="IW459" s="28"/>
    </row>
    <row r="460" spans="1:257" x14ac:dyDescent="0.3">
      <c r="A460" s="28" t="str">
        <f t="shared" si="19"/>
        <v/>
      </c>
      <c r="B460" s="42">
        <f t="shared" si="18"/>
        <v>21.650000000000002</v>
      </c>
      <c r="C460" s="47">
        <f>IF($C$14,[1]!obget([1]!obcall("",$B$14,"getInitialMargin",[1]!obMake("","double",$B460))),"")</f>
        <v>0</v>
      </c>
      <c r="D460" s="45">
        <f>IF($C$13,[1]!obget([1]!obcall("",$B$13,"getInitialMargin",[1]!obMake("","double",$B460))),"")</f>
        <v>0</v>
      </c>
      <c r="E460" s="42">
        <f t="shared" si="20"/>
        <v>433</v>
      </c>
      <c r="F460" s="42">
        <f>IF($D$22,[1]!obget([1]!obcall("",$B$22,"get",[1]!obMake("","int",E460))),"")</f>
        <v>11.331550475958794</v>
      </c>
      <c r="G460" s="42">
        <f>IF($D$22,[1]!obget([1]!obcall("",$B$23,"get",[1]!obMake("","int",E460)))^2,"")</f>
        <v>1.6462067797346667</v>
      </c>
      <c r="H460" s="42">
        <f>IF($D$22,[1]!obget([1]!obcall("",$B$24,"get",[1]!obMake("","int",E460))),"")</f>
        <v>0.40363921371485834</v>
      </c>
      <c r="AH460" s="24"/>
      <c r="IW460" s="28"/>
    </row>
    <row r="461" spans="1:257" x14ac:dyDescent="0.3">
      <c r="A461" s="28" t="str">
        <f t="shared" si="19"/>
        <v/>
      </c>
      <c r="B461" s="42">
        <f t="shared" si="18"/>
        <v>21.700000000000003</v>
      </c>
      <c r="C461" s="47">
        <f>IF($C$14,[1]!obget([1]!obcall("",$B$14,"getInitialMargin",[1]!obMake("","double",$B461))),"")</f>
        <v>0</v>
      </c>
      <c r="D461" s="45">
        <f>IF($C$13,[1]!obget([1]!obcall("",$B$13,"getInitialMargin",[1]!obMake("","double",$B461))),"")</f>
        <v>0</v>
      </c>
      <c r="E461" s="42">
        <f t="shared" si="20"/>
        <v>434</v>
      </c>
      <c r="F461" s="42">
        <f>IF($D$22,[1]!obget([1]!obcall("",$B$22,"get",[1]!obMake("","int",E461))),"")</f>
        <v>6.5806862059994282</v>
      </c>
      <c r="G461" s="42">
        <f>IF($D$22,[1]!obget([1]!obcall("",$B$23,"get",[1]!obMake("","int",E461)))^2,"")</f>
        <v>7.2447507996041549E-2</v>
      </c>
      <c r="H461" s="42">
        <f>IF($D$22,[1]!obget([1]!obcall("",$B$24,"get",[1]!obMake("","int",E461))),"")</f>
        <v>0.13406029574509953</v>
      </c>
      <c r="AH461" s="24"/>
      <c r="IW461" s="28"/>
    </row>
    <row r="462" spans="1:257" x14ac:dyDescent="0.3">
      <c r="A462" s="28" t="str">
        <f t="shared" si="19"/>
        <v/>
      </c>
      <c r="B462" s="42">
        <f t="shared" si="18"/>
        <v>21.75</v>
      </c>
      <c r="C462" s="47">
        <f>IF($C$14,[1]!obget([1]!obcall("",$B$14,"getInitialMargin",[1]!obMake("","double",$B462))),"")</f>
        <v>0</v>
      </c>
      <c r="D462" s="45">
        <f>IF($C$13,[1]!obget([1]!obcall("",$B$13,"getInitialMargin",[1]!obMake("","double",$B462))),"")</f>
        <v>0</v>
      </c>
      <c r="E462" s="42">
        <f t="shared" si="20"/>
        <v>435</v>
      </c>
      <c r="F462" s="42">
        <f>IF($D$22,[1]!obget([1]!obcall("",$B$22,"get",[1]!obMake("","int",E462))),"")</f>
        <v>8.8722741085165726</v>
      </c>
      <c r="G462" s="42">
        <f>IF($D$22,[1]!obget([1]!obcall("",$B$23,"get",[1]!obMake("","int",E462)))^2,"")</f>
        <v>2.0861969532063675E-2</v>
      </c>
      <c r="H462" s="42">
        <f>IF($D$22,[1]!obget([1]!obcall("",$B$24,"get",[1]!obMake("","int",E462))),"")</f>
        <v>0.19177923230770078</v>
      </c>
      <c r="AH462" s="24"/>
      <c r="IW462" s="28"/>
    </row>
    <row r="463" spans="1:257" x14ac:dyDescent="0.3">
      <c r="A463" s="28" t="str">
        <f t="shared" si="19"/>
        <v/>
      </c>
      <c r="B463" s="42">
        <f t="shared" si="18"/>
        <v>21.8</v>
      </c>
      <c r="C463" s="47">
        <f>IF($C$14,[1]!obget([1]!obcall("",$B$14,"getInitialMargin",[1]!obMake("","double",$B463))),"")</f>
        <v>0</v>
      </c>
      <c r="D463" s="45">
        <f>IF($C$13,[1]!obget([1]!obcall("",$B$13,"getInitialMargin",[1]!obMake("","double",$B463))),"")</f>
        <v>0</v>
      </c>
      <c r="E463" s="42">
        <f t="shared" si="20"/>
        <v>436</v>
      </c>
      <c r="F463" s="42">
        <f>IF($D$22,[1]!obget([1]!obcall("",$B$22,"get",[1]!obMake("","int",E463))),"")</f>
        <v>7.931002234377833</v>
      </c>
      <c r="G463" s="42">
        <f>IF($D$22,[1]!obget([1]!obcall("",$B$23,"get",[1]!obMake("","int",E463)))^2,"")</f>
        <v>0.15721107175411145</v>
      </c>
      <c r="H463" s="42">
        <f>IF($D$22,[1]!obget([1]!obcall("",$B$24,"get",[1]!obMake("","int",E463))),"")</f>
        <v>0.15532225717689097</v>
      </c>
      <c r="AH463" s="24"/>
      <c r="IW463" s="28"/>
    </row>
    <row r="464" spans="1:257" x14ac:dyDescent="0.3">
      <c r="A464" s="28" t="str">
        <f t="shared" si="19"/>
        <v/>
      </c>
      <c r="B464" s="42">
        <f t="shared" si="18"/>
        <v>21.85</v>
      </c>
      <c r="C464" s="47">
        <f>IF($C$14,[1]!obget([1]!obcall("",$B$14,"getInitialMargin",[1]!obMake("","double",$B464))),"")</f>
        <v>0</v>
      </c>
      <c r="D464" s="45">
        <f>IF($C$13,[1]!obget([1]!obcall("",$B$13,"getInitialMargin",[1]!obMake("","double",$B464))),"")</f>
        <v>0</v>
      </c>
      <c r="E464" s="42">
        <f t="shared" si="20"/>
        <v>437</v>
      </c>
      <c r="F464" s="42">
        <f>IF($D$22,[1]!obget([1]!obcall("",$B$22,"get",[1]!obMake("","int",E464))),"")</f>
        <v>7.5233940137341762</v>
      </c>
      <c r="G464" s="42">
        <f>IF($D$22,[1]!obget([1]!obcall("",$B$23,"get",[1]!obMake("","int",E464)))^2,"")</f>
        <v>1.022067642778903E-2</v>
      </c>
      <c r="H464" s="42">
        <f>IF($D$22,[1]!obget([1]!obcall("",$B$24,"get",[1]!obMake("","int",E464))),"")</f>
        <v>0.14330693083101542</v>
      </c>
      <c r="AH464" s="24"/>
      <c r="IW464" s="28"/>
    </row>
    <row r="465" spans="1:257" x14ac:dyDescent="0.3">
      <c r="A465" s="28" t="str">
        <f t="shared" si="19"/>
        <v/>
      </c>
      <c r="B465" s="42">
        <f t="shared" si="18"/>
        <v>21.900000000000002</v>
      </c>
      <c r="C465" s="47">
        <f>IF($C$14,[1]!obget([1]!obcall("",$B$14,"getInitialMargin",[1]!obMake("","double",$B465))),"")</f>
        <v>0</v>
      </c>
      <c r="D465" s="45">
        <f>IF($C$13,[1]!obget([1]!obcall("",$B$13,"getInitialMargin",[1]!obMake("","double",$B465))),"")</f>
        <v>0</v>
      </c>
      <c r="E465" s="42">
        <f t="shared" si="20"/>
        <v>438</v>
      </c>
      <c r="F465" s="42">
        <f>IF($D$22,[1]!obget([1]!obcall("",$B$22,"get",[1]!obMake("","int",E465))),"")</f>
        <v>5.5393480091356126</v>
      </c>
      <c r="G465" s="42">
        <f>IF($D$22,[1]!obget([1]!obcall("",$B$23,"get",[1]!obMake("","int",E465)))^2,"")</f>
        <v>5.7300125009766119E-2</v>
      </c>
      <c r="H465" s="42">
        <f>IF($D$22,[1]!obget([1]!obcall("",$B$24,"get",[1]!obMake("","int",E465))),"")</f>
        <v>0.14283322489064898</v>
      </c>
      <c r="AH465" s="24"/>
      <c r="IW465" s="28"/>
    </row>
    <row r="466" spans="1:257" x14ac:dyDescent="0.3">
      <c r="A466" s="28" t="str">
        <f t="shared" si="19"/>
        <v/>
      </c>
      <c r="B466" s="42">
        <f t="shared" si="18"/>
        <v>21.950000000000003</v>
      </c>
      <c r="C466" s="47">
        <f>IF($C$14,[1]!obget([1]!obcall("",$B$14,"getInitialMargin",[1]!obMake("","double",$B466))),"")</f>
        <v>0</v>
      </c>
      <c r="D466" s="45">
        <f>IF($C$13,[1]!obget([1]!obcall("",$B$13,"getInitialMargin",[1]!obMake("","double",$B466))),"")</f>
        <v>0</v>
      </c>
      <c r="E466" s="42">
        <f t="shared" si="20"/>
        <v>439</v>
      </c>
      <c r="F466" s="42">
        <f>IF($D$22,[1]!obget([1]!obcall("",$B$22,"get",[1]!obMake("","int",E466))),"")</f>
        <v>5.8807608173818977</v>
      </c>
      <c r="G466" s="42">
        <f>IF($D$22,[1]!obget([1]!obcall("",$B$23,"get",[1]!obMake("","int",E466)))^2,"")</f>
        <v>6.2196315746130392E-3</v>
      </c>
      <c r="H466" s="42">
        <f>IF($D$22,[1]!obget([1]!obcall("",$B$24,"get",[1]!obMake("","int",E466))),"")</f>
        <v>0.13769104259029419</v>
      </c>
      <c r="AH466" s="24"/>
      <c r="IW466" s="28"/>
    </row>
    <row r="467" spans="1:257" x14ac:dyDescent="0.3">
      <c r="A467" s="28">
        <f t="shared" si="19"/>
        <v>22</v>
      </c>
      <c r="B467" s="42">
        <f t="shared" si="18"/>
        <v>22</v>
      </c>
      <c r="C467" s="47">
        <f>IF($C$14,[1]!obget([1]!obcall("",$B$14,"getInitialMargin",[1]!obMake("","double",$B467))),"")</f>
        <v>0</v>
      </c>
      <c r="D467" s="45">
        <f>IF($C$13,[1]!obget([1]!obcall("",$B$13,"getInitialMargin",[1]!obMake("","double",$B467))),"")</f>
        <v>0</v>
      </c>
      <c r="E467" s="42">
        <f t="shared" si="20"/>
        <v>440</v>
      </c>
      <c r="F467" s="42">
        <f>IF($D$22,[1]!obget([1]!obcall("",$B$22,"get",[1]!obMake("","int",E467))),"")</f>
        <v>8.9776078141876088</v>
      </c>
      <c r="G467" s="42">
        <f>IF($D$22,[1]!obget([1]!obcall("",$B$23,"get",[1]!obMake("","int",E467)))^2,"")</f>
        <v>4.2835263137026854E-2</v>
      </c>
      <c r="H467" s="42">
        <f>IF($D$22,[1]!obget([1]!obcall("",$B$24,"get",[1]!obMake("","int",E467))),"")</f>
        <v>0.19146319782356314</v>
      </c>
      <c r="AH467" s="24"/>
      <c r="IW467" s="28"/>
    </row>
    <row r="468" spans="1:257" x14ac:dyDescent="0.3">
      <c r="A468" s="28" t="str">
        <f t="shared" si="19"/>
        <v/>
      </c>
      <c r="B468" s="42">
        <f t="shared" si="18"/>
        <v>22.05</v>
      </c>
      <c r="C468" s="47">
        <f>IF($C$14,[1]!obget([1]!obcall("",$B$14,"getInitialMargin",[1]!obMake("","double",$B468))),"")</f>
        <v>0</v>
      </c>
      <c r="D468" s="45">
        <f>IF($C$13,[1]!obget([1]!obcall("",$B$13,"getInitialMargin",[1]!obMake("","double",$B468))),"")</f>
        <v>0</v>
      </c>
      <c r="E468" s="42">
        <f t="shared" si="20"/>
        <v>441</v>
      </c>
      <c r="F468" s="42">
        <f>IF($D$22,[1]!obget([1]!obcall("",$B$22,"get",[1]!obMake("","int",E468))),"")</f>
        <v>13.354074463769312</v>
      </c>
      <c r="G468" s="42">
        <f>IF($D$22,[1]!obget([1]!obcall("",$B$23,"get",[1]!obMake("","int",E468)))^2,"")</f>
        <v>3.910381814680338E-2</v>
      </c>
      <c r="H468" s="42">
        <f>IF($D$22,[1]!obget([1]!obcall("",$B$24,"get",[1]!obMake("","int",E468))),"")</f>
        <v>0.62881225153431886</v>
      </c>
      <c r="AH468" s="24"/>
      <c r="IW468" s="28"/>
    </row>
    <row r="469" spans="1:257" x14ac:dyDescent="0.3">
      <c r="A469" s="28" t="str">
        <f t="shared" si="19"/>
        <v/>
      </c>
      <c r="B469" s="42">
        <f t="shared" si="18"/>
        <v>22.1</v>
      </c>
      <c r="C469" s="47">
        <f>IF($C$14,[1]!obget([1]!obcall("",$B$14,"getInitialMargin",[1]!obMake("","double",$B469))),"")</f>
        <v>0</v>
      </c>
      <c r="D469" s="45">
        <f>IF($C$13,[1]!obget([1]!obcall("",$B$13,"getInitialMargin",[1]!obMake("","double",$B469))),"")</f>
        <v>0</v>
      </c>
      <c r="E469" s="42">
        <f t="shared" si="20"/>
        <v>442</v>
      </c>
      <c r="F469" s="42">
        <f>IF($D$22,[1]!obget([1]!obcall("",$B$22,"get",[1]!obMake("","int",E469))),"")</f>
        <v>7.9232394598704019</v>
      </c>
      <c r="G469" s="42">
        <f>IF($D$22,[1]!obget([1]!obcall("",$B$23,"get",[1]!obMake("","int",E469)))^2,"")</f>
        <v>5.5419785550261169E-2</v>
      </c>
      <c r="H469" s="42">
        <f>IF($D$22,[1]!obget([1]!obcall("",$B$24,"get",[1]!obMake("","int",E469))),"")</f>
        <v>0.16141074474633421</v>
      </c>
      <c r="AH469" s="24"/>
      <c r="IW469" s="28"/>
    </row>
    <row r="470" spans="1:257" x14ac:dyDescent="0.3">
      <c r="A470" s="28" t="str">
        <f t="shared" si="19"/>
        <v/>
      </c>
      <c r="B470" s="42">
        <f t="shared" si="18"/>
        <v>22.150000000000002</v>
      </c>
      <c r="C470" s="47">
        <f>IF($C$14,[1]!obget([1]!obcall("",$B$14,"getInitialMargin",[1]!obMake("","double",$B470))),"")</f>
        <v>0</v>
      </c>
      <c r="D470" s="45">
        <f>IF($C$13,[1]!obget([1]!obcall("",$B$13,"getInitialMargin",[1]!obMake("","double",$B470))),"")</f>
        <v>0</v>
      </c>
      <c r="E470" s="42">
        <f t="shared" si="20"/>
        <v>443</v>
      </c>
      <c r="F470" s="42">
        <f>IF($D$22,[1]!obget([1]!obcall("",$B$22,"get",[1]!obMake("","int",E470))),"")</f>
        <v>8.9006292296838811</v>
      </c>
      <c r="G470" s="42">
        <f>IF($D$22,[1]!obget([1]!obcall("",$B$23,"get",[1]!obMake("","int",E470)))^2,"")</f>
        <v>8.9435025761169615E-2</v>
      </c>
      <c r="H470" s="42">
        <f>IF($D$22,[1]!obget([1]!obcall("",$B$24,"get",[1]!obMake("","int",E470))),"")</f>
        <v>0.19318226069856104</v>
      </c>
      <c r="AH470" s="24"/>
      <c r="IW470" s="28"/>
    </row>
    <row r="471" spans="1:257" x14ac:dyDescent="0.3">
      <c r="A471" s="28" t="str">
        <f t="shared" si="19"/>
        <v/>
      </c>
      <c r="B471" s="42">
        <f t="shared" si="18"/>
        <v>22.200000000000003</v>
      </c>
      <c r="C471" s="47">
        <f>IF($C$14,[1]!obget([1]!obcall("",$B$14,"getInitialMargin",[1]!obMake("","double",$B471))),"")</f>
        <v>0</v>
      </c>
      <c r="D471" s="45">
        <f>IF($C$13,[1]!obget([1]!obcall("",$B$13,"getInitialMargin",[1]!obMake("","double",$B471))),"")</f>
        <v>0</v>
      </c>
      <c r="E471" s="42">
        <f t="shared" si="20"/>
        <v>444</v>
      </c>
      <c r="F471" s="42">
        <f>IF($D$22,[1]!obget([1]!obcall("",$B$22,"get",[1]!obMake("","int",E471))),"")</f>
        <v>11.985857712564213</v>
      </c>
      <c r="G471" s="42">
        <f>IF($D$22,[1]!obget([1]!obcall("",$B$23,"get",[1]!obMake("","int",E471)))^2,"")</f>
        <v>0.56637931967459554</v>
      </c>
      <c r="H471" s="42">
        <f>IF($D$22,[1]!obget([1]!obcall("",$B$24,"get",[1]!obMake("","int",E471))),"")</f>
        <v>0.42804275744168874</v>
      </c>
      <c r="AH471" s="24"/>
      <c r="IW471" s="28"/>
    </row>
    <row r="472" spans="1:257" x14ac:dyDescent="0.3">
      <c r="A472" s="28" t="str">
        <f t="shared" si="19"/>
        <v/>
      </c>
      <c r="B472" s="42">
        <f t="shared" si="18"/>
        <v>22.25</v>
      </c>
      <c r="C472" s="47">
        <f>IF($C$14,[1]!obget([1]!obcall("",$B$14,"getInitialMargin",[1]!obMake("","double",$B472))),"")</f>
        <v>0</v>
      </c>
      <c r="D472" s="45">
        <f>IF($C$13,[1]!obget([1]!obcall("",$B$13,"getInitialMargin",[1]!obMake("","double",$B472))),"")</f>
        <v>0</v>
      </c>
      <c r="E472" s="42">
        <f t="shared" si="20"/>
        <v>445</v>
      </c>
      <c r="F472" s="42">
        <f>IF($D$22,[1]!obget([1]!obcall("",$B$22,"get",[1]!obMake("","int",E472))),"")</f>
        <v>11.545632750684083</v>
      </c>
      <c r="G472" s="42">
        <f>IF($D$22,[1]!obget([1]!obcall("",$B$23,"get",[1]!obMake("","int",E472)))^2,"")</f>
        <v>8.792795845544954E-2</v>
      </c>
      <c r="H472" s="42">
        <f>IF($D$22,[1]!obget([1]!obcall("",$B$24,"get",[1]!obMake("","int",E472))),"")</f>
        <v>0.40081585370969663</v>
      </c>
      <c r="AH472" s="24"/>
      <c r="IW472" s="28"/>
    </row>
    <row r="473" spans="1:257" x14ac:dyDescent="0.3">
      <c r="A473" s="28" t="str">
        <f t="shared" si="19"/>
        <v/>
      </c>
      <c r="B473" s="42">
        <f t="shared" si="18"/>
        <v>22.3</v>
      </c>
      <c r="C473" s="47">
        <f>IF($C$14,[1]!obget([1]!obcall("",$B$14,"getInitialMargin",[1]!obMake("","double",$B473))),"")</f>
        <v>0</v>
      </c>
      <c r="D473" s="45">
        <f>IF($C$13,[1]!obget([1]!obcall("",$B$13,"getInitialMargin",[1]!obMake("","double",$B473))),"")</f>
        <v>0</v>
      </c>
      <c r="E473" s="42">
        <f t="shared" si="20"/>
        <v>446</v>
      </c>
      <c r="F473" s="42">
        <f>IF($D$22,[1]!obget([1]!obcall("",$B$22,"get",[1]!obMake("","int",E473))),"")</f>
        <v>5.4602644473130084</v>
      </c>
      <c r="G473" s="42">
        <f>IF($D$22,[1]!obget([1]!obcall("",$B$23,"get",[1]!obMake("","int",E473)))^2,"")</f>
        <v>5.5534667374456795E-2</v>
      </c>
      <c r="H473" s="42">
        <f>IF($D$22,[1]!obget([1]!obcall("",$B$24,"get",[1]!obMake("","int",E473))),"")</f>
        <v>0.14295619440982821</v>
      </c>
      <c r="AH473" s="24"/>
      <c r="IW473" s="28"/>
    </row>
    <row r="474" spans="1:257" x14ac:dyDescent="0.3">
      <c r="A474" s="28" t="str">
        <f t="shared" si="19"/>
        <v/>
      </c>
      <c r="B474" s="42">
        <f t="shared" si="18"/>
        <v>22.35</v>
      </c>
      <c r="C474" s="47">
        <f>IF($C$14,[1]!obget([1]!obcall("",$B$14,"getInitialMargin",[1]!obMake("","double",$B474))),"")</f>
        <v>0</v>
      </c>
      <c r="D474" s="45">
        <f>IF($C$13,[1]!obget([1]!obcall("",$B$13,"getInitialMargin",[1]!obMake("","double",$B474))),"")</f>
        <v>0</v>
      </c>
      <c r="E474" s="42">
        <f t="shared" si="20"/>
        <v>447</v>
      </c>
      <c r="F474" s="42">
        <f>IF($D$22,[1]!obget([1]!obcall("",$B$22,"get",[1]!obMake("","int",E474))),"")</f>
        <v>7.6587331416311502</v>
      </c>
      <c r="G474" s="42">
        <f>IF($D$22,[1]!obget([1]!obcall("",$B$23,"get",[1]!obMake("","int",E474)))^2,"")</f>
        <v>6.9057686320310799E-2</v>
      </c>
      <c r="H474" s="42">
        <f>IF($D$22,[1]!obget([1]!obcall("",$B$24,"get",[1]!obMake("","int",E474))),"")</f>
        <v>0.14605909918059179</v>
      </c>
      <c r="AH474" s="24"/>
      <c r="IW474" s="28"/>
    </row>
    <row r="475" spans="1:257" x14ac:dyDescent="0.3">
      <c r="A475" s="28" t="str">
        <f t="shared" si="19"/>
        <v/>
      </c>
      <c r="B475" s="42">
        <f t="shared" ref="B475:B538" si="21">IF($D$22,(ROW(A475)-ROW($A$27))*$C$17,"")</f>
        <v>22.400000000000002</v>
      </c>
      <c r="C475" s="47">
        <f>IF($C$14,[1]!obget([1]!obcall("",$B$14,"getInitialMargin",[1]!obMake("","double",$B475))),"")</f>
        <v>0</v>
      </c>
      <c r="D475" s="45">
        <f>IF($C$13,[1]!obget([1]!obcall("",$B$13,"getInitialMargin",[1]!obMake("","double",$B475))),"")</f>
        <v>0</v>
      </c>
      <c r="E475" s="42">
        <f t="shared" si="20"/>
        <v>448</v>
      </c>
      <c r="F475" s="42">
        <f>IF($D$22,[1]!obget([1]!obcall("",$B$22,"get",[1]!obMake("","int",E475))),"")</f>
        <v>9.3818931001975372</v>
      </c>
      <c r="G475" s="42">
        <f>IF($D$22,[1]!obget([1]!obcall("",$B$23,"get",[1]!obMake("","int",E475)))^2,"")</f>
        <v>2.9603242108615355E-2</v>
      </c>
      <c r="H475" s="42">
        <f>IF($D$22,[1]!obget([1]!obcall("",$B$24,"get",[1]!obMake("","int",E475))),"")</f>
        <v>0.21064857179531271</v>
      </c>
      <c r="AH475" s="24"/>
      <c r="IW475" s="28"/>
    </row>
    <row r="476" spans="1:257" x14ac:dyDescent="0.3">
      <c r="A476" s="28" t="str">
        <f t="shared" ref="A476:A539" si="22">IF($D$22,IF(MOD((ROW(A476)-ROW($A$27))*$C$17,$C$18/10)&lt;0.0001,(ROW(A476)-ROW($A$27))*$C$17,""),"")</f>
        <v/>
      </c>
      <c r="B476" s="42">
        <f t="shared" si="21"/>
        <v>22.450000000000003</v>
      </c>
      <c r="C476" s="47">
        <f>IF($C$14,[1]!obget([1]!obcall("",$B$14,"getInitialMargin",[1]!obMake("","double",$B476))),"")</f>
        <v>0</v>
      </c>
      <c r="D476" s="45">
        <f>IF($C$13,[1]!obget([1]!obcall("",$B$13,"getInitialMargin",[1]!obMake("","double",$B476))),"")</f>
        <v>0</v>
      </c>
      <c r="E476" s="42">
        <f t="shared" ref="E476:E539" si="23">IF($D$22,E475+1,"")</f>
        <v>449</v>
      </c>
      <c r="F476" s="42">
        <f>IF($D$22,[1]!obget([1]!obcall("",$B$22,"get",[1]!obMake("","int",E476))),"")</f>
        <v>9.9229913980570625</v>
      </c>
      <c r="G476" s="42">
        <f>IF($D$22,[1]!obget([1]!obcall("",$B$23,"get",[1]!obMake("","int",E476)))^2,"")</f>
        <v>1.3399287727117448E-3</v>
      </c>
      <c r="H476" s="42">
        <f>IF($D$22,[1]!obget([1]!obcall("",$B$24,"get",[1]!obMake("","int",E476))),"")</f>
        <v>0.24145606907438866</v>
      </c>
      <c r="AH476" s="24"/>
      <c r="IW476" s="28"/>
    </row>
    <row r="477" spans="1:257" x14ac:dyDescent="0.3">
      <c r="A477" s="28">
        <f t="shared" si="22"/>
        <v>22.5</v>
      </c>
      <c r="B477" s="42">
        <f t="shared" si="21"/>
        <v>22.5</v>
      </c>
      <c r="C477" s="47">
        <f>IF($C$14,[1]!obget([1]!obcall("",$B$14,"getInitialMargin",[1]!obMake("","double",$B477))),"")</f>
        <v>0</v>
      </c>
      <c r="D477" s="45">
        <f>IF($C$13,[1]!obget([1]!obcall("",$B$13,"getInitialMargin",[1]!obMake("","double",$B477))),"")</f>
        <v>0</v>
      </c>
      <c r="E477" s="42">
        <f t="shared" si="23"/>
        <v>450</v>
      </c>
      <c r="F477" s="42">
        <f>IF($D$22,[1]!obget([1]!obcall("",$B$22,"get",[1]!obMake("","int",E477))),"")</f>
        <v>8.1753021611921728</v>
      </c>
      <c r="G477" s="42">
        <f>IF($D$22,[1]!obget([1]!obcall("",$B$23,"get",[1]!obMake("","int",E477)))^2,"")</f>
        <v>0.90401094835742912</v>
      </c>
      <c r="H477" s="42">
        <f>IF($D$22,[1]!obget([1]!obcall("",$B$24,"get",[1]!obMake("","int",E477))),"")</f>
        <v>0.16338879727980027</v>
      </c>
      <c r="AH477" s="24"/>
      <c r="IW477" s="28"/>
    </row>
    <row r="478" spans="1:257" x14ac:dyDescent="0.3">
      <c r="A478" s="28" t="str">
        <f t="shared" si="22"/>
        <v/>
      </c>
      <c r="B478" s="42">
        <f t="shared" si="21"/>
        <v>22.55</v>
      </c>
      <c r="C478" s="47">
        <f>IF($C$14,[1]!obget([1]!obcall("",$B$14,"getInitialMargin",[1]!obMake("","double",$B478))),"")</f>
        <v>0</v>
      </c>
      <c r="D478" s="45">
        <f>IF($C$13,[1]!obget([1]!obcall("",$B$13,"getInitialMargin",[1]!obMake("","double",$B478))),"")</f>
        <v>0</v>
      </c>
      <c r="E478" s="42">
        <f t="shared" si="23"/>
        <v>451</v>
      </c>
      <c r="F478" s="42">
        <f>IF($D$22,[1]!obget([1]!obcall("",$B$22,"get",[1]!obMake("","int",E478))),"")</f>
        <v>5.3426225452088856</v>
      </c>
      <c r="G478" s="42">
        <f>IF($D$22,[1]!obget([1]!obcall("",$B$23,"get",[1]!obMake("","int",E478)))^2,"")</f>
        <v>3.1265600102783349E-2</v>
      </c>
      <c r="H478" s="42">
        <f>IF($D$22,[1]!obget([1]!obcall("",$B$24,"get",[1]!obMake("","int",E478))),"")</f>
        <v>0.14742882866087986</v>
      </c>
      <c r="AH478" s="24"/>
      <c r="IW478" s="28"/>
    </row>
    <row r="479" spans="1:257" x14ac:dyDescent="0.3">
      <c r="A479" s="28" t="str">
        <f t="shared" si="22"/>
        <v/>
      </c>
      <c r="B479" s="42">
        <f t="shared" si="21"/>
        <v>22.6</v>
      </c>
      <c r="C479" s="47">
        <f>IF($C$14,[1]!obget([1]!obcall("",$B$14,"getInitialMargin",[1]!obMake("","double",$B479))),"")</f>
        <v>0</v>
      </c>
      <c r="D479" s="45">
        <f>IF($C$13,[1]!obget([1]!obcall("",$B$13,"getInitialMargin",[1]!obMake("","double",$B479))),"")</f>
        <v>0</v>
      </c>
      <c r="E479" s="42">
        <f t="shared" si="23"/>
        <v>452</v>
      </c>
      <c r="F479" s="42">
        <f>IF($D$22,[1]!obget([1]!obcall("",$B$22,"get",[1]!obMake("","int",E479))),"")</f>
        <v>10.950721328629845</v>
      </c>
      <c r="G479" s="42">
        <f>IF($D$22,[1]!obget([1]!obcall("",$B$23,"get",[1]!obMake("","int",E479)))^2,"")</f>
        <v>0.36125008754599558</v>
      </c>
      <c r="H479" s="42">
        <f>IF($D$22,[1]!obget([1]!obcall("",$B$24,"get",[1]!obMake("","int",E479))),"")</f>
        <v>0.31469587853929615</v>
      </c>
      <c r="AH479" s="24"/>
      <c r="IW479" s="28"/>
    </row>
    <row r="480" spans="1:257" x14ac:dyDescent="0.3">
      <c r="A480" s="28" t="str">
        <f t="shared" si="22"/>
        <v/>
      </c>
      <c r="B480" s="42">
        <f t="shared" si="21"/>
        <v>22.650000000000002</v>
      </c>
      <c r="C480" s="47">
        <f>IF($C$14,[1]!obget([1]!obcall("",$B$14,"getInitialMargin",[1]!obMake("","double",$B480))),"")</f>
        <v>0</v>
      </c>
      <c r="D480" s="45">
        <f>IF($C$13,[1]!obget([1]!obcall("",$B$13,"getInitialMargin",[1]!obMake("","double",$B480))),"")</f>
        <v>0</v>
      </c>
      <c r="E480" s="42">
        <f t="shared" si="23"/>
        <v>453</v>
      </c>
      <c r="F480" s="42">
        <f>IF($D$22,[1]!obget([1]!obcall("",$B$22,"get",[1]!obMake("","int",E480))),"")</f>
        <v>6.0725278005457888</v>
      </c>
      <c r="G480" s="42">
        <f>IF($D$22,[1]!obget([1]!obcall("",$B$23,"get",[1]!obMake("","int",E480)))^2,"")</f>
        <v>4.2259559706204234E-3</v>
      </c>
      <c r="H480" s="42">
        <f>IF($D$22,[1]!obget([1]!obcall("",$B$24,"get",[1]!obMake("","int",E480))),"")</f>
        <v>0.13553401480589378</v>
      </c>
      <c r="AH480" s="24"/>
      <c r="IW480" s="28"/>
    </row>
    <row r="481" spans="1:257" x14ac:dyDescent="0.3">
      <c r="A481" s="28" t="str">
        <f t="shared" si="22"/>
        <v/>
      </c>
      <c r="B481" s="42">
        <f t="shared" si="21"/>
        <v>22.700000000000003</v>
      </c>
      <c r="C481" s="47">
        <f>IF($C$14,[1]!obget([1]!obcall("",$B$14,"getInitialMargin",[1]!obMake("","double",$B481))),"")</f>
        <v>0</v>
      </c>
      <c r="D481" s="45">
        <f>IF($C$13,[1]!obget([1]!obcall("",$B$13,"getInitialMargin",[1]!obMake("","double",$B481))),"")</f>
        <v>0</v>
      </c>
      <c r="E481" s="42">
        <f t="shared" si="23"/>
        <v>454</v>
      </c>
      <c r="F481" s="42">
        <f>IF($D$22,[1]!obget([1]!obcall("",$B$22,"get",[1]!obMake("","int",E481))),"")</f>
        <v>5.9292570867197965</v>
      </c>
      <c r="G481" s="42">
        <f>IF($D$22,[1]!obget([1]!obcall("",$B$23,"get",[1]!obMake("","int",E481)))^2,"")</f>
        <v>1.2938799218079859E-2</v>
      </c>
      <c r="H481" s="42">
        <f>IF($D$22,[1]!obget([1]!obcall("",$B$24,"get",[1]!obMake("","int",E481))),"")</f>
        <v>0.13490875754543757</v>
      </c>
      <c r="AH481" s="24"/>
      <c r="IW481" s="28"/>
    </row>
    <row r="482" spans="1:257" x14ac:dyDescent="0.3">
      <c r="A482" s="28" t="str">
        <f t="shared" si="22"/>
        <v/>
      </c>
      <c r="B482" s="42">
        <f t="shared" si="21"/>
        <v>22.75</v>
      </c>
      <c r="C482" s="47">
        <f>IF($C$14,[1]!obget([1]!obcall("",$B$14,"getInitialMargin",[1]!obMake("","double",$B482))),"")</f>
        <v>0</v>
      </c>
      <c r="D482" s="45">
        <f>IF($C$13,[1]!obget([1]!obcall("",$B$13,"getInitialMargin",[1]!obMake("","double",$B482))),"")</f>
        <v>0</v>
      </c>
      <c r="E482" s="42">
        <f t="shared" si="23"/>
        <v>455</v>
      </c>
      <c r="F482" s="42">
        <f>IF($D$22,[1]!obget([1]!obcall("",$B$22,"get",[1]!obMake("","int",E482))),"")</f>
        <v>6.2611805256399649</v>
      </c>
      <c r="G482" s="42">
        <f>IF($D$22,[1]!obget([1]!obcall("",$B$23,"get",[1]!obMake("","int",E482)))^2,"")</f>
        <v>3.490548272874696E-4</v>
      </c>
      <c r="H482" s="42">
        <f>IF($D$22,[1]!obget([1]!obcall("",$B$24,"get",[1]!obMake("","int",E482))),"")</f>
        <v>0.1341261961171562</v>
      </c>
      <c r="AH482" s="24"/>
      <c r="IW482" s="28"/>
    </row>
    <row r="483" spans="1:257" x14ac:dyDescent="0.3">
      <c r="A483" s="28" t="str">
        <f t="shared" si="22"/>
        <v/>
      </c>
      <c r="B483" s="42">
        <f t="shared" si="21"/>
        <v>22.8</v>
      </c>
      <c r="C483" s="47">
        <f>IF($C$14,[1]!obget([1]!obcall("",$B$14,"getInitialMargin",[1]!obMake("","double",$B483))),"")</f>
        <v>0</v>
      </c>
      <c r="D483" s="45">
        <f>IF($C$13,[1]!obget([1]!obcall("",$B$13,"getInitialMargin",[1]!obMake("","double",$B483))),"")</f>
        <v>0</v>
      </c>
      <c r="E483" s="42">
        <f t="shared" si="23"/>
        <v>456</v>
      </c>
      <c r="F483" s="42">
        <f>IF($D$22,[1]!obget([1]!obcall("",$B$22,"get",[1]!obMake("","int",E483))),"")</f>
        <v>7.7925020230586535</v>
      </c>
      <c r="G483" s="42">
        <f>IF($D$22,[1]!obget([1]!obcall("",$B$23,"get",[1]!obMake("","int",E483)))^2,"")</f>
        <v>0.66389790906835988</v>
      </c>
      <c r="H483" s="42">
        <f>IF($D$22,[1]!obget([1]!obcall("",$B$24,"get",[1]!obMake("","int",E483))),"")</f>
        <v>0.15106710912122201</v>
      </c>
      <c r="AH483" s="24"/>
      <c r="IW483" s="28"/>
    </row>
    <row r="484" spans="1:257" x14ac:dyDescent="0.3">
      <c r="A484" s="28" t="str">
        <f t="shared" si="22"/>
        <v/>
      </c>
      <c r="B484" s="42">
        <f t="shared" si="21"/>
        <v>22.85</v>
      </c>
      <c r="C484" s="47">
        <f>IF($C$14,[1]!obget([1]!obcall("",$B$14,"getInitialMargin",[1]!obMake("","double",$B484))),"")</f>
        <v>0</v>
      </c>
      <c r="D484" s="45">
        <f>IF($C$13,[1]!obget([1]!obcall("",$B$13,"getInitialMargin",[1]!obMake("","double",$B484))),"")</f>
        <v>0</v>
      </c>
      <c r="E484" s="42">
        <f t="shared" si="23"/>
        <v>457</v>
      </c>
      <c r="F484" s="42">
        <f>IF($D$22,[1]!obget([1]!obcall("",$B$22,"get",[1]!obMake("","int",E484))),"")</f>
        <v>13.415887058262305</v>
      </c>
      <c r="G484" s="42">
        <f>IF($D$22,[1]!obget([1]!obcall("",$B$23,"get",[1]!obMake("","int",E484)))^2,"")</f>
        <v>0.24505118726264905</v>
      </c>
      <c r="H484" s="42">
        <f>IF($D$22,[1]!obget([1]!obcall("",$B$24,"get",[1]!obMake("","int",E484))),"")</f>
        <v>0.56284118695877439</v>
      </c>
      <c r="AH484" s="24"/>
      <c r="IW484" s="28"/>
    </row>
    <row r="485" spans="1:257" x14ac:dyDescent="0.3">
      <c r="A485" s="28" t="str">
        <f t="shared" si="22"/>
        <v/>
      </c>
      <c r="B485" s="42">
        <f t="shared" si="21"/>
        <v>22.900000000000002</v>
      </c>
      <c r="C485" s="47">
        <f>IF($C$14,[1]!obget([1]!obcall("",$B$14,"getInitialMargin",[1]!obMake("","double",$B485))),"")</f>
        <v>0</v>
      </c>
      <c r="D485" s="45">
        <f>IF($C$13,[1]!obget([1]!obcall("",$B$13,"getInitialMargin",[1]!obMake("","double",$B485))),"")</f>
        <v>0</v>
      </c>
      <c r="E485" s="42">
        <f t="shared" si="23"/>
        <v>458</v>
      </c>
      <c r="F485" s="42">
        <f>IF($D$22,[1]!obget([1]!obcall("",$B$22,"get",[1]!obMake("","int",E485))),"")</f>
        <v>9.1906241252911816</v>
      </c>
      <c r="G485" s="42">
        <f>IF($D$22,[1]!obget([1]!obcall("",$B$23,"get",[1]!obMake("","int",E485)))^2,"")</f>
        <v>6.1759422498933444E-2</v>
      </c>
      <c r="H485" s="42">
        <f>IF($D$22,[1]!obget([1]!obcall("",$B$24,"get",[1]!obMake("","int",E485))),"")</f>
        <v>0.20530555200848011</v>
      </c>
      <c r="AH485" s="24"/>
      <c r="IW485" s="28"/>
    </row>
    <row r="486" spans="1:257" x14ac:dyDescent="0.3">
      <c r="A486" s="28" t="str">
        <f t="shared" si="22"/>
        <v/>
      </c>
      <c r="B486" s="42">
        <f t="shared" si="21"/>
        <v>22.950000000000003</v>
      </c>
      <c r="C486" s="47">
        <f>IF($C$14,[1]!obget([1]!obcall("",$B$14,"getInitialMargin",[1]!obMake("","double",$B486))),"")</f>
        <v>0</v>
      </c>
      <c r="D486" s="45">
        <f>IF($C$13,[1]!obget([1]!obcall("",$B$13,"getInitialMargin",[1]!obMake("","double",$B486))),"")</f>
        <v>0</v>
      </c>
      <c r="E486" s="42">
        <f t="shared" si="23"/>
        <v>459</v>
      </c>
      <c r="F486" s="42">
        <f>IF($D$22,[1]!obget([1]!obcall("",$B$22,"get",[1]!obMake("","int",E486))),"")</f>
        <v>7.2703654185112487</v>
      </c>
      <c r="G486" s="42">
        <f>IF($D$22,[1]!obget([1]!obcall("",$B$23,"get",[1]!obMake("","int",E486)))^2,"")</f>
        <v>0.11229984258926561</v>
      </c>
      <c r="H486" s="42">
        <f>IF($D$22,[1]!obget([1]!obcall("",$B$24,"get",[1]!obMake("","int",E486))),"")</f>
        <v>0.14066879161393364</v>
      </c>
      <c r="AH486" s="24"/>
      <c r="IW486" s="28"/>
    </row>
    <row r="487" spans="1:257" x14ac:dyDescent="0.3">
      <c r="A487" s="28">
        <f t="shared" si="22"/>
        <v>23</v>
      </c>
      <c r="B487" s="42">
        <f t="shared" si="21"/>
        <v>23</v>
      </c>
      <c r="C487" s="47">
        <f>IF($C$14,[1]!obget([1]!obcall("",$B$14,"getInitialMargin",[1]!obMake("","double",$B487))),"")</f>
        <v>0</v>
      </c>
      <c r="D487" s="45">
        <f>IF($C$13,[1]!obget([1]!obcall("",$B$13,"getInitialMargin",[1]!obMake("","double",$B487))),"")</f>
        <v>0</v>
      </c>
      <c r="E487" s="42">
        <f t="shared" si="23"/>
        <v>460</v>
      </c>
      <c r="F487" s="42">
        <f>IF($D$22,[1]!obget([1]!obcall("",$B$22,"get",[1]!obMake("","int",E487))),"")</f>
        <v>13.474459456815822</v>
      </c>
      <c r="G487" s="42">
        <f>IF($D$22,[1]!obget([1]!obcall("",$B$23,"get",[1]!obMake("","int",E487)))^2,"")</f>
        <v>5.4286989072703788E-2</v>
      </c>
      <c r="H487" s="42">
        <f>IF($D$22,[1]!obget([1]!obcall("",$B$24,"get",[1]!obMake("","int",E487))),"")</f>
        <v>0.69885791449301005</v>
      </c>
      <c r="AH487" s="24"/>
      <c r="IW487" s="28"/>
    </row>
    <row r="488" spans="1:257" x14ac:dyDescent="0.3">
      <c r="A488" s="28" t="str">
        <f t="shared" si="22"/>
        <v/>
      </c>
      <c r="B488" s="42">
        <f t="shared" si="21"/>
        <v>23.05</v>
      </c>
      <c r="C488" s="47">
        <f>IF($C$14,[1]!obget([1]!obcall("",$B$14,"getInitialMargin",[1]!obMake("","double",$B488))),"")</f>
        <v>0</v>
      </c>
      <c r="D488" s="45">
        <f>IF($C$13,[1]!obget([1]!obcall("",$B$13,"getInitialMargin",[1]!obMake("","double",$B488))),"")</f>
        <v>0</v>
      </c>
      <c r="E488" s="42">
        <f t="shared" si="23"/>
        <v>461</v>
      </c>
      <c r="F488" s="42">
        <f>IF($D$22,[1]!obget([1]!obcall("",$B$22,"get",[1]!obMake("","int",E488))),"")</f>
        <v>15.479518199647437</v>
      </c>
      <c r="G488" s="42">
        <f>IF($D$22,[1]!obget([1]!obcall("",$B$23,"get",[1]!obMake("","int",E488)))^2,"")</f>
        <v>1.2912585781819081</v>
      </c>
      <c r="H488" s="42">
        <f>IF($D$22,[1]!obget([1]!obcall("",$B$24,"get",[1]!obMake("","int",E488))),"")</f>
        <v>0.90192248897686511</v>
      </c>
      <c r="AH488" s="24"/>
      <c r="IW488" s="28"/>
    </row>
    <row r="489" spans="1:257" x14ac:dyDescent="0.3">
      <c r="A489" s="28" t="str">
        <f t="shared" si="22"/>
        <v/>
      </c>
      <c r="B489" s="42">
        <f t="shared" si="21"/>
        <v>23.1</v>
      </c>
      <c r="C489" s="47">
        <f>IF($C$14,[1]!obget([1]!obcall("",$B$14,"getInitialMargin",[1]!obMake("","double",$B489))),"")</f>
        <v>0</v>
      </c>
      <c r="D489" s="45">
        <f>IF($C$13,[1]!obget([1]!obcall("",$B$13,"getInitialMargin",[1]!obMake("","double",$B489))),"")</f>
        <v>0</v>
      </c>
      <c r="E489" s="42">
        <f t="shared" si="23"/>
        <v>462</v>
      </c>
      <c r="F489" s="42">
        <f>IF($D$22,[1]!obget([1]!obcall("",$B$22,"get",[1]!obMake("","int",E489))),"")</f>
        <v>6.8203743540232207</v>
      </c>
      <c r="G489" s="42">
        <f>IF($D$22,[1]!obget([1]!obcall("",$B$23,"get",[1]!obMake("","int",E489)))^2,"")</f>
        <v>6.4654273924927925E-4</v>
      </c>
      <c r="H489" s="42">
        <f>IF($D$22,[1]!obget([1]!obcall("",$B$24,"get",[1]!obMake("","int",E489))),"")</f>
        <v>0.13458509273970881</v>
      </c>
      <c r="AH489" s="24"/>
      <c r="IW489" s="28"/>
    </row>
    <row r="490" spans="1:257" x14ac:dyDescent="0.3">
      <c r="A490" s="28" t="str">
        <f t="shared" si="22"/>
        <v/>
      </c>
      <c r="B490" s="42">
        <f t="shared" si="21"/>
        <v>23.150000000000002</v>
      </c>
      <c r="C490" s="47">
        <f>IF($C$14,[1]!obget([1]!obcall("",$B$14,"getInitialMargin",[1]!obMake("","double",$B490))),"")</f>
        <v>0</v>
      </c>
      <c r="D490" s="45">
        <f>IF($C$13,[1]!obget([1]!obcall("",$B$13,"getInitialMargin",[1]!obMake("","double",$B490))),"")</f>
        <v>0</v>
      </c>
      <c r="E490" s="42">
        <f t="shared" si="23"/>
        <v>463</v>
      </c>
      <c r="F490" s="42">
        <f>IF($D$22,[1]!obget([1]!obcall("",$B$22,"get",[1]!obMake("","int",E490))),"")</f>
        <v>7.5409875322993329</v>
      </c>
      <c r="G490" s="42">
        <f>IF($D$22,[1]!obget([1]!obcall("",$B$23,"get",[1]!obMake("","int",E490)))^2,"")</f>
        <v>1.5106562503242969E-2</v>
      </c>
      <c r="H490" s="42">
        <f>IF($D$22,[1]!obget([1]!obcall("",$B$24,"get",[1]!obMake("","int",E490))),"")</f>
        <v>0.14695767479210131</v>
      </c>
      <c r="AH490" s="24"/>
      <c r="IW490" s="28"/>
    </row>
    <row r="491" spans="1:257" x14ac:dyDescent="0.3">
      <c r="A491" s="28" t="str">
        <f t="shared" si="22"/>
        <v/>
      </c>
      <c r="B491" s="42">
        <f t="shared" si="21"/>
        <v>23.200000000000003</v>
      </c>
      <c r="C491" s="47">
        <f>IF($C$14,[1]!obget([1]!obcall("",$B$14,"getInitialMargin",[1]!obMake("","double",$B491))),"")</f>
        <v>0</v>
      </c>
      <c r="D491" s="45">
        <f>IF($C$13,[1]!obget([1]!obcall("",$B$13,"getInitialMargin",[1]!obMake("","double",$B491))),"")</f>
        <v>0</v>
      </c>
      <c r="E491" s="42">
        <f t="shared" si="23"/>
        <v>464</v>
      </c>
      <c r="F491" s="42">
        <f>IF($D$22,[1]!obget([1]!obcall("",$B$22,"get",[1]!obMake("","int",E491))),"")</f>
        <v>7.6559333544028174</v>
      </c>
      <c r="G491" s="42">
        <f>IF($D$22,[1]!obget([1]!obcall("",$B$23,"get",[1]!obMake("","int",E491)))^2,"")</f>
        <v>3.241530810651351E-3</v>
      </c>
      <c r="H491" s="42">
        <f>IF($D$22,[1]!obget([1]!obcall("",$B$24,"get",[1]!obMake("","int",E491))),"")</f>
        <v>0.15417524664203752</v>
      </c>
      <c r="AH491" s="24"/>
      <c r="IW491" s="28"/>
    </row>
    <row r="492" spans="1:257" x14ac:dyDescent="0.3">
      <c r="A492" s="28" t="str">
        <f t="shared" si="22"/>
        <v/>
      </c>
      <c r="B492" s="42">
        <f t="shared" si="21"/>
        <v>23.25</v>
      </c>
      <c r="C492" s="47">
        <f>IF($C$14,[1]!obget([1]!obcall("",$B$14,"getInitialMargin",[1]!obMake("","double",$B492))),"")</f>
        <v>0</v>
      </c>
      <c r="D492" s="45">
        <f>IF($C$13,[1]!obget([1]!obcall("",$B$13,"getInitialMargin",[1]!obMake("","double",$B492))),"")</f>
        <v>0</v>
      </c>
      <c r="E492" s="42">
        <f t="shared" si="23"/>
        <v>465</v>
      </c>
      <c r="F492" s="42">
        <f>IF($D$22,[1]!obget([1]!obcall("",$B$22,"get",[1]!obMake("","int",E492))),"")</f>
        <v>6.3905994978640974</v>
      </c>
      <c r="G492" s="42">
        <f>IF($D$22,[1]!obget([1]!obcall("",$B$23,"get",[1]!obMake("","int",E492)))^2,"")</f>
        <v>8.3040739008810377E-4</v>
      </c>
      <c r="H492" s="42">
        <f>IF($D$22,[1]!obget([1]!obcall("",$B$24,"get",[1]!obMake("","int",E492))),"")</f>
        <v>0.13392563452612694</v>
      </c>
      <c r="AH492" s="24"/>
      <c r="IW492" s="28"/>
    </row>
    <row r="493" spans="1:257" x14ac:dyDescent="0.3">
      <c r="A493" s="28" t="str">
        <f t="shared" si="22"/>
        <v/>
      </c>
      <c r="B493" s="42">
        <f t="shared" si="21"/>
        <v>23.3</v>
      </c>
      <c r="C493" s="47">
        <f>IF($C$14,[1]!obget([1]!obcall("",$B$14,"getInitialMargin",[1]!obMake("","double",$B493))),"")</f>
        <v>0</v>
      </c>
      <c r="D493" s="45">
        <f>IF($C$13,[1]!obget([1]!obcall("",$B$13,"getInitialMargin",[1]!obMake("","double",$B493))),"")</f>
        <v>0</v>
      </c>
      <c r="E493" s="42">
        <f t="shared" si="23"/>
        <v>466</v>
      </c>
      <c r="F493" s="42">
        <f>IF($D$22,[1]!obget([1]!obcall("",$B$22,"get",[1]!obMake("","int",E493))),"")</f>
        <v>10.294922753831401</v>
      </c>
      <c r="G493" s="42">
        <f>IF($D$22,[1]!obget([1]!obcall("",$B$23,"get",[1]!obMake("","int",E493)))^2,"")</f>
        <v>1.2575182029325023</v>
      </c>
      <c r="H493" s="42">
        <f>IF($D$22,[1]!obget([1]!obcall("",$B$24,"get",[1]!obMake("","int",E493))),"")</f>
        <v>0.27589363011789669</v>
      </c>
      <c r="AH493" s="24"/>
      <c r="IW493" s="28"/>
    </row>
    <row r="494" spans="1:257" x14ac:dyDescent="0.3">
      <c r="A494" s="28" t="str">
        <f t="shared" si="22"/>
        <v/>
      </c>
      <c r="B494" s="42">
        <f t="shared" si="21"/>
        <v>23.35</v>
      </c>
      <c r="C494" s="47">
        <f>IF($C$14,[1]!obget([1]!obcall("",$B$14,"getInitialMargin",[1]!obMake("","double",$B494))),"")</f>
        <v>0</v>
      </c>
      <c r="D494" s="45">
        <f>IF($C$13,[1]!obget([1]!obcall("",$B$13,"getInitialMargin",[1]!obMake("","double",$B494))),"")</f>
        <v>0</v>
      </c>
      <c r="E494" s="42">
        <f t="shared" si="23"/>
        <v>467</v>
      </c>
      <c r="F494" s="42">
        <f>IF($D$22,[1]!obget([1]!obcall("",$B$22,"get",[1]!obMake("","int",E494))),"")</f>
        <v>10.089868694699586</v>
      </c>
      <c r="G494" s="42">
        <f>IF($D$22,[1]!obget([1]!obcall("",$B$23,"get",[1]!obMake("","int",E494)))^2,"")</f>
        <v>0.78669537973283699</v>
      </c>
      <c r="H494" s="42">
        <f>IF($D$22,[1]!obget([1]!obcall("",$B$24,"get",[1]!obMake("","int",E494))),"")</f>
        <v>0.25925996377885896</v>
      </c>
      <c r="AH494" s="24"/>
      <c r="IW494" s="28"/>
    </row>
    <row r="495" spans="1:257" x14ac:dyDescent="0.3">
      <c r="A495" s="28" t="str">
        <f t="shared" si="22"/>
        <v/>
      </c>
      <c r="B495" s="42">
        <f t="shared" si="21"/>
        <v>23.400000000000002</v>
      </c>
      <c r="C495" s="47">
        <f>IF($C$14,[1]!obget([1]!obcall("",$B$14,"getInitialMargin",[1]!obMake("","double",$B495))),"")</f>
        <v>0</v>
      </c>
      <c r="D495" s="45">
        <f>IF($C$13,[1]!obget([1]!obcall("",$B$13,"getInitialMargin",[1]!obMake("","double",$B495))),"")</f>
        <v>0</v>
      </c>
      <c r="E495" s="42">
        <f t="shared" si="23"/>
        <v>468</v>
      </c>
      <c r="F495" s="42">
        <f>IF($D$22,[1]!obget([1]!obcall("",$B$22,"get",[1]!obMake("","int",E495))),"")</f>
        <v>8.5225748702396924</v>
      </c>
      <c r="G495" s="42">
        <f>IF($D$22,[1]!obget([1]!obcall("",$B$23,"get",[1]!obMake("","int",E495)))^2,"")</f>
        <v>0.16749296931322832</v>
      </c>
      <c r="H495" s="42">
        <f>IF($D$22,[1]!obget([1]!obcall("",$B$24,"get",[1]!obMake("","int",E495))),"")</f>
        <v>0.17139320344158293</v>
      </c>
      <c r="AH495" s="24"/>
      <c r="IW495" s="28"/>
    </row>
    <row r="496" spans="1:257" x14ac:dyDescent="0.3">
      <c r="A496" s="28" t="str">
        <f t="shared" si="22"/>
        <v/>
      </c>
      <c r="B496" s="42">
        <f t="shared" si="21"/>
        <v>23.450000000000003</v>
      </c>
      <c r="C496" s="47">
        <f>IF($C$14,[1]!obget([1]!obcall("",$B$14,"getInitialMargin",[1]!obMake("","double",$B496))),"")</f>
        <v>0</v>
      </c>
      <c r="D496" s="45">
        <f>IF($C$13,[1]!obget([1]!obcall("",$B$13,"getInitialMargin",[1]!obMake("","double",$B496))),"")</f>
        <v>0</v>
      </c>
      <c r="E496" s="42">
        <f t="shared" si="23"/>
        <v>469</v>
      </c>
      <c r="F496" s="42">
        <f>IF($D$22,[1]!obget([1]!obcall("",$B$22,"get",[1]!obMake("","int",E496))),"")</f>
        <v>11.594442832492152</v>
      </c>
      <c r="G496" s="42">
        <f>IF($D$22,[1]!obget([1]!obcall("",$B$23,"get",[1]!obMake("","int",E496)))^2,"")</f>
        <v>3.2476961433949486E-2</v>
      </c>
      <c r="H496" s="42">
        <f>IF($D$22,[1]!obget([1]!obcall("",$B$24,"get",[1]!obMake("","int",E496))),"")</f>
        <v>0.37713433060950696</v>
      </c>
      <c r="AH496" s="24"/>
      <c r="IW496" s="28"/>
    </row>
    <row r="497" spans="1:257" x14ac:dyDescent="0.3">
      <c r="A497" s="28">
        <f t="shared" si="22"/>
        <v>23.5</v>
      </c>
      <c r="B497" s="42">
        <f t="shared" si="21"/>
        <v>23.5</v>
      </c>
      <c r="C497" s="47">
        <f>IF($C$14,[1]!obget([1]!obcall("",$B$14,"getInitialMargin",[1]!obMake("","double",$B497))),"")</f>
        <v>0</v>
      </c>
      <c r="D497" s="45">
        <f>IF($C$13,[1]!obget([1]!obcall("",$B$13,"getInitialMargin",[1]!obMake("","double",$B497))),"")</f>
        <v>0</v>
      </c>
      <c r="E497" s="42">
        <f t="shared" si="23"/>
        <v>470</v>
      </c>
      <c r="F497" s="42">
        <f>IF($D$22,[1]!obget([1]!obcall("",$B$22,"get",[1]!obMake("","int",E497))),"")</f>
        <v>13.081315342353967</v>
      </c>
      <c r="G497" s="42">
        <f>IF($D$22,[1]!obget([1]!obcall("",$B$23,"get",[1]!obMake("","int",E497)))^2,"")</f>
        <v>0.52775942340565463</v>
      </c>
      <c r="H497" s="42">
        <f>IF($D$22,[1]!obget([1]!obcall("",$B$24,"get",[1]!obMake("","int",E497))),"")</f>
        <v>0.63511494600496343</v>
      </c>
      <c r="AH497" s="24"/>
      <c r="IW497" s="28"/>
    </row>
    <row r="498" spans="1:257" x14ac:dyDescent="0.3">
      <c r="A498" s="28" t="str">
        <f t="shared" si="22"/>
        <v/>
      </c>
      <c r="B498" s="42">
        <f t="shared" si="21"/>
        <v>23.55</v>
      </c>
      <c r="C498" s="47">
        <f>IF($C$14,[1]!obget([1]!obcall("",$B$14,"getInitialMargin",[1]!obMake("","double",$B498))),"")</f>
        <v>0</v>
      </c>
      <c r="D498" s="45">
        <f>IF($C$13,[1]!obget([1]!obcall("",$B$13,"getInitialMargin",[1]!obMake("","double",$B498))),"")</f>
        <v>0</v>
      </c>
      <c r="E498" s="42">
        <f t="shared" si="23"/>
        <v>471</v>
      </c>
      <c r="F498" s="42">
        <f>IF($D$22,[1]!obget([1]!obcall("",$B$22,"get",[1]!obMake("","int",E498))),"")</f>
        <v>8.540779077934749</v>
      </c>
      <c r="G498" s="42">
        <f>IF($D$22,[1]!obget([1]!obcall("",$B$23,"get",[1]!obMake("","int",E498)))^2,"")</f>
        <v>0.29939236197725144</v>
      </c>
      <c r="H498" s="42">
        <f>IF($D$22,[1]!obget([1]!obcall("",$B$24,"get",[1]!obMake("","int",E498))),"")</f>
        <v>0.17141183565809648</v>
      </c>
      <c r="AH498" s="24"/>
      <c r="IW498" s="28"/>
    </row>
    <row r="499" spans="1:257" x14ac:dyDescent="0.3">
      <c r="A499" s="28" t="str">
        <f t="shared" si="22"/>
        <v/>
      </c>
      <c r="B499" s="42">
        <f t="shared" si="21"/>
        <v>23.6</v>
      </c>
      <c r="C499" s="47">
        <f>IF($C$14,[1]!obget([1]!obcall("",$B$14,"getInitialMargin",[1]!obMake("","double",$B499))),"")</f>
        <v>0</v>
      </c>
      <c r="D499" s="45">
        <f>IF($C$13,[1]!obget([1]!obcall("",$B$13,"getInitialMargin",[1]!obMake("","double",$B499))),"")</f>
        <v>0</v>
      </c>
      <c r="E499" s="42">
        <f t="shared" si="23"/>
        <v>472</v>
      </c>
      <c r="F499" s="42">
        <f>IF($D$22,[1]!obget([1]!obcall("",$B$22,"get",[1]!obMake("","int",E499))),"")</f>
        <v>10.594565825394287</v>
      </c>
      <c r="G499" s="42">
        <f>IF($D$22,[1]!obget([1]!obcall("",$B$23,"get",[1]!obMake("","int",E499)))^2,"")</f>
        <v>5.9809030144539078E-3</v>
      </c>
      <c r="H499" s="42">
        <f>IF($D$22,[1]!obget([1]!obcall("",$B$24,"get",[1]!obMake("","int",E499))),"")</f>
        <v>0.30002643232133819</v>
      </c>
      <c r="AH499" s="24"/>
      <c r="IW499" s="28"/>
    </row>
    <row r="500" spans="1:257" x14ac:dyDescent="0.3">
      <c r="A500" s="28" t="str">
        <f t="shared" si="22"/>
        <v/>
      </c>
      <c r="B500" s="42">
        <f t="shared" si="21"/>
        <v>23.650000000000002</v>
      </c>
      <c r="C500" s="47">
        <f>IF($C$14,[1]!obget([1]!obcall("",$B$14,"getInitialMargin",[1]!obMake("","double",$B500))),"")</f>
        <v>0</v>
      </c>
      <c r="D500" s="45">
        <f>IF($C$13,[1]!obget([1]!obcall("",$B$13,"getInitialMargin",[1]!obMake("","double",$B500))),"")</f>
        <v>0</v>
      </c>
      <c r="E500" s="42">
        <f t="shared" si="23"/>
        <v>473</v>
      </c>
      <c r="F500" s="42">
        <f>IF($D$22,[1]!obget([1]!obcall("",$B$22,"get",[1]!obMake("","int",E500))),"")</f>
        <v>11.367678972757815</v>
      </c>
      <c r="G500" s="42">
        <f>IF($D$22,[1]!obget([1]!obcall("",$B$23,"get",[1]!obMake("","int",E500)))^2,"")</f>
        <v>0.11998910406975985</v>
      </c>
      <c r="H500" s="42">
        <f>IF($D$22,[1]!obget([1]!obcall("",$B$24,"get",[1]!obMake("","int",E500))),"")</f>
        <v>0.40694561471577728</v>
      </c>
      <c r="AH500" s="24"/>
      <c r="IW500" s="28"/>
    </row>
    <row r="501" spans="1:257" x14ac:dyDescent="0.3">
      <c r="A501" s="28" t="str">
        <f t="shared" si="22"/>
        <v/>
      </c>
      <c r="B501" s="42">
        <f t="shared" si="21"/>
        <v>23.700000000000003</v>
      </c>
      <c r="C501" s="47">
        <f>IF($C$14,[1]!obget([1]!obcall("",$B$14,"getInitialMargin",[1]!obMake("","double",$B501))),"")</f>
        <v>0</v>
      </c>
      <c r="D501" s="45">
        <f>IF($C$13,[1]!obget([1]!obcall("",$B$13,"getInitialMargin",[1]!obMake("","double",$B501))),"")</f>
        <v>0</v>
      </c>
      <c r="E501" s="42">
        <f t="shared" si="23"/>
        <v>474</v>
      </c>
      <c r="F501" s="42">
        <f>IF($D$22,[1]!obget([1]!obcall("",$B$22,"get",[1]!obMake("","int",E501))),"")</f>
        <v>6.8027544972046634</v>
      </c>
      <c r="G501" s="42">
        <f>IF($D$22,[1]!obget([1]!obcall("",$B$23,"get",[1]!obMake("","int",E501)))^2,"")</f>
        <v>3.4942231962537657E-3</v>
      </c>
      <c r="H501" s="42">
        <f>IF($D$22,[1]!obget([1]!obcall("",$B$24,"get",[1]!obMake("","int",E501))),"")</f>
        <v>0.13467416052234543</v>
      </c>
      <c r="AH501" s="24"/>
      <c r="IW501" s="28"/>
    </row>
    <row r="502" spans="1:257" x14ac:dyDescent="0.3">
      <c r="A502" s="28" t="str">
        <f t="shared" si="22"/>
        <v/>
      </c>
      <c r="B502" s="42">
        <f t="shared" si="21"/>
        <v>23.75</v>
      </c>
      <c r="C502" s="47">
        <f>IF($C$14,[1]!obget([1]!obcall("",$B$14,"getInitialMargin",[1]!obMake("","double",$B502))),"")</f>
        <v>0</v>
      </c>
      <c r="D502" s="45">
        <f>IF($C$13,[1]!obget([1]!obcall("",$B$13,"getInitialMargin",[1]!obMake("","double",$B502))),"")</f>
        <v>0</v>
      </c>
      <c r="E502" s="42">
        <f t="shared" si="23"/>
        <v>475</v>
      </c>
      <c r="F502" s="42">
        <f>IF($D$22,[1]!obget([1]!obcall("",$B$22,"get",[1]!obMake("","int",E502))),"")</f>
        <v>11.704959358592042</v>
      </c>
      <c r="G502" s="42">
        <f>IF($D$22,[1]!obget([1]!obcall("",$B$23,"get",[1]!obMake("","int",E502)))^2,"")</f>
        <v>0.37160222858010711</v>
      </c>
      <c r="H502" s="42">
        <f>IF($D$22,[1]!obget([1]!obcall("",$B$24,"get",[1]!obMake("","int",E502))),"")</f>
        <v>0.3995884607461162</v>
      </c>
      <c r="AH502" s="24"/>
      <c r="IW502" s="28"/>
    </row>
    <row r="503" spans="1:257" x14ac:dyDescent="0.3">
      <c r="A503" s="28" t="str">
        <f t="shared" si="22"/>
        <v/>
      </c>
      <c r="B503" s="42">
        <f t="shared" si="21"/>
        <v>23.8</v>
      </c>
      <c r="C503" s="47">
        <f>IF($C$14,[1]!obget([1]!obcall("",$B$14,"getInitialMargin",[1]!obMake("","double",$B503))),"")</f>
        <v>0</v>
      </c>
      <c r="D503" s="45">
        <f>IF($C$13,[1]!obget([1]!obcall("",$B$13,"getInitialMargin",[1]!obMake("","double",$B503))),"")</f>
        <v>0</v>
      </c>
      <c r="E503" s="42">
        <f t="shared" si="23"/>
        <v>476</v>
      </c>
      <c r="F503" s="42">
        <f>IF($D$22,[1]!obget([1]!obcall("",$B$22,"get",[1]!obMake("","int",E503))),"")</f>
        <v>7.3466996126598829</v>
      </c>
      <c r="G503" s="42">
        <f>IF($D$22,[1]!obget([1]!obcall("",$B$23,"get",[1]!obMake("","int",E503)))^2,"")</f>
        <v>4.7907861641402733E-2</v>
      </c>
      <c r="H503" s="42">
        <f>IF($D$22,[1]!obget([1]!obcall("",$B$24,"get",[1]!obMake("","int",E503))),"")</f>
        <v>0.14193346319442357</v>
      </c>
      <c r="AH503" s="24"/>
      <c r="IW503" s="28"/>
    </row>
    <row r="504" spans="1:257" x14ac:dyDescent="0.3">
      <c r="A504" s="28" t="str">
        <f t="shared" si="22"/>
        <v/>
      </c>
      <c r="B504" s="42">
        <f t="shared" si="21"/>
        <v>23.85</v>
      </c>
      <c r="C504" s="47">
        <f>IF($C$14,[1]!obget([1]!obcall("",$B$14,"getInitialMargin",[1]!obMake("","double",$B504))),"")</f>
        <v>0</v>
      </c>
      <c r="D504" s="45">
        <f>IF($C$13,[1]!obget([1]!obcall("",$B$13,"getInitialMargin",[1]!obMake("","double",$B504))),"")</f>
        <v>0</v>
      </c>
      <c r="E504" s="42">
        <f t="shared" si="23"/>
        <v>477</v>
      </c>
      <c r="F504" s="42">
        <f>IF($D$22,[1]!obget([1]!obcall("",$B$22,"get",[1]!obMake("","int",E504))),"")</f>
        <v>6.483269566363675</v>
      </c>
      <c r="G504" s="42">
        <f>IF($D$22,[1]!obget([1]!obcall("",$B$23,"get",[1]!obMake("","int",E504)))^2,"")</f>
        <v>1.1034347687729029E-5</v>
      </c>
      <c r="H504" s="42">
        <f>IF($D$22,[1]!obget([1]!obcall("",$B$24,"get",[1]!obMake("","int",E504))),"")</f>
        <v>0.13390255854556077</v>
      </c>
      <c r="AH504" s="24"/>
      <c r="IW504" s="28"/>
    </row>
    <row r="505" spans="1:257" x14ac:dyDescent="0.3">
      <c r="A505" s="28" t="str">
        <f t="shared" si="22"/>
        <v/>
      </c>
      <c r="B505" s="42">
        <f t="shared" si="21"/>
        <v>23.900000000000002</v>
      </c>
      <c r="C505" s="47">
        <f>IF($C$14,[1]!obget([1]!obcall("",$B$14,"getInitialMargin",[1]!obMake("","double",$B505))),"")</f>
        <v>0</v>
      </c>
      <c r="D505" s="45">
        <f>IF($C$13,[1]!obget([1]!obcall("",$B$13,"getInitialMargin",[1]!obMake("","double",$B505))),"")</f>
        <v>0</v>
      </c>
      <c r="E505" s="42">
        <f t="shared" si="23"/>
        <v>478</v>
      </c>
      <c r="F505" s="42">
        <f>IF($D$22,[1]!obget([1]!obcall("",$B$22,"get",[1]!obMake("","int",E505))),"")</f>
        <v>12.56790585962128</v>
      </c>
      <c r="G505" s="42">
        <f>IF($D$22,[1]!obget([1]!obcall("",$B$23,"get",[1]!obMake("","int",E505)))^2,"")</f>
        <v>1.4541908843640428</v>
      </c>
      <c r="H505" s="42">
        <f>IF($D$22,[1]!obget([1]!obcall("",$B$24,"get",[1]!obMake("","int",E505))),"")</f>
        <v>0.52150268374072883</v>
      </c>
      <c r="AH505" s="24"/>
      <c r="IW505" s="28"/>
    </row>
    <row r="506" spans="1:257" x14ac:dyDescent="0.3">
      <c r="A506" s="28" t="str">
        <f t="shared" si="22"/>
        <v/>
      </c>
      <c r="B506" s="42">
        <f t="shared" si="21"/>
        <v>23.950000000000003</v>
      </c>
      <c r="C506" s="47">
        <f>IF($C$14,[1]!obget([1]!obcall("",$B$14,"getInitialMargin",[1]!obMake("","double",$B506))),"")</f>
        <v>0</v>
      </c>
      <c r="D506" s="45">
        <f>IF($C$13,[1]!obget([1]!obcall("",$B$13,"getInitialMargin",[1]!obMake("","double",$B506))),"")</f>
        <v>0</v>
      </c>
      <c r="E506" s="42">
        <f t="shared" si="23"/>
        <v>479</v>
      </c>
      <c r="F506" s="42">
        <f>IF($D$22,[1]!obget([1]!obcall("",$B$22,"get",[1]!obMake("","int",E506))),"")</f>
        <v>7.499008292265378</v>
      </c>
      <c r="G506" s="42">
        <f>IF($D$22,[1]!obget([1]!obcall("",$B$23,"get",[1]!obMake("","int",E506)))^2,"")</f>
        <v>3.0142039245304054E-3</v>
      </c>
      <c r="H506" s="42">
        <f>IF($D$22,[1]!obget([1]!obcall("",$B$24,"get",[1]!obMake("","int",E506))),"")</f>
        <v>0.14356413510158861</v>
      </c>
      <c r="AH506" s="24"/>
      <c r="IW506" s="28"/>
    </row>
    <row r="507" spans="1:257" x14ac:dyDescent="0.3">
      <c r="A507" s="28">
        <f t="shared" si="22"/>
        <v>24</v>
      </c>
      <c r="B507" s="42">
        <f t="shared" si="21"/>
        <v>24</v>
      </c>
      <c r="C507" s="47">
        <f>IF($C$14,[1]!obget([1]!obcall("",$B$14,"getInitialMargin",[1]!obMake("","double",$B507))),"")</f>
        <v>0</v>
      </c>
      <c r="D507" s="45">
        <f>IF($C$13,[1]!obget([1]!obcall("",$B$13,"getInitialMargin",[1]!obMake("","double",$B507))),"")</f>
        <v>0</v>
      </c>
      <c r="E507" s="42">
        <f t="shared" si="23"/>
        <v>480</v>
      </c>
      <c r="F507" s="42">
        <f>IF($D$22,[1]!obget([1]!obcall("",$B$22,"get",[1]!obMake("","int",E507))),"")</f>
        <v>7.3477954947621553</v>
      </c>
      <c r="G507" s="42">
        <f>IF($D$22,[1]!obget([1]!obcall("",$B$23,"get",[1]!obMake("","int",E507)))^2,"")</f>
        <v>4.1468653671844852E-2</v>
      </c>
      <c r="H507" s="42">
        <f>IF($D$22,[1]!obget([1]!obcall("",$B$24,"get",[1]!obMake("","int",E507))),"")</f>
        <v>0.1411584639143777</v>
      </c>
      <c r="AH507" s="24"/>
      <c r="IW507" s="28"/>
    </row>
    <row r="508" spans="1:257" x14ac:dyDescent="0.3">
      <c r="A508" s="28" t="str">
        <f t="shared" si="22"/>
        <v/>
      </c>
      <c r="B508" s="42">
        <f t="shared" si="21"/>
        <v>24.05</v>
      </c>
      <c r="C508" s="47">
        <f>IF($C$14,[1]!obget([1]!obcall("",$B$14,"getInitialMargin",[1]!obMake("","double",$B508))),"")</f>
        <v>0</v>
      </c>
      <c r="D508" s="45">
        <f>IF($C$13,[1]!obget([1]!obcall("",$B$13,"getInitialMargin",[1]!obMake("","double",$B508))),"")</f>
        <v>0</v>
      </c>
      <c r="E508" s="42">
        <f t="shared" si="23"/>
        <v>481</v>
      </c>
      <c r="F508" s="42">
        <f>IF($D$22,[1]!obget([1]!obcall("",$B$22,"get",[1]!obMake("","int",E508))),"")</f>
        <v>7.8771922344260794</v>
      </c>
      <c r="G508" s="42">
        <f>IF($D$22,[1]!obget([1]!obcall("",$B$23,"get",[1]!obMake("","int",E508)))^2,"")</f>
        <v>0.32362088058521804</v>
      </c>
      <c r="H508" s="42">
        <f>IF($D$22,[1]!obget([1]!obcall("",$B$24,"get",[1]!obMake("","int",E508))),"")</f>
        <v>0.15745794733899143</v>
      </c>
      <c r="AH508" s="24"/>
      <c r="IW508" s="28"/>
    </row>
    <row r="509" spans="1:257" x14ac:dyDescent="0.3">
      <c r="A509" s="28" t="str">
        <f t="shared" si="22"/>
        <v/>
      </c>
      <c r="B509" s="42">
        <f t="shared" si="21"/>
        <v>24.1</v>
      </c>
      <c r="C509" s="47">
        <f>IF($C$14,[1]!obget([1]!obcall("",$B$14,"getInitialMargin",[1]!obMake("","double",$B509))),"")</f>
        <v>0</v>
      </c>
      <c r="D509" s="45">
        <f>IF($C$13,[1]!obget([1]!obcall("",$B$13,"getInitialMargin",[1]!obMake("","double",$B509))),"")</f>
        <v>0</v>
      </c>
      <c r="E509" s="42">
        <f t="shared" si="23"/>
        <v>482</v>
      </c>
      <c r="F509" s="42">
        <f>IF($D$22,[1]!obget([1]!obcall("",$B$22,"get",[1]!obMake("","int",E509))),"")</f>
        <v>4.4303939986358687</v>
      </c>
      <c r="G509" s="42">
        <f>IF($D$22,[1]!obget([1]!obcall("",$B$23,"get",[1]!obMake("","int",E509)))^2,"")</f>
        <v>1.6989888933361792E-2</v>
      </c>
      <c r="H509" s="42">
        <f>IF($D$22,[1]!obget([1]!obcall("",$B$24,"get",[1]!obMake("","int",E509))),"")</f>
        <v>0.17565208474742361</v>
      </c>
      <c r="AH509" s="24"/>
      <c r="IW509" s="28"/>
    </row>
    <row r="510" spans="1:257" x14ac:dyDescent="0.3">
      <c r="A510" s="28" t="str">
        <f t="shared" si="22"/>
        <v/>
      </c>
      <c r="B510" s="42">
        <f t="shared" si="21"/>
        <v>24.150000000000002</v>
      </c>
      <c r="C510" s="47">
        <f>IF($C$14,[1]!obget([1]!obcall("",$B$14,"getInitialMargin",[1]!obMake("","double",$B510))),"")</f>
        <v>0</v>
      </c>
      <c r="D510" s="45">
        <f>IF($C$13,[1]!obget([1]!obcall("",$B$13,"getInitialMargin",[1]!obMake("","double",$B510))),"")</f>
        <v>0</v>
      </c>
      <c r="E510" s="42">
        <f t="shared" si="23"/>
        <v>483</v>
      </c>
      <c r="F510" s="42">
        <f>IF($D$22,[1]!obget([1]!obcall("",$B$22,"get",[1]!obMake("","int",E510))),"")</f>
        <v>5.798292553901466</v>
      </c>
      <c r="G510" s="42">
        <f>IF($D$22,[1]!obget([1]!obcall("",$B$23,"get",[1]!obMake("","int",E510)))^2,"")</f>
        <v>4.1917953508474638E-3</v>
      </c>
      <c r="H510" s="42">
        <f>IF($D$22,[1]!obget([1]!obcall("",$B$24,"get",[1]!obMake("","int",E510))),"")</f>
        <v>0.13854828466978958</v>
      </c>
      <c r="AH510" s="24"/>
      <c r="IW510" s="28"/>
    </row>
    <row r="511" spans="1:257" x14ac:dyDescent="0.3">
      <c r="A511" s="28" t="str">
        <f t="shared" si="22"/>
        <v/>
      </c>
      <c r="B511" s="42">
        <f t="shared" si="21"/>
        <v>24.200000000000003</v>
      </c>
      <c r="C511" s="47">
        <f>IF($C$14,[1]!obget([1]!obcall("",$B$14,"getInitialMargin",[1]!obMake("","double",$B511))),"")</f>
        <v>0</v>
      </c>
      <c r="D511" s="45">
        <f>IF($C$13,[1]!obget([1]!obcall("",$B$13,"getInitialMargin",[1]!obMake("","double",$B511))),"")</f>
        <v>0</v>
      </c>
      <c r="E511" s="42">
        <f t="shared" si="23"/>
        <v>484</v>
      </c>
      <c r="F511" s="42">
        <f>IF($D$22,[1]!obget([1]!obcall("",$B$22,"get",[1]!obMake("","int",E511))),"")</f>
        <v>5.569294263347266</v>
      </c>
      <c r="G511" s="42">
        <f>IF($D$22,[1]!obget([1]!obcall("",$B$23,"get",[1]!obMake("","int",E511)))^2,"")</f>
        <v>0.27689726169392481</v>
      </c>
      <c r="H511" s="42">
        <f>IF($D$22,[1]!obget([1]!obcall("",$B$24,"get",[1]!obMake("","int",E511))),"")</f>
        <v>0.14201598190725961</v>
      </c>
      <c r="AH511" s="24"/>
      <c r="IW511" s="28"/>
    </row>
    <row r="512" spans="1:257" x14ac:dyDescent="0.3">
      <c r="A512" s="28" t="str">
        <f t="shared" si="22"/>
        <v/>
      </c>
      <c r="B512" s="42">
        <f t="shared" si="21"/>
        <v>24.25</v>
      </c>
      <c r="C512" s="47">
        <f>IF($C$14,[1]!obget([1]!obcall("",$B$14,"getInitialMargin",[1]!obMake("","double",$B512))),"")</f>
        <v>0</v>
      </c>
      <c r="D512" s="45">
        <f>IF($C$13,[1]!obget([1]!obcall("",$B$13,"getInitialMargin",[1]!obMake("","double",$B512))),"")</f>
        <v>0</v>
      </c>
      <c r="E512" s="42">
        <f t="shared" si="23"/>
        <v>485</v>
      </c>
      <c r="F512" s="42">
        <f>IF($D$22,[1]!obget([1]!obcall("",$B$22,"get",[1]!obMake("","int",E512))),"")</f>
        <v>8.7606530825163809</v>
      </c>
      <c r="G512" s="42">
        <f>IF($D$22,[1]!obget([1]!obcall("",$B$23,"get",[1]!obMake("","int",E512)))^2,"")</f>
        <v>4.6826154628635569E-2</v>
      </c>
      <c r="H512" s="42">
        <f>IF($D$22,[1]!obget([1]!obcall("",$B$24,"get",[1]!obMake("","int",E512))),"")</f>
        <v>0.17885790276775848</v>
      </c>
      <c r="AH512" s="24"/>
      <c r="IW512" s="28"/>
    </row>
    <row r="513" spans="1:257" x14ac:dyDescent="0.3">
      <c r="A513" s="28" t="str">
        <f t="shared" si="22"/>
        <v/>
      </c>
      <c r="B513" s="42">
        <f t="shared" si="21"/>
        <v>24.3</v>
      </c>
      <c r="C513" s="47">
        <f>IF($C$14,[1]!obget([1]!obcall("",$B$14,"getInitialMargin",[1]!obMake("","double",$B513))),"")</f>
        <v>0</v>
      </c>
      <c r="D513" s="45">
        <f>IF($C$13,[1]!obget([1]!obcall("",$B$13,"getInitialMargin",[1]!obMake("","double",$B513))),"")</f>
        <v>0</v>
      </c>
      <c r="E513" s="42">
        <f t="shared" si="23"/>
        <v>486</v>
      </c>
      <c r="F513" s="42">
        <f>IF($D$22,[1]!obget([1]!obcall("",$B$22,"get",[1]!obMake("","int",E513))),"")</f>
        <v>10.823869012443957</v>
      </c>
      <c r="G513" s="42">
        <f>IF($D$22,[1]!obget([1]!obcall("",$B$23,"get",[1]!obMake("","int",E513)))^2,"")</f>
        <v>0.21291087776792761</v>
      </c>
      <c r="H513" s="42">
        <f>IF($D$22,[1]!obget([1]!obcall("",$B$24,"get",[1]!obMake("","int",E513))),"")</f>
        <v>0.31519598089866352</v>
      </c>
      <c r="AH513" s="24"/>
      <c r="IW513" s="28"/>
    </row>
    <row r="514" spans="1:257" x14ac:dyDescent="0.3">
      <c r="A514" s="28" t="str">
        <f t="shared" si="22"/>
        <v/>
      </c>
      <c r="B514" s="42">
        <f t="shared" si="21"/>
        <v>24.35</v>
      </c>
      <c r="C514" s="47">
        <f>IF($C$14,[1]!obget([1]!obcall("",$B$14,"getInitialMargin",[1]!obMake("","double",$B514))),"")</f>
        <v>0</v>
      </c>
      <c r="D514" s="45">
        <f>IF($C$13,[1]!obget([1]!obcall("",$B$13,"getInitialMargin",[1]!obMake("","double",$B514))),"")</f>
        <v>0</v>
      </c>
      <c r="E514" s="42">
        <f t="shared" si="23"/>
        <v>487</v>
      </c>
      <c r="F514" s="42">
        <f>IF($D$22,[1]!obget([1]!obcall("",$B$22,"get",[1]!obMake("","int",E514))),"")</f>
        <v>15.505242593616426</v>
      </c>
      <c r="G514" s="42">
        <f>IF($D$22,[1]!obget([1]!obcall("",$B$23,"get",[1]!obMake("","int",E514)))^2,"")</f>
        <v>2.9211096894792804E-3</v>
      </c>
      <c r="H514" s="42">
        <f>IF($D$22,[1]!obget([1]!obcall("",$B$24,"get",[1]!obMake("","int",E514))),"")</f>
        <v>0.96512578215163058</v>
      </c>
      <c r="AH514" s="24"/>
      <c r="IW514" s="28"/>
    </row>
    <row r="515" spans="1:257" x14ac:dyDescent="0.3">
      <c r="A515" s="28" t="str">
        <f t="shared" si="22"/>
        <v/>
      </c>
      <c r="B515" s="42">
        <f t="shared" si="21"/>
        <v>24.400000000000002</v>
      </c>
      <c r="C515" s="47">
        <f>IF($C$14,[1]!obget([1]!obcall("",$B$14,"getInitialMargin",[1]!obMake("","double",$B515))),"")</f>
        <v>0</v>
      </c>
      <c r="D515" s="45">
        <f>IF($C$13,[1]!obget([1]!obcall("",$B$13,"getInitialMargin",[1]!obMake("","double",$B515))),"")</f>
        <v>0</v>
      </c>
      <c r="E515" s="42">
        <f t="shared" si="23"/>
        <v>488</v>
      </c>
      <c r="F515" s="42">
        <f>IF($D$22,[1]!obget([1]!obcall("",$B$22,"get",[1]!obMake("","int",E515))),"")</f>
        <v>15.643905598600981</v>
      </c>
      <c r="G515" s="42">
        <f>IF($D$22,[1]!obget([1]!obcall("",$B$23,"get",[1]!obMake("","int",E515)))^2,"")</f>
        <v>0.68696564276542704</v>
      </c>
      <c r="H515" s="42">
        <f>IF($D$22,[1]!obget([1]!obcall("",$B$24,"get",[1]!obMake("","int",E515))),"")</f>
        <v>0.93584097513060516</v>
      </c>
      <c r="AH515" s="24"/>
      <c r="IW515" s="28"/>
    </row>
    <row r="516" spans="1:257" x14ac:dyDescent="0.3">
      <c r="A516" s="28" t="str">
        <f t="shared" si="22"/>
        <v/>
      </c>
      <c r="B516" s="42">
        <f t="shared" si="21"/>
        <v>24.450000000000003</v>
      </c>
      <c r="C516" s="47">
        <f>IF($C$14,[1]!obget([1]!obcall("",$B$14,"getInitialMargin",[1]!obMake("","double",$B516))),"")</f>
        <v>0</v>
      </c>
      <c r="D516" s="45">
        <f>IF($C$13,[1]!obget([1]!obcall("",$B$13,"getInitialMargin",[1]!obMake("","double",$B516))),"")</f>
        <v>0</v>
      </c>
      <c r="E516" s="42">
        <f t="shared" si="23"/>
        <v>489</v>
      </c>
      <c r="F516" s="42">
        <f>IF($D$22,[1]!obget([1]!obcall("",$B$22,"get",[1]!obMake("","int",E516))),"")</f>
        <v>11.190471596353706</v>
      </c>
      <c r="G516" s="42">
        <f>IF($D$22,[1]!obget([1]!obcall("",$B$23,"get",[1]!obMake("","int",E516)))^2,"")</f>
        <v>8.6115726591570352E-2</v>
      </c>
      <c r="H516" s="42">
        <f>IF($D$22,[1]!obget([1]!obcall("",$B$24,"get",[1]!obMake("","int",E516))),"")</f>
        <v>0.37832428413193275</v>
      </c>
      <c r="AH516" s="24"/>
      <c r="IW516" s="28"/>
    </row>
    <row r="517" spans="1:257" x14ac:dyDescent="0.3">
      <c r="A517" s="28">
        <f t="shared" si="22"/>
        <v>24.5</v>
      </c>
      <c r="B517" s="42">
        <f t="shared" si="21"/>
        <v>24.5</v>
      </c>
      <c r="C517" s="47">
        <f>IF($C$14,[1]!obget([1]!obcall("",$B$14,"getInitialMargin",[1]!obMake("","double",$B517))),"")</f>
        <v>0</v>
      </c>
      <c r="D517" s="45">
        <f>IF($C$13,[1]!obget([1]!obcall("",$B$13,"getInitialMargin",[1]!obMake("","double",$B517))),"")</f>
        <v>0</v>
      </c>
      <c r="E517" s="42">
        <f t="shared" si="23"/>
        <v>490</v>
      </c>
      <c r="F517" s="42">
        <f>IF($D$22,[1]!obget([1]!obcall("",$B$22,"get",[1]!obMake("","int",E517))),"")</f>
        <v>6.9562215968854675</v>
      </c>
      <c r="G517" s="42">
        <f>IF($D$22,[1]!obget([1]!obcall("",$B$23,"get",[1]!obMake("","int",E517)))^2,"")</f>
        <v>3.76973837134425E-2</v>
      </c>
      <c r="H517" s="42">
        <f>IF($D$22,[1]!obget([1]!obcall("",$B$24,"get",[1]!obMake("","int",E517))),"")</f>
        <v>0.13550427489837785</v>
      </c>
      <c r="AH517" s="24"/>
      <c r="IW517" s="28"/>
    </row>
    <row r="518" spans="1:257" x14ac:dyDescent="0.3">
      <c r="A518" s="28" t="str">
        <f t="shared" si="22"/>
        <v/>
      </c>
      <c r="B518" s="42">
        <f t="shared" si="21"/>
        <v>24.55</v>
      </c>
      <c r="C518" s="47">
        <f>IF($C$14,[1]!obget([1]!obcall("",$B$14,"getInitialMargin",[1]!obMake("","double",$B518))),"")</f>
        <v>0</v>
      </c>
      <c r="D518" s="45">
        <f>IF($C$13,[1]!obget([1]!obcall("",$B$13,"getInitialMargin",[1]!obMake("","double",$B518))),"")</f>
        <v>0</v>
      </c>
      <c r="E518" s="42">
        <f t="shared" si="23"/>
        <v>491</v>
      </c>
      <c r="F518" s="42">
        <f>IF($D$22,[1]!obget([1]!obcall("",$B$22,"get",[1]!obMake("","int",E518))),"")</f>
        <v>7.466624351842313</v>
      </c>
      <c r="G518" s="42">
        <f>IF($D$22,[1]!obget([1]!obcall("",$B$23,"get",[1]!obMake("","int",E518)))^2,"")</f>
        <v>0.57979288336032453</v>
      </c>
      <c r="H518" s="42">
        <f>IF($D$22,[1]!obget([1]!obcall("",$B$24,"get",[1]!obMake("","int",E518))),"")</f>
        <v>0.1459310792477394</v>
      </c>
      <c r="AH518" s="24"/>
      <c r="IW518" s="28"/>
    </row>
    <row r="519" spans="1:257" x14ac:dyDescent="0.3">
      <c r="A519" s="28" t="str">
        <f t="shared" si="22"/>
        <v/>
      </c>
      <c r="B519" s="42">
        <f t="shared" si="21"/>
        <v>24.6</v>
      </c>
      <c r="C519" s="47">
        <f>IF($C$14,[1]!obget([1]!obcall("",$B$14,"getInitialMargin",[1]!obMake("","double",$B519))),"")</f>
        <v>0</v>
      </c>
      <c r="D519" s="45">
        <f>IF($C$13,[1]!obget([1]!obcall("",$B$13,"getInitialMargin",[1]!obMake("","double",$B519))),"")</f>
        <v>0</v>
      </c>
      <c r="E519" s="42">
        <f t="shared" si="23"/>
        <v>492</v>
      </c>
      <c r="F519" s="42">
        <f>IF($D$22,[1]!obget([1]!obcall("",$B$22,"get",[1]!obMake("","int",E519))),"")</f>
        <v>13.440790317879072</v>
      </c>
      <c r="G519" s="42">
        <f>IF($D$22,[1]!obget([1]!obcall("",$B$23,"get",[1]!obMake("","int",E519)))^2,"")</f>
        <v>0.19408023026109356</v>
      </c>
      <c r="H519" s="42">
        <f>IF($D$22,[1]!obget([1]!obcall("",$B$24,"get",[1]!obMake("","int",E519))),"")</f>
        <v>0.61209015470693173</v>
      </c>
      <c r="AH519" s="24"/>
      <c r="IW519" s="28"/>
    </row>
    <row r="520" spans="1:257" x14ac:dyDescent="0.3">
      <c r="A520" s="28" t="str">
        <f t="shared" si="22"/>
        <v/>
      </c>
      <c r="B520" s="42">
        <f t="shared" si="21"/>
        <v>24.650000000000002</v>
      </c>
      <c r="C520" s="47">
        <f>IF($C$14,[1]!obget([1]!obcall("",$B$14,"getInitialMargin",[1]!obMake("","double",$B520))),"")</f>
        <v>0</v>
      </c>
      <c r="D520" s="45">
        <f>IF($C$13,[1]!obget([1]!obcall("",$B$13,"getInitialMargin",[1]!obMake("","double",$B520))),"")</f>
        <v>0</v>
      </c>
      <c r="E520" s="42">
        <f t="shared" si="23"/>
        <v>493</v>
      </c>
      <c r="F520" s="42">
        <f>IF($D$22,[1]!obget([1]!obcall("",$B$22,"get",[1]!obMake("","int",E520))),"")</f>
        <v>5.5725483591128659</v>
      </c>
      <c r="G520" s="42">
        <f>IF($D$22,[1]!obget([1]!obcall("",$B$23,"get",[1]!obMake("","int",E520)))^2,"")</f>
        <v>0.21496882348520388</v>
      </c>
      <c r="H520" s="42">
        <f>IF($D$22,[1]!obget([1]!obcall("",$B$24,"get",[1]!obMake("","int",E520))),"")</f>
        <v>0.1405608699146827</v>
      </c>
      <c r="AH520" s="24"/>
      <c r="IW520" s="28"/>
    </row>
    <row r="521" spans="1:257" x14ac:dyDescent="0.3">
      <c r="A521" s="28" t="str">
        <f t="shared" si="22"/>
        <v/>
      </c>
      <c r="B521" s="42">
        <f t="shared" si="21"/>
        <v>24.700000000000003</v>
      </c>
      <c r="C521" s="47">
        <f>IF($C$14,[1]!obget([1]!obcall("",$B$14,"getInitialMargin",[1]!obMake("","double",$B521))),"")</f>
        <v>0</v>
      </c>
      <c r="D521" s="45">
        <f>IF($C$13,[1]!obget([1]!obcall("",$B$13,"getInitialMargin",[1]!obMake("","double",$B521))),"")</f>
        <v>0</v>
      </c>
      <c r="E521" s="42">
        <f t="shared" si="23"/>
        <v>494</v>
      </c>
      <c r="F521" s="42">
        <f>IF($D$22,[1]!obget([1]!obcall("",$B$22,"get",[1]!obMake("","int",E521))),"")</f>
        <v>6.7880961675012541</v>
      </c>
      <c r="G521" s="42">
        <f>IF($D$22,[1]!obget([1]!obcall("",$B$23,"get",[1]!obMake("","int",E521)))^2,"")</f>
        <v>1.3811442802212779E-2</v>
      </c>
      <c r="H521" s="42">
        <f>IF($D$22,[1]!obget([1]!obcall("",$B$24,"get",[1]!obMake("","int",E521))),"")</f>
        <v>0.13501078929220467</v>
      </c>
      <c r="AH521" s="24"/>
      <c r="IW521" s="28"/>
    </row>
    <row r="522" spans="1:257" x14ac:dyDescent="0.3">
      <c r="A522" s="28" t="str">
        <f t="shared" si="22"/>
        <v/>
      </c>
      <c r="B522" s="42">
        <f t="shared" si="21"/>
        <v>24.75</v>
      </c>
      <c r="C522" s="47">
        <f>IF($C$14,[1]!obget([1]!obcall("",$B$14,"getInitialMargin",[1]!obMake("","double",$B522))),"")</f>
        <v>0</v>
      </c>
      <c r="D522" s="45">
        <f>IF($C$13,[1]!obget([1]!obcall("",$B$13,"getInitialMargin",[1]!obMake("","double",$B522))),"")</f>
        <v>0</v>
      </c>
      <c r="E522" s="42">
        <f t="shared" si="23"/>
        <v>495</v>
      </c>
      <c r="F522" s="42">
        <f>IF($D$22,[1]!obget([1]!obcall("",$B$22,"get",[1]!obMake("","int",E522))),"")</f>
        <v>6.6023972815612648</v>
      </c>
      <c r="G522" s="42">
        <f>IF($D$22,[1]!obget([1]!obcall("",$B$23,"get",[1]!obMake("","int",E522)))^2,"")</f>
        <v>0.22554734665198126</v>
      </c>
      <c r="H522" s="42">
        <f>IF($D$22,[1]!obget([1]!obcall("",$B$24,"get",[1]!obMake("","int",E522))),"")</f>
        <v>0.13428533919344332</v>
      </c>
      <c r="AH522" s="24"/>
      <c r="IW522" s="28"/>
    </row>
    <row r="523" spans="1:257" x14ac:dyDescent="0.3">
      <c r="A523" s="28" t="str">
        <f t="shared" si="22"/>
        <v/>
      </c>
      <c r="B523" s="42">
        <f t="shared" si="21"/>
        <v>24.8</v>
      </c>
      <c r="C523" s="47">
        <f>IF($C$14,[1]!obget([1]!obcall("",$B$14,"getInitialMargin",[1]!obMake("","double",$B523))),"")</f>
        <v>0</v>
      </c>
      <c r="D523" s="45">
        <f>IF($C$13,[1]!obget([1]!obcall("",$B$13,"getInitialMargin",[1]!obMake("","double",$B523))),"")</f>
        <v>0</v>
      </c>
      <c r="E523" s="42">
        <f t="shared" si="23"/>
        <v>496</v>
      </c>
      <c r="F523" s="42">
        <f>IF($D$22,[1]!obget([1]!obcall("",$B$22,"get",[1]!obMake("","int",E523))),"")</f>
        <v>7.5410929360631433</v>
      </c>
      <c r="G523" s="42">
        <f>IF($D$22,[1]!obget([1]!obcall("",$B$23,"get",[1]!obMake("","int",E523)))^2,"")</f>
        <v>0.17716953702362481</v>
      </c>
      <c r="H523" s="42">
        <f>IF($D$22,[1]!obget([1]!obcall("",$B$24,"get",[1]!obMake("","int",E523))),"")</f>
        <v>0.14752588661954824</v>
      </c>
      <c r="AH523" s="24"/>
      <c r="IW523" s="28"/>
    </row>
    <row r="524" spans="1:257" x14ac:dyDescent="0.3">
      <c r="A524" s="28" t="str">
        <f t="shared" si="22"/>
        <v/>
      </c>
      <c r="B524" s="42">
        <f t="shared" si="21"/>
        <v>24.85</v>
      </c>
      <c r="C524" s="47">
        <f>IF($C$14,[1]!obget([1]!obcall("",$B$14,"getInitialMargin",[1]!obMake("","double",$B524))),"")</f>
        <v>0</v>
      </c>
      <c r="D524" s="45">
        <f>IF($C$13,[1]!obget([1]!obcall("",$B$13,"getInitialMargin",[1]!obMake("","double",$B524))),"")</f>
        <v>0</v>
      </c>
      <c r="E524" s="42">
        <f t="shared" si="23"/>
        <v>497</v>
      </c>
      <c r="F524" s="42">
        <f>IF($D$22,[1]!obget([1]!obcall("",$B$22,"get",[1]!obMake("","int",E524))),"")</f>
        <v>10.643302203824648</v>
      </c>
      <c r="G524" s="42">
        <f>IF($D$22,[1]!obget([1]!obcall("",$B$23,"get",[1]!obMake("","int",E524)))^2,"")</f>
        <v>6.8874178698967295E-2</v>
      </c>
      <c r="H524" s="42">
        <f>IF($D$22,[1]!obget([1]!obcall("",$B$24,"get",[1]!obMake("","int",E524))),"")</f>
        <v>0.30149705634299995</v>
      </c>
      <c r="AH524" s="24"/>
      <c r="IW524" s="28"/>
    </row>
    <row r="525" spans="1:257" x14ac:dyDescent="0.3">
      <c r="A525" s="28" t="str">
        <f t="shared" si="22"/>
        <v/>
      </c>
      <c r="B525" s="42">
        <f t="shared" si="21"/>
        <v>24.900000000000002</v>
      </c>
      <c r="C525" s="47">
        <f>IF($C$14,[1]!obget([1]!obcall("",$B$14,"getInitialMargin",[1]!obMake("","double",$B525))),"")</f>
        <v>0</v>
      </c>
      <c r="D525" s="45">
        <f>IF($C$13,[1]!obget([1]!obcall("",$B$13,"getInitialMargin",[1]!obMake("","double",$B525))),"")</f>
        <v>0</v>
      </c>
      <c r="E525" s="42">
        <f t="shared" si="23"/>
        <v>498</v>
      </c>
      <c r="F525" s="42">
        <f>IF($D$22,[1]!obget([1]!obcall("",$B$22,"get",[1]!obMake("","int",E525))),"")</f>
        <v>9.479788651975646</v>
      </c>
      <c r="G525" s="42">
        <f>IF($D$22,[1]!obget([1]!obcall("",$B$23,"get",[1]!obMake("","int",E525)))^2,"")</f>
        <v>0.33712136969751583</v>
      </c>
      <c r="H525" s="42">
        <f>IF($D$22,[1]!obget([1]!obcall("",$B$24,"get",[1]!obMake("","int",E525))),"")</f>
        <v>0.22473336890824391</v>
      </c>
      <c r="AH525" s="24"/>
      <c r="IW525" s="28"/>
    </row>
    <row r="526" spans="1:257" x14ac:dyDescent="0.3">
      <c r="A526" s="28" t="str">
        <f t="shared" si="22"/>
        <v/>
      </c>
      <c r="B526" s="42">
        <f t="shared" si="21"/>
        <v>24.950000000000003</v>
      </c>
      <c r="C526" s="47">
        <f>IF($C$14,[1]!obget([1]!obcall("",$B$14,"getInitialMargin",[1]!obMake("","double",$B526))),"")</f>
        <v>0</v>
      </c>
      <c r="D526" s="45">
        <f>IF($C$13,[1]!obget([1]!obcall("",$B$13,"getInitialMargin",[1]!obMake("","double",$B526))),"")</f>
        <v>0</v>
      </c>
      <c r="E526" s="42">
        <f t="shared" si="23"/>
        <v>499</v>
      </c>
      <c r="F526" s="42">
        <f>IF($D$22,[1]!obget([1]!obcall("",$B$22,"get",[1]!obMake("","int",E526))),"")</f>
        <v>6.3388292830947695</v>
      </c>
      <c r="G526" s="42">
        <f>IF($D$22,[1]!obget([1]!obcall("",$B$23,"get",[1]!obMake("","int",E526)))^2,"")</f>
        <v>2.4063229002626758E-3</v>
      </c>
      <c r="H526" s="42">
        <f>IF($D$22,[1]!obget([1]!obcall("",$B$24,"get",[1]!obMake("","int",E526))),"")</f>
        <v>0.13412320326851962</v>
      </c>
      <c r="AH526" s="24"/>
      <c r="IW526" s="28"/>
    </row>
    <row r="527" spans="1:257" x14ac:dyDescent="0.3">
      <c r="A527" s="28">
        <f t="shared" si="22"/>
        <v>25</v>
      </c>
      <c r="B527" s="42">
        <f t="shared" si="21"/>
        <v>25</v>
      </c>
      <c r="C527" s="47">
        <f>IF($C$14,[1]!obget([1]!obcall("",$B$14,"getInitialMargin",[1]!obMake("","double",$B527))),"")</f>
        <v>0</v>
      </c>
      <c r="D527" s="45">
        <f>IF($C$13,[1]!obget([1]!obcall("",$B$13,"getInitialMargin",[1]!obMake("","double",$B527))),"")</f>
        <v>0</v>
      </c>
      <c r="E527" s="42">
        <f t="shared" si="23"/>
        <v>500</v>
      </c>
      <c r="F527" s="42">
        <f>IF($D$22,[1]!obget([1]!obcall("",$B$22,"get",[1]!obMake("","int",E527))),"")</f>
        <v>10.802791971972907</v>
      </c>
      <c r="G527" s="42">
        <f>IF($D$22,[1]!obget([1]!obcall("",$B$23,"get",[1]!obMake("","int",E527)))^2,"")</f>
        <v>2.4649089263144772E-2</v>
      </c>
      <c r="H527" s="42">
        <f>IF($D$22,[1]!obget([1]!obcall("",$B$24,"get",[1]!obMake("","int",E527))),"")</f>
        <v>0.33069485622326944</v>
      </c>
      <c r="AH527" s="24"/>
      <c r="IW527" s="28"/>
    </row>
    <row r="528" spans="1:257" x14ac:dyDescent="0.3">
      <c r="A528" s="28" t="str">
        <f t="shared" si="22"/>
        <v/>
      </c>
      <c r="B528" s="42">
        <f t="shared" si="21"/>
        <v>25.05</v>
      </c>
      <c r="C528" s="47">
        <f>IF($C$14,[1]!obget([1]!obcall("",$B$14,"getInitialMargin",[1]!obMake("","double",$B528))),"")</f>
        <v>0</v>
      </c>
      <c r="D528" s="45">
        <f>IF($C$13,[1]!obget([1]!obcall("",$B$13,"getInitialMargin",[1]!obMake("","double",$B528))),"")</f>
        <v>0</v>
      </c>
      <c r="E528" s="42">
        <f t="shared" si="23"/>
        <v>501</v>
      </c>
      <c r="F528" s="42">
        <f>IF($D$22,[1]!obget([1]!obcall("",$B$22,"get",[1]!obMake("","int",E528))),"")</f>
        <v>7.9247441429718091</v>
      </c>
      <c r="G528" s="42">
        <f>IF($D$22,[1]!obget([1]!obcall("",$B$23,"get",[1]!obMake("","int",E528)))^2,"")</f>
        <v>0.53987416805278943</v>
      </c>
      <c r="H528" s="42">
        <f>IF($D$22,[1]!obget([1]!obcall("",$B$24,"get",[1]!obMake("","int",E528))),"")</f>
        <v>0.15620868082930528</v>
      </c>
      <c r="AH528" s="24"/>
      <c r="IW528" s="28"/>
    </row>
    <row r="529" spans="1:257" x14ac:dyDescent="0.3">
      <c r="A529" s="28" t="str">
        <f t="shared" si="22"/>
        <v/>
      </c>
      <c r="B529" s="42">
        <f t="shared" si="21"/>
        <v>25.1</v>
      </c>
      <c r="C529" s="47">
        <f>IF($C$14,[1]!obget([1]!obcall("",$B$14,"getInitialMargin",[1]!obMake("","double",$B529))),"")</f>
        <v>0</v>
      </c>
      <c r="D529" s="45">
        <f>IF($C$13,[1]!obget([1]!obcall("",$B$13,"getInitialMargin",[1]!obMake("","double",$B529))),"")</f>
        <v>0</v>
      </c>
      <c r="E529" s="42">
        <f t="shared" si="23"/>
        <v>502</v>
      </c>
      <c r="F529" s="42">
        <f>IF($D$22,[1]!obget([1]!obcall("",$B$22,"get",[1]!obMake("","int",E529))),"")</f>
        <v>6.6864656490846173</v>
      </c>
      <c r="G529" s="42">
        <f>IF($D$22,[1]!obget([1]!obcall("",$B$23,"get",[1]!obMake("","int",E529)))^2,"")</f>
        <v>6.3920620223485377E-4</v>
      </c>
      <c r="H529" s="42">
        <f>IF($D$22,[1]!obget([1]!obcall("",$B$24,"get",[1]!obMake("","int",E529))),"")</f>
        <v>0.13427189657247957</v>
      </c>
      <c r="AH529" s="24"/>
      <c r="IW529" s="28"/>
    </row>
    <row r="530" spans="1:257" x14ac:dyDescent="0.3">
      <c r="A530" s="28" t="str">
        <f t="shared" si="22"/>
        <v/>
      </c>
      <c r="B530" s="42">
        <f t="shared" si="21"/>
        <v>25.150000000000002</v>
      </c>
      <c r="C530" s="47">
        <f>IF($C$14,[1]!obget([1]!obcall("",$B$14,"getInitialMargin",[1]!obMake("","double",$B530))),"")</f>
        <v>0</v>
      </c>
      <c r="D530" s="45">
        <f>IF($C$13,[1]!obget([1]!obcall("",$B$13,"getInitialMargin",[1]!obMake("","double",$B530))),"")</f>
        <v>0</v>
      </c>
      <c r="E530" s="42">
        <f t="shared" si="23"/>
        <v>503</v>
      </c>
      <c r="F530" s="42">
        <f>IF($D$22,[1]!obget([1]!obcall("",$B$22,"get",[1]!obMake("","int",E530))),"")</f>
        <v>6.3717363308832216</v>
      </c>
      <c r="G530" s="42">
        <f>IF($D$22,[1]!obget([1]!obcall("",$B$23,"get",[1]!obMake("","int",E530)))^2,"")</f>
        <v>0.12061847621138114</v>
      </c>
      <c r="H530" s="42">
        <f>IF($D$22,[1]!obget([1]!obcall("",$B$24,"get",[1]!obMake("","int",E530))),"")</f>
        <v>0.13395858268097643</v>
      </c>
      <c r="AH530" s="24"/>
      <c r="IW530" s="28"/>
    </row>
    <row r="531" spans="1:257" x14ac:dyDescent="0.3">
      <c r="A531" s="28" t="str">
        <f t="shared" si="22"/>
        <v/>
      </c>
      <c r="B531" s="42">
        <f t="shared" si="21"/>
        <v>25.200000000000003</v>
      </c>
      <c r="C531" s="47">
        <f>IF($C$14,[1]!obget([1]!obcall("",$B$14,"getInitialMargin",[1]!obMake("","double",$B531))),"")</f>
        <v>0</v>
      </c>
      <c r="D531" s="45">
        <f>IF($C$13,[1]!obget([1]!obcall("",$B$13,"getInitialMargin",[1]!obMake("","double",$B531))),"")</f>
        <v>0</v>
      </c>
      <c r="E531" s="42">
        <f t="shared" si="23"/>
        <v>504</v>
      </c>
      <c r="F531" s="42">
        <f>IF($D$22,[1]!obget([1]!obcall("",$B$22,"get",[1]!obMake("","int",E531))),"")</f>
        <v>9.4461460958768182</v>
      </c>
      <c r="G531" s="42">
        <f>IF($D$22,[1]!obget([1]!obcall("",$B$23,"get",[1]!obMake("","int",E531)))^2,"")</f>
        <v>9.1995478809170694E-2</v>
      </c>
      <c r="H531" s="42">
        <f>IF($D$22,[1]!obget([1]!obcall("",$B$24,"get",[1]!obMake("","int",E531))),"")</f>
        <v>0.22148613484564128</v>
      </c>
      <c r="AH531" s="24"/>
      <c r="IW531" s="28"/>
    </row>
    <row r="532" spans="1:257" x14ac:dyDescent="0.3">
      <c r="A532" s="28" t="str">
        <f t="shared" si="22"/>
        <v/>
      </c>
      <c r="B532" s="42">
        <f t="shared" si="21"/>
        <v>25.25</v>
      </c>
      <c r="C532" s="47">
        <f>IF($C$14,[1]!obget([1]!obcall("",$B$14,"getInitialMargin",[1]!obMake("","double",$B532))),"")</f>
        <v>0</v>
      </c>
      <c r="D532" s="45">
        <f>IF($C$13,[1]!obget([1]!obcall("",$B$13,"getInitialMargin",[1]!obMake("","double",$B532))),"")</f>
        <v>0</v>
      </c>
      <c r="E532" s="42">
        <f t="shared" si="23"/>
        <v>505</v>
      </c>
      <c r="F532" s="42">
        <f>IF($D$22,[1]!obget([1]!obcall("",$B$22,"get",[1]!obMake("","int",E532))),"")</f>
        <v>5.2018721427905046</v>
      </c>
      <c r="G532" s="42">
        <f>IF($D$22,[1]!obget([1]!obcall("",$B$23,"get",[1]!obMake("","int",E532)))^2,"")</f>
        <v>1.6419496662870652E-3</v>
      </c>
      <c r="H532" s="42">
        <f>IF($D$22,[1]!obget([1]!obcall("",$B$24,"get",[1]!obMake("","int",E532))),"")</f>
        <v>0.14894894375643636</v>
      </c>
      <c r="AH532" s="24"/>
      <c r="IW532" s="28"/>
    </row>
    <row r="533" spans="1:257" x14ac:dyDescent="0.3">
      <c r="A533" s="28" t="str">
        <f t="shared" si="22"/>
        <v/>
      </c>
      <c r="B533" s="42">
        <f t="shared" si="21"/>
        <v>25.3</v>
      </c>
      <c r="C533" s="47">
        <f>IF($C$14,[1]!obget([1]!obcall("",$B$14,"getInitialMargin",[1]!obMake("","double",$B533))),"")</f>
        <v>0</v>
      </c>
      <c r="D533" s="45">
        <f>IF($C$13,[1]!obget([1]!obcall("",$B$13,"getInitialMargin",[1]!obMake("","double",$B533))),"")</f>
        <v>0</v>
      </c>
      <c r="E533" s="42">
        <f t="shared" si="23"/>
        <v>506</v>
      </c>
      <c r="F533" s="42">
        <f>IF($D$22,[1]!obget([1]!obcall("",$B$22,"get",[1]!obMake("","int",E533))),"")</f>
        <v>13.085011472349894</v>
      </c>
      <c r="G533" s="42">
        <f>IF($D$22,[1]!obget([1]!obcall("",$B$23,"get",[1]!obMake("","int",E533)))^2,"")</f>
        <v>2.5966651786034949</v>
      </c>
      <c r="H533" s="42">
        <f>IF($D$22,[1]!obget([1]!obcall("",$B$24,"get",[1]!obMake("","int",E533))),"")</f>
        <v>0.59217745485284778</v>
      </c>
      <c r="AH533" s="24"/>
      <c r="IW533" s="28"/>
    </row>
    <row r="534" spans="1:257" x14ac:dyDescent="0.3">
      <c r="A534" s="28" t="str">
        <f t="shared" si="22"/>
        <v/>
      </c>
      <c r="B534" s="42">
        <f t="shared" si="21"/>
        <v>25.35</v>
      </c>
      <c r="C534" s="47">
        <f>IF($C$14,[1]!obget([1]!obcall("",$B$14,"getInitialMargin",[1]!obMake("","double",$B534))),"")</f>
        <v>0</v>
      </c>
      <c r="D534" s="45">
        <f>IF($C$13,[1]!obget([1]!obcall("",$B$13,"getInitialMargin",[1]!obMake("","double",$B534))),"")</f>
        <v>0</v>
      </c>
      <c r="E534" s="42">
        <f t="shared" si="23"/>
        <v>507</v>
      </c>
      <c r="F534" s="42">
        <f>IF($D$22,[1]!obget([1]!obcall("",$B$22,"get",[1]!obMake("","int",E534))),"")</f>
        <v>6.2197807510009282</v>
      </c>
      <c r="G534" s="42">
        <f>IF($D$22,[1]!obget([1]!obcall("",$B$23,"get",[1]!obMake("","int",E534)))^2,"")</f>
        <v>0.17947360044374958</v>
      </c>
      <c r="H534" s="42">
        <f>IF($D$22,[1]!obget([1]!obcall("",$B$24,"get",[1]!obMake("","int",E534))),"")</f>
        <v>0.13417127780593557</v>
      </c>
      <c r="AH534" s="24"/>
      <c r="IW534" s="28"/>
    </row>
    <row r="535" spans="1:257" x14ac:dyDescent="0.3">
      <c r="A535" s="28" t="str">
        <f t="shared" si="22"/>
        <v/>
      </c>
      <c r="B535" s="42">
        <f t="shared" si="21"/>
        <v>25.400000000000002</v>
      </c>
      <c r="C535" s="47">
        <f>IF($C$14,[1]!obget([1]!obcall("",$B$14,"getInitialMargin",[1]!obMake("","double",$B535))),"")</f>
        <v>0</v>
      </c>
      <c r="D535" s="45">
        <f>IF($C$13,[1]!obget([1]!obcall("",$B$13,"getInitialMargin",[1]!obMake("","double",$B535))),"")</f>
        <v>0</v>
      </c>
      <c r="E535" s="42">
        <f t="shared" si="23"/>
        <v>508</v>
      </c>
      <c r="F535" s="42">
        <f>IF($D$22,[1]!obget([1]!obcall("",$B$22,"get",[1]!obMake("","int",E535))),"")</f>
        <v>5.1995378999039588</v>
      </c>
      <c r="G535" s="42">
        <f>IF($D$22,[1]!obget([1]!obcall("",$B$23,"get",[1]!obMake("","int",E535)))^2,"")</f>
        <v>5.4483744640353611E-2</v>
      </c>
      <c r="H535" s="42">
        <f>IF($D$22,[1]!obget([1]!obcall("",$B$24,"get",[1]!obMake("","int",E535))),"")</f>
        <v>0.14918266824230453</v>
      </c>
      <c r="AH535" s="24"/>
      <c r="IW535" s="28"/>
    </row>
    <row r="536" spans="1:257" x14ac:dyDescent="0.3">
      <c r="A536" s="28" t="str">
        <f t="shared" si="22"/>
        <v/>
      </c>
      <c r="B536" s="42">
        <f t="shared" si="21"/>
        <v>25.450000000000003</v>
      </c>
      <c r="C536" s="47">
        <f>IF($C$14,[1]!obget([1]!obcall("",$B$14,"getInitialMargin",[1]!obMake("","double",$B536))),"")</f>
        <v>0</v>
      </c>
      <c r="D536" s="45">
        <f>IF($C$13,[1]!obget([1]!obcall("",$B$13,"getInitialMargin",[1]!obMake("","double",$B536))),"")</f>
        <v>0</v>
      </c>
      <c r="E536" s="42">
        <f t="shared" si="23"/>
        <v>509</v>
      </c>
      <c r="F536" s="42">
        <f>IF($D$22,[1]!obget([1]!obcall("",$B$22,"get",[1]!obMake("","int",E536))),"")</f>
        <v>5.922828419513932</v>
      </c>
      <c r="G536" s="42">
        <f>IF($D$22,[1]!obget([1]!obcall("",$B$23,"get",[1]!obMake("","int",E536)))^2,"")</f>
        <v>2.4565806814198271E-3</v>
      </c>
      <c r="H536" s="42">
        <f>IF($D$22,[1]!obget([1]!obcall("",$B$24,"get",[1]!obMake("","int",E536))),"")</f>
        <v>0.13780415093238929</v>
      </c>
      <c r="AH536" s="24"/>
      <c r="IW536" s="28"/>
    </row>
    <row r="537" spans="1:257" x14ac:dyDescent="0.3">
      <c r="A537" s="28">
        <f t="shared" si="22"/>
        <v>25.5</v>
      </c>
      <c r="B537" s="42">
        <f t="shared" si="21"/>
        <v>25.5</v>
      </c>
      <c r="C537" s="47">
        <f>IF($C$14,[1]!obget([1]!obcall("",$B$14,"getInitialMargin",[1]!obMake("","double",$B537))),"")</f>
        <v>0</v>
      </c>
      <c r="D537" s="45">
        <f>IF($C$13,[1]!obget([1]!obcall("",$B$13,"getInitialMargin",[1]!obMake("","double",$B537))),"")</f>
        <v>0</v>
      </c>
      <c r="E537" s="42">
        <f t="shared" si="23"/>
        <v>510</v>
      </c>
      <c r="F537" s="42">
        <f>IF($D$22,[1]!obget([1]!obcall("",$B$22,"get",[1]!obMake("","int",E537))),"")</f>
        <v>10.466226174667769</v>
      </c>
      <c r="G537" s="42">
        <f>IF($D$22,[1]!obget([1]!obcall("",$B$23,"get",[1]!obMake("","int",E537)))^2,"")</f>
        <v>0.73509522809478001</v>
      </c>
      <c r="H537" s="42">
        <f>IF($D$22,[1]!obget([1]!obcall("",$B$24,"get",[1]!obMake("","int",E537))),"")</f>
        <v>0.27665181317144505</v>
      </c>
      <c r="AH537" s="24"/>
      <c r="IW537" s="28"/>
    </row>
    <row r="538" spans="1:257" x14ac:dyDescent="0.3">
      <c r="A538" s="28" t="str">
        <f t="shared" si="22"/>
        <v/>
      </c>
      <c r="B538" s="42">
        <f t="shared" si="21"/>
        <v>25.55</v>
      </c>
      <c r="C538" s="47">
        <f>IF($C$14,[1]!obget([1]!obcall("",$B$14,"getInitialMargin",[1]!obMake("","double",$B538))),"")</f>
        <v>0</v>
      </c>
      <c r="D538" s="45">
        <f>IF($C$13,[1]!obget([1]!obcall("",$B$13,"getInitialMargin",[1]!obMake("","double",$B538))),"")</f>
        <v>0</v>
      </c>
      <c r="E538" s="42">
        <f t="shared" si="23"/>
        <v>511</v>
      </c>
      <c r="F538" s="42">
        <f>IF($D$22,[1]!obget([1]!obcall("",$B$22,"get",[1]!obMake("","int",E538))),"")</f>
        <v>7.7040156987430972</v>
      </c>
      <c r="G538" s="42">
        <f>IF($D$22,[1]!obget([1]!obcall("",$B$23,"get",[1]!obMake("","int",E538)))^2,"")</f>
        <v>0.23054660288800288</v>
      </c>
      <c r="H538" s="42">
        <f>IF($D$22,[1]!obget([1]!obcall("",$B$24,"get",[1]!obMake("","int",E538))),"")</f>
        <v>0.14808446184971402</v>
      </c>
      <c r="AH538" s="24"/>
      <c r="IW538" s="28"/>
    </row>
    <row r="539" spans="1:257" x14ac:dyDescent="0.3">
      <c r="A539" s="28" t="str">
        <f t="shared" si="22"/>
        <v/>
      </c>
      <c r="B539" s="42">
        <f t="shared" ref="B539:B602" si="24">IF($D$22,(ROW(A539)-ROW($A$27))*$C$17,"")</f>
        <v>25.6</v>
      </c>
      <c r="C539" s="47">
        <f>IF($C$14,[1]!obget([1]!obcall("",$B$14,"getInitialMargin",[1]!obMake("","double",$B539))),"")</f>
        <v>0</v>
      </c>
      <c r="D539" s="45">
        <f>IF($C$13,[1]!obget([1]!obcall("",$B$13,"getInitialMargin",[1]!obMake("","double",$B539))),"")</f>
        <v>0</v>
      </c>
      <c r="E539" s="42">
        <f t="shared" si="23"/>
        <v>512</v>
      </c>
      <c r="F539" s="42">
        <f>IF($D$22,[1]!obget([1]!obcall("",$B$22,"get",[1]!obMake("","int",E539))),"")</f>
        <v>6.0639515065655694</v>
      </c>
      <c r="G539" s="42">
        <f>IF($D$22,[1]!obget([1]!obcall("",$B$23,"get",[1]!obMake("","int",E539)))^2,"")</f>
        <v>0.48028224962387756</v>
      </c>
      <c r="H539" s="42">
        <f>IF($D$22,[1]!obget([1]!obcall("",$B$24,"get",[1]!obMake("","int",E539))),"")</f>
        <v>0.13555087749755113</v>
      </c>
      <c r="AH539" s="24"/>
      <c r="IW539" s="28"/>
    </row>
    <row r="540" spans="1:257" x14ac:dyDescent="0.3">
      <c r="A540" s="28" t="str">
        <f t="shared" ref="A540:A569" si="25">IF($D$22,IF(MOD((ROW(A540)-ROW($A$27))*$C$17,$C$18/10)&lt;0.0001,(ROW(A540)-ROW($A$27))*$C$17,""),"")</f>
        <v/>
      </c>
      <c r="B540" s="42">
        <f t="shared" si="24"/>
        <v>25.650000000000002</v>
      </c>
      <c r="C540" s="47">
        <f>IF($C$14,[1]!obget([1]!obcall("",$B$14,"getInitialMargin",[1]!obMake("","double",$B540))),"")</f>
        <v>0</v>
      </c>
      <c r="D540" s="45">
        <f>IF($C$13,[1]!obget([1]!obcall("",$B$13,"getInitialMargin",[1]!obMake("","double",$B540))),"")</f>
        <v>0</v>
      </c>
      <c r="E540" s="42">
        <f t="shared" ref="E540:E603" si="26">IF($D$22,E539+1,"")</f>
        <v>513</v>
      </c>
      <c r="F540" s="42">
        <f>IF($D$22,[1]!obget([1]!obcall("",$B$22,"get",[1]!obMake("","int",E540))),"")</f>
        <v>10.148269975946151</v>
      </c>
      <c r="G540" s="42">
        <f>IF($D$22,[1]!obget([1]!obcall("",$B$23,"get",[1]!obMake("","int",E540)))^2,"")</f>
        <v>1.3106762102038039</v>
      </c>
      <c r="H540" s="42">
        <f>IF($D$22,[1]!obget([1]!obcall("",$B$24,"get",[1]!obMake("","int",E540))),"")</f>
        <v>0.28279539026450662</v>
      </c>
      <c r="AH540" s="24"/>
      <c r="IW540" s="28"/>
    </row>
    <row r="541" spans="1:257" x14ac:dyDescent="0.3">
      <c r="A541" s="28" t="str">
        <f t="shared" si="25"/>
        <v/>
      </c>
      <c r="B541" s="42">
        <f t="shared" si="24"/>
        <v>25.700000000000003</v>
      </c>
      <c r="C541" s="47">
        <f>IF($C$14,[1]!obget([1]!obcall("",$B$14,"getInitialMargin",[1]!obMake("","double",$B541))),"")</f>
        <v>0</v>
      </c>
      <c r="D541" s="45">
        <f>IF($C$13,[1]!obget([1]!obcall("",$B$13,"getInitialMargin",[1]!obMake("","double",$B541))),"")</f>
        <v>0</v>
      </c>
      <c r="E541" s="42">
        <f t="shared" si="26"/>
        <v>514</v>
      </c>
      <c r="F541" s="42">
        <f>IF($D$22,[1]!obget([1]!obcall("",$B$22,"get",[1]!obMake("","int",E541))),"")</f>
        <v>5.3420185423376765</v>
      </c>
      <c r="G541" s="42">
        <f>IF($D$22,[1]!obget([1]!obcall("",$B$23,"get",[1]!obMake("","int",E541)))^2,"")</f>
        <v>1.0116651133660271E-2</v>
      </c>
      <c r="H541" s="42">
        <f>IF($D$22,[1]!obget([1]!obcall("",$B$24,"get",[1]!obMake("","int",E541))),"")</f>
        <v>0.14663414262398888</v>
      </c>
      <c r="AH541" s="24"/>
      <c r="IW541" s="28"/>
    </row>
    <row r="542" spans="1:257" x14ac:dyDescent="0.3">
      <c r="A542" s="28" t="str">
        <f t="shared" si="25"/>
        <v/>
      </c>
      <c r="B542" s="42">
        <f t="shared" si="24"/>
        <v>25.75</v>
      </c>
      <c r="C542" s="47">
        <f>IF($C$14,[1]!obget([1]!obcall("",$B$14,"getInitialMargin",[1]!obMake("","double",$B542))),"")</f>
        <v>0</v>
      </c>
      <c r="D542" s="45">
        <f>IF($C$13,[1]!obget([1]!obcall("",$B$13,"getInitialMargin",[1]!obMake("","double",$B542))),"")</f>
        <v>0</v>
      </c>
      <c r="E542" s="42">
        <f t="shared" si="26"/>
        <v>515</v>
      </c>
      <c r="F542" s="42">
        <f>IF($D$22,[1]!obget([1]!obcall("",$B$22,"get",[1]!obMake("","int",E542))),"")</f>
        <v>18.6623174935166</v>
      </c>
      <c r="G542" s="42">
        <f>IF($D$22,[1]!obget([1]!obcall("",$B$23,"get",[1]!obMake("","int",E542)))^2,"")</f>
        <v>0.22284663091121273</v>
      </c>
      <c r="H542" s="42">
        <f>IF($D$22,[1]!obget([1]!obcall("",$B$24,"get",[1]!obMake("","int",E542))),"")</f>
        <v>1.4491092972992079</v>
      </c>
      <c r="AH542" s="24"/>
      <c r="IW542" s="28"/>
    </row>
    <row r="543" spans="1:257" x14ac:dyDescent="0.3">
      <c r="A543" s="28" t="str">
        <f t="shared" si="25"/>
        <v/>
      </c>
      <c r="B543" s="42">
        <f t="shared" si="24"/>
        <v>25.8</v>
      </c>
      <c r="C543" s="47">
        <f>IF($C$14,[1]!obget([1]!obcall("",$B$14,"getInitialMargin",[1]!obMake("","double",$B543))),"")</f>
        <v>0</v>
      </c>
      <c r="D543" s="45">
        <f>IF($C$13,[1]!obget([1]!obcall("",$B$13,"getInitialMargin",[1]!obMake("","double",$B543))),"")</f>
        <v>0</v>
      </c>
      <c r="E543" s="42">
        <f t="shared" si="26"/>
        <v>516</v>
      </c>
      <c r="F543" s="42">
        <f>IF($D$22,[1]!obget([1]!obcall("",$B$22,"get",[1]!obMake("","int",E543))),"")</f>
        <v>10.339393936943695</v>
      </c>
      <c r="G543" s="42">
        <f>IF($D$22,[1]!obget([1]!obcall("",$B$23,"get",[1]!obMake("","int",E543)))^2,"")</f>
        <v>1.3120425196691661</v>
      </c>
      <c r="H543" s="42">
        <f>IF($D$22,[1]!obget([1]!obcall("",$B$24,"get",[1]!obMake("","int",E543))),"")</f>
        <v>0.27731393091027012</v>
      </c>
      <c r="AH543" s="24"/>
      <c r="IW543" s="28"/>
    </row>
    <row r="544" spans="1:257" x14ac:dyDescent="0.3">
      <c r="A544" s="28" t="str">
        <f t="shared" si="25"/>
        <v/>
      </c>
      <c r="B544" s="42">
        <f t="shared" si="24"/>
        <v>25.85</v>
      </c>
      <c r="C544" s="47">
        <f>IF($C$14,[1]!obget([1]!obcall("",$B$14,"getInitialMargin",[1]!obMake("","double",$B544))),"")</f>
        <v>0</v>
      </c>
      <c r="D544" s="45">
        <f>IF($C$13,[1]!obget([1]!obcall("",$B$13,"getInitialMargin",[1]!obMake("","double",$B544))),"")</f>
        <v>0</v>
      </c>
      <c r="E544" s="42">
        <f t="shared" si="26"/>
        <v>517</v>
      </c>
      <c r="F544" s="42">
        <f>IF($D$22,[1]!obget([1]!obcall("",$B$22,"get",[1]!obMake("","int",E544))),"")</f>
        <v>8.3583122567003336</v>
      </c>
      <c r="G544" s="42">
        <f>IF($D$22,[1]!obget([1]!obcall("",$B$23,"get",[1]!obMake("","int",E544)))^2,"")</f>
        <v>0.15291655763870624</v>
      </c>
      <c r="H544" s="42">
        <f>IF($D$22,[1]!obget([1]!obcall("",$B$24,"get",[1]!obMake("","int",E544))),"")</f>
        <v>0.16605861043591419</v>
      </c>
      <c r="AH544" s="24"/>
      <c r="IW544" s="28"/>
    </row>
    <row r="545" spans="1:257" x14ac:dyDescent="0.3">
      <c r="A545" s="28" t="str">
        <f t="shared" si="25"/>
        <v/>
      </c>
      <c r="B545" s="42">
        <f t="shared" si="24"/>
        <v>25.900000000000002</v>
      </c>
      <c r="C545" s="47">
        <f>IF($C$14,[1]!obget([1]!obcall("",$B$14,"getInitialMargin",[1]!obMake("","double",$B545))),"")</f>
        <v>0</v>
      </c>
      <c r="D545" s="45">
        <f>IF($C$13,[1]!obget([1]!obcall("",$B$13,"getInitialMargin",[1]!obMake("","double",$B545))),"")</f>
        <v>0</v>
      </c>
      <c r="E545" s="42">
        <f t="shared" si="26"/>
        <v>518</v>
      </c>
      <c r="F545" s="42">
        <f>IF($D$22,[1]!obget([1]!obcall("",$B$22,"get",[1]!obMake("","int",E545))),"")</f>
        <v>6.4465595265734619</v>
      </c>
      <c r="G545" s="42">
        <f>IF($D$22,[1]!obget([1]!obcall("",$B$23,"get",[1]!obMake("","int",E545)))^2,"")</f>
        <v>0.1179785760285179</v>
      </c>
      <c r="H545" s="42">
        <f>IF($D$22,[1]!obget([1]!obcall("",$B$24,"get",[1]!obMake("","int",E545))),"")</f>
        <v>0.13389701749075367</v>
      </c>
      <c r="AH545" s="24"/>
      <c r="IW545" s="28"/>
    </row>
    <row r="546" spans="1:257" x14ac:dyDescent="0.3">
      <c r="A546" s="28" t="str">
        <f t="shared" si="25"/>
        <v/>
      </c>
      <c r="B546" s="42">
        <f t="shared" si="24"/>
        <v>25.950000000000003</v>
      </c>
      <c r="C546" s="47">
        <f>IF($C$14,[1]!obget([1]!obcall("",$B$14,"getInitialMargin",[1]!obMake("","double",$B546))),"")</f>
        <v>0</v>
      </c>
      <c r="D546" s="45">
        <f>IF($C$13,[1]!obget([1]!obcall("",$B$13,"getInitialMargin",[1]!obMake("","double",$B546))),"")</f>
        <v>0</v>
      </c>
      <c r="E546" s="42">
        <f t="shared" si="26"/>
        <v>519</v>
      </c>
      <c r="F546" s="42">
        <f>IF($D$22,[1]!obget([1]!obcall("",$B$22,"get",[1]!obMake("","int",E546))),"")</f>
        <v>6.9753833678531647</v>
      </c>
      <c r="G546" s="42">
        <f>IF($D$22,[1]!obget([1]!obcall("",$B$23,"get",[1]!obMake("","int",E546)))^2,"")</f>
        <v>2.8024225483795542E-2</v>
      </c>
      <c r="H546" s="42">
        <f>IF($D$22,[1]!obget([1]!obcall("",$B$24,"get",[1]!obMake("","int",E546))),"")</f>
        <v>0.13608419546612927</v>
      </c>
      <c r="AH546" s="24"/>
      <c r="IW546" s="28"/>
    </row>
    <row r="547" spans="1:257" x14ac:dyDescent="0.3">
      <c r="A547" s="28">
        <f t="shared" si="25"/>
        <v>26</v>
      </c>
      <c r="B547" s="42">
        <f t="shared" si="24"/>
        <v>26</v>
      </c>
      <c r="C547" s="47">
        <f>IF($C$14,[1]!obget([1]!obcall("",$B$14,"getInitialMargin",[1]!obMake("","double",$B547))),"")</f>
        <v>0</v>
      </c>
      <c r="D547" s="45">
        <f>IF($C$13,[1]!obget([1]!obcall("",$B$13,"getInitialMargin",[1]!obMake("","double",$B547))),"")</f>
        <v>0</v>
      </c>
      <c r="E547" s="42">
        <f t="shared" si="26"/>
        <v>520</v>
      </c>
      <c r="F547" s="42">
        <f>IF($D$22,[1]!obget([1]!obcall("",$B$22,"get",[1]!obMake("","int",E547))),"")</f>
        <v>9.5403197062542997</v>
      </c>
      <c r="G547" s="42">
        <f>IF($D$22,[1]!obget([1]!obcall("",$B$23,"get",[1]!obMake("","int",E547)))^2,"")</f>
        <v>2.3155673357055446E-2</v>
      </c>
      <c r="H547" s="42">
        <f>IF($D$22,[1]!obget([1]!obcall("",$B$24,"get",[1]!obMake("","int",E547))),"")</f>
        <v>0.23210710003487189</v>
      </c>
      <c r="AH547" s="24"/>
      <c r="IW547" s="28"/>
    </row>
    <row r="548" spans="1:257" x14ac:dyDescent="0.3">
      <c r="A548" s="28" t="str">
        <f t="shared" si="25"/>
        <v/>
      </c>
      <c r="B548" s="42">
        <f t="shared" si="24"/>
        <v>26.05</v>
      </c>
      <c r="C548" s="47">
        <f>IF($C$14,[1]!obget([1]!obcall("",$B$14,"getInitialMargin",[1]!obMake("","double",$B548))),"")</f>
        <v>0</v>
      </c>
      <c r="D548" s="45">
        <f>IF($C$13,[1]!obget([1]!obcall("",$B$13,"getInitialMargin",[1]!obMake("","double",$B548))),"")</f>
        <v>0</v>
      </c>
      <c r="E548" s="42">
        <f t="shared" si="26"/>
        <v>521</v>
      </c>
      <c r="F548" s="42">
        <f>IF($D$22,[1]!obget([1]!obcall("",$B$22,"get",[1]!obMake("","int",E548))),"")</f>
        <v>8.7072483003527879</v>
      </c>
      <c r="G548" s="42">
        <f>IF($D$22,[1]!obget([1]!obcall("",$B$23,"get",[1]!obMake("","int",E548)))^2,"")</f>
        <v>0.60241250322399464</v>
      </c>
      <c r="H548" s="42">
        <f>IF($D$22,[1]!obget([1]!obcall("",$B$24,"get",[1]!obMake("","int",E548))),"")</f>
        <v>0.18528187425008547</v>
      </c>
      <c r="AH548" s="24"/>
      <c r="IW548" s="28"/>
    </row>
    <row r="549" spans="1:257" x14ac:dyDescent="0.3">
      <c r="A549" s="28" t="str">
        <f t="shared" si="25"/>
        <v/>
      </c>
      <c r="B549" s="42">
        <f t="shared" si="24"/>
        <v>26.1</v>
      </c>
      <c r="C549" s="47">
        <f>IF($C$14,[1]!obget([1]!obcall("",$B$14,"getInitialMargin",[1]!obMake("","double",$B549))),"")</f>
        <v>0</v>
      </c>
      <c r="D549" s="45">
        <f>IF($C$13,[1]!obget([1]!obcall("",$B$13,"getInitialMargin",[1]!obMake("","double",$B549))),"")</f>
        <v>0</v>
      </c>
      <c r="E549" s="42">
        <f t="shared" si="26"/>
        <v>522</v>
      </c>
      <c r="F549" s="42">
        <f>IF($D$22,[1]!obget([1]!obcall("",$B$22,"get",[1]!obMake("","int",E549))),"")</f>
        <v>7.7643846861158394</v>
      </c>
      <c r="G549" s="42">
        <f>IF($D$22,[1]!obget([1]!obcall("",$B$23,"get",[1]!obMake("","int",E549)))^2,"")</f>
        <v>0.80149311655733291</v>
      </c>
      <c r="H549" s="42">
        <f>IF($D$22,[1]!obget([1]!obcall("",$B$24,"get",[1]!obMake("","int",E549))),"")</f>
        <v>0.14934225772491627</v>
      </c>
      <c r="AH549" s="24"/>
      <c r="IW549" s="28"/>
    </row>
    <row r="550" spans="1:257" x14ac:dyDescent="0.3">
      <c r="A550" s="28" t="str">
        <f t="shared" si="25"/>
        <v/>
      </c>
      <c r="B550" s="42">
        <f t="shared" si="24"/>
        <v>26.150000000000002</v>
      </c>
      <c r="C550" s="47">
        <f>IF($C$14,[1]!obget([1]!obcall("",$B$14,"getInitialMargin",[1]!obMake("","double",$B550))),"")</f>
        <v>0</v>
      </c>
      <c r="D550" s="45">
        <f>IF($C$13,[1]!obget([1]!obcall("",$B$13,"getInitialMargin",[1]!obMake("","double",$B550))),"")</f>
        <v>0</v>
      </c>
      <c r="E550" s="42">
        <f t="shared" si="26"/>
        <v>523</v>
      </c>
      <c r="F550" s="42">
        <f>IF($D$22,[1]!obget([1]!obcall("",$B$22,"get",[1]!obMake("","int",E550))),"")</f>
        <v>10.047252165193056</v>
      </c>
      <c r="G550" s="42">
        <f>IF($D$22,[1]!obget([1]!obcall("",$B$23,"get",[1]!obMake("","int",E550)))^2,"")</f>
        <v>0.38213253599989527</v>
      </c>
      <c r="H550" s="42">
        <f>IF($D$22,[1]!obget([1]!obcall("",$B$24,"get",[1]!obMake("","int",E550))),"")</f>
        <v>0.2616749667972611</v>
      </c>
      <c r="AH550" s="24"/>
      <c r="IW550" s="28"/>
    </row>
    <row r="551" spans="1:257" x14ac:dyDescent="0.3">
      <c r="A551" s="28" t="str">
        <f t="shared" si="25"/>
        <v/>
      </c>
      <c r="B551" s="42">
        <f t="shared" si="24"/>
        <v>26.200000000000003</v>
      </c>
      <c r="C551" s="47">
        <f>IF($C$14,[1]!obget([1]!obcall("",$B$14,"getInitialMargin",[1]!obMake("","double",$B551))),"")</f>
        <v>0</v>
      </c>
      <c r="D551" s="45">
        <f>IF($C$13,[1]!obget([1]!obcall("",$B$13,"getInitialMargin",[1]!obMake("","double",$B551))),"")</f>
        <v>0</v>
      </c>
      <c r="E551" s="42">
        <f t="shared" si="26"/>
        <v>524</v>
      </c>
      <c r="F551" s="42">
        <f>IF($D$22,[1]!obget([1]!obcall("",$B$22,"get",[1]!obMake("","int",E551))),"")</f>
        <v>7.4558455000231572</v>
      </c>
      <c r="G551" s="42">
        <f>IF($D$22,[1]!obget([1]!obcall("",$B$23,"get",[1]!obMake("","int",E551)))^2,"")</f>
        <v>8.3893441437179739E-6</v>
      </c>
      <c r="H551" s="42">
        <f>IF($D$22,[1]!obget([1]!obcall("",$B$24,"get",[1]!obMake("","int",E551))),"")</f>
        <v>0.14268988873693444</v>
      </c>
      <c r="AH551" s="24"/>
      <c r="IW551" s="28"/>
    </row>
    <row r="552" spans="1:257" x14ac:dyDescent="0.3">
      <c r="A552" s="28" t="str">
        <f t="shared" si="25"/>
        <v/>
      </c>
      <c r="B552" s="42">
        <f t="shared" si="24"/>
        <v>26.25</v>
      </c>
      <c r="C552" s="47">
        <f>IF($C$14,[1]!obget([1]!obcall("",$B$14,"getInitialMargin",[1]!obMake("","double",$B552))),"")</f>
        <v>0</v>
      </c>
      <c r="D552" s="45">
        <f>IF($C$13,[1]!obget([1]!obcall("",$B$13,"getInitialMargin",[1]!obMake("","double",$B552))),"")</f>
        <v>0</v>
      </c>
      <c r="E552" s="42">
        <f t="shared" si="26"/>
        <v>525</v>
      </c>
      <c r="F552" s="42">
        <f>IF($D$22,[1]!obget([1]!obcall("",$B$22,"get",[1]!obMake("","int",E552))),"")</f>
        <v>10.191859389887606</v>
      </c>
      <c r="G552" s="42">
        <f>IF($D$22,[1]!obget([1]!obcall("",$B$23,"get",[1]!obMake("","int",E552)))^2,"")</f>
        <v>2.364077519645988</v>
      </c>
      <c r="H552" s="42">
        <f>IF($D$22,[1]!obget([1]!obcall("",$B$24,"get",[1]!obMake("","int",E552))),"")</f>
        <v>0.26702975822710107</v>
      </c>
      <c r="AH552" s="24"/>
      <c r="IW552" s="28"/>
    </row>
    <row r="553" spans="1:257" x14ac:dyDescent="0.3">
      <c r="A553" s="28" t="str">
        <f t="shared" si="25"/>
        <v/>
      </c>
      <c r="B553" s="42">
        <f t="shared" si="24"/>
        <v>26.3</v>
      </c>
      <c r="C553" s="47">
        <f>IF($C$14,[1]!obget([1]!obcall("",$B$14,"getInitialMargin",[1]!obMake("","double",$B553))),"")</f>
        <v>0</v>
      </c>
      <c r="D553" s="45">
        <f>IF($C$13,[1]!obget([1]!obcall("",$B$13,"getInitialMargin",[1]!obMake("","double",$B553))),"")</f>
        <v>0</v>
      </c>
      <c r="E553" s="42">
        <f t="shared" si="26"/>
        <v>526</v>
      </c>
      <c r="F553" s="42">
        <f>IF($D$22,[1]!obget([1]!obcall("",$B$22,"get",[1]!obMake("","int",E553))),"")</f>
        <v>16.495522602869521</v>
      </c>
      <c r="G553" s="42">
        <f>IF($D$22,[1]!obget([1]!obcall("",$B$23,"get",[1]!obMake("","int",E553)))^2,"")</f>
        <v>6.2035181454158025E-2</v>
      </c>
      <c r="H553" s="42">
        <f>IF($D$22,[1]!obget([1]!obcall("",$B$24,"get",[1]!obMake("","int",E553))),"")</f>
        <v>1.1374931033542612</v>
      </c>
      <c r="AH553" s="24"/>
      <c r="IW553" s="28"/>
    </row>
    <row r="554" spans="1:257" x14ac:dyDescent="0.3">
      <c r="A554" s="28" t="str">
        <f t="shared" si="25"/>
        <v/>
      </c>
      <c r="B554" s="42">
        <f t="shared" si="24"/>
        <v>26.35</v>
      </c>
      <c r="C554" s="47">
        <f>IF($C$14,[1]!obget([1]!obcall("",$B$14,"getInitialMargin",[1]!obMake("","double",$B554))),"")</f>
        <v>0</v>
      </c>
      <c r="D554" s="45">
        <f>IF($C$13,[1]!obget([1]!obcall("",$B$13,"getInitialMargin",[1]!obMake("","double",$B554))),"")</f>
        <v>0</v>
      </c>
      <c r="E554" s="42">
        <f t="shared" si="26"/>
        <v>527</v>
      </c>
      <c r="F554" s="42">
        <f>IF($D$22,[1]!obget([1]!obcall("",$B$22,"get",[1]!obMake("","int",E554))),"")</f>
        <v>8.4227392961287357</v>
      </c>
      <c r="G554" s="42">
        <f>IF($D$22,[1]!obget([1]!obcall("",$B$23,"get",[1]!obMake("","int",E554)))^2,"")</f>
        <v>9.4803653463156282E-3</v>
      </c>
      <c r="H554" s="42">
        <f>IF($D$22,[1]!obget([1]!obcall("",$B$24,"get",[1]!obMake("","int",E554))),"")</f>
        <v>0.17119355757829569</v>
      </c>
      <c r="AH554" s="24"/>
      <c r="IW554" s="28"/>
    </row>
    <row r="555" spans="1:257" x14ac:dyDescent="0.3">
      <c r="A555" s="28" t="str">
        <f t="shared" si="25"/>
        <v/>
      </c>
      <c r="B555" s="42">
        <f t="shared" si="24"/>
        <v>26.400000000000002</v>
      </c>
      <c r="C555" s="47">
        <f>IF($C$14,[1]!obget([1]!obcall("",$B$14,"getInitialMargin",[1]!obMake("","double",$B555))),"")</f>
        <v>0</v>
      </c>
      <c r="D555" s="45">
        <f>IF($C$13,[1]!obget([1]!obcall("",$B$13,"getInitialMargin",[1]!obMake("","double",$B555))),"")</f>
        <v>0</v>
      </c>
      <c r="E555" s="42">
        <f t="shared" si="26"/>
        <v>528</v>
      </c>
      <c r="F555" s="42">
        <f>IF($D$22,[1]!obget([1]!obcall("",$B$22,"get",[1]!obMake("","int",E555))),"")</f>
        <v>9.9010677979744486</v>
      </c>
      <c r="G555" s="42">
        <f>IF($D$22,[1]!obget([1]!obcall("",$B$23,"get",[1]!obMake("","int",E555)))^2,"")</f>
        <v>0.29443142419089241</v>
      </c>
      <c r="H555" s="42">
        <f>IF($D$22,[1]!obget([1]!obcall("",$B$24,"get",[1]!obMake("","int",E555))),"")</f>
        <v>0.24188977442548487</v>
      </c>
      <c r="AH555" s="24"/>
      <c r="IW555" s="28"/>
    </row>
    <row r="556" spans="1:257" x14ac:dyDescent="0.3">
      <c r="A556" s="28" t="str">
        <f t="shared" si="25"/>
        <v/>
      </c>
      <c r="B556" s="42">
        <f t="shared" si="24"/>
        <v>26.450000000000003</v>
      </c>
      <c r="C556" s="47">
        <f>IF($C$14,[1]!obget([1]!obcall("",$B$14,"getInitialMargin",[1]!obMake("","double",$B556))),"")</f>
        <v>0</v>
      </c>
      <c r="D556" s="45">
        <f>IF($C$13,[1]!obget([1]!obcall("",$B$13,"getInitialMargin",[1]!obMake("","double",$B556))),"")</f>
        <v>0</v>
      </c>
      <c r="E556" s="42">
        <f t="shared" si="26"/>
        <v>529</v>
      </c>
      <c r="F556" s="42">
        <f>IF($D$22,[1]!obget([1]!obcall("",$B$22,"get",[1]!obMake("","int",E556))),"")</f>
        <v>15.460710847397422</v>
      </c>
      <c r="G556" s="42">
        <f>IF($D$22,[1]!obget([1]!obcall("",$B$23,"get",[1]!obMake("","int",E556)))^2,"")</f>
        <v>0.18011813488638109</v>
      </c>
      <c r="H556" s="42">
        <f>IF($D$22,[1]!obget([1]!obcall("",$B$24,"get",[1]!obMake("","int",E556))),"")</f>
        <v>0.93748622633883172</v>
      </c>
      <c r="AH556" s="24"/>
      <c r="IW556" s="28"/>
    </row>
    <row r="557" spans="1:257" x14ac:dyDescent="0.3">
      <c r="A557" s="28">
        <f t="shared" si="25"/>
        <v>26.5</v>
      </c>
      <c r="B557" s="42">
        <f t="shared" si="24"/>
        <v>26.5</v>
      </c>
      <c r="C557" s="47">
        <f>IF($C$14,[1]!obget([1]!obcall("",$B$14,"getInitialMargin",[1]!obMake("","double",$B557))),"")</f>
        <v>0</v>
      </c>
      <c r="D557" s="45">
        <f>IF($C$13,[1]!obget([1]!obcall("",$B$13,"getInitialMargin",[1]!obMake("","double",$B557))),"")</f>
        <v>0</v>
      </c>
      <c r="E557" s="42">
        <f t="shared" si="26"/>
        <v>530</v>
      </c>
      <c r="F557" s="42">
        <f>IF($D$22,[1]!obget([1]!obcall("",$B$22,"get",[1]!obMake("","int",E557))),"")</f>
        <v>7.1138246421977076</v>
      </c>
      <c r="G557" s="42">
        <f>IF($D$22,[1]!obget([1]!obcall("",$B$23,"get",[1]!obMake("","int",E557)))^2,"")</f>
        <v>0.10738890736659965</v>
      </c>
      <c r="H557" s="42">
        <f>IF($D$22,[1]!obget([1]!obcall("",$B$24,"get",[1]!obMake("","int",E557))),"")</f>
        <v>0.13829839704835634</v>
      </c>
      <c r="AH557" s="24"/>
      <c r="IW557" s="28"/>
    </row>
    <row r="558" spans="1:257" x14ac:dyDescent="0.3">
      <c r="A558" s="28" t="str">
        <f t="shared" si="25"/>
        <v/>
      </c>
      <c r="B558" s="42">
        <f t="shared" si="24"/>
        <v>26.55</v>
      </c>
      <c r="C558" s="47">
        <f>IF($C$14,[1]!obget([1]!obcall("",$B$14,"getInitialMargin",[1]!obMake("","double",$B558))),"")</f>
        <v>0</v>
      </c>
      <c r="D558" s="45">
        <f>IF($C$13,[1]!obget([1]!obcall("",$B$13,"getInitialMargin",[1]!obMake("","double",$B558))),"")</f>
        <v>0</v>
      </c>
      <c r="E558" s="42">
        <f t="shared" si="26"/>
        <v>531</v>
      </c>
      <c r="F558" s="42">
        <f>IF($D$22,[1]!obget([1]!obcall("",$B$22,"get",[1]!obMake("","int",E558))),"")</f>
        <v>9.7664649702402908</v>
      </c>
      <c r="G558" s="42">
        <f>IF($D$22,[1]!obget([1]!obcall("",$B$23,"get",[1]!obMake("","int",E558)))^2,"")</f>
        <v>6.224292162991539E-2</v>
      </c>
      <c r="H558" s="42">
        <f>IF($D$22,[1]!obget([1]!obcall("",$B$24,"get",[1]!obMake("","int",E558))),"")</f>
        <v>0.23871268740864104</v>
      </c>
      <c r="AH558" s="24"/>
      <c r="IW558" s="28"/>
    </row>
    <row r="559" spans="1:257" x14ac:dyDescent="0.3">
      <c r="A559" s="28" t="str">
        <f t="shared" si="25"/>
        <v/>
      </c>
      <c r="B559" s="42">
        <f t="shared" si="24"/>
        <v>26.6</v>
      </c>
      <c r="C559" s="47">
        <f>IF($C$14,[1]!obget([1]!obcall("",$B$14,"getInitialMargin",[1]!obMake("","double",$B559))),"")</f>
        <v>0</v>
      </c>
      <c r="D559" s="45">
        <f>IF($C$13,[1]!obget([1]!obcall("",$B$13,"getInitialMargin",[1]!obMake("","double",$B559))),"")</f>
        <v>0</v>
      </c>
      <c r="E559" s="42">
        <f t="shared" si="26"/>
        <v>532</v>
      </c>
      <c r="F559" s="42">
        <f>IF($D$22,[1]!obget([1]!obcall("",$B$22,"get",[1]!obMake("","int",E559))),"")</f>
        <v>5.3280109795943176</v>
      </c>
      <c r="G559" s="42">
        <f>IF($D$22,[1]!obget([1]!obcall("",$B$23,"get",[1]!obMake("","int",E559)))^2,"")</f>
        <v>0.26045357463981916</v>
      </c>
      <c r="H559" s="42">
        <f>IF($D$22,[1]!obget([1]!obcall("",$B$24,"get",[1]!obMake("","int",E559))),"")</f>
        <v>0.14516827876448213</v>
      </c>
      <c r="AH559" s="24"/>
      <c r="IW559" s="28"/>
    </row>
    <row r="560" spans="1:257" x14ac:dyDescent="0.3">
      <c r="A560" s="28" t="str">
        <f t="shared" si="25"/>
        <v/>
      </c>
      <c r="B560" s="42">
        <f t="shared" si="24"/>
        <v>26.650000000000002</v>
      </c>
      <c r="C560" s="47">
        <f>IF($C$14,[1]!obget([1]!obcall("",$B$14,"getInitialMargin",[1]!obMake("","double",$B560))),"")</f>
        <v>0</v>
      </c>
      <c r="D560" s="45">
        <f>IF($C$13,[1]!obget([1]!obcall("",$B$13,"getInitialMargin",[1]!obMake("","double",$B560))),"")</f>
        <v>0</v>
      </c>
      <c r="E560" s="42">
        <f t="shared" si="26"/>
        <v>533</v>
      </c>
      <c r="F560" s="42">
        <f>IF($D$22,[1]!obget([1]!obcall("",$B$22,"get",[1]!obMake("","int",E560))),"")</f>
        <v>6.1440798633677725</v>
      </c>
      <c r="G560" s="42">
        <f>IF($D$22,[1]!obget([1]!obcall("",$B$23,"get",[1]!obMake("","int",E560)))^2,"")</f>
        <v>0.28222220511994356</v>
      </c>
      <c r="H560" s="42">
        <f>IF($D$22,[1]!obget([1]!obcall("",$B$24,"get",[1]!obMake("","int",E560))),"")</f>
        <v>0.13522742974196511</v>
      </c>
      <c r="AH560" s="24"/>
      <c r="IW560" s="28"/>
    </row>
    <row r="561" spans="1:257" x14ac:dyDescent="0.3">
      <c r="A561" s="28" t="str">
        <f t="shared" si="25"/>
        <v/>
      </c>
      <c r="B561" s="42">
        <f t="shared" si="24"/>
        <v>26.700000000000003</v>
      </c>
      <c r="C561" s="47">
        <f>IF($C$14,[1]!obget([1]!obcall("",$B$14,"getInitialMargin",[1]!obMake("","double",$B561))),"")</f>
        <v>0</v>
      </c>
      <c r="D561" s="45">
        <f>IF($C$13,[1]!obget([1]!obcall("",$B$13,"getInitialMargin",[1]!obMake("","double",$B561))),"")</f>
        <v>0</v>
      </c>
      <c r="E561" s="42">
        <f t="shared" si="26"/>
        <v>534</v>
      </c>
      <c r="F561" s="42">
        <f>IF($D$22,[1]!obget([1]!obcall("",$B$22,"get",[1]!obMake("","int",E561))),"")</f>
        <v>12.711146074812849</v>
      </c>
      <c r="G561" s="42">
        <f>IF($D$22,[1]!obget([1]!obcall("",$B$23,"get",[1]!obMake("","int",E561)))^2,"")</f>
        <v>0.74311930236652424</v>
      </c>
      <c r="H561" s="42">
        <f>IF($D$22,[1]!obget([1]!obcall("",$B$24,"get",[1]!obMake("","int",E561))),"")</f>
        <v>0.5123064595429927</v>
      </c>
      <c r="AH561" s="24"/>
      <c r="IW561" s="28"/>
    </row>
    <row r="562" spans="1:257" x14ac:dyDescent="0.3">
      <c r="A562" s="28" t="str">
        <f t="shared" si="25"/>
        <v/>
      </c>
      <c r="B562" s="42">
        <f t="shared" si="24"/>
        <v>26.75</v>
      </c>
      <c r="C562" s="47">
        <f>IF($C$14,[1]!obget([1]!obcall("",$B$14,"getInitialMargin",[1]!obMake("","double",$B562))),"")</f>
        <v>0</v>
      </c>
      <c r="D562" s="45">
        <f>IF($C$13,[1]!obget([1]!obcall("",$B$13,"getInitialMargin",[1]!obMake("","double",$B562))),"")</f>
        <v>0</v>
      </c>
      <c r="E562" s="42">
        <f t="shared" si="26"/>
        <v>535</v>
      </c>
      <c r="F562" s="42">
        <f>IF($D$22,[1]!obget([1]!obcall("",$B$22,"get",[1]!obMake("","int",E562))),"")</f>
        <v>7.4364768182908314</v>
      </c>
      <c r="G562" s="42">
        <f>IF($D$22,[1]!obget([1]!obcall("",$B$23,"get",[1]!obMake("","int",E562)))^2,"")</f>
        <v>0.15606224655943812</v>
      </c>
      <c r="H562" s="42">
        <f>IF($D$22,[1]!obget([1]!obcall("",$B$24,"get",[1]!obMake("","int",E562))),"")</f>
        <v>0.14507210952128857</v>
      </c>
      <c r="AH562" s="24"/>
      <c r="IW562" s="28"/>
    </row>
    <row r="563" spans="1:257" x14ac:dyDescent="0.3">
      <c r="A563" s="28" t="str">
        <f t="shared" si="25"/>
        <v/>
      </c>
      <c r="B563" s="42">
        <f t="shared" si="24"/>
        <v>26.8</v>
      </c>
      <c r="C563" s="47">
        <f>IF($C$14,[1]!obget([1]!obcall("",$B$14,"getInitialMargin",[1]!obMake("","double",$B563))),"")</f>
        <v>0</v>
      </c>
      <c r="D563" s="45">
        <f>IF($C$13,[1]!obget([1]!obcall("",$B$13,"getInitialMargin",[1]!obMake("","double",$B563))),"")</f>
        <v>0</v>
      </c>
      <c r="E563" s="42">
        <f t="shared" si="26"/>
        <v>536</v>
      </c>
      <c r="F563" s="42">
        <f>IF($D$22,[1]!obget([1]!obcall("",$B$22,"get",[1]!obMake("","int",E563))),"")</f>
        <v>9.8389730844682894</v>
      </c>
      <c r="G563" s="42">
        <f>IF($D$22,[1]!obget([1]!obcall("",$B$23,"get",[1]!obMake("","int",E563)))^2,"")</f>
        <v>7.8706147373466234E-2</v>
      </c>
      <c r="H563" s="42">
        <f>IF($D$22,[1]!obget([1]!obcall("",$B$24,"get",[1]!obMake("","int",E563))),"")</f>
        <v>0.25200156299176379</v>
      </c>
      <c r="AH563" s="24"/>
      <c r="IW563" s="28"/>
    </row>
    <row r="564" spans="1:257" x14ac:dyDescent="0.3">
      <c r="A564" s="28" t="str">
        <f t="shared" si="25"/>
        <v/>
      </c>
      <c r="B564" s="42">
        <f t="shared" si="24"/>
        <v>26.85</v>
      </c>
      <c r="C564" s="47">
        <f>IF($C$14,[1]!obget([1]!obcall("",$B$14,"getInitialMargin",[1]!obMake("","double",$B564))),"")</f>
        <v>0</v>
      </c>
      <c r="D564" s="45">
        <f>IF($C$13,[1]!obget([1]!obcall("",$B$13,"getInitialMargin",[1]!obMake("","double",$B564))),"")</f>
        <v>0</v>
      </c>
      <c r="E564" s="42">
        <f t="shared" si="26"/>
        <v>537</v>
      </c>
      <c r="F564" s="42">
        <f>IF($D$22,[1]!obget([1]!obcall("",$B$22,"get",[1]!obMake("","int",E564))),"")</f>
        <v>6.1732849862066299</v>
      </c>
      <c r="G564" s="42">
        <f>IF($D$22,[1]!obget([1]!obcall("",$B$23,"get",[1]!obMake("","int",E564)))^2,"")</f>
        <v>0.21133540341778551</v>
      </c>
      <c r="H564" s="42">
        <f>IF($D$22,[1]!obget([1]!obcall("",$B$24,"get",[1]!obMake("","int",E564))),"")</f>
        <v>0.13437223805825327</v>
      </c>
      <c r="AH564" s="24"/>
      <c r="IW564" s="28"/>
    </row>
    <row r="565" spans="1:257" x14ac:dyDescent="0.3">
      <c r="A565" s="28" t="str">
        <f t="shared" si="25"/>
        <v/>
      </c>
      <c r="B565" s="42">
        <f t="shared" si="24"/>
        <v>26.900000000000002</v>
      </c>
      <c r="C565" s="47">
        <f>IF($C$14,[1]!obget([1]!obcall("",$B$14,"getInitialMargin",[1]!obMake("","double",$B565))),"")</f>
        <v>0</v>
      </c>
      <c r="D565" s="45">
        <f>IF($C$13,[1]!obget([1]!obcall("",$B$13,"getInitialMargin",[1]!obMake("","double",$B565))),"")</f>
        <v>0</v>
      </c>
      <c r="E565" s="42">
        <f t="shared" si="26"/>
        <v>538</v>
      </c>
      <c r="F565" s="42">
        <f>IF($D$22,[1]!obget([1]!obcall("",$B$22,"get",[1]!obMake("","int",E565))),"")</f>
        <v>9.3327871596041909</v>
      </c>
      <c r="G565" s="42">
        <f>IF($D$22,[1]!obget([1]!obcall("",$B$23,"get",[1]!obMake("","int",E565)))^2,"")</f>
        <v>0.99385672649518342</v>
      </c>
      <c r="H565" s="42">
        <f>IF($D$22,[1]!obget([1]!obcall("",$B$24,"get",[1]!obMake("","int",E565))),"")</f>
        <v>0.21240866239053713</v>
      </c>
      <c r="AH565" s="24"/>
      <c r="IW565" s="28"/>
    </row>
    <row r="566" spans="1:257" x14ac:dyDescent="0.3">
      <c r="A566" s="28" t="str">
        <f t="shared" si="25"/>
        <v/>
      </c>
      <c r="B566" s="42">
        <f t="shared" si="24"/>
        <v>26.950000000000003</v>
      </c>
      <c r="C566" s="47">
        <f>IF($C$14,[1]!obget([1]!obcall("",$B$14,"getInitialMargin",[1]!obMake("","double",$B566))),"")</f>
        <v>0</v>
      </c>
      <c r="D566" s="45">
        <f>IF($C$13,[1]!obget([1]!obcall("",$B$13,"getInitialMargin",[1]!obMake("","double",$B566))),"")</f>
        <v>0</v>
      </c>
      <c r="E566" s="42">
        <f t="shared" si="26"/>
        <v>539</v>
      </c>
      <c r="F566" s="42">
        <f>IF($D$22,[1]!obget([1]!obcall("",$B$22,"get",[1]!obMake("","int",E566))),"")</f>
        <v>9.6808336020993249</v>
      </c>
      <c r="G566" s="42">
        <f>IF($D$22,[1]!obget([1]!obcall("",$B$23,"get",[1]!obMake("","int",E566)))^2,"")</f>
        <v>0.10989735129353333</v>
      </c>
      <c r="H566" s="42">
        <f>IF($D$22,[1]!obget([1]!obcall("",$B$24,"get",[1]!obMake("","int",E566))),"")</f>
        <v>0.22915571262162016</v>
      </c>
      <c r="AH566" s="24"/>
      <c r="IW566" s="28"/>
    </row>
    <row r="567" spans="1:257" x14ac:dyDescent="0.3">
      <c r="A567" s="28">
        <f t="shared" si="25"/>
        <v>27</v>
      </c>
      <c r="B567" s="42">
        <f t="shared" si="24"/>
        <v>27</v>
      </c>
      <c r="C567" s="47">
        <f>IF($C$14,[1]!obget([1]!obcall("",$B$14,"getInitialMargin",[1]!obMake("","double",$B567))),"")</f>
        <v>0</v>
      </c>
      <c r="D567" s="45">
        <f>IF($C$13,[1]!obget([1]!obcall("",$B$13,"getInitialMargin",[1]!obMake("","double",$B567))),"")</f>
        <v>0</v>
      </c>
      <c r="E567" s="42">
        <f t="shared" si="26"/>
        <v>540</v>
      </c>
      <c r="F567" s="42">
        <f>IF($D$22,[1]!obget([1]!obcall("",$B$22,"get",[1]!obMake("","int",E567))),"")</f>
        <v>8.4946973702872324</v>
      </c>
      <c r="G567" s="42">
        <f>IF($D$22,[1]!obget([1]!obcall("",$B$23,"get",[1]!obMake("","int",E567)))^2,"")</f>
        <v>7.989858602348815E-2</v>
      </c>
      <c r="H567" s="42">
        <f>IF($D$22,[1]!obget([1]!obcall("",$B$24,"get",[1]!obMake("","int",E567))),"")</f>
        <v>0.17065357081039578</v>
      </c>
      <c r="AH567" s="24"/>
      <c r="IW567" s="28"/>
    </row>
    <row r="568" spans="1:257" x14ac:dyDescent="0.3">
      <c r="A568" s="28" t="str">
        <f t="shared" si="25"/>
        <v/>
      </c>
      <c r="B568" s="42">
        <f t="shared" si="24"/>
        <v>27.05</v>
      </c>
      <c r="C568" s="47">
        <f>IF($C$14,[1]!obget([1]!obcall("",$B$14,"getInitialMargin",[1]!obMake("","double",$B568))),"")</f>
        <v>0</v>
      </c>
      <c r="D568" s="45">
        <f>IF($C$13,[1]!obget([1]!obcall("",$B$13,"getInitialMargin",[1]!obMake("","double",$B568))),"")</f>
        <v>0</v>
      </c>
      <c r="E568" s="42">
        <f t="shared" si="26"/>
        <v>541</v>
      </c>
      <c r="F568" s="42">
        <f>IF($D$22,[1]!obget([1]!obcall("",$B$22,"get",[1]!obMake("","int",E568))),"")</f>
        <v>6.2217549252581321</v>
      </c>
      <c r="G568" s="42">
        <f>IF($D$22,[1]!obget([1]!obcall("",$B$23,"get",[1]!obMake("","int",E568)))^2,"")</f>
        <v>9.98031660650959E-2</v>
      </c>
      <c r="H568" s="42">
        <f>IF($D$22,[1]!obget([1]!obcall("",$B$24,"get",[1]!obMake("","int",E568))),"")</f>
        <v>0.13476160415069571</v>
      </c>
      <c r="AH568" s="24"/>
      <c r="IW568" s="28"/>
    </row>
    <row r="569" spans="1:257" x14ac:dyDescent="0.3">
      <c r="A569" s="28" t="str">
        <f t="shared" si="25"/>
        <v/>
      </c>
      <c r="B569" s="42">
        <f t="shared" si="24"/>
        <v>27.1</v>
      </c>
      <c r="C569" s="47">
        <f>IF($C$14,[1]!obget([1]!obcall("",$B$14,"getInitialMargin",[1]!obMake("","double",$B569))),"")</f>
        <v>0</v>
      </c>
      <c r="D569" s="45">
        <f>IF($C$13,[1]!obget([1]!obcall("",$B$13,"getInitialMargin",[1]!obMake("","double",$B569))),"")</f>
        <v>0</v>
      </c>
      <c r="E569" s="42">
        <f t="shared" si="26"/>
        <v>542</v>
      </c>
      <c r="F569" s="42">
        <f>IF($D$22,[1]!obget([1]!obcall("",$B$22,"get",[1]!obMake("","int",E569))),"")</f>
        <v>4.4811611286352342</v>
      </c>
      <c r="G569" s="42">
        <f>IF($D$22,[1]!obget([1]!obcall("",$B$23,"get",[1]!obMake("","int",E569)))^2,"")</f>
        <v>3.6644255344296953E-2</v>
      </c>
      <c r="H569" s="42">
        <f>IF($D$22,[1]!obget([1]!obcall("",$B$24,"get",[1]!obMake("","int",E569))),"")</f>
        <v>0.1724349416138557</v>
      </c>
      <c r="AH569" s="24"/>
      <c r="IW569" s="28"/>
    </row>
    <row r="570" spans="1:257" x14ac:dyDescent="0.3">
      <c r="B570" s="42">
        <f t="shared" si="24"/>
        <v>27.150000000000002</v>
      </c>
      <c r="D570" s="45">
        <f>IF($C$13,[1]!obget([1]!obcall("",$B$13,"getInitialMargin",[1]!obMake("","double",$B570))),"")</f>
        <v>0</v>
      </c>
      <c r="E570" s="42">
        <f t="shared" si="26"/>
        <v>543</v>
      </c>
      <c r="F570" s="42">
        <f>IF($D$22,[1]!obget([1]!obcall("",$B$22,"get",[1]!obMake("","int",E570))),"")</f>
        <v>7.8051304549308096</v>
      </c>
      <c r="G570" s="42">
        <f>IF($D$22,[1]!obget([1]!obcall("",$B$23,"get",[1]!obMake("","int",E570)))^2,"")</f>
        <v>1.0473265292221112</v>
      </c>
      <c r="H570" s="42">
        <f>IF($D$22,[1]!obget([1]!obcall("",$B$24,"get",[1]!obMake("","int",E570))),"")</f>
        <v>0.15302028708909476</v>
      </c>
    </row>
    <row r="571" spans="1:257" x14ac:dyDescent="0.3">
      <c r="B571" s="42">
        <f t="shared" si="24"/>
        <v>27.200000000000003</v>
      </c>
      <c r="D571" s="45">
        <f>IF($C$13,[1]!obget([1]!obcall("",$B$13,"getInitialMargin",[1]!obMake("","double",$B571))),"")</f>
        <v>0</v>
      </c>
      <c r="E571" s="42">
        <f t="shared" si="26"/>
        <v>544</v>
      </c>
      <c r="F571" s="42">
        <f>IF($D$22,[1]!obget([1]!obcall("",$B$22,"get",[1]!obMake("","int",E571))),"")</f>
        <v>5.8566283943179975</v>
      </c>
      <c r="G571" s="42">
        <f>IF($D$22,[1]!obget([1]!obcall("",$B$23,"get",[1]!obMake("","int",E571)))^2,"")</f>
        <v>9.9520663827932909E-3</v>
      </c>
      <c r="H571" s="42">
        <f>IF($D$22,[1]!obget([1]!obcall("",$B$24,"get",[1]!obMake("","int",E571))),"")</f>
        <v>0.13839500105011476</v>
      </c>
    </row>
    <row r="572" spans="1:257" x14ac:dyDescent="0.3">
      <c r="B572" s="42">
        <f t="shared" si="24"/>
        <v>27.25</v>
      </c>
      <c r="D572" s="45">
        <f>IF($C$13,[1]!obget([1]!obcall("",$B$13,"getInitialMargin",[1]!obMake("","double",$B572))),"")</f>
        <v>0</v>
      </c>
      <c r="E572" s="42">
        <f t="shared" si="26"/>
        <v>545</v>
      </c>
      <c r="F572" s="42">
        <f>IF($D$22,[1]!obget([1]!obcall("",$B$22,"get",[1]!obMake("","int",E572))),"")</f>
        <v>9.862812649198661</v>
      </c>
      <c r="G572" s="42">
        <f>IF($D$22,[1]!obget([1]!obcall("",$B$23,"get",[1]!obMake("","int",E572)))^2,"")</f>
        <v>1.9886238290231513E-2</v>
      </c>
      <c r="H572" s="42">
        <f>IF($D$22,[1]!obget([1]!obcall("",$B$24,"get",[1]!obMake("","int",E572))),"")</f>
        <v>0.24753384320477645</v>
      </c>
    </row>
    <row r="573" spans="1:257" x14ac:dyDescent="0.3">
      <c r="B573" s="42">
        <f t="shared" si="24"/>
        <v>27.3</v>
      </c>
      <c r="D573" s="45">
        <f>IF($C$13,[1]!obget([1]!obcall("",$B$13,"getInitialMargin",[1]!obMake("","double",$B573))),"")</f>
        <v>0</v>
      </c>
      <c r="E573" s="42">
        <f t="shared" si="26"/>
        <v>546</v>
      </c>
      <c r="F573" s="42">
        <f>IF($D$22,[1]!obget([1]!obcall("",$B$22,"get",[1]!obMake("","int",E573))),"")</f>
        <v>8.4165297456794406</v>
      </c>
      <c r="G573" s="42">
        <f>IF($D$22,[1]!obget([1]!obcall("",$B$23,"get",[1]!obMake("","int",E573)))^2,"")</f>
        <v>0.21354061876513342</v>
      </c>
      <c r="H573" s="42">
        <f>IF($D$22,[1]!obget([1]!obcall("",$B$24,"get",[1]!obMake("","int",E573))),"")</f>
        <v>0.18482970208616012</v>
      </c>
    </row>
    <row r="574" spans="1:257" x14ac:dyDescent="0.3">
      <c r="B574" s="42">
        <f t="shared" si="24"/>
        <v>27.35</v>
      </c>
      <c r="D574" s="45">
        <f>IF($C$13,[1]!obget([1]!obcall("",$B$13,"getInitialMargin",[1]!obMake("","double",$B574))),"")</f>
        <v>0</v>
      </c>
      <c r="E574" s="42">
        <f t="shared" si="26"/>
        <v>547</v>
      </c>
      <c r="F574" s="42">
        <f>IF($D$22,[1]!obget([1]!obcall("",$B$22,"get",[1]!obMake("","int",E574))),"")</f>
        <v>5.9162351845411312</v>
      </c>
      <c r="G574" s="42">
        <f>IF($D$22,[1]!obget([1]!obcall("",$B$23,"get",[1]!obMake("","int",E574)))^2,"")</f>
        <v>3.9710681887792636E-2</v>
      </c>
      <c r="H574" s="42">
        <f>IF($D$22,[1]!obget([1]!obcall("",$B$24,"get",[1]!obMake("","int",E574))),"")</f>
        <v>0.13790721896089242</v>
      </c>
    </row>
    <row r="575" spans="1:257" x14ac:dyDescent="0.3">
      <c r="B575" s="42">
        <f t="shared" si="24"/>
        <v>27.400000000000002</v>
      </c>
      <c r="D575" s="45">
        <f>IF($C$13,[1]!obget([1]!obcall("",$B$13,"getInitialMargin",[1]!obMake("","double",$B575))),"")</f>
        <v>0</v>
      </c>
      <c r="E575" s="42">
        <f t="shared" si="26"/>
        <v>548</v>
      </c>
      <c r="F575" s="42">
        <f>IF($D$22,[1]!obget([1]!obcall("",$B$22,"get",[1]!obMake("","int",E575))),"")</f>
        <v>7.6505874212439187</v>
      </c>
      <c r="G575" s="42">
        <f>IF($D$22,[1]!obget([1]!obcall("",$B$23,"get",[1]!obMake("","int",E575)))^2,"")</f>
        <v>9.2601699966035084E-3</v>
      </c>
      <c r="H575" s="42">
        <f>IF($D$22,[1]!obget([1]!obcall("",$B$24,"get",[1]!obMake("","int",E575))),"")</f>
        <v>0.14872453084160242</v>
      </c>
    </row>
    <row r="576" spans="1:257" x14ac:dyDescent="0.3">
      <c r="B576" s="42">
        <f t="shared" si="24"/>
        <v>27.450000000000003</v>
      </c>
      <c r="D576" s="45">
        <f>IF($C$13,[1]!obget([1]!obcall("",$B$13,"getInitialMargin",[1]!obMake("","double",$B576))),"")</f>
        <v>0</v>
      </c>
      <c r="E576" s="42">
        <f t="shared" si="26"/>
        <v>549</v>
      </c>
      <c r="F576" s="42">
        <f>IF($D$22,[1]!obget([1]!obcall("",$B$22,"get",[1]!obMake("","int",E576))),"")</f>
        <v>8.1021442622438844</v>
      </c>
      <c r="G576" s="42">
        <f>IF($D$22,[1]!obget([1]!obcall("",$B$23,"get",[1]!obMake("","int",E576)))^2,"")</f>
        <v>2.1951696148574142E-2</v>
      </c>
      <c r="H576" s="42">
        <f>IF($D$22,[1]!obget([1]!obcall("",$B$24,"get",[1]!obMake("","int",E576))),"")</f>
        <v>0.15706875686372379</v>
      </c>
    </row>
    <row r="577" spans="2:8" x14ac:dyDescent="0.3">
      <c r="B577" s="42">
        <f t="shared" si="24"/>
        <v>27.5</v>
      </c>
      <c r="D577" s="45">
        <f>IF($C$13,[1]!obget([1]!obcall("",$B$13,"getInitialMargin",[1]!obMake("","double",$B577))),"")</f>
        <v>0</v>
      </c>
      <c r="E577" s="42">
        <f t="shared" si="26"/>
        <v>550</v>
      </c>
      <c r="F577" s="42">
        <f>IF($D$22,[1]!obget([1]!obcall("",$B$22,"get",[1]!obMake("","int",E577))),"")</f>
        <v>23.843214388541512</v>
      </c>
      <c r="G577" s="42">
        <f>IF($D$22,[1]!obget([1]!obcall("",$B$23,"get",[1]!obMake("","int",E577)))^2,"")</f>
        <v>5.0819920277612294</v>
      </c>
      <c r="H577" s="42">
        <f>IF($D$22,[1]!obget([1]!obcall("",$B$24,"get",[1]!obMake("","int",E577))),"")</f>
        <v>2.9767158412366688</v>
      </c>
    </row>
    <row r="578" spans="2:8" x14ac:dyDescent="0.3">
      <c r="B578" s="42">
        <f t="shared" si="24"/>
        <v>27.55</v>
      </c>
      <c r="D578" s="45">
        <f>IF($C$13,[1]!obget([1]!obcall("",$B$13,"getInitialMargin",[1]!obMake("","double",$B578))),"")</f>
        <v>0</v>
      </c>
      <c r="E578" s="42">
        <f t="shared" si="26"/>
        <v>551</v>
      </c>
      <c r="F578" s="42">
        <f>IF($D$22,[1]!obget([1]!obcall("",$B$22,"get",[1]!obMake("","int",E578))),"")</f>
        <v>5.8582940514413577</v>
      </c>
      <c r="G578" s="42">
        <f>IF($D$22,[1]!obget([1]!obcall("",$B$23,"get",[1]!obMake("","int",E578)))^2,"")</f>
        <v>6.2024242266892505E-3</v>
      </c>
      <c r="H578" s="42">
        <f>IF($D$22,[1]!obget([1]!obcall("",$B$24,"get",[1]!obMake("","int",E578))),"")</f>
        <v>0.13760804462892207</v>
      </c>
    </row>
    <row r="579" spans="2:8" x14ac:dyDescent="0.3">
      <c r="B579" s="42">
        <f t="shared" si="24"/>
        <v>27.6</v>
      </c>
      <c r="D579" s="45">
        <f>IF($C$13,[1]!obget([1]!obcall("",$B$13,"getInitialMargin",[1]!obMake("","double",$B579))),"")</f>
        <v>0</v>
      </c>
      <c r="E579" s="42">
        <f t="shared" si="26"/>
        <v>552</v>
      </c>
      <c r="F579" s="42">
        <f>IF($D$22,[1]!obget([1]!obcall("",$B$22,"get",[1]!obMake("","int",E579))),"")</f>
        <v>7.4022864708272751</v>
      </c>
      <c r="G579" s="42">
        <f>IF($D$22,[1]!obget([1]!obcall("",$B$23,"get",[1]!obMake("","int",E579)))^2,"")</f>
        <v>3.8643681865140343E-4</v>
      </c>
      <c r="H579" s="42">
        <f>IF($D$22,[1]!obget([1]!obcall("",$B$24,"get",[1]!obMake("","int",E579))),"")</f>
        <v>0.14211753202904587</v>
      </c>
    </row>
    <row r="580" spans="2:8" x14ac:dyDescent="0.3">
      <c r="B580" s="42">
        <f t="shared" si="24"/>
        <v>27.650000000000002</v>
      </c>
      <c r="D580" s="45">
        <f>IF($C$13,[1]!obget([1]!obcall("",$B$13,"getInitialMargin",[1]!obMake("","double",$B580))),"")</f>
        <v>0</v>
      </c>
      <c r="E580" s="42">
        <f t="shared" si="26"/>
        <v>553</v>
      </c>
      <c r="F580" s="42">
        <f>IF($D$22,[1]!obget([1]!obcall("",$B$22,"get",[1]!obMake("","int",E580))),"")</f>
        <v>14.682409833512805</v>
      </c>
      <c r="G580" s="42">
        <f>IF($D$22,[1]!obget([1]!obcall("",$B$23,"get",[1]!obMake("","int",E580)))^2,"")</f>
        <v>0.85375263147972169</v>
      </c>
      <c r="H580" s="42">
        <f>IF($D$22,[1]!obget([1]!obcall("",$B$24,"get",[1]!obMake("","int",E580))),"")</f>
        <v>0.77595495296358563</v>
      </c>
    </row>
    <row r="581" spans="2:8" x14ac:dyDescent="0.3">
      <c r="B581" s="42">
        <f t="shared" si="24"/>
        <v>27.700000000000003</v>
      </c>
      <c r="D581" s="45">
        <f>IF($C$13,[1]!obget([1]!obcall("",$B$13,"getInitialMargin",[1]!obMake("","double",$B581))),"")</f>
        <v>0</v>
      </c>
      <c r="E581" s="42">
        <f t="shared" si="26"/>
        <v>554</v>
      </c>
      <c r="F581" s="42">
        <f>IF($D$22,[1]!obget([1]!obcall("",$B$22,"get",[1]!obMake("","int",E581))),"")</f>
        <v>6.7228651054998148</v>
      </c>
      <c r="G581" s="42">
        <f>IF($D$22,[1]!obget([1]!obcall("",$B$23,"get",[1]!obMake("","int",E581)))^2,"")</f>
        <v>7.5807680103916433E-2</v>
      </c>
      <c r="H581" s="42">
        <f>IF($D$22,[1]!obget([1]!obcall("",$B$24,"get",[1]!obMake("","int",E581))),"")</f>
        <v>0.13451244905508286</v>
      </c>
    </row>
    <row r="582" spans="2:8" x14ac:dyDescent="0.3">
      <c r="B582" s="42">
        <f t="shared" si="24"/>
        <v>27.75</v>
      </c>
      <c r="D582" s="45">
        <f>IF($C$13,[1]!obget([1]!obcall("",$B$13,"getInitialMargin",[1]!obMake("","double",$B582))),"")</f>
        <v>0</v>
      </c>
      <c r="E582" s="42">
        <f t="shared" si="26"/>
        <v>555</v>
      </c>
      <c r="F582" s="42">
        <f>IF($D$22,[1]!obget([1]!obcall("",$B$22,"get",[1]!obMake("","int",E582))),"")</f>
        <v>13.169805781396889</v>
      </c>
      <c r="G582" s="42">
        <f>IF($D$22,[1]!obget([1]!obcall("",$B$23,"get",[1]!obMake("","int",E582)))^2,"")</f>
        <v>6.1244270485158465E-2</v>
      </c>
      <c r="H582" s="42">
        <f>IF($D$22,[1]!obget([1]!obcall("",$B$24,"get",[1]!obMake("","int",E582))),"")</f>
        <v>0.55404519976688538</v>
      </c>
    </row>
    <row r="583" spans="2:8" x14ac:dyDescent="0.3">
      <c r="B583" s="42">
        <f t="shared" si="24"/>
        <v>27.8</v>
      </c>
      <c r="D583" s="45">
        <f>IF($C$13,[1]!obget([1]!obcall("",$B$13,"getInitialMargin",[1]!obMake("","double",$B583))),"")</f>
        <v>0</v>
      </c>
      <c r="E583" s="42">
        <f t="shared" si="26"/>
        <v>556</v>
      </c>
      <c r="F583" s="42">
        <f>IF($D$22,[1]!obget([1]!obcall("",$B$22,"get",[1]!obMake("","int",E583))),"")</f>
        <v>8.3156212699995287</v>
      </c>
      <c r="G583" s="42">
        <f>IF($D$22,[1]!obget([1]!obcall("",$B$23,"get",[1]!obMake("","int",E583)))^2,"")</f>
        <v>4.9263341986110619E-2</v>
      </c>
      <c r="H583" s="42">
        <f>IF($D$22,[1]!obget([1]!obcall("",$B$24,"get",[1]!obMake("","int",E583))),"")</f>
        <v>0.16337408820349908</v>
      </c>
    </row>
    <row r="584" spans="2:8" x14ac:dyDescent="0.3">
      <c r="B584" s="42">
        <f t="shared" si="24"/>
        <v>27.85</v>
      </c>
      <c r="D584" s="45">
        <f>IF($C$13,[1]!obget([1]!obcall("",$B$13,"getInitialMargin",[1]!obMake("","double",$B584))),"")</f>
        <v>0</v>
      </c>
      <c r="E584" s="42">
        <f t="shared" si="26"/>
        <v>557</v>
      </c>
      <c r="F584" s="42">
        <f>IF($D$22,[1]!obget([1]!obcall("",$B$22,"get",[1]!obMake("","int",E584))),"")</f>
        <v>5.356470184465902</v>
      </c>
      <c r="G584" s="42">
        <f>IF($D$22,[1]!obget([1]!obcall("",$B$23,"get",[1]!obMake("","int",E584)))^2,"")</f>
        <v>1.5198502012649673E-3</v>
      </c>
      <c r="H584" s="42">
        <f>IF($D$22,[1]!obget([1]!obcall("",$B$24,"get",[1]!obMake("","int",E584))),"")</f>
        <v>0.14599619049305729</v>
      </c>
    </row>
    <row r="585" spans="2:8" x14ac:dyDescent="0.3">
      <c r="B585" s="42">
        <f t="shared" si="24"/>
        <v>27.900000000000002</v>
      </c>
      <c r="D585" s="45">
        <f>IF($C$13,[1]!obget([1]!obcall("",$B$13,"getInitialMargin",[1]!obMake("","double",$B585))),"")</f>
        <v>0</v>
      </c>
      <c r="E585" s="42">
        <f t="shared" si="26"/>
        <v>558</v>
      </c>
      <c r="F585" s="42">
        <f>IF($D$22,[1]!obget([1]!obcall("",$B$22,"get",[1]!obMake("","int",E585))),"")</f>
        <v>6.8927289159122873</v>
      </c>
      <c r="G585" s="42">
        <f>IF($D$22,[1]!obget([1]!obcall("",$B$23,"get",[1]!obMake("","int",E585)))^2,"")</f>
        <v>0.14155266566305527</v>
      </c>
      <c r="H585" s="42">
        <f>IF($D$22,[1]!obget([1]!obcall("",$B$24,"get",[1]!obMake("","int",E585))),"")</f>
        <v>0.13608814984985851</v>
      </c>
    </row>
    <row r="586" spans="2:8" x14ac:dyDescent="0.3">
      <c r="B586" s="42">
        <f t="shared" si="24"/>
        <v>27.950000000000003</v>
      </c>
      <c r="D586" s="45">
        <f>IF($C$13,[1]!obget([1]!obcall("",$B$13,"getInitialMargin",[1]!obMake("","double",$B586))),"")</f>
        <v>0</v>
      </c>
      <c r="E586" s="42">
        <f t="shared" si="26"/>
        <v>559</v>
      </c>
      <c r="F586" s="42">
        <f>IF($D$22,[1]!obget([1]!obcall("",$B$22,"get",[1]!obMake("","int",E586))),"")</f>
        <v>12.205090603799981</v>
      </c>
      <c r="G586" s="42">
        <f>IF($D$22,[1]!obget([1]!obcall("",$B$23,"get",[1]!obMake("","int",E586)))^2,"")</f>
        <v>1.0432941163475096</v>
      </c>
      <c r="H586" s="42">
        <f>IF($D$22,[1]!obget([1]!obcall("",$B$24,"get",[1]!obMake("","int",E586))),"")</f>
        <v>0.4515025678724871</v>
      </c>
    </row>
    <row r="587" spans="2:8" x14ac:dyDescent="0.3">
      <c r="B587" s="42">
        <f t="shared" si="24"/>
        <v>28</v>
      </c>
      <c r="D587" s="45">
        <f>IF($C$13,[1]!obget([1]!obcall("",$B$13,"getInitialMargin",[1]!obMake("","double",$B587))),"")</f>
        <v>0</v>
      </c>
      <c r="E587" s="42">
        <f t="shared" si="26"/>
        <v>560</v>
      </c>
      <c r="F587" s="42">
        <f>IF($D$22,[1]!obget([1]!obcall("",$B$22,"get",[1]!obMake("","int",E587))),"")</f>
        <v>11.402612549529326</v>
      </c>
      <c r="G587" s="42">
        <f>IF($D$22,[1]!obget([1]!obcall("",$B$23,"get",[1]!obMake("","int",E587)))^2,"")</f>
        <v>7.6838003679720907E-2</v>
      </c>
      <c r="H587" s="42">
        <f>IF($D$22,[1]!obget([1]!obcall("",$B$24,"get",[1]!obMake("","int",E587))),"")</f>
        <v>0.38661329847233583</v>
      </c>
    </row>
    <row r="588" spans="2:8" x14ac:dyDescent="0.3">
      <c r="B588" s="42">
        <f t="shared" si="24"/>
        <v>28.05</v>
      </c>
      <c r="D588" s="45">
        <f>IF($C$13,[1]!obget([1]!obcall("",$B$13,"getInitialMargin",[1]!obMake("","double",$B588))),"")</f>
        <v>0</v>
      </c>
      <c r="E588" s="42">
        <f t="shared" si="26"/>
        <v>561</v>
      </c>
      <c r="F588" s="42">
        <f>IF($D$22,[1]!obget([1]!obcall("",$B$22,"get",[1]!obMake("","int",E588))),"")</f>
        <v>6.4850478789807084</v>
      </c>
      <c r="G588" s="42">
        <f>IF($D$22,[1]!obget([1]!obcall("",$B$23,"get",[1]!obMake("","int",E588)))^2,"")</f>
        <v>0.16433314267683502</v>
      </c>
      <c r="H588" s="42">
        <f>IF($D$22,[1]!obget([1]!obcall("",$B$24,"get",[1]!obMake("","int",E588))),"")</f>
        <v>0.13396413731124551</v>
      </c>
    </row>
    <row r="589" spans="2:8" x14ac:dyDescent="0.3">
      <c r="B589" s="42">
        <f t="shared" si="24"/>
        <v>28.1</v>
      </c>
      <c r="D589" s="45">
        <f>IF($C$13,[1]!obget([1]!obcall("",$B$13,"getInitialMargin",[1]!obMake("","double",$B589))),"")</f>
        <v>0</v>
      </c>
      <c r="E589" s="42">
        <f t="shared" si="26"/>
        <v>562</v>
      </c>
      <c r="F589" s="42">
        <f>IF($D$22,[1]!obget([1]!obcall("",$B$22,"get",[1]!obMake("","int",E589))),"")</f>
        <v>7.5033704705849296</v>
      </c>
      <c r="G589" s="42">
        <f>IF($D$22,[1]!obget([1]!obcall("",$B$23,"get",[1]!obMake("","int",E589)))^2,"")</f>
        <v>6.2555505902037761E-2</v>
      </c>
      <c r="H589" s="42">
        <f>IF($D$22,[1]!obget([1]!obcall("",$B$24,"get",[1]!obMake("","int",E589))),"")</f>
        <v>0.14459048632689464</v>
      </c>
    </row>
    <row r="590" spans="2:8" x14ac:dyDescent="0.3">
      <c r="B590" s="42">
        <f t="shared" si="24"/>
        <v>28.150000000000002</v>
      </c>
      <c r="D590" s="45">
        <f>IF($C$13,[1]!obget([1]!obcall("",$B$13,"getInitialMargin",[1]!obMake("","double",$B590))),"")</f>
        <v>0</v>
      </c>
      <c r="E590" s="42">
        <f t="shared" si="26"/>
        <v>563</v>
      </c>
      <c r="F590" s="42">
        <f>IF($D$22,[1]!obget([1]!obcall("",$B$22,"get",[1]!obMake("","int",E590))),"")</f>
        <v>4.7271397442745009</v>
      </c>
      <c r="G590" s="42">
        <f>IF($D$22,[1]!obget([1]!obcall("",$B$23,"get",[1]!obMake("","int",E590)))^2,"")</f>
        <v>0.22164776750260679</v>
      </c>
      <c r="H590" s="42">
        <f>IF($D$22,[1]!obget([1]!obcall("",$B$24,"get",[1]!obMake("","int",E590))),"")</f>
        <v>0.165133866976509</v>
      </c>
    </row>
    <row r="591" spans="2:8" x14ac:dyDescent="0.3">
      <c r="B591" s="42">
        <f t="shared" si="24"/>
        <v>28.200000000000003</v>
      </c>
      <c r="D591" s="45">
        <f>IF($C$13,[1]!obget([1]!obcall("",$B$13,"getInitialMargin",[1]!obMake("","double",$B591))),"")</f>
        <v>0</v>
      </c>
      <c r="E591" s="42">
        <f t="shared" si="26"/>
        <v>564</v>
      </c>
      <c r="F591" s="42">
        <f>IF($D$22,[1]!obget([1]!obcall("",$B$22,"get",[1]!obMake("","int",E591))),"")</f>
        <v>9.182334316651767</v>
      </c>
      <c r="G591" s="42">
        <f>IF($D$22,[1]!obget([1]!obcall("",$B$23,"get",[1]!obMake("","int",E591)))^2,"")</f>
        <v>8.5283304444803698E-2</v>
      </c>
      <c r="H591" s="42">
        <f>IF($D$22,[1]!obget([1]!obcall("",$B$24,"get",[1]!obMake("","int",E591))),"")</f>
        <v>0.22242258921857005</v>
      </c>
    </row>
    <row r="592" spans="2:8" x14ac:dyDescent="0.3">
      <c r="B592" s="42">
        <f t="shared" si="24"/>
        <v>28.25</v>
      </c>
      <c r="D592" s="45">
        <f>IF($C$13,[1]!obget([1]!obcall("",$B$13,"getInitialMargin",[1]!obMake("","double",$B592))),"")</f>
        <v>0</v>
      </c>
      <c r="E592" s="42">
        <f t="shared" si="26"/>
        <v>565</v>
      </c>
      <c r="F592" s="42">
        <f>IF($D$22,[1]!obget([1]!obcall("",$B$22,"get",[1]!obMake("","int",E592))),"")</f>
        <v>9.3360343682266507</v>
      </c>
      <c r="G592" s="42">
        <f>IF($D$22,[1]!obget([1]!obcall("",$B$23,"get",[1]!obMake("","int",E592)))^2,"")</f>
        <v>2.0091902502253957E-4</v>
      </c>
      <c r="H592" s="42">
        <f>IF($D$22,[1]!obget([1]!obcall("",$B$24,"get",[1]!obMake("","int",E592))),"")</f>
        <v>0.21153838878888198</v>
      </c>
    </row>
    <row r="593" spans="2:8" x14ac:dyDescent="0.3">
      <c r="B593" s="42">
        <f t="shared" si="24"/>
        <v>28.3</v>
      </c>
      <c r="D593" s="45">
        <f>IF($C$13,[1]!obget([1]!obcall("",$B$13,"getInitialMargin",[1]!obMake("","double",$B593))),"")</f>
        <v>0</v>
      </c>
      <c r="E593" s="42">
        <f t="shared" si="26"/>
        <v>566</v>
      </c>
      <c r="F593" s="42">
        <f>IF($D$22,[1]!obget([1]!obcall("",$B$22,"get",[1]!obMake("","int",E593))),"")</f>
        <v>8.6426129220585732</v>
      </c>
      <c r="G593" s="42">
        <f>IF($D$22,[1]!obget([1]!obcall("",$B$23,"get",[1]!obMake("","int",E593)))^2,"")</f>
        <v>0.27085697112834362</v>
      </c>
      <c r="H593" s="42">
        <f>IF($D$22,[1]!obget([1]!obcall("",$B$24,"get",[1]!obMake("","int",E593))),"")</f>
        <v>0.18272800259087607</v>
      </c>
    </row>
    <row r="594" spans="2:8" x14ac:dyDescent="0.3">
      <c r="B594" s="42">
        <f t="shared" si="24"/>
        <v>28.35</v>
      </c>
      <c r="D594" s="45">
        <f>IF($C$13,[1]!obget([1]!obcall("",$B$13,"getInitialMargin",[1]!obMake("","double",$B594))),"")</f>
        <v>0</v>
      </c>
      <c r="E594" s="42">
        <f t="shared" si="26"/>
        <v>567</v>
      </c>
      <c r="F594" s="42">
        <f>IF($D$22,[1]!obget([1]!obcall("",$B$22,"get",[1]!obMake("","int",E594))),"")</f>
        <v>10.360439113279442</v>
      </c>
      <c r="G594" s="42">
        <f>IF($D$22,[1]!obget([1]!obcall("",$B$23,"get",[1]!obMake("","int",E594)))^2,"")</f>
        <v>7.362627219361666E-3</v>
      </c>
      <c r="H594" s="42">
        <f>IF($D$22,[1]!obget([1]!obcall("",$B$24,"get",[1]!obMake("","int",E594))),"")</f>
        <v>0.30769280064107929</v>
      </c>
    </row>
    <row r="595" spans="2:8" x14ac:dyDescent="0.3">
      <c r="B595" s="42">
        <f t="shared" si="24"/>
        <v>28.400000000000002</v>
      </c>
      <c r="D595" s="45">
        <f>IF($C$13,[1]!obget([1]!obcall("",$B$13,"getInitialMargin",[1]!obMake("","double",$B595))),"")</f>
        <v>0</v>
      </c>
      <c r="E595" s="42">
        <f t="shared" si="26"/>
        <v>568</v>
      </c>
      <c r="F595" s="42">
        <f>IF($D$22,[1]!obget([1]!obcall("",$B$22,"get",[1]!obMake("","int",E595))),"")</f>
        <v>12.250559277837706</v>
      </c>
      <c r="G595" s="42">
        <f>IF($D$22,[1]!obget([1]!obcall("",$B$23,"get",[1]!obMake("","int",E595)))^2,"")</f>
        <v>3.9852605439952574E-2</v>
      </c>
      <c r="H595" s="42">
        <f>IF($D$22,[1]!obget([1]!obcall("",$B$24,"get",[1]!obMake("","int",E595))),"")</f>
        <v>0.56371816354608728</v>
      </c>
    </row>
    <row r="596" spans="2:8" x14ac:dyDescent="0.3">
      <c r="B596" s="42">
        <f t="shared" si="24"/>
        <v>28.450000000000003</v>
      </c>
      <c r="D596" s="45">
        <f>IF($C$13,[1]!obget([1]!obcall("",$B$13,"getInitialMargin",[1]!obMake("","double",$B596))),"")</f>
        <v>0</v>
      </c>
      <c r="E596" s="42">
        <f t="shared" si="26"/>
        <v>569</v>
      </c>
      <c r="F596" s="42">
        <f>IF($D$22,[1]!obget([1]!obcall("",$B$22,"get",[1]!obMake("","int",E596))),"")</f>
        <v>8.336390825859592</v>
      </c>
      <c r="G596" s="42">
        <f>IF($D$22,[1]!obget([1]!obcall("",$B$23,"get",[1]!obMake("","int",E596)))^2,"")</f>
        <v>5.8692437215741877E-4</v>
      </c>
      <c r="H596" s="42">
        <f>IF($D$22,[1]!obget([1]!obcall("",$B$24,"get",[1]!obMake("","int",E596))),"")</f>
        <v>0.16625345672949066</v>
      </c>
    </row>
    <row r="597" spans="2:8" x14ac:dyDescent="0.3">
      <c r="B597" s="42">
        <f t="shared" si="24"/>
        <v>28.5</v>
      </c>
      <c r="D597" s="45">
        <f>IF($C$13,[1]!obget([1]!obcall("",$B$13,"getInitialMargin",[1]!obMake("","double",$B597))),"")</f>
        <v>0</v>
      </c>
      <c r="E597" s="42">
        <f t="shared" si="26"/>
        <v>570</v>
      </c>
      <c r="F597" s="42">
        <f>IF($D$22,[1]!obget([1]!obcall("",$B$22,"get",[1]!obMake("","int",E597))),"")</f>
        <v>8.2953806715621887</v>
      </c>
      <c r="G597" s="42">
        <f>IF($D$22,[1]!obget([1]!obcall("",$B$23,"get",[1]!obMake("","int",E597)))^2,"")</f>
        <v>0.27452261111221732</v>
      </c>
      <c r="H597" s="42">
        <f>IF($D$22,[1]!obget([1]!obcall("",$B$24,"get",[1]!obMake("","int",E597))),"")</f>
        <v>0.1644332071940261</v>
      </c>
    </row>
    <row r="598" spans="2:8" x14ac:dyDescent="0.3">
      <c r="B598" s="42">
        <f t="shared" si="24"/>
        <v>28.55</v>
      </c>
      <c r="D598" s="45">
        <f>IF($C$13,[1]!obget([1]!obcall("",$B$13,"getInitialMargin",[1]!obMake("","double",$B598))),"")</f>
        <v>0</v>
      </c>
      <c r="E598" s="42">
        <f t="shared" si="26"/>
        <v>571</v>
      </c>
      <c r="F598" s="42">
        <f>IF($D$22,[1]!obget([1]!obcall("",$B$22,"get",[1]!obMake("","int",E598))),"")</f>
        <v>9.3081371038813447</v>
      </c>
      <c r="G598" s="42">
        <f>IF($D$22,[1]!obget([1]!obcall("",$B$23,"get",[1]!obMake("","int",E598)))^2,"")</f>
        <v>1.7844432294534489</v>
      </c>
      <c r="H598" s="42">
        <f>IF($D$22,[1]!obget([1]!obcall("",$B$24,"get",[1]!obMake("","int",E598))),"")</f>
        <v>0.21373650736996541</v>
      </c>
    </row>
    <row r="599" spans="2:8" x14ac:dyDescent="0.3">
      <c r="B599" s="42">
        <f t="shared" si="24"/>
        <v>28.6</v>
      </c>
      <c r="D599" s="45">
        <f>IF($C$13,[1]!obget([1]!obcall("",$B$13,"getInitialMargin",[1]!obMake("","double",$B599))),"")</f>
        <v>0</v>
      </c>
      <c r="E599" s="42">
        <f t="shared" si="26"/>
        <v>572</v>
      </c>
      <c r="F599" s="42">
        <f>IF($D$22,[1]!obget([1]!obcall("",$B$22,"get",[1]!obMake("","int",E599))),"")</f>
        <v>7.4988164707664913</v>
      </c>
      <c r="G599" s="42">
        <f>IF($D$22,[1]!obget([1]!obcall("",$B$23,"get",[1]!obMake("","int",E599)))^2,"")</f>
        <v>1.8215181896204478</v>
      </c>
      <c r="H599" s="42">
        <f>IF($D$22,[1]!obget([1]!obcall("",$B$24,"get",[1]!obMake("","int",E599))),"")</f>
        <v>0.14281065889746491</v>
      </c>
    </row>
    <row r="600" spans="2:8" x14ac:dyDescent="0.3">
      <c r="B600" s="42">
        <f t="shared" si="24"/>
        <v>28.650000000000002</v>
      </c>
      <c r="D600" s="45">
        <f>IF($C$13,[1]!obget([1]!obcall("",$B$13,"getInitialMargin",[1]!obMake("","double",$B600))),"")</f>
        <v>0</v>
      </c>
      <c r="E600" s="42">
        <f t="shared" si="26"/>
        <v>573</v>
      </c>
      <c r="F600" s="42">
        <f>IF($D$22,[1]!obget([1]!obcall("",$B$22,"get",[1]!obMake("","int",E600))),"")</f>
        <v>8.1738962538440916</v>
      </c>
      <c r="G600" s="42">
        <f>IF($D$22,[1]!obget([1]!obcall("",$B$23,"get",[1]!obMake("","int",E600)))^2,"")</f>
        <v>8.4016211331926105E-2</v>
      </c>
      <c r="H600" s="42">
        <f>IF($D$22,[1]!obget([1]!obcall("",$B$24,"get",[1]!obMake("","int",E600))),"")</f>
        <v>0.16331420716133871</v>
      </c>
    </row>
    <row r="601" spans="2:8" x14ac:dyDescent="0.3">
      <c r="B601" s="42">
        <f t="shared" si="24"/>
        <v>28.700000000000003</v>
      </c>
      <c r="D601" s="45">
        <f>IF($C$13,[1]!obget([1]!obcall("",$B$13,"getInitialMargin",[1]!obMake("","double",$B601))),"")</f>
        <v>0</v>
      </c>
      <c r="E601" s="42">
        <f t="shared" si="26"/>
        <v>574</v>
      </c>
      <c r="F601" s="42">
        <f>IF($D$22,[1]!obget([1]!obcall("",$B$22,"get",[1]!obMake("","int",E601))),"")</f>
        <v>9.4579316569471388</v>
      </c>
      <c r="G601" s="42">
        <f>IF($D$22,[1]!obget([1]!obcall("",$B$23,"get",[1]!obMake("","int",E601)))^2,"")</f>
        <v>1.5440171457925204E-2</v>
      </c>
      <c r="H601" s="42">
        <f>IF($D$22,[1]!obget([1]!obcall("",$B$24,"get",[1]!obMake("","int",E601))),"")</f>
        <v>0.21915927779350608</v>
      </c>
    </row>
    <row r="602" spans="2:8" x14ac:dyDescent="0.3">
      <c r="B602" s="42">
        <f t="shared" si="24"/>
        <v>28.75</v>
      </c>
      <c r="D602" s="45">
        <f>IF($C$13,[1]!obget([1]!obcall("",$B$13,"getInitialMargin",[1]!obMake("","double",$B602))),"")</f>
        <v>0</v>
      </c>
      <c r="E602" s="42">
        <f t="shared" si="26"/>
        <v>575</v>
      </c>
      <c r="F602" s="42">
        <f>IF($D$22,[1]!obget([1]!obcall("",$B$22,"get",[1]!obMake("","int",E602))),"")</f>
        <v>6.0854730900643714</v>
      </c>
      <c r="G602" s="42">
        <f>IF($D$22,[1]!obget([1]!obcall("",$B$23,"get",[1]!obMake("","int",E602)))^2,"")</f>
        <v>0.10332947147871938</v>
      </c>
      <c r="H602" s="42">
        <f>IF($D$22,[1]!obget([1]!obcall("",$B$24,"get",[1]!obMake("","int",E602))),"")</f>
        <v>0.134849247409569</v>
      </c>
    </row>
    <row r="603" spans="2:8" x14ac:dyDescent="0.3">
      <c r="B603" s="42">
        <f t="shared" ref="B603:B666" si="27">IF($D$22,(ROW(A603)-ROW($A$27))*$C$17,"")</f>
        <v>28.8</v>
      </c>
      <c r="D603" s="45">
        <f>IF($C$13,[1]!obget([1]!obcall("",$B$13,"getInitialMargin",[1]!obMake("","double",$B603))),"")</f>
        <v>0</v>
      </c>
      <c r="E603" s="42">
        <f t="shared" si="26"/>
        <v>576</v>
      </c>
      <c r="F603" s="42">
        <f>IF($D$22,[1]!obget([1]!obcall("",$B$22,"get",[1]!obMake("","int",E603))),"")</f>
        <v>13.499756560174484</v>
      </c>
      <c r="G603" s="42">
        <f>IF($D$22,[1]!obget([1]!obcall("",$B$23,"get",[1]!obMake("","int",E603)))^2,"")</f>
        <v>3.4178645506754961E-3</v>
      </c>
      <c r="H603" s="42">
        <f>IF($D$22,[1]!obget([1]!obcall("",$B$24,"get",[1]!obMake("","int",E603))),"")</f>
        <v>0.7575003136603633</v>
      </c>
    </row>
    <row r="604" spans="2:8" x14ac:dyDescent="0.3">
      <c r="B604" s="42">
        <f t="shared" si="27"/>
        <v>28.85</v>
      </c>
      <c r="D604" s="45">
        <f>IF($C$13,[1]!obget([1]!obcall("",$B$13,"getInitialMargin",[1]!obMake("","double",$B604))),"")</f>
        <v>0</v>
      </c>
      <c r="E604" s="42">
        <f t="shared" ref="E604:E667" si="28">IF($D$22,E603+1,"")</f>
        <v>577</v>
      </c>
      <c r="F604" s="42">
        <f>IF($D$22,[1]!obget([1]!obcall("",$B$22,"get",[1]!obMake("","int",E604))),"")</f>
        <v>9.7449887774428312</v>
      </c>
      <c r="G604" s="42">
        <f>IF($D$22,[1]!obget([1]!obcall("",$B$23,"get",[1]!obMake("","int",E604)))^2,"")</f>
        <v>0.35215116121695189</v>
      </c>
      <c r="H604" s="42">
        <f>IF($D$22,[1]!obget([1]!obcall("",$B$24,"get",[1]!obMake("","int",E604))),"")</f>
        <v>0.24976725374255493</v>
      </c>
    </row>
    <row r="605" spans="2:8" x14ac:dyDescent="0.3">
      <c r="B605" s="42">
        <f t="shared" si="27"/>
        <v>28.900000000000002</v>
      </c>
      <c r="D605" s="45">
        <f>IF($C$13,[1]!obget([1]!obcall("",$B$13,"getInitialMargin",[1]!obMake("","double",$B605))),"")</f>
        <v>0</v>
      </c>
      <c r="E605" s="42">
        <f t="shared" si="28"/>
        <v>578</v>
      </c>
      <c r="F605" s="42">
        <f>IF($D$22,[1]!obget([1]!obcall("",$B$22,"get",[1]!obMake("","int",E605))),"")</f>
        <v>9.0569230608206972</v>
      </c>
      <c r="G605" s="42">
        <f>IF($D$22,[1]!obget([1]!obcall("",$B$23,"get",[1]!obMake("","int",E605)))^2,"")</f>
        <v>0.13570955773834187</v>
      </c>
      <c r="H605" s="42">
        <f>IF($D$22,[1]!obget([1]!obcall("",$B$24,"get",[1]!obMake("","int",E605))),"")</f>
        <v>0.19797297871286468</v>
      </c>
    </row>
    <row r="606" spans="2:8" x14ac:dyDescent="0.3">
      <c r="B606" s="42">
        <f t="shared" si="27"/>
        <v>28.950000000000003</v>
      </c>
      <c r="D606" s="45">
        <f>IF($C$13,[1]!obget([1]!obcall("",$B$13,"getInitialMargin",[1]!obMake("","double",$B606))),"")</f>
        <v>0</v>
      </c>
      <c r="E606" s="42">
        <f t="shared" si="28"/>
        <v>579</v>
      </c>
      <c r="F606" s="42">
        <f>IF($D$22,[1]!obget([1]!obcall("",$B$22,"get",[1]!obMake("","int",E606))),"")</f>
        <v>5.9026989922884301</v>
      </c>
      <c r="G606" s="42">
        <f>IF($D$22,[1]!obget([1]!obcall("",$B$23,"get",[1]!obMake("","int",E606)))^2,"")</f>
        <v>4.7505334096831005E-2</v>
      </c>
      <c r="H606" s="42">
        <f>IF($D$22,[1]!obget([1]!obcall("",$B$24,"get",[1]!obMake("","int",E606))),"")</f>
        <v>0.13751280170510888</v>
      </c>
    </row>
    <row r="607" spans="2:8" x14ac:dyDescent="0.3">
      <c r="B607" s="42">
        <f t="shared" si="27"/>
        <v>29</v>
      </c>
      <c r="D607" s="45">
        <f>IF($C$13,[1]!obget([1]!obcall("",$B$13,"getInitialMargin",[1]!obMake("","double",$B607))),"")</f>
        <v>0</v>
      </c>
      <c r="E607" s="42">
        <f t="shared" si="28"/>
        <v>580</v>
      </c>
      <c r="F607" s="42">
        <f>IF($D$22,[1]!obget([1]!obcall("",$B$22,"get",[1]!obMake("","int",E607))),"")</f>
        <v>11.440433600946264</v>
      </c>
      <c r="G607" s="42">
        <f>IF($D$22,[1]!obget([1]!obcall("",$B$23,"get",[1]!obMake("","int",E607)))^2,"")</f>
        <v>0.72756276938291753</v>
      </c>
      <c r="H607" s="42">
        <f>IF($D$22,[1]!obget([1]!obcall("",$B$24,"get",[1]!obMake("","int",E607))),"")</f>
        <v>0.41790803179661462</v>
      </c>
    </row>
    <row r="608" spans="2:8" x14ac:dyDescent="0.3">
      <c r="B608" s="42">
        <f t="shared" si="27"/>
        <v>29.05</v>
      </c>
      <c r="D608" s="45">
        <f>IF($C$13,[1]!obget([1]!obcall("",$B$13,"getInitialMargin",[1]!obMake("","double",$B608))),"")</f>
        <v>0</v>
      </c>
      <c r="E608" s="42">
        <f t="shared" si="28"/>
        <v>581</v>
      </c>
      <c r="F608" s="42">
        <f>IF($D$22,[1]!obget([1]!obcall("",$B$22,"get",[1]!obMake("","int",E608))),"")</f>
        <v>12.867145850853603</v>
      </c>
      <c r="G608" s="42">
        <f>IF($D$22,[1]!obget([1]!obcall("",$B$23,"get",[1]!obMake("","int",E608)))^2,"")</f>
        <v>3.2313030830359232E-2</v>
      </c>
      <c r="H608" s="42">
        <f>IF($D$22,[1]!obget([1]!obcall("",$B$24,"get",[1]!obMake("","int",E608))),"")</f>
        <v>0.52734478423410747</v>
      </c>
    </row>
    <row r="609" spans="2:8" x14ac:dyDescent="0.3">
      <c r="B609" s="42">
        <f t="shared" si="27"/>
        <v>29.1</v>
      </c>
      <c r="D609" s="45">
        <f>IF($C$13,[1]!obget([1]!obcall("",$B$13,"getInitialMargin",[1]!obMake("","double",$B609))),"")</f>
        <v>0</v>
      </c>
      <c r="E609" s="42">
        <f t="shared" si="28"/>
        <v>582</v>
      </c>
      <c r="F609" s="42">
        <f>IF($D$22,[1]!obget([1]!obcall("",$B$22,"get",[1]!obMake("","int",E609))),"")</f>
        <v>5.7327931994949726</v>
      </c>
      <c r="G609" s="42">
        <f>IF($D$22,[1]!obget([1]!obcall("",$B$23,"get",[1]!obMake("","int",E609)))^2,"")</f>
        <v>0.33744099752241336</v>
      </c>
      <c r="H609" s="42">
        <f>IF($D$22,[1]!obget([1]!obcall("",$B$24,"get",[1]!obMake("","int",E609))),"")</f>
        <v>0.13910271983200279</v>
      </c>
    </row>
    <row r="610" spans="2:8" x14ac:dyDescent="0.3">
      <c r="B610" s="42">
        <f t="shared" si="27"/>
        <v>29.150000000000002</v>
      </c>
      <c r="D610" s="45">
        <f>IF($C$13,[1]!obget([1]!obcall("",$B$13,"getInitialMargin",[1]!obMake("","double",$B610))),"")</f>
        <v>0</v>
      </c>
      <c r="E610" s="42">
        <f t="shared" si="28"/>
        <v>583</v>
      </c>
      <c r="F610" s="42">
        <f>IF($D$22,[1]!obget([1]!obcall("",$B$22,"get",[1]!obMake("","int",E610))),"")</f>
        <v>3.6942492824164366</v>
      </c>
      <c r="G610" s="42">
        <f>IF($D$22,[1]!obget([1]!obcall("",$B$23,"get",[1]!obMake("","int",E610)))^2,"")</f>
        <v>0.11606078235405047</v>
      </c>
      <c r="H610" s="42">
        <f>IF($D$22,[1]!obget([1]!obcall("",$B$24,"get",[1]!obMake("","int",E610))),"")</f>
        <v>0.20897263449884571</v>
      </c>
    </row>
    <row r="611" spans="2:8" x14ac:dyDescent="0.3">
      <c r="B611" s="42">
        <f t="shared" si="27"/>
        <v>29.200000000000003</v>
      </c>
      <c r="D611" s="45">
        <f>IF($C$13,[1]!obget([1]!obcall("",$B$13,"getInitialMargin",[1]!obMake("","double",$B611))),"")</f>
        <v>0</v>
      </c>
      <c r="E611" s="42">
        <f t="shared" si="28"/>
        <v>584</v>
      </c>
      <c r="F611" s="42">
        <f>IF($D$22,[1]!obget([1]!obcall("",$B$22,"get",[1]!obMake("","int",E611))),"")</f>
        <v>7.6131393082206023</v>
      </c>
      <c r="G611" s="42">
        <f>IF($D$22,[1]!obget([1]!obcall("",$B$23,"get",[1]!obMake("","int",E611)))^2,"")</f>
        <v>0.15467145374177177</v>
      </c>
      <c r="H611" s="42">
        <f>IF($D$22,[1]!obget([1]!obcall("",$B$24,"get",[1]!obMake("","int",E611))),"")</f>
        <v>0.14614201362953272</v>
      </c>
    </row>
    <row r="612" spans="2:8" x14ac:dyDescent="0.3">
      <c r="B612" s="42">
        <f t="shared" si="27"/>
        <v>29.25</v>
      </c>
      <c r="D612" s="45">
        <f>IF($C$13,[1]!obget([1]!obcall("",$B$13,"getInitialMargin",[1]!obMake("","double",$B612))),"")</f>
        <v>0</v>
      </c>
      <c r="E612" s="42">
        <f t="shared" si="28"/>
        <v>585</v>
      </c>
      <c r="F612" s="42">
        <f>IF($D$22,[1]!obget([1]!obcall("",$B$22,"get",[1]!obMake("","int",E612))),"")</f>
        <v>12.450163696564363</v>
      </c>
      <c r="G612" s="42">
        <f>IF($D$22,[1]!obget([1]!obcall("",$B$23,"get",[1]!obMake("","int",E612)))^2,"")</f>
        <v>0.88540632847077183</v>
      </c>
      <c r="H612" s="42">
        <f>IF($D$22,[1]!obget([1]!obcall("",$B$24,"get",[1]!obMake("","int",E612))),"")</f>
        <v>0.48523877586807207</v>
      </c>
    </row>
    <row r="613" spans="2:8" x14ac:dyDescent="0.3">
      <c r="B613" s="42">
        <f t="shared" si="27"/>
        <v>29.3</v>
      </c>
      <c r="D613" s="45">
        <f>IF($C$13,[1]!obget([1]!obcall("",$B$13,"getInitialMargin",[1]!obMake("","double",$B613))),"")</f>
        <v>0</v>
      </c>
      <c r="E613" s="42">
        <f t="shared" si="28"/>
        <v>586</v>
      </c>
      <c r="F613" s="42">
        <f>IF($D$22,[1]!obget([1]!obcall("",$B$22,"get",[1]!obMake("","int",E613))),"")</f>
        <v>4.3941004918008062</v>
      </c>
      <c r="G613" s="42">
        <f>IF($D$22,[1]!obget([1]!obcall("",$B$23,"get",[1]!obMake("","int",E613)))^2,"")</f>
        <v>2.3563633760822159E-2</v>
      </c>
      <c r="H613" s="42">
        <f>IF($D$22,[1]!obget([1]!obcall("",$B$24,"get",[1]!obMake("","int",E613))),"")</f>
        <v>0.17889782033252533</v>
      </c>
    </row>
    <row r="614" spans="2:8" x14ac:dyDescent="0.3">
      <c r="B614" s="42">
        <f t="shared" si="27"/>
        <v>29.35</v>
      </c>
      <c r="D614" s="45">
        <f>IF($C$13,[1]!obget([1]!obcall("",$B$13,"getInitialMargin",[1]!obMake("","double",$B614))),"")</f>
        <v>0</v>
      </c>
      <c r="E614" s="42">
        <f t="shared" si="28"/>
        <v>587</v>
      </c>
      <c r="F614" s="42">
        <f>IF($D$22,[1]!obget([1]!obcall("",$B$22,"get",[1]!obMake("","int",E614))),"")</f>
        <v>15.512675730416419</v>
      </c>
      <c r="G614" s="42">
        <f>IF($D$22,[1]!obget([1]!obcall("",$B$23,"get",[1]!obMake("","int",E614)))^2,"")</f>
        <v>0.21187862283225845</v>
      </c>
      <c r="H614" s="42">
        <f>IF($D$22,[1]!obget([1]!obcall("",$B$24,"get",[1]!obMake("","int",E614))),"")</f>
        <v>0.91366072936295062</v>
      </c>
    </row>
    <row r="615" spans="2:8" x14ac:dyDescent="0.3">
      <c r="B615" s="42">
        <f t="shared" si="27"/>
        <v>29.400000000000002</v>
      </c>
      <c r="D615" s="45">
        <f>IF($C$13,[1]!obget([1]!obcall("",$B$13,"getInitialMargin",[1]!obMake("","double",$B615))),"")</f>
        <v>0</v>
      </c>
      <c r="E615" s="42">
        <f t="shared" si="28"/>
        <v>588</v>
      </c>
      <c r="F615" s="42">
        <f>IF($D$22,[1]!obget([1]!obcall("",$B$22,"get",[1]!obMake("","int",E615))),"")</f>
        <v>5.9724245724846066</v>
      </c>
      <c r="G615" s="42">
        <f>IF($D$22,[1]!obget([1]!obcall("",$B$23,"get",[1]!obMake("","int",E615)))^2,"")</f>
        <v>0.1362808264110196</v>
      </c>
      <c r="H615" s="42">
        <f>IF($D$22,[1]!obget([1]!obcall("",$B$24,"get",[1]!obMake("","int",E615))),"")</f>
        <v>0.13657904800499082</v>
      </c>
    </row>
    <row r="616" spans="2:8" x14ac:dyDescent="0.3">
      <c r="B616" s="42">
        <f t="shared" si="27"/>
        <v>29.450000000000003</v>
      </c>
      <c r="D616" s="45">
        <f>IF($C$13,[1]!obget([1]!obcall("",$B$13,"getInitialMargin",[1]!obMake("","double",$B616))),"")</f>
        <v>0</v>
      </c>
      <c r="E616" s="42">
        <f t="shared" si="28"/>
        <v>589</v>
      </c>
      <c r="F616" s="42">
        <f>IF($D$22,[1]!obget([1]!obcall("",$B$22,"get",[1]!obMake("","int",E616))),"")</f>
        <v>10.631094806376186</v>
      </c>
      <c r="G616" s="42">
        <f>IF($D$22,[1]!obget([1]!obcall("",$B$23,"get",[1]!obMake("","int",E616)))^2,"")</f>
        <v>0.23664995175497955</v>
      </c>
      <c r="H616" s="42">
        <f>IF($D$22,[1]!obget([1]!obcall("",$B$24,"get",[1]!obMake("","int",E616))),"")</f>
        <v>0.31498673569372349</v>
      </c>
    </row>
    <row r="617" spans="2:8" x14ac:dyDescent="0.3">
      <c r="B617" s="42">
        <f t="shared" si="27"/>
        <v>29.5</v>
      </c>
      <c r="D617" s="45">
        <f>IF($C$13,[1]!obget([1]!obcall("",$B$13,"getInitialMargin",[1]!obMake("","double",$B617))),"")</f>
        <v>0</v>
      </c>
      <c r="E617" s="42">
        <f t="shared" si="28"/>
        <v>590</v>
      </c>
      <c r="F617" s="42">
        <f>IF($D$22,[1]!obget([1]!obcall("",$B$22,"get",[1]!obMake("","int",E617))),"")</f>
        <v>15.751428399736845</v>
      </c>
      <c r="G617" s="42">
        <f>IF($D$22,[1]!obget([1]!obcall("",$B$23,"get",[1]!obMake("","int",E617)))^2,"")</f>
        <v>2.9692677385881692E-2</v>
      </c>
      <c r="H617" s="42">
        <f>IF($D$22,[1]!obget([1]!obcall("",$B$24,"get",[1]!obMake("","int",E617))),"")</f>
        <v>0.92380595986186065</v>
      </c>
    </row>
    <row r="618" spans="2:8" x14ac:dyDescent="0.3">
      <c r="B618" s="42">
        <f t="shared" si="27"/>
        <v>29.55</v>
      </c>
      <c r="D618" s="45">
        <f>IF($C$13,[1]!obget([1]!obcall("",$B$13,"getInitialMargin",[1]!obMake("","double",$B618))),"")</f>
        <v>0</v>
      </c>
      <c r="E618" s="42">
        <f t="shared" si="28"/>
        <v>591</v>
      </c>
      <c r="F618" s="42">
        <f>IF($D$22,[1]!obget([1]!obcall("",$B$22,"get",[1]!obMake("","int",E618))),"")</f>
        <v>10.281513274713712</v>
      </c>
      <c r="G618" s="42">
        <f>IF($D$22,[1]!obget([1]!obcall("",$B$23,"get",[1]!obMake("","int",E618)))^2,"")</f>
        <v>0.15852780497674795</v>
      </c>
      <c r="H618" s="42">
        <f>IF($D$22,[1]!obget([1]!obcall("",$B$24,"get",[1]!obMake("","int",E618))),"")</f>
        <v>0.28592749118836447</v>
      </c>
    </row>
    <row r="619" spans="2:8" x14ac:dyDescent="0.3">
      <c r="B619" s="42">
        <f t="shared" si="27"/>
        <v>29.6</v>
      </c>
      <c r="D619" s="45">
        <f>IF($C$13,[1]!obget([1]!obcall("",$B$13,"getInitialMargin",[1]!obMake("","double",$B619))),"")</f>
        <v>0</v>
      </c>
      <c r="E619" s="42">
        <f t="shared" si="28"/>
        <v>592</v>
      </c>
      <c r="F619" s="42">
        <f>IF($D$22,[1]!obget([1]!obcall("",$B$22,"get",[1]!obMake("","int",E619))),"")</f>
        <v>6.6132182537330628</v>
      </c>
      <c r="G619" s="42">
        <f>IF($D$22,[1]!obget([1]!obcall("",$B$23,"get",[1]!obMake("","int",E619)))^2,"")</f>
        <v>7.972816582052171E-3</v>
      </c>
      <c r="H619" s="42">
        <f>IF($D$22,[1]!obget([1]!obcall("",$B$24,"get",[1]!obMake("","int",E619))),"")</f>
        <v>0.13424359213866111</v>
      </c>
    </row>
    <row r="620" spans="2:8" x14ac:dyDescent="0.3">
      <c r="B620" s="42">
        <f t="shared" si="27"/>
        <v>29.650000000000002</v>
      </c>
      <c r="D620" s="45">
        <f>IF($C$13,[1]!obget([1]!obcall("",$B$13,"getInitialMargin",[1]!obMake("","double",$B620))),"")</f>
        <v>0</v>
      </c>
      <c r="E620" s="42">
        <f t="shared" si="28"/>
        <v>593</v>
      </c>
      <c r="F620" s="42">
        <f>IF($D$22,[1]!obget([1]!obcall("",$B$22,"get",[1]!obMake("","int",E620))),"")</f>
        <v>8.5812373551702468</v>
      </c>
      <c r="G620" s="42">
        <f>IF($D$22,[1]!obget([1]!obcall("",$B$23,"get",[1]!obMake("","int",E620)))^2,"")</f>
        <v>0.82277693465435031</v>
      </c>
      <c r="H620" s="42">
        <f>IF($D$22,[1]!obget([1]!obcall("",$B$24,"get",[1]!obMake("","int",E620))),"")</f>
        <v>0.17487352272262102</v>
      </c>
    </row>
    <row r="621" spans="2:8" x14ac:dyDescent="0.3">
      <c r="B621" s="42">
        <f t="shared" si="27"/>
        <v>29.700000000000003</v>
      </c>
      <c r="D621" s="45">
        <f>IF($C$13,[1]!obget([1]!obcall("",$B$13,"getInitialMargin",[1]!obMake("","double",$B621))),"")</f>
        <v>0</v>
      </c>
      <c r="E621" s="42">
        <f t="shared" si="28"/>
        <v>594</v>
      </c>
      <c r="F621" s="42">
        <f>IF($D$22,[1]!obget([1]!obcall("",$B$22,"get",[1]!obMake("","int",E621))),"")</f>
        <v>13.189099335919202</v>
      </c>
      <c r="G621" s="42">
        <f>IF($D$22,[1]!obget([1]!obcall("",$B$23,"get",[1]!obMake("","int",E621)))^2,"")</f>
        <v>3.1243664463479325E-2</v>
      </c>
      <c r="H621" s="42">
        <f>IF($D$22,[1]!obget([1]!obcall("",$B$24,"get",[1]!obMake("","int",E621))),"")</f>
        <v>0.56175531152835512</v>
      </c>
    </row>
    <row r="622" spans="2:8" x14ac:dyDescent="0.3">
      <c r="B622" s="42">
        <f t="shared" si="27"/>
        <v>29.75</v>
      </c>
      <c r="D622" s="45">
        <f>IF($C$13,[1]!obget([1]!obcall("",$B$13,"getInitialMargin",[1]!obMake("","double",$B622))),"")</f>
        <v>0</v>
      </c>
      <c r="E622" s="42">
        <f t="shared" si="28"/>
        <v>595</v>
      </c>
      <c r="F622" s="42">
        <f>IF($D$22,[1]!obget([1]!obcall("",$B$22,"get",[1]!obMake("","int",E622))),"")</f>
        <v>6.5045693761738237</v>
      </c>
      <c r="G622" s="42">
        <f>IF($D$22,[1]!obget([1]!obcall("",$B$23,"get",[1]!obMake("","int",E622)))^2,"")</f>
        <v>0.23532263204500781</v>
      </c>
      <c r="H622" s="42">
        <f>IF($D$22,[1]!obget([1]!obcall("",$B$24,"get",[1]!obMake("","int",E622))),"")</f>
        <v>0.13400176368038108</v>
      </c>
    </row>
    <row r="623" spans="2:8" x14ac:dyDescent="0.3">
      <c r="B623" s="42">
        <f t="shared" si="27"/>
        <v>29.8</v>
      </c>
      <c r="D623" s="45">
        <f>IF($C$13,[1]!obget([1]!obcall("",$B$13,"getInitialMargin",[1]!obMake("","double",$B623))),"")</f>
        <v>0</v>
      </c>
      <c r="E623" s="42">
        <f t="shared" si="28"/>
        <v>596</v>
      </c>
      <c r="F623" s="42">
        <f>IF($D$22,[1]!obget([1]!obcall("",$B$22,"get",[1]!obMake("","int",E623))),"")</f>
        <v>11.49631024310678</v>
      </c>
      <c r="G623" s="42">
        <f>IF($D$22,[1]!obget([1]!obcall("",$B$23,"get",[1]!obMake("","int",E623)))^2,"")</f>
        <v>0.82575760258221831</v>
      </c>
      <c r="H623" s="42">
        <f>IF($D$22,[1]!obget([1]!obcall("",$B$24,"get",[1]!obMake("","int",E623))),"")</f>
        <v>0.39144668195663423</v>
      </c>
    </row>
    <row r="624" spans="2:8" x14ac:dyDescent="0.3">
      <c r="B624" s="42">
        <f t="shared" si="27"/>
        <v>29.85</v>
      </c>
      <c r="D624" s="45">
        <f>IF($C$13,[1]!obget([1]!obcall("",$B$13,"getInitialMargin",[1]!obMake("","double",$B624))),"")</f>
        <v>0</v>
      </c>
      <c r="E624" s="42">
        <f t="shared" si="28"/>
        <v>597</v>
      </c>
      <c r="F624" s="42">
        <f>IF($D$22,[1]!obget([1]!obcall("",$B$22,"get",[1]!obMake("","int",E624))),"")</f>
        <v>12.386847688660747</v>
      </c>
      <c r="G624" s="42">
        <f>IF($D$22,[1]!obget([1]!obcall("",$B$23,"get",[1]!obMake("","int",E624)))^2,"")</f>
        <v>7.3708444646124235E-2</v>
      </c>
      <c r="H624" s="42">
        <f>IF($D$22,[1]!obget([1]!obcall("",$B$24,"get",[1]!obMake("","int",E624))),"")</f>
        <v>0.46767555959078977</v>
      </c>
    </row>
    <row r="625" spans="2:8" x14ac:dyDescent="0.3">
      <c r="B625" s="42">
        <f t="shared" si="27"/>
        <v>29.900000000000002</v>
      </c>
      <c r="D625" s="45">
        <f>IF($C$13,[1]!obget([1]!obcall("",$B$13,"getInitialMargin",[1]!obMake("","double",$B625))),"")</f>
        <v>0</v>
      </c>
      <c r="E625" s="42">
        <f t="shared" si="28"/>
        <v>598</v>
      </c>
      <c r="F625" s="42">
        <f>IF($D$22,[1]!obget([1]!obcall("",$B$22,"get",[1]!obMake("","int",E625))),"")</f>
        <v>14.107607174643245</v>
      </c>
      <c r="G625" s="42">
        <f>IF($D$22,[1]!obget([1]!obcall("",$B$23,"get",[1]!obMake("","int",E625)))^2,"")</f>
        <v>1.0947929607912865</v>
      </c>
      <c r="H625" s="42">
        <f>IF($D$22,[1]!obget([1]!obcall("",$B$24,"get",[1]!obMake("","int",E625))),"")</f>
        <v>0.70311449710183171</v>
      </c>
    </row>
    <row r="626" spans="2:8" x14ac:dyDescent="0.3">
      <c r="B626" s="42">
        <f t="shared" si="27"/>
        <v>29.950000000000003</v>
      </c>
      <c r="D626" s="45">
        <f>IF($C$13,[1]!obget([1]!obcall("",$B$13,"getInitialMargin",[1]!obMake("","double",$B626))),"")</f>
        <v>0</v>
      </c>
      <c r="E626" s="42">
        <f t="shared" si="28"/>
        <v>599</v>
      </c>
      <c r="F626" s="42">
        <f>IF($D$22,[1]!obget([1]!obcall("",$B$22,"get",[1]!obMake("","int",E626))),"")</f>
        <v>11.456595775277606</v>
      </c>
      <c r="G626" s="42">
        <f>IF($D$22,[1]!obget([1]!obcall("",$B$23,"get",[1]!obMake("","int",E626)))^2,"")</f>
        <v>0.95968769399758858</v>
      </c>
      <c r="H626" s="42">
        <f>IF($D$22,[1]!obget([1]!obcall("",$B$24,"get",[1]!obMake("","int",E626))),"")</f>
        <v>0.38071646520240132</v>
      </c>
    </row>
    <row r="627" spans="2:8" x14ac:dyDescent="0.3">
      <c r="B627" s="42">
        <f t="shared" si="27"/>
        <v>30</v>
      </c>
      <c r="D627" s="45">
        <f>IF($C$13,[1]!obget([1]!obcall("",$B$13,"getInitialMargin",[1]!obMake("","double",$B627))),"")</f>
        <v>0</v>
      </c>
      <c r="E627" s="42">
        <f t="shared" si="28"/>
        <v>600</v>
      </c>
      <c r="F627" s="42">
        <f>IF($D$22,[1]!obget([1]!obcall("",$B$22,"get",[1]!obMake("","int",E627))),"")</f>
        <v>6.7863500312365863</v>
      </c>
      <c r="G627" s="42">
        <f>IF($D$22,[1]!obget([1]!obcall("",$B$23,"get",[1]!obMake("","int",E627)))^2,"")</f>
        <v>0.21111992522847253</v>
      </c>
      <c r="H627" s="42">
        <f>IF($D$22,[1]!obget([1]!obcall("",$B$24,"get",[1]!obMake("","int",E627))),"")</f>
        <v>0.13462027711423452</v>
      </c>
    </row>
    <row r="628" spans="2:8" x14ac:dyDescent="0.3">
      <c r="B628" s="42">
        <f t="shared" si="27"/>
        <v>30.05</v>
      </c>
      <c r="D628" s="45">
        <f>IF($C$13,[1]!obget([1]!obcall("",$B$13,"getInitialMargin",[1]!obMake("","double",$B628))),"")</f>
        <v>0</v>
      </c>
      <c r="E628" s="42">
        <f t="shared" si="28"/>
        <v>601</v>
      </c>
      <c r="F628" s="42">
        <f>IF($D$22,[1]!obget([1]!obcall("",$B$22,"get",[1]!obMake("","int",E628))),"")</f>
        <v>13.842206960733648</v>
      </c>
      <c r="G628" s="42">
        <f>IF($D$22,[1]!obget([1]!obcall("",$B$23,"get",[1]!obMake("","int",E628)))^2,"")</f>
        <v>0.10604950013873876</v>
      </c>
      <c r="H628" s="42">
        <f>IF($D$22,[1]!obget([1]!obcall("",$B$24,"get",[1]!obMake("","int",E628))),"")</f>
        <v>0.63493240442025844</v>
      </c>
    </row>
    <row r="629" spans="2:8" x14ac:dyDescent="0.3">
      <c r="B629" s="42">
        <f t="shared" si="27"/>
        <v>30.1</v>
      </c>
      <c r="D629" s="45">
        <f>IF($C$13,[1]!obget([1]!obcall("",$B$13,"getInitialMargin",[1]!obMake("","double",$B629))),"")</f>
        <v>0</v>
      </c>
      <c r="E629" s="42">
        <f t="shared" si="28"/>
        <v>602</v>
      </c>
      <c r="F629" s="42">
        <f>IF($D$22,[1]!obget([1]!obcall("",$B$22,"get",[1]!obMake("","int",E629))),"")</f>
        <v>8.3777676346847354</v>
      </c>
      <c r="G629" s="42">
        <f>IF($D$22,[1]!obget([1]!obcall("",$B$23,"get",[1]!obMake("","int",E629)))^2,"")</f>
        <v>9.8848471834071736E-3</v>
      </c>
      <c r="H629" s="42">
        <f>IF($D$22,[1]!obget([1]!obcall("",$B$24,"get",[1]!obMake("","int",E629))),"")</f>
        <v>0.16718313134513918</v>
      </c>
    </row>
    <row r="630" spans="2:8" x14ac:dyDescent="0.3">
      <c r="B630" s="42">
        <f t="shared" si="27"/>
        <v>30.150000000000002</v>
      </c>
      <c r="D630" s="45">
        <f>IF($C$13,[1]!obget([1]!obcall("",$B$13,"getInitialMargin",[1]!obMake("","double",$B630))),"")</f>
        <v>0</v>
      </c>
      <c r="E630" s="42">
        <f t="shared" si="28"/>
        <v>603</v>
      </c>
      <c r="F630" s="42">
        <f>IF($D$22,[1]!obget([1]!obcall("",$B$22,"get",[1]!obMake("","int",E630))),"")</f>
        <v>6.1817108550257034</v>
      </c>
      <c r="G630" s="42">
        <f>IF($D$22,[1]!obget([1]!obcall("",$B$23,"get",[1]!obMake("","int",E630)))^2,"")</f>
        <v>2.7089210797862133E-2</v>
      </c>
      <c r="H630" s="42">
        <f>IF($D$22,[1]!obget([1]!obcall("",$B$24,"get",[1]!obMake("","int",E630))),"")</f>
        <v>0.13491180096874339</v>
      </c>
    </row>
    <row r="631" spans="2:8" x14ac:dyDescent="0.3">
      <c r="B631" s="42">
        <f t="shared" si="27"/>
        <v>30.200000000000003</v>
      </c>
      <c r="D631" s="45">
        <f>IF($C$13,[1]!obget([1]!obcall("",$B$13,"getInitialMargin",[1]!obMake("","double",$B631))),"")</f>
        <v>0</v>
      </c>
      <c r="E631" s="42">
        <f t="shared" si="28"/>
        <v>604</v>
      </c>
      <c r="F631" s="42">
        <f>IF($D$22,[1]!obget([1]!obcall("",$B$22,"get",[1]!obMake("","int",E631))),"")</f>
        <v>7.7641808903791576</v>
      </c>
      <c r="G631" s="42">
        <f>IF($D$22,[1]!obget([1]!obcall("",$B$23,"get",[1]!obMake("","int",E631)))^2,"")</f>
        <v>1.0493603494863531E-2</v>
      </c>
      <c r="H631" s="42">
        <f>IF($D$22,[1]!obget([1]!obcall("",$B$24,"get",[1]!obMake("","int",E631))),"")</f>
        <v>0.14883385030584972</v>
      </c>
    </row>
    <row r="632" spans="2:8" x14ac:dyDescent="0.3">
      <c r="B632" s="42">
        <f t="shared" si="27"/>
        <v>30.25</v>
      </c>
      <c r="D632" s="45">
        <f>IF($C$13,[1]!obget([1]!obcall("",$B$13,"getInitialMargin",[1]!obMake("","double",$B632))),"")</f>
        <v>0</v>
      </c>
      <c r="E632" s="42">
        <f t="shared" si="28"/>
        <v>605</v>
      </c>
      <c r="F632" s="42">
        <f>IF($D$22,[1]!obget([1]!obcall("",$B$22,"get",[1]!obMake("","int",E632))),"")</f>
        <v>6.4672137441927227</v>
      </c>
      <c r="G632" s="42">
        <f>IF($D$22,[1]!obget([1]!obcall("",$B$23,"get",[1]!obMake("","int",E632)))^2,"")</f>
        <v>9.345975870553018E-2</v>
      </c>
      <c r="H632" s="42">
        <f>IF($D$22,[1]!obget([1]!obcall("",$B$24,"get",[1]!obMake("","int",E632))),"")</f>
        <v>0.13389478326931703</v>
      </c>
    </row>
    <row r="633" spans="2:8" x14ac:dyDescent="0.3">
      <c r="B633" s="42">
        <f t="shared" si="27"/>
        <v>30.3</v>
      </c>
      <c r="D633" s="45">
        <f>IF($C$13,[1]!obget([1]!obcall("",$B$13,"getInitialMargin",[1]!obMake("","double",$B633))),"")</f>
        <v>0</v>
      </c>
      <c r="E633" s="42">
        <f t="shared" si="28"/>
        <v>606</v>
      </c>
      <c r="F633" s="42">
        <f>IF($D$22,[1]!obget([1]!obcall("",$B$22,"get",[1]!obMake("","int",E633))),"")</f>
        <v>8.7567950024819723</v>
      </c>
      <c r="G633" s="42">
        <f>IF($D$22,[1]!obget([1]!obcall("",$B$23,"get",[1]!obMake("","int",E633)))^2,"")</f>
        <v>0.17026897148103007</v>
      </c>
      <c r="H633" s="42">
        <f>IF($D$22,[1]!obget([1]!obcall("",$B$24,"get",[1]!obMake("","int",E633))),"")</f>
        <v>0.18911893480550124</v>
      </c>
    </row>
    <row r="634" spans="2:8" x14ac:dyDescent="0.3">
      <c r="B634" s="42">
        <f t="shared" si="27"/>
        <v>30.35</v>
      </c>
      <c r="D634" s="45">
        <f>IF($C$13,[1]!obget([1]!obcall("",$B$13,"getInitialMargin",[1]!obMake("","double",$B634))),"")</f>
        <v>0</v>
      </c>
      <c r="E634" s="42">
        <f t="shared" si="28"/>
        <v>607</v>
      </c>
      <c r="F634" s="42">
        <f>IF($D$22,[1]!obget([1]!obcall("",$B$22,"get",[1]!obMake("","int",E634))),"")</f>
        <v>7.8194509315732699</v>
      </c>
      <c r="G634" s="42">
        <f>IF($D$22,[1]!obget([1]!obcall("",$B$23,"get",[1]!obMake("","int",E634)))^2,"")</f>
        <v>0.17744461179750798</v>
      </c>
      <c r="H634" s="42">
        <f>IF($D$22,[1]!obget([1]!obcall("",$B$24,"get",[1]!obMake("","int",E634))),"")</f>
        <v>0.14948151724394054</v>
      </c>
    </row>
    <row r="635" spans="2:8" x14ac:dyDescent="0.3">
      <c r="B635" s="42">
        <f t="shared" si="27"/>
        <v>30.400000000000002</v>
      </c>
      <c r="D635" s="45">
        <f>IF($C$13,[1]!obget([1]!obcall("",$B$13,"getInitialMargin",[1]!obMake("","double",$B635))),"")</f>
        <v>0</v>
      </c>
      <c r="E635" s="42">
        <f t="shared" si="28"/>
        <v>608</v>
      </c>
      <c r="F635" s="42">
        <f>IF($D$22,[1]!obget([1]!obcall("",$B$22,"get",[1]!obMake("","int",E635))),"")</f>
        <v>11.346281067958053</v>
      </c>
      <c r="G635" s="42">
        <f>IF($D$22,[1]!obget([1]!obcall("",$B$23,"get",[1]!obMake("","int",E635)))^2,"")</f>
        <v>0.39451159579679035</v>
      </c>
      <c r="H635" s="42">
        <f>IF($D$22,[1]!obget([1]!obcall("",$B$24,"get",[1]!obMake("","int",E635))),"")</f>
        <v>0.3812387118952878</v>
      </c>
    </row>
    <row r="636" spans="2:8" x14ac:dyDescent="0.3">
      <c r="B636" s="42">
        <f t="shared" si="27"/>
        <v>30.450000000000003</v>
      </c>
      <c r="D636" s="45">
        <f>IF($C$13,[1]!obget([1]!obcall("",$B$13,"getInitialMargin",[1]!obMake("","double",$B636))),"")</f>
        <v>0</v>
      </c>
      <c r="E636" s="42">
        <f t="shared" si="28"/>
        <v>609</v>
      </c>
      <c r="F636" s="42">
        <f>IF($D$22,[1]!obget([1]!obcall("",$B$22,"get",[1]!obMake("","int",E636))),"")</f>
        <v>8.3479570011367645</v>
      </c>
      <c r="G636" s="42">
        <f>IF($D$22,[1]!obget([1]!obcall("",$B$23,"get",[1]!obMake("","int",E636)))^2,"")</f>
        <v>1.6944060810445447E-5</v>
      </c>
      <c r="H636" s="42">
        <f>IF($D$22,[1]!obget([1]!obcall("",$B$24,"get",[1]!obMake("","int",E636))),"")</f>
        <v>0.1664585836224679</v>
      </c>
    </row>
    <row r="637" spans="2:8" x14ac:dyDescent="0.3">
      <c r="B637" s="42">
        <f t="shared" si="27"/>
        <v>30.5</v>
      </c>
      <c r="D637" s="45">
        <f>IF($C$13,[1]!obget([1]!obcall("",$B$13,"getInitialMargin",[1]!obMake("","double",$B637))),"")</f>
        <v>0</v>
      </c>
      <c r="E637" s="42">
        <f t="shared" si="28"/>
        <v>610</v>
      </c>
      <c r="F637" s="42">
        <f>IF($D$22,[1]!obget([1]!obcall("",$B$22,"get",[1]!obMake("","int",E637))),"")</f>
        <v>9.3128330796227665</v>
      </c>
      <c r="G637" s="42">
        <f>IF($D$22,[1]!obget([1]!obcall("",$B$23,"get",[1]!obMake("","int",E637)))^2,"")</f>
        <v>0.12046241821820007</v>
      </c>
      <c r="H637" s="42">
        <f>IF($D$22,[1]!obget([1]!obcall("",$B$24,"get",[1]!obMake("","int",E637))),"")</f>
        <v>0.21095564630288155</v>
      </c>
    </row>
    <row r="638" spans="2:8" x14ac:dyDescent="0.3">
      <c r="B638" s="42">
        <f t="shared" si="27"/>
        <v>30.55</v>
      </c>
      <c r="D638" s="45">
        <f>IF($C$13,[1]!obget([1]!obcall("",$B$13,"getInitialMargin",[1]!obMake("","double",$B638))),"")</f>
        <v>0</v>
      </c>
      <c r="E638" s="42">
        <f t="shared" si="28"/>
        <v>611</v>
      </c>
      <c r="F638" s="42">
        <f>IF($D$22,[1]!obget([1]!obcall("",$B$22,"get",[1]!obMake("","int",E638))),"")</f>
        <v>12.96553604122318</v>
      </c>
      <c r="G638" s="42">
        <f>IF($D$22,[1]!obget([1]!obcall("",$B$23,"get",[1]!obMake("","int",E638)))^2,"")</f>
        <v>0.46784382845521477</v>
      </c>
      <c r="H638" s="42">
        <f>IF($D$22,[1]!obget([1]!obcall("",$B$24,"get",[1]!obMake("","int",E638))),"")</f>
        <v>0.5594438890080391</v>
      </c>
    </row>
    <row r="639" spans="2:8" x14ac:dyDescent="0.3">
      <c r="B639" s="42">
        <f t="shared" si="27"/>
        <v>30.6</v>
      </c>
      <c r="D639" s="45">
        <f>IF($C$13,[1]!obget([1]!obcall("",$B$13,"getInitialMargin",[1]!obMake("","double",$B639))),"")</f>
        <v>0</v>
      </c>
      <c r="E639" s="42">
        <f t="shared" si="28"/>
        <v>612</v>
      </c>
      <c r="F639" s="42">
        <f>IF($D$22,[1]!obget([1]!obcall("",$B$22,"get",[1]!obMake("","int",E639))),"")</f>
        <v>9.787647416671776</v>
      </c>
      <c r="G639" s="42">
        <f>IF($D$22,[1]!obget([1]!obcall("",$B$23,"get",[1]!obMake("","int",E639)))^2,"")</f>
        <v>0.16306590929556214</v>
      </c>
      <c r="H639" s="42">
        <f>IF($D$22,[1]!obget([1]!obcall("",$B$24,"get",[1]!obMake("","int",E639))),"")</f>
        <v>0.2459468262422837</v>
      </c>
    </row>
    <row r="640" spans="2:8" x14ac:dyDescent="0.3">
      <c r="B640" s="42">
        <f t="shared" si="27"/>
        <v>30.650000000000002</v>
      </c>
      <c r="D640" s="45">
        <f>IF($C$13,[1]!obget([1]!obcall("",$B$13,"getInitialMargin",[1]!obMake("","double",$B640))),"")</f>
        <v>0</v>
      </c>
      <c r="E640" s="42">
        <f t="shared" si="28"/>
        <v>613</v>
      </c>
      <c r="F640" s="42">
        <f>IF($D$22,[1]!obget([1]!obcall("",$B$22,"get",[1]!obMake("","int",E640))),"")</f>
        <v>9.2013721661279746</v>
      </c>
      <c r="G640" s="42">
        <f>IF($D$22,[1]!obget([1]!obcall("",$B$23,"get",[1]!obMake("","int",E640)))^2,"")</f>
        <v>7.1211048601270996E-4</v>
      </c>
      <c r="H640" s="42">
        <f>IF($D$22,[1]!obget([1]!obcall("",$B$24,"get",[1]!obMake("","int",E640))),"")</f>
        <v>0.20273584054574856</v>
      </c>
    </row>
    <row r="641" spans="2:8" x14ac:dyDescent="0.3">
      <c r="B641" s="42">
        <f t="shared" si="27"/>
        <v>30.700000000000003</v>
      </c>
      <c r="D641" s="45">
        <f>IF($C$13,[1]!obget([1]!obcall("",$B$13,"getInitialMargin",[1]!obMake("","double",$B641))),"")</f>
        <v>0</v>
      </c>
      <c r="E641" s="42">
        <f t="shared" si="28"/>
        <v>614</v>
      </c>
      <c r="F641" s="42">
        <f>IF($D$22,[1]!obget([1]!obcall("",$B$22,"get",[1]!obMake("","int",E641))),"")</f>
        <v>7.2940420055844433</v>
      </c>
      <c r="G641" s="42">
        <f>IF($D$22,[1]!obget([1]!obcall("",$B$23,"get",[1]!obMake("","int",E641)))^2,"")</f>
        <v>3.8358301387360835E-2</v>
      </c>
      <c r="H641" s="42">
        <f>IF($D$22,[1]!obget([1]!obcall("",$B$24,"get",[1]!obMake("","int",E641))),"")</f>
        <v>0.14028686229891085</v>
      </c>
    </row>
    <row r="642" spans="2:8" x14ac:dyDescent="0.3">
      <c r="B642" s="42">
        <f t="shared" si="27"/>
        <v>30.75</v>
      </c>
      <c r="D642" s="45">
        <f>IF($C$13,[1]!obget([1]!obcall("",$B$13,"getInitialMargin",[1]!obMake("","double",$B642))),"")</f>
        <v>0</v>
      </c>
      <c r="E642" s="42">
        <f t="shared" si="28"/>
        <v>615</v>
      </c>
      <c r="F642" s="42">
        <f>IF($D$22,[1]!obget([1]!obcall("",$B$22,"get",[1]!obMake("","int",E642))),"")</f>
        <v>6.3977602467710204</v>
      </c>
      <c r="G642" s="42">
        <f>IF($D$22,[1]!obget([1]!obcall("",$B$23,"get",[1]!obMake("","int",E642)))^2,"")</f>
        <v>7.6358192533335766E-3</v>
      </c>
      <c r="H642" s="42">
        <f>IF($D$22,[1]!obget([1]!obcall("",$B$24,"get",[1]!obMake("","int",E642))),"")</f>
        <v>0.1339898835659673</v>
      </c>
    </row>
    <row r="643" spans="2:8" x14ac:dyDescent="0.3">
      <c r="B643" s="42">
        <f t="shared" si="27"/>
        <v>30.8</v>
      </c>
      <c r="D643" s="45">
        <f>IF($C$13,[1]!obget([1]!obcall("",$B$13,"getInitialMargin",[1]!obMake("","double",$B643))),"")</f>
        <v>0</v>
      </c>
      <c r="E643" s="42">
        <f t="shared" si="28"/>
        <v>616</v>
      </c>
      <c r="F643" s="42">
        <f>IF($D$22,[1]!obget([1]!obcall("",$B$22,"get",[1]!obMake("","int",E643))),"")</f>
        <v>7.8953056139842417</v>
      </c>
      <c r="G643" s="42">
        <f>IF($D$22,[1]!obget([1]!obcall("",$B$23,"get",[1]!obMake("","int",E643)))^2,"")</f>
        <v>3.9613197754556005E-4</v>
      </c>
      <c r="H643" s="42">
        <f>IF($D$22,[1]!obget([1]!obcall("",$B$24,"get",[1]!obMake("","int",E643))),"")</f>
        <v>0.15698379123153272</v>
      </c>
    </row>
    <row r="644" spans="2:8" x14ac:dyDescent="0.3">
      <c r="B644" s="42">
        <f t="shared" si="27"/>
        <v>30.85</v>
      </c>
      <c r="D644" s="45">
        <f>IF($C$13,[1]!obget([1]!obcall("",$B$13,"getInitialMargin",[1]!obMake("","double",$B644))),"")</f>
        <v>0</v>
      </c>
      <c r="E644" s="42">
        <f t="shared" si="28"/>
        <v>617</v>
      </c>
      <c r="F644" s="42">
        <f>IF($D$22,[1]!obget([1]!obcall("",$B$22,"get",[1]!obMake("","int",E644))),"")</f>
        <v>10.772244509248114</v>
      </c>
      <c r="G644" s="42">
        <f>IF($D$22,[1]!obget([1]!obcall("",$B$23,"get",[1]!obMake("","int",E644)))^2,"")</f>
        <v>0.28887440792681512</v>
      </c>
      <c r="H644" s="42">
        <f>IF($D$22,[1]!obget([1]!obcall("",$B$24,"get",[1]!obMake("","int",E644))),"")</f>
        <v>0.33387488985086611</v>
      </c>
    </row>
    <row r="645" spans="2:8" x14ac:dyDescent="0.3">
      <c r="B645" s="42">
        <f t="shared" si="27"/>
        <v>30.900000000000002</v>
      </c>
      <c r="D645" s="45">
        <f>IF($C$13,[1]!obget([1]!obcall("",$B$13,"getInitialMargin",[1]!obMake("","double",$B645))),"")</f>
        <v>0</v>
      </c>
      <c r="E645" s="42">
        <f t="shared" si="28"/>
        <v>618</v>
      </c>
      <c r="F645" s="42">
        <f>IF($D$22,[1]!obget([1]!obcall("",$B$22,"get",[1]!obMake("","int",E645))),"")</f>
        <v>7.5968853637241649</v>
      </c>
      <c r="G645" s="42">
        <f>IF($D$22,[1]!obget([1]!obcall("",$B$23,"get",[1]!obMake("","int",E645)))^2,"")</f>
        <v>4.5225324605728867E-2</v>
      </c>
      <c r="H645" s="42">
        <f>IF($D$22,[1]!obget([1]!obcall("",$B$24,"get",[1]!obMake("","int",E645))),"")</f>
        <v>0.14553428586902684</v>
      </c>
    </row>
    <row r="646" spans="2:8" x14ac:dyDescent="0.3">
      <c r="B646" s="42">
        <f t="shared" si="27"/>
        <v>30.950000000000003</v>
      </c>
      <c r="D646" s="45">
        <f>IF($C$13,[1]!obget([1]!obcall("",$B$13,"getInitialMargin",[1]!obMake("","double",$B646))),"")</f>
        <v>0</v>
      </c>
      <c r="E646" s="42">
        <f t="shared" si="28"/>
        <v>619</v>
      </c>
      <c r="F646" s="42">
        <f>IF($D$22,[1]!obget([1]!obcall("",$B$22,"get",[1]!obMake("","int",E646))),"")</f>
        <v>7.5663778047013581</v>
      </c>
      <c r="G646" s="42">
        <f>IF($D$22,[1]!obget([1]!obcall("",$B$23,"get",[1]!obMake("","int",E646)))^2,"")</f>
        <v>1.6250361686887749E-2</v>
      </c>
      <c r="H646" s="42">
        <f>IF($D$22,[1]!obget([1]!obcall("",$B$24,"get",[1]!obMake("","int",E646))),"")</f>
        <v>0.14634253489099802</v>
      </c>
    </row>
    <row r="647" spans="2:8" x14ac:dyDescent="0.3">
      <c r="B647" s="42">
        <f t="shared" si="27"/>
        <v>31</v>
      </c>
      <c r="D647" s="45">
        <f>IF($C$13,[1]!obget([1]!obcall("",$B$13,"getInitialMargin",[1]!obMake("","double",$B647))),"")</f>
        <v>0</v>
      </c>
      <c r="E647" s="42">
        <f t="shared" si="28"/>
        <v>620</v>
      </c>
      <c r="F647" s="42">
        <f>IF($D$22,[1]!obget([1]!obcall("",$B$22,"get",[1]!obMake("","int",E647))),"")</f>
        <v>17.820469518921072</v>
      </c>
      <c r="G647" s="42">
        <f>IF($D$22,[1]!obget([1]!obcall("",$B$23,"get",[1]!obMake("","int",E647)))^2,"")</f>
        <v>0.15341217568604476</v>
      </c>
      <c r="H647" s="42">
        <f>IF($D$22,[1]!obget([1]!obcall("",$B$24,"get",[1]!obMake("","int",E647))),"")</f>
        <v>1.4615307958071524</v>
      </c>
    </row>
    <row r="648" spans="2:8" x14ac:dyDescent="0.3">
      <c r="B648" s="42">
        <f t="shared" si="27"/>
        <v>31.05</v>
      </c>
      <c r="D648" s="45">
        <f>IF($C$13,[1]!obget([1]!obcall("",$B$13,"getInitialMargin",[1]!obMake("","double",$B648))),"")</f>
        <v>0</v>
      </c>
      <c r="E648" s="42">
        <f t="shared" si="28"/>
        <v>621</v>
      </c>
      <c r="F648" s="42">
        <f>IF($D$22,[1]!obget([1]!obcall("",$B$22,"get",[1]!obMake("","int",E648))),"")</f>
        <v>6.8467121722008342</v>
      </c>
      <c r="G648" s="42">
        <f>IF($D$22,[1]!obget([1]!obcall("",$B$23,"get",[1]!obMake("","int",E648)))^2,"")</f>
        <v>1.8562946684073066E-2</v>
      </c>
      <c r="H648" s="42">
        <f>IF($D$22,[1]!obget([1]!obcall("",$B$24,"get",[1]!obMake("","int",E648))),"")</f>
        <v>0.1349770600666636</v>
      </c>
    </row>
    <row r="649" spans="2:8" x14ac:dyDescent="0.3">
      <c r="B649" s="42">
        <f t="shared" si="27"/>
        <v>31.1</v>
      </c>
      <c r="D649" s="45">
        <f>IF($C$13,[1]!obget([1]!obcall("",$B$13,"getInitialMargin",[1]!obMake("","double",$B649))),"")</f>
        <v>0</v>
      </c>
      <c r="E649" s="42">
        <f t="shared" si="28"/>
        <v>622</v>
      </c>
      <c r="F649" s="42">
        <f>IF($D$22,[1]!obget([1]!obcall("",$B$22,"get",[1]!obMake("","int",E649))),"")</f>
        <v>9.9414299954043166</v>
      </c>
      <c r="G649" s="42">
        <f>IF($D$22,[1]!obget([1]!obcall("",$B$23,"get",[1]!obMake("","int",E649)))^2,"")</f>
        <v>2.244027795385576E-2</v>
      </c>
      <c r="H649" s="42">
        <f>IF($D$22,[1]!obget([1]!obcall("",$B$24,"get",[1]!obMake("","int",E649))),"")</f>
        <v>0.25507260130476606</v>
      </c>
    </row>
    <row r="650" spans="2:8" x14ac:dyDescent="0.3">
      <c r="B650" s="42">
        <f t="shared" si="27"/>
        <v>31.150000000000002</v>
      </c>
      <c r="D650" s="45">
        <f>IF($C$13,[1]!obget([1]!obcall("",$B$13,"getInitialMargin",[1]!obMake("","double",$B650))),"")</f>
        <v>0</v>
      </c>
      <c r="E650" s="42">
        <f t="shared" si="28"/>
        <v>623</v>
      </c>
      <c r="F650" s="42">
        <f>IF($D$22,[1]!obget([1]!obcall("",$B$22,"get",[1]!obMake("","int",E650))),"")</f>
        <v>9.487003195074772</v>
      </c>
      <c r="G650" s="42">
        <f>IF($D$22,[1]!obget([1]!obcall("",$B$23,"get",[1]!obMake("","int",E650)))^2,"")</f>
        <v>2.3372781033505045E-2</v>
      </c>
      <c r="H650" s="42">
        <f>IF($D$22,[1]!obget([1]!obcall("",$B$24,"get",[1]!obMake("","int",E650))),"")</f>
        <v>0.22394000054188945</v>
      </c>
    </row>
    <row r="651" spans="2:8" x14ac:dyDescent="0.3">
      <c r="B651" s="42">
        <f t="shared" si="27"/>
        <v>31.200000000000003</v>
      </c>
      <c r="D651" s="45">
        <f>IF($C$13,[1]!obget([1]!obcall("",$B$13,"getInitialMargin",[1]!obMake("","double",$B651))),"")</f>
        <v>0</v>
      </c>
      <c r="E651" s="42">
        <f t="shared" si="28"/>
        <v>624</v>
      </c>
      <c r="F651" s="42">
        <f>IF($D$22,[1]!obget([1]!obcall("",$B$22,"get",[1]!obMake("","int",E651))),"")</f>
        <v>15.115287347956052</v>
      </c>
      <c r="G651" s="42">
        <f>IF($D$22,[1]!obget([1]!obcall("",$B$23,"get",[1]!obMake("","int",E651)))^2,"")</f>
        <v>0.65848068149648986</v>
      </c>
      <c r="H651" s="42">
        <f>IF($D$22,[1]!obget([1]!obcall("",$B$24,"get",[1]!obMake("","int",E651))),"")</f>
        <v>0.88792310637286898</v>
      </c>
    </row>
    <row r="652" spans="2:8" x14ac:dyDescent="0.3">
      <c r="B652" s="42">
        <f t="shared" si="27"/>
        <v>31.25</v>
      </c>
      <c r="D652" s="45">
        <f>IF($C$13,[1]!obget([1]!obcall("",$B$13,"getInitialMargin",[1]!obMake("","double",$B652))),"")</f>
        <v>0</v>
      </c>
      <c r="E652" s="42">
        <f t="shared" si="28"/>
        <v>625</v>
      </c>
      <c r="F652" s="42">
        <f>IF($D$22,[1]!obget([1]!obcall("",$B$22,"get",[1]!obMake("","int",E652))),"")</f>
        <v>4.8977425240467021</v>
      </c>
      <c r="G652" s="42">
        <f>IF($D$22,[1]!obget([1]!obcall("",$B$23,"get",[1]!obMake("","int",E652)))^2,"")</f>
        <v>9.2024445419202801E-3</v>
      </c>
      <c r="H652" s="42">
        <f>IF($D$22,[1]!obget([1]!obcall("",$B$24,"get",[1]!obMake("","int",E652))),"")</f>
        <v>0.15720389153543174</v>
      </c>
    </row>
    <row r="653" spans="2:8" x14ac:dyDescent="0.3">
      <c r="B653" s="42">
        <f t="shared" si="27"/>
        <v>31.3</v>
      </c>
      <c r="D653" s="45">
        <f>IF($C$13,[1]!obget([1]!obcall("",$B$13,"getInitialMargin",[1]!obMake("","double",$B653))),"")</f>
        <v>0</v>
      </c>
      <c r="E653" s="42">
        <f t="shared" si="28"/>
        <v>626</v>
      </c>
      <c r="F653" s="42">
        <f>IF($D$22,[1]!obget([1]!obcall("",$B$22,"get",[1]!obMake("","int",E653))),"")</f>
        <v>5.1030714257504002</v>
      </c>
      <c r="G653" s="42">
        <f>IF($D$22,[1]!obget([1]!obcall("",$B$23,"get",[1]!obMake("","int",E653)))^2,"")</f>
        <v>3.3132689111861707E-2</v>
      </c>
      <c r="H653" s="42">
        <f>IF($D$22,[1]!obget([1]!obcall("",$B$24,"get",[1]!obMake("","int",E653))),"")</f>
        <v>0.15275936735507961</v>
      </c>
    </row>
    <row r="654" spans="2:8" x14ac:dyDescent="0.3">
      <c r="B654" s="42">
        <f t="shared" si="27"/>
        <v>31.35</v>
      </c>
      <c r="D654" s="45">
        <f>IF($C$13,[1]!obget([1]!obcall("",$B$13,"getInitialMargin",[1]!obMake("","double",$B654))),"")</f>
        <v>0</v>
      </c>
      <c r="E654" s="42">
        <f t="shared" si="28"/>
        <v>627</v>
      </c>
      <c r="F654" s="42">
        <f>IF($D$22,[1]!obget([1]!obcall("",$B$22,"get",[1]!obMake("","int",E654))),"")</f>
        <v>14.89609193149086</v>
      </c>
      <c r="G654" s="42">
        <f>IF($D$22,[1]!obget([1]!obcall("",$B$23,"get",[1]!obMake("","int",E654)))^2,"")</f>
        <v>0.28764213528799309</v>
      </c>
      <c r="H654" s="42">
        <f>IF($D$22,[1]!obget([1]!obcall("",$B$24,"get",[1]!obMake("","int",E654))),"")</f>
        <v>0.79728375546912522</v>
      </c>
    </row>
    <row r="655" spans="2:8" x14ac:dyDescent="0.3">
      <c r="B655" s="42">
        <f t="shared" si="27"/>
        <v>31.400000000000002</v>
      </c>
      <c r="D655" s="45">
        <f>IF($C$13,[1]!obget([1]!obcall("",$B$13,"getInitialMargin",[1]!obMake("","double",$B655))),"")</f>
        <v>0</v>
      </c>
      <c r="E655" s="42">
        <f t="shared" si="28"/>
        <v>628</v>
      </c>
      <c r="F655" s="42">
        <f>IF($D$22,[1]!obget([1]!obcall("",$B$22,"get",[1]!obMake("","int",E655))),"")</f>
        <v>11.365588981749406</v>
      </c>
      <c r="G655" s="42">
        <f>IF($D$22,[1]!obget([1]!obcall("",$B$23,"get",[1]!obMake("","int",E655)))^2,"")</f>
        <v>0.30193912987612515</v>
      </c>
      <c r="H655" s="42">
        <f>IF($D$22,[1]!obget([1]!obcall("",$B$24,"get",[1]!obMake("","int",E655))),"")</f>
        <v>0.36260200498046458</v>
      </c>
    </row>
    <row r="656" spans="2:8" x14ac:dyDescent="0.3">
      <c r="B656" s="42">
        <f t="shared" si="27"/>
        <v>31.450000000000003</v>
      </c>
      <c r="D656" s="45">
        <f>IF($C$13,[1]!obget([1]!obcall("",$B$13,"getInitialMargin",[1]!obMake("","double",$B656))),"")</f>
        <v>0</v>
      </c>
      <c r="E656" s="42">
        <f t="shared" si="28"/>
        <v>629</v>
      </c>
      <c r="F656" s="42">
        <f>IF($D$22,[1]!obget([1]!obcall("",$B$22,"get",[1]!obMake("","int",E656))),"")</f>
        <v>11.260685136053302</v>
      </c>
      <c r="G656" s="42">
        <f>IF($D$22,[1]!obget([1]!obcall("",$B$23,"get",[1]!obMake("","int",E656)))^2,"")</f>
        <v>0.18965828458589992</v>
      </c>
      <c r="H656" s="42">
        <f>IF($D$22,[1]!obget([1]!obcall("",$B$24,"get",[1]!obMake("","int",E656))),"")</f>
        <v>0.37193895391017517</v>
      </c>
    </row>
    <row r="657" spans="2:8" x14ac:dyDescent="0.3">
      <c r="B657" s="42">
        <f t="shared" si="27"/>
        <v>31.5</v>
      </c>
      <c r="D657" s="45">
        <f>IF($C$13,[1]!obget([1]!obcall("",$B$13,"getInitialMargin",[1]!obMake("","double",$B657))),"")</f>
        <v>0</v>
      </c>
      <c r="E657" s="42">
        <f t="shared" si="28"/>
        <v>630</v>
      </c>
      <c r="F657" s="42">
        <f>IF($D$22,[1]!obget([1]!obcall("",$B$22,"get",[1]!obMake("","int",E657))),"")</f>
        <v>5.7113982701392265</v>
      </c>
      <c r="G657" s="42">
        <f>IF($D$22,[1]!obget([1]!obcall("",$B$23,"get",[1]!obMake("","int",E657)))^2,"")</f>
        <v>1.309766402852219E-2</v>
      </c>
      <c r="H657" s="42">
        <f>IF($D$22,[1]!obget([1]!obcall("",$B$24,"get",[1]!obMake("","int",E657))),"")</f>
        <v>0.13880905682919242</v>
      </c>
    </row>
    <row r="658" spans="2:8" x14ac:dyDescent="0.3">
      <c r="B658" s="42">
        <f t="shared" si="27"/>
        <v>31.55</v>
      </c>
      <c r="D658" s="45">
        <f>IF($C$13,[1]!obget([1]!obcall("",$B$13,"getInitialMargin",[1]!obMake("","double",$B658))),"")</f>
        <v>0</v>
      </c>
      <c r="E658" s="42">
        <f t="shared" si="28"/>
        <v>631</v>
      </c>
      <c r="F658" s="42">
        <f>IF($D$22,[1]!obget([1]!obcall("",$B$22,"get",[1]!obMake("","int",E658))),"")</f>
        <v>11.169835447974593</v>
      </c>
      <c r="G658" s="42">
        <f>IF($D$22,[1]!obget([1]!obcall("",$B$23,"get",[1]!obMake("","int",E658)))^2,"")</f>
        <v>0.19518523619959069</v>
      </c>
      <c r="H658" s="42">
        <f>IF($D$22,[1]!obget([1]!obcall("",$B$24,"get",[1]!obMake("","int",E658))),"")</f>
        <v>0.37087247154992653</v>
      </c>
    </row>
    <row r="659" spans="2:8" x14ac:dyDescent="0.3">
      <c r="B659" s="42">
        <f t="shared" si="27"/>
        <v>31.6</v>
      </c>
      <c r="D659" s="45">
        <f>IF($C$13,[1]!obget([1]!obcall("",$B$13,"getInitialMargin",[1]!obMake("","double",$B659))),"")</f>
        <v>0</v>
      </c>
      <c r="E659" s="42">
        <f t="shared" si="28"/>
        <v>632</v>
      </c>
      <c r="F659" s="42">
        <f>IF($D$22,[1]!obget([1]!obcall("",$B$22,"get",[1]!obMake("","int",E659))),"")</f>
        <v>8.097735856945917</v>
      </c>
      <c r="G659" s="42">
        <f>IF($D$22,[1]!obget([1]!obcall("",$B$23,"get",[1]!obMake("","int",E659)))^2,"")</f>
        <v>5.8875981058037648E-4</v>
      </c>
      <c r="H659" s="42">
        <f>IF($D$22,[1]!obget([1]!obcall("",$B$24,"get",[1]!obMake("","int",E659))),"")</f>
        <v>0.15858871266933439</v>
      </c>
    </row>
    <row r="660" spans="2:8" x14ac:dyDescent="0.3">
      <c r="B660" s="42">
        <f t="shared" si="27"/>
        <v>31.650000000000002</v>
      </c>
      <c r="D660" s="45">
        <f>IF($C$13,[1]!obget([1]!obcall("",$B$13,"getInitialMargin",[1]!obMake("","double",$B660))),"")</f>
        <v>0</v>
      </c>
      <c r="E660" s="42">
        <f t="shared" si="28"/>
        <v>633</v>
      </c>
      <c r="F660" s="42">
        <f>IF($D$22,[1]!obget([1]!obcall("",$B$22,"get",[1]!obMake("","int",E660))),"")</f>
        <v>6.5717673787665509</v>
      </c>
      <c r="G660" s="42">
        <f>IF($D$22,[1]!obget([1]!obcall("",$B$23,"get",[1]!obMake("","int",E660)))^2,"")</f>
        <v>1.2520588717092811E-2</v>
      </c>
      <c r="H660" s="42">
        <f>IF($D$22,[1]!obget([1]!obcall("",$B$24,"get",[1]!obMake("","int",E660))),"")</f>
        <v>0.13403327326311704</v>
      </c>
    </row>
    <row r="661" spans="2:8" x14ac:dyDescent="0.3">
      <c r="B661" s="42">
        <f t="shared" si="27"/>
        <v>31.700000000000003</v>
      </c>
      <c r="D661" s="45">
        <f>IF($C$13,[1]!obget([1]!obcall("",$B$13,"getInitialMargin",[1]!obMake("","double",$B661))),"")</f>
        <v>0</v>
      </c>
      <c r="E661" s="42">
        <f t="shared" si="28"/>
        <v>634</v>
      </c>
      <c r="F661" s="42">
        <f>IF($D$22,[1]!obget([1]!obcall("",$B$22,"get",[1]!obMake("","int",E661))),"")</f>
        <v>7.113177182369852</v>
      </c>
      <c r="G661" s="42">
        <f>IF($D$22,[1]!obget([1]!obcall("",$B$23,"get",[1]!obMake("","int",E661)))^2,"")</f>
        <v>1.9374127429296027E-2</v>
      </c>
      <c r="H661" s="42">
        <f>IF($D$22,[1]!obget([1]!obcall("",$B$24,"get",[1]!obMake("","int",E661))),"")</f>
        <v>0.13783364083692645</v>
      </c>
    </row>
    <row r="662" spans="2:8" x14ac:dyDescent="0.3">
      <c r="B662" s="42">
        <f t="shared" si="27"/>
        <v>31.75</v>
      </c>
      <c r="D662" s="45">
        <f>IF($C$13,[1]!obget([1]!obcall("",$B$13,"getInitialMargin",[1]!obMake("","double",$B662))),"")</f>
        <v>0</v>
      </c>
      <c r="E662" s="42">
        <f t="shared" si="28"/>
        <v>635</v>
      </c>
      <c r="F662" s="42">
        <f>IF($D$22,[1]!obget([1]!obcall("",$B$22,"get",[1]!obMake("","int",E662))),"")</f>
        <v>10.177740795938389</v>
      </c>
      <c r="G662" s="42">
        <f>IF($D$22,[1]!obget([1]!obcall("",$B$23,"get",[1]!obMake("","int",E662)))^2,"")</f>
        <v>0.12438083042218838</v>
      </c>
      <c r="H662" s="42">
        <f>IF($D$22,[1]!obget([1]!obcall("",$B$24,"get",[1]!obMake("","int",E662))),"")</f>
        <v>0.27242214583046143</v>
      </c>
    </row>
    <row r="663" spans="2:8" x14ac:dyDescent="0.3">
      <c r="B663" s="42">
        <f t="shared" si="27"/>
        <v>31.8</v>
      </c>
      <c r="D663" s="45">
        <f>IF($C$13,[1]!obget([1]!obcall("",$B$13,"getInitialMargin",[1]!obMake("","double",$B663))),"")</f>
        <v>0</v>
      </c>
      <c r="E663" s="42">
        <f t="shared" si="28"/>
        <v>636</v>
      </c>
      <c r="F663" s="42">
        <f>IF($D$22,[1]!obget([1]!obcall("",$B$22,"get",[1]!obMake("","int",E663))),"")</f>
        <v>5.7787849600960506</v>
      </c>
      <c r="G663" s="42">
        <f>IF($D$22,[1]!obget([1]!obcall("",$B$23,"get",[1]!obMake("","int",E663)))^2,"")</f>
        <v>6.6218567272777307E-2</v>
      </c>
      <c r="H663" s="42">
        <f>IF($D$22,[1]!obget([1]!obcall("",$B$24,"get",[1]!obMake("","int",E663))),"")</f>
        <v>0.13944715750895426</v>
      </c>
    </row>
    <row r="664" spans="2:8" x14ac:dyDescent="0.3">
      <c r="B664" s="42">
        <f t="shared" si="27"/>
        <v>31.85</v>
      </c>
      <c r="D664" s="45">
        <f>IF($C$13,[1]!obget([1]!obcall("",$B$13,"getInitialMargin",[1]!obMake("","double",$B664))),"")</f>
        <v>0</v>
      </c>
      <c r="E664" s="42">
        <f t="shared" si="28"/>
        <v>637</v>
      </c>
      <c r="F664" s="42">
        <f>IF($D$22,[1]!obget([1]!obcall("",$B$22,"get",[1]!obMake("","int",E664))),"")</f>
        <v>9.6829726212360683</v>
      </c>
      <c r="G664" s="42">
        <f>IF($D$22,[1]!obget([1]!obcall("",$B$23,"get",[1]!obMake("","int",E664)))^2,"")</f>
        <v>0.186304514707817</v>
      </c>
      <c r="H664" s="42">
        <f>IF($D$22,[1]!obget([1]!obcall("",$B$24,"get",[1]!obMake("","int",E664))),"")</f>
        <v>0.22566369647775442</v>
      </c>
    </row>
    <row r="665" spans="2:8" x14ac:dyDescent="0.3">
      <c r="B665" s="42">
        <f t="shared" si="27"/>
        <v>31.900000000000002</v>
      </c>
      <c r="D665" s="45">
        <f>IF($C$13,[1]!obget([1]!obcall("",$B$13,"getInitialMargin",[1]!obMake("","double",$B665))),"")</f>
        <v>0</v>
      </c>
      <c r="E665" s="42">
        <f t="shared" si="28"/>
        <v>638</v>
      </c>
      <c r="F665" s="42">
        <f>IF($D$22,[1]!obget([1]!obcall("",$B$22,"get",[1]!obMake("","int",E665))),"")</f>
        <v>5.7794201767123852</v>
      </c>
      <c r="G665" s="42">
        <f>IF($D$22,[1]!obget([1]!obcall("",$B$23,"get",[1]!obMake("","int",E665)))^2,"")</f>
        <v>0.30772016246947803</v>
      </c>
      <c r="H665" s="42">
        <f>IF($D$22,[1]!obget([1]!obcall("",$B$24,"get",[1]!obMake("","int",E665))),"")</f>
        <v>0.13869435030891947</v>
      </c>
    </row>
    <row r="666" spans="2:8" x14ac:dyDescent="0.3">
      <c r="B666" s="42">
        <f t="shared" si="27"/>
        <v>31.950000000000003</v>
      </c>
      <c r="D666" s="45">
        <f>IF($C$13,[1]!obget([1]!obcall("",$B$13,"getInitialMargin",[1]!obMake("","double",$B666))),"")</f>
        <v>0</v>
      </c>
      <c r="E666" s="42">
        <f t="shared" si="28"/>
        <v>639</v>
      </c>
      <c r="F666" s="42">
        <f>IF($D$22,[1]!obget([1]!obcall("",$B$22,"get",[1]!obMake("","int",E666))),"")</f>
        <v>11.218516059340937</v>
      </c>
      <c r="G666" s="42">
        <f>IF($D$22,[1]!obget([1]!obcall("",$B$23,"get",[1]!obMake("","int",E666)))^2,"")</f>
        <v>3.9657152443065864E-4</v>
      </c>
      <c r="H666" s="42">
        <f>IF($D$22,[1]!obget([1]!obcall("",$B$24,"get",[1]!obMake("","int",E666))),"")</f>
        <v>0.36533448496628562</v>
      </c>
    </row>
    <row r="667" spans="2:8" x14ac:dyDescent="0.3">
      <c r="B667" s="42">
        <f t="shared" ref="B667:B730" si="29">IF($D$22,(ROW(A667)-ROW($A$27))*$C$17,"")</f>
        <v>32</v>
      </c>
      <c r="D667" s="45">
        <f>IF($C$13,[1]!obget([1]!obcall("",$B$13,"getInitialMargin",[1]!obMake("","double",$B667))),"")</f>
        <v>0</v>
      </c>
      <c r="E667" s="42">
        <f t="shared" si="28"/>
        <v>640</v>
      </c>
      <c r="F667" s="42">
        <f>IF($D$22,[1]!obget([1]!obcall("",$B$22,"get",[1]!obMake("","int",E667))),"")</f>
        <v>9.2116795309126669</v>
      </c>
      <c r="G667" s="42">
        <f>IF($D$22,[1]!obget([1]!obcall("",$B$23,"get",[1]!obMake("","int",E667)))^2,"")</f>
        <v>8.6721785700017789E-2</v>
      </c>
      <c r="H667" s="42">
        <f>IF($D$22,[1]!obget([1]!obcall("",$B$24,"get",[1]!obMake("","int",E667))),"")</f>
        <v>0.20010955141927833</v>
      </c>
    </row>
    <row r="668" spans="2:8" x14ac:dyDescent="0.3">
      <c r="B668" s="42">
        <f t="shared" si="29"/>
        <v>32.050000000000004</v>
      </c>
      <c r="D668" s="45">
        <f>IF($C$13,[1]!obget([1]!obcall("",$B$13,"getInitialMargin",[1]!obMake("","double",$B668))),"")</f>
        <v>0</v>
      </c>
      <c r="E668" s="42">
        <f t="shared" ref="E668:E731" si="30">IF($D$22,E667+1,"")</f>
        <v>641</v>
      </c>
      <c r="F668" s="42">
        <f>IF($D$22,[1]!obget([1]!obcall("",$B$22,"get",[1]!obMake("","int",E668))),"")</f>
        <v>5.699436353028843</v>
      </c>
      <c r="G668" s="42">
        <f>IF($D$22,[1]!obget([1]!obcall("",$B$23,"get",[1]!obMake("","int",E668)))^2,"")</f>
        <v>9.4643089966173835E-2</v>
      </c>
      <c r="H668" s="42">
        <f>IF($D$22,[1]!obget([1]!obcall("",$B$24,"get",[1]!obMake("","int",E668))),"")</f>
        <v>0.13887569259133592</v>
      </c>
    </row>
    <row r="669" spans="2:8" x14ac:dyDescent="0.3">
      <c r="B669" s="42">
        <f t="shared" si="29"/>
        <v>32.1</v>
      </c>
      <c r="D669" s="45">
        <f>IF($C$13,[1]!obget([1]!obcall("",$B$13,"getInitialMargin",[1]!obMake("","double",$B669))),"")</f>
        <v>0</v>
      </c>
      <c r="E669" s="42">
        <f t="shared" si="30"/>
        <v>642</v>
      </c>
      <c r="F669" s="42">
        <f>IF($D$22,[1]!obget([1]!obcall("",$B$22,"get",[1]!obMake("","int",E669))),"")</f>
        <v>10.193962007921931</v>
      </c>
      <c r="G669" s="42">
        <f>IF($D$22,[1]!obget([1]!obcall("",$B$23,"get",[1]!obMake("","int",E669)))^2,"")</f>
        <v>1.1951045285359341</v>
      </c>
      <c r="H669" s="42">
        <f>IF($D$22,[1]!obget([1]!obcall("",$B$24,"get",[1]!obMake("","int",E669))),"")</f>
        <v>0.26775581667367843</v>
      </c>
    </row>
    <row r="670" spans="2:8" x14ac:dyDescent="0.3">
      <c r="B670" s="42">
        <f t="shared" si="29"/>
        <v>32.15</v>
      </c>
      <c r="D670" s="45">
        <f>IF($C$13,[1]!obget([1]!obcall("",$B$13,"getInitialMargin",[1]!obMake("","double",$B670))),"")</f>
        <v>0</v>
      </c>
      <c r="E670" s="42">
        <f t="shared" si="30"/>
        <v>643</v>
      </c>
      <c r="F670" s="42">
        <f>IF($D$22,[1]!obget([1]!obcall("",$B$22,"get",[1]!obMake("","int",E670))),"")</f>
        <v>9.0888943698941027</v>
      </c>
      <c r="G670" s="42">
        <f>IF($D$22,[1]!obget([1]!obcall("",$B$23,"get",[1]!obMake("","int",E670)))^2,"")</f>
        <v>4.5851862186437338E-2</v>
      </c>
      <c r="H670" s="42">
        <f>IF($D$22,[1]!obget([1]!obcall("",$B$24,"get",[1]!obMake("","int",E670))),"")</f>
        <v>0.20433582568903108</v>
      </c>
    </row>
    <row r="671" spans="2:8" x14ac:dyDescent="0.3">
      <c r="B671" s="42">
        <f t="shared" si="29"/>
        <v>32.200000000000003</v>
      </c>
      <c r="D671" s="45">
        <f>IF($C$13,[1]!obget([1]!obcall("",$B$13,"getInitialMargin",[1]!obMake("","double",$B671))),"")</f>
        <v>0</v>
      </c>
      <c r="E671" s="42">
        <f t="shared" si="30"/>
        <v>644</v>
      </c>
      <c r="F671" s="42">
        <f>IF($D$22,[1]!obget([1]!obcall("",$B$22,"get",[1]!obMake("","int",E671))),"")</f>
        <v>7.770379057670266</v>
      </c>
      <c r="G671" s="42">
        <f>IF($D$22,[1]!obget([1]!obcall("",$B$23,"get",[1]!obMake("","int",E671)))^2,"")</f>
        <v>5.0229608465764512E-3</v>
      </c>
      <c r="H671" s="42">
        <f>IF($D$22,[1]!obget([1]!obcall("",$B$24,"get",[1]!obMake("","int",E671))),"")</f>
        <v>0.15232304996460277</v>
      </c>
    </row>
    <row r="672" spans="2:8" x14ac:dyDescent="0.3">
      <c r="B672" s="42">
        <f t="shared" si="29"/>
        <v>32.25</v>
      </c>
      <c r="D672" s="45">
        <f>IF($C$13,[1]!obget([1]!obcall("",$B$13,"getInitialMargin",[1]!obMake("","double",$B672))),"")</f>
        <v>0</v>
      </c>
      <c r="E672" s="42">
        <f t="shared" si="30"/>
        <v>645</v>
      </c>
      <c r="F672" s="42">
        <f>IF($D$22,[1]!obget([1]!obcall("",$B$22,"get",[1]!obMake("","int",E672))),"")</f>
        <v>7.930309454913381</v>
      </c>
      <c r="G672" s="42">
        <f>IF($D$22,[1]!obget([1]!obcall("",$B$23,"get",[1]!obMake("","int",E672)))^2,"")</f>
        <v>2.5311480581232691E-2</v>
      </c>
      <c r="H672" s="42">
        <f>IF($D$22,[1]!obget([1]!obcall("",$B$24,"get",[1]!obMake("","int",E672))),"")</f>
        <v>0.1548768254574121</v>
      </c>
    </row>
    <row r="673" spans="2:8" x14ac:dyDescent="0.3">
      <c r="B673" s="42">
        <f t="shared" si="29"/>
        <v>32.300000000000004</v>
      </c>
      <c r="D673" s="45">
        <f>IF($C$13,[1]!obget([1]!obcall("",$B$13,"getInitialMargin",[1]!obMake("","double",$B673))),"")</f>
        <v>0</v>
      </c>
      <c r="E673" s="42">
        <f t="shared" si="30"/>
        <v>646</v>
      </c>
      <c r="F673" s="42">
        <f>IF($D$22,[1]!obget([1]!obcall("",$B$22,"get",[1]!obMake("","int",E673))),"")</f>
        <v>8.5425940319520066</v>
      </c>
      <c r="G673" s="42">
        <f>IF($D$22,[1]!obget([1]!obcall("",$B$23,"get",[1]!obMake("","int",E673)))^2,"")</f>
        <v>2.9805021587825569E-5</v>
      </c>
      <c r="H673" s="42">
        <f>IF($D$22,[1]!obget([1]!obcall("",$B$24,"get",[1]!obMake("","int",E673))),"")</f>
        <v>0.17017596098644416</v>
      </c>
    </row>
    <row r="674" spans="2:8" x14ac:dyDescent="0.3">
      <c r="B674" s="42">
        <f t="shared" si="29"/>
        <v>32.35</v>
      </c>
      <c r="D674" s="45">
        <f>IF($C$13,[1]!obget([1]!obcall("",$B$13,"getInitialMargin",[1]!obMake("","double",$B674))),"")</f>
        <v>0</v>
      </c>
      <c r="E674" s="42">
        <f t="shared" si="30"/>
        <v>647</v>
      </c>
      <c r="F674" s="42">
        <f>IF($D$22,[1]!obget([1]!obcall("",$B$22,"get",[1]!obMake("","int",E674))),"")</f>
        <v>12.711176666481681</v>
      </c>
      <c r="G674" s="42">
        <f>IF($D$22,[1]!obget([1]!obcall("",$B$23,"get",[1]!obMake("","int",E674)))^2,"")</f>
        <v>3.4310565075221918E-3</v>
      </c>
      <c r="H674" s="42">
        <f>IF($D$22,[1]!obget([1]!obcall("",$B$24,"get",[1]!obMake("","int",E674))),"")</f>
        <v>0.5251949324292835</v>
      </c>
    </row>
    <row r="675" spans="2:8" x14ac:dyDescent="0.3">
      <c r="B675" s="42">
        <f t="shared" si="29"/>
        <v>32.4</v>
      </c>
      <c r="D675" s="45">
        <f>IF($C$13,[1]!obget([1]!obcall("",$B$13,"getInitialMargin",[1]!obMake("","double",$B675))),"")</f>
        <v>0</v>
      </c>
      <c r="E675" s="42">
        <f t="shared" si="30"/>
        <v>648</v>
      </c>
      <c r="F675" s="42">
        <f>IF($D$22,[1]!obget([1]!obcall("",$B$22,"get",[1]!obMake("","int",E675))),"")</f>
        <v>7.1996302377534427</v>
      </c>
      <c r="G675" s="42">
        <f>IF($D$22,[1]!obget([1]!obcall("",$B$23,"get",[1]!obMake("","int",E675)))^2,"")</f>
        <v>4.4587721651151012E-2</v>
      </c>
      <c r="H675" s="42">
        <f>IF($D$22,[1]!obget([1]!obcall("",$B$24,"get",[1]!obMake("","int",E675))),"")</f>
        <v>0.13930562032503369</v>
      </c>
    </row>
    <row r="676" spans="2:8" x14ac:dyDescent="0.3">
      <c r="B676" s="42">
        <f t="shared" si="29"/>
        <v>32.450000000000003</v>
      </c>
      <c r="D676" s="45">
        <f>IF($C$13,[1]!obget([1]!obcall("",$B$13,"getInitialMargin",[1]!obMake("","double",$B676))),"")</f>
        <v>0</v>
      </c>
      <c r="E676" s="42">
        <f t="shared" si="30"/>
        <v>649</v>
      </c>
      <c r="F676" s="42">
        <f>IF($D$22,[1]!obget([1]!obcall("",$B$22,"get",[1]!obMake("","int",E676))),"")</f>
        <v>16.024347078537296</v>
      </c>
      <c r="G676" s="42">
        <f>IF($D$22,[1]!obget([1]!obcall("",$B$23,"get",[1]!obMake("","int",E676)))^2,"")</f>
        <v>6.0369907881369124E-3</v>
      </c>
      <c r="H676" s="42">
        <f>IF($D$22,[1]!obget([1]!obcall("",$B$24,"get",[1]!obMake("","int",E676))),"")</f>
        <v>0.96783715902975453</v>
      </c>
    </row>
    <row r="677" spans="2:8" x14ac:dyDescent="0.3">
      <c r="B677" s="42">
        <f t="shared" si="29"/>
        <v>32.5</v>
      </c>
      <c r="D677" s="45">
        <f>IF($C$13,[1]!obget([1]!obcall("",$B$13,"getInitialMargin",[1]!obMake("","double",$B677))),"")</f>
        <v>0</v>
      </c>
      <c r="E677" s="42">
        <f t="shared" si="30"/>
        <v>650</v>
      </c>
      <c r="F677" s="42">
        <f>IF($D$22,[1]!obget([1]!obcall("",$B$22,"get",[1]!obMake("","int",E677))),"")</f>
        <v>7.4329105660069636</v>
      </c>
      <c r="G677" s="42">
        <f>IF($D$22,[1]!obget([1]!obcall("",$B$23,"get",[1]!obMake("","int",E677)))^2,"")</f>
        <v>0.15795305710312277</v>
      </c>
      <c r="H677" s="42">
        <f>IF($D$22,[1]!obget([1]!obcall("",$B$24,"get",[1]!obMake("","int",E677))),"")</f>
        <v>0.14360887417314616</v>
      </c>
    </row>
    <row r="678" spans="2:8" x14ac:dyDescent="0.3">
      <c r="B678" s="42">
        <f t="shared" si="29"/>
        <v>32.550000000000004</v>
      </c>
      <c r="D678" s="45">
        <f>IF($C$13,[1]!obget([1]!obcall("",$B$13,"getInitialMargin",[1]!obMake("","double",$B678))),"")</f>
        <v>0</v>
      </c>
      <c r="E678" s="42">
        <f t="shared" si="30"/>
        <v>651</v>
      </c>
      <c r="F678" s="42">
        <f>IF($D$22,[1]!obget([1]!obcall("",$B$22,"get",[1]!obMake("","int",E678))),"")</f>
        <v>7.1099794189481837</v>
      </c>
      <c r="G678" s="42">
        <f>IF($D$22,[1]!obget([1]!obcall("",$B$23,"get",[1]!obMake("","int",E678)))^2,"")</f>
        <v>4.4552257078725309E-2</v>
      </c>
      <c r="H678" s="42">
        <f>IF($D$22,[1]!obget([1]!obcall("",$B$24,"get",[1]!obMake("","int",E678))),"")</f>
        <v>0.13690561641671184</v>
      </c>
    </row>
    <row r="679" spans="2:8" x14ac:dyDescent="0.3">
      <c r="B679" s="42">
        <f t="shared" si="29"/>
        <v>32.6</v>
      </c>
      <c r="D679" s="45">
        <f>IF($C$13,[1]!obget([1]!obcall("",$B$13,"getInitialMargin",[1]!obMake("","double",$B679))),"")</f>
        <v>0</v>
      </c>
      <c r="E679" s="42">
        <f t="shared" si="30"/>
        <v>652</v>
      </c>
      <c r="F679" s="42">
        <f>IF($D$22,[1]!obget([1]!obcall("",$B$22,"get",[1]!obMake("","int",E679))),"")</f>
        <v>8.1791808873036764</v>
      </c>
      <c r="G679" s="42">
        <f>IF($D$22,[1]!obget([1]!obcall("",$B$23,"get",[1]!obMake("","int",E679)))^2,"")</f>
        <v>6.0915205962563108E-5</v>
      </c>
      <c r="H679" s="42">
        <f>IF($D$22,[1]!obget([1]!obcall("",$B$24,"get",[1]!obMake("","int",E679))),"")</f>
        <v>0.16207651289587743</v>
      </c>
    </row>
    <row r="680" spans="2:8" x14ac:dyDescent="0.3">
      <c r="B680" s="42">
        <f t="shared" si="29"/>
        <v>32.65</v>
      </c>
      <c r="D680" s="45">
        <f>IF($C$13,[1]!obget([1]!obcall("",$B$13,"getInitialMargin",[1]!obMake("","double",$B680))),"")</f>
        <v>0</v>
      </c>
      <c r="E680" s="42">
        <f t="shared" si="30"/>
        <v>653</v>
      </c>
      <c r="F680" s="42">
        <f>IF($D$22,[1]!obget([1]!obcall("",$B$22,"get",[1]!obMake("","int",E680))),"")</f>
        <v>9.4446674038721827</v>
      </c>
      <c r="G680" s="42">
        <f>IF($D$22,[1]!obget([1]!obcall("",$B$23,"get",[1]!obMake("","int",E680)))^2,"")</f>
        <v>8.7821736771698581E-4</v>
      </c>
      <c r="H680" s="42">
        <f>IF($D$22,[1]!obget([1]!obcall("",$B$24,"get",[1]!obMake("","int",E680))),"")</f>
        <v>0.22941483575734944</v>
      </c>
    </row>
    <row r="681" spans="2:8" x14ac:dyDescent="0.3">
      <c r="B681" s="42">
        <f t="shared" si="29"/>
        <v>32.700000000000003</v>
      </c>
      <c r="D681" s="45">
        <f>IF($C$13,[1]!obget([1]!obcall("",$B$13,"getInitialMargin",[1]!obMake("","double",$B681))),"")</f>
        <v>0</v>
      </c>
      <c r="E681" s="42">
        <f t="shared" si="30"/>
        <v>654</v>
      </c>
      <c r="F681" s="42">
        <f>IF($D$22,[1]!obget([1]!obcall("",$B$22,"get",[1]!obMake("","int",E681))),"")</f>
        <v>10.931501520590421</v>
      </c>
      <c r="G681" s="42">
        <f>IF($D$22,[1]!obget([1]!obcall("",$B$23,"get",[1]!obMake("","int",E681)))^2,"")</f>
        <v>6.3583649951127794E-2</v>
      </c>
      <c r="H681" s="42">
        <f>IF($D$22,[1]!obget([1]!obcall("",$B$24,"get",[1]!obMake("","int",E681))),"")</f>
        <v>0.34171310074040995</v>
      </c>
    </row>
    <row r="682" spans="2:8" x14ac:dyDescent="0.3">
      <c r="B682" s="42">
        <f t="shared" si="29"/>
        <v>32.75</v>
      </c>
      <c r="D682" s="45">
        <f>IF($C$13,[1]!obget([1]!obcall("",$B$13,"getInitialMargin",[1]!obMake("","double",$B682))),"")</f>
        <v>0</v>
      </c>
      <c r="E682" s="42">
        <f t="shared" si="30"/>
        <v>655</v>
      </c>
      <c r="F682" s="42">
        <f>IF($D$22,[1]!obget([1]!obcall("",$B$22,"get",[1]!obMake("","int",E682))),"")</f>
        <v>5.2128901389006703</v>
      </c>
      <c r="G682" s="42">
        <f>IF($D$22,[1]!obget([1]!obcall("",$B$23,"get",[1]!obMake("","int",E682)))^2,"")</f>
        <v>9.8311610674241906E-2</v>
      </c>
      <c r="H682" s="42">
        <f>IF($D$22,[1]!obget([1]!obcall("",$B$24,"get",[1]!obMake("","int",E682))),"")</f>
        <v>0.14859285616865381</v>
      </c>
    </row>
    <row r="683" spans="2:8" x14ac:dyDescent="0.3">
      <c r="B683" s="42">
        <f t="shared" si="29"/>
        <v>32.800000000000004</v>
      </c>
      <c r="D683" s="45">
        <f>IF($C$13,[1]!obget([1]!obcall("",$B$13,"getInitialMargin",[1]!obMake("","double",$B683))),"")</f>
        <v>0</v>
      </c>
      <c r="E683" s="42">
        <f t="shared" si="30"/>
        <v>656</v>
      </c>
      <c r="F683" s="42">
        <f>IF($D$22,[1]!obget([1]!obcall("",$B$22,"get",[1]!obMake("","int",E683))),"")</f>
        <v>7.1482209337382594</v>
      </c>
      <c r="G683" s="42">
        <f>IF($D$22,[1]!obget([1]!obcall("",$B$23,"get",[1]!obMake("","int",E683)))^2,"")</f>
        <v>0.37337736554460205</v>
      </c>
      <c r="H683" s="42">
        <f>IF($D$22,[1]!obget([1]!obcall("",$B$24,"get",[1]!obMake("","int",E683))),"")</f>
        <v>0.13771409868971102</v>
      </c>
    </row>
    <row r="684" spans="2:8" x14ac:dyDescent="0.3">
      <c r="B684" s="42">
        <f t="shared" si="29"/>
        <v>32.85</v>
      </c>
      <c r="D684" s="45">
        <f>IF($C$13,[1]!obget([1]!obcall("",$B$13,"getInitialMargin",[1]!obMake("","double",$B684))),"")</f>
        <v>0</v>
      </c>
      <c r="E684" s="42">
        <f t="shared" si="30"/>
        <v>657</v>
      </c>
      <c r="F684" s="42">
        <f>IF($D$22,[1]!obget([1]!obcall("",$B$22,"get",[1]!obMake("","int",E684))),"")</f>
        <v>12.654446581924251</v>
      </c>
      <c r="G684" s="42">
        <f>IF($D$22,[1]!obget([1]!obcall("",$B$23,"get",[1]!obMake("","int",E684)))^2,"")</f>
        <v>0.27255753734180937</v>
      </c>
      <c r="H684" s="42">
        <f>IF($D$22,[1]!obget([1]!obcall("",$B$24,"get",[1]!obMake("","int",E684))),"")</f>
        <v>0.4886937693794331</v>
      </c>
    </row>
    <row r="685" spans="2:8" x14ac:dyDescent="0.3">
      <c r="B685" s="42">
        <f t="shared" si="29"/>
        <v>32.9</v>
      </c>
      <c r="D685" s="45">
        <f>IF($C$13,[1]!obget([1]!obcall("",$B$13,"getInitialMargin",[1]!obMake("","double",$B685))),"")</f>
        <v>0</v>
      </c>
      <c r="E685" s="42">
        <f t="shared" si="30"/>
        <v>658</v>
      </c>
      <c r="F685" s="42">
        <f>IF($D$22,[1]!obget([1]!obcall("",$B$22,"get",[1]!obMake("","int",E685))),"")</f>
        <v>6.3465736480248092</v>
      </c>
      <c r="G685" s="42">
        <f>IF($D$22,[1]!obget([1]!obcall("",$B$23,"get",[1]!obMake("","int",E685)))^2,"")</f>
        <v>1.2084185407115252E-2</v>
      </c>
      <c r="H685" s="42">
        <f>IF($D$22,[1]!obget([1]!obcall("",$B$24,"get",[1]!obMake("","int",E685))),"")</f>
        <v>0.13392405339206737</v>
      </c>
    </row>
    <row r="686" spans="2:8" x14ac:dyDescent="0.3">
      <c r="B686" s="42">
        <f t="shared" si="29"/>
        <v>32.950000000000003</v>
      </c>
      <c r="D686" s="45">
        <f>IF($C$13,[1]!obget([1]!obcall("",$B$13,"getInitialMargin",[1]!obMake("","double",$B686))),"")</f>
        <v>0</v>
      </c>
      <c r="E686" s="42">
        <f t="shared" si="30"/>
        <v>659</v>
      </c>
      <c r="F686" s="42">
        <f>IF($D$22,[1]!obget([1]!obcall("",$B$22,"get",[1]!obMake("","int",E686))),"")</f>
        <v>6.8899122694976356</v>
      </c>
      <c r="G686" s="42">
        <f>IF($D$22,[1]!obget([1]!obcall("",$B$23,"get",[1]!obMake("","int",E686)))^2,"")</f>
        <v>9.0910274697733641E-3</v>
      </c>
      <c r="H686" s="42">
        <f>IF($D$22,[1]!obget([1]!obcall("",$B$24,"get",[1]!obMake("","int",E686))),"")</f>
        <v>0.1356985409347648</v>
      </c>
    </row>
    <row r="687" spans="2:8" x14ac:dyDescent="0.3">
      <c r="B687" s="42">
        <f t="shared" si="29"/>
        <v>33</v>
      </c>
      <c r="D687" s="45">
        <f>IF($C$13,[1]!obget([1]!obcall("",$B$13,"getInitialMargin",[1]!obMake("","double",$B687))),"")</f>
        <v>0</v>
      </c>
      <c r="E687" s="42">
        <f t="shared" si="30"/>
        <v>660</v>
      </c>
      <c r="F687" s="42">
        <f>IF($D$22,[1]!obget([1]!obcall("",$B$22,"get",[1]!obMake("","int",E687))),"")</f>
        <v>10.892265332300521</v>
      </c>
      <c r="G687" s="42">
        <f>IF($D$22,[1]!obget([1]!obcall("",$B$23,"get",[1]!obMake("","int",E687)))^2,"")</f>
        <v>9.6291552952589732E-2</v>
      </c>
      <c r="H687" s="42">
        <f>IF($D$22,[1]!obget([1]!obcall("",$B$24,"get",[1]!obMake("","int",E687))),"")</f>
        <v>0.36000598528012162</v>
      </c>
    </row>
    <row r="688" spans="2:8" x14ac:dyDescent="0.3">
      <c r="B688" s="42">
        <f t="shared" si="29"/>
        <v>33.050000000000004</v>
      </c>
      <c r="D688" s="45">
        <f>IF($C$13,[1]!obget([1]!obcall("",$B$13,"getInitialMargin",[1]!obMake("","double",$B688))),"")</f>
        <v>0</v>
      </c>
      <c r="E688" s="42">
        <f t="shared" si="30"/>
        <v>661</v>
      </c>
      <c r="F688" s="42">
        <f>IF($D$22,[1]!obget([1]!obcall("",$B$22,"get",[1]!obMake("","int",E688))),"")</f>
        <v>7.9951879897178513</v>
      </c>
      <c r="G688" s="42">
        <f>IF($D$22,[1]!obget([1]!obcall("",$B$23,"get",[1]!obMake("","int",E688)))^2,"")</f>
        <v>6.7975165052247322E-2</v>
      </c>
      <c r="H688" s="42">
        <f>IF($D$22,[1]!obget([1]!obcall("",$B$24,"get",[1]!obMake("","int",E688))),"")</f>
        <v>0.15718671761410219</v>
      </c>
    </row>
    <row r="689" spans="2:8" x14ac:dyDescent="0.3">
      <c r="B689" s="42">
        <f t="shared" si="29"/>
        <v>33.1</v>
      </c>
      <c r="D689" s="45">
        <f>IF($C$13,[1]!obget([1]!obcall("",$B$13,"getInitialMargin",[1]!obMake("","double",$B689))),"")</f>
        <v>0</v>
      </c>
      <c r="E689" s="42">
        <f t="shared" si="30"/>
        <v>662</v>
      </c>
      <c r="F689" s="42">
        <f>IF($D$22,[1]!obget([1]!obcall("",$B$22,"get",[1]!obMake("","int",E689))),"")</f>
        <v>14.173472916845149</v>
      </c>
      <c r="G689" s="42">
        <f>IF($D$22,[1]!obget([1]!obcall("",$B$23,"get",[1]!obMake("","int",E689)))^2,"")</f>
        <v>0.93423200043694588</v>
      </c>
      <c r="H689" s="42">
        <f>IF($D$22,[1]!obget([1]!obcall("",$B$24,"get",[1]!obMake("","int",E689))),"")</f>
        <v>0.72446102678770585</v>
      </c>
    </row>
    <row r="690" spans="2:8" x14ac:dyDescent="0.3">
      <c r="B690" s="42">
        <f t="shared" si="29"/>
        <v>33.15</v>
      </c>
      <c r="D690" s="45">
        <f>IF($C$13,[1]!obget([1]!obcall("",$B$13,"getInitialMargin",[1]!obMake("","double",$B690))),"")</f>
        <v>0</v>
      </c>
      <c r="E690" s="42">
        <f t="shared" si="30"/>
        <v>663</v>
      </c>
      <c r="F690" s="42">
        <f>IF($D$22,[1]!obget([1]!obcall("",$B$22,"get",[1]!obMake("","int",E690))),"")</f>
        <v>9.657128748826814</v>
      </c>
      <c r="G690" s="42">
        <f>IF($D$22,[1]!obget([1]!obcall("",$B$23,"get",[1]!obMake("","int",E690)))^2,"")</f>
        <v>2.160244629352618E-2</v>
      </c>
      <c r="H690" s="42">
        <f>IF($D$22,[1]!obget([1]!obcall("",$B$24,"get",[1]!obMake("","int",E690))),"")</f>
        <v>0.23776218585611597</v>
      </c>
    </row>
    <row r="691" spans="2:8" x14ac:dyDescent="0.3">
      <c r="B691" s="42">
        <f t="shared" si="29"/>
        <v>33.200000000000003</v>
      </c>
      <c r="D691" s="45">
        <f>IF($C$13,[1]!obget([1]!obcall("",$B$13,"getInitialMargin",[1]!obMake("","double",$B691))),"")</f>
        <v>0</v>
      </c>
      <c r="E691" s="42">
        <f t="shared" si="30"/>
        <v>664</v>
      </c>
      <c r="F691" s="42">
        <f>IF($D$22,[1]!obget([1]!obcall("",$B$22,"get",[1]!obMake("","int",E691))),"")</f>
        <v>9.0462161139201527</v>
      </c>
      <c r="G691" s="42">
        <f>IF($D$22,[1]!obget([1]!obcall("",$B$23,"get",[1]!obMake("","int",E691)))^2,"")</f>
        <v>0.14260222778808276</v>
      </c>
      <c r="H691" s="42">
        <f>IF($D$22,[1]!obget([1]!obcall("",$B$24,"get",[1]!obMake("","int",E691))),"")</f>
        <v>0.20123373346995099</v>
      </c>
    </row>
    <row r="692" spans="2:8" x14ac:dyDescent="0.3">
      <c r="B692" s="42">
        <f t="shared" si="29"/>
        <v>33.25</v>
      </c>
      <c r="D692" s="45">
        <f>IF($C$13,[1]!obget([1]!obcall("",$B$13,"getInitialMargin",[1]!obMake("","double",$B692))),"")</f>
        <v>0</v>
      </c>
      <c r="E692" s="42">
        <f t="shared" si="30"/>
        <v>665</v>
      </c>
      <c r="F692" s="42">
        <f>IF($D$22,[1]!obget([1]!obcall("",$B$22,"get",[1]!obMake("","int",E692))),"")</f>
        <v>6.3659738941904944</v>
      </c>
      <c r="G692" s="42">
        <f>IF($D$22,[1]!obget([1]!obcall("",$B$23,"get",[1]!obMake("","int",E692)))^2,"")</f>
        <v>2.0579909656444181E-2</v>
      </c>
      <c r="H692" s="42">
        <f>IF($D$22,[1]!obget([1]!obcall("",$B$24,"get",[1]!obMake("","int",E692))),"")</f>
        <v>0.13395557137972502</v>
      </c>
    </row>
    <row r="693" spans="2:8" x14ac:dyDescent="0.3">
      <c r="B693" s="42">
        <f t="shared" si="29"/>
        <v>33.300000000000004</v>
      </c>
      <c r="D693" s="45">
        <f>IF($C$13,[1]!obget([1]!obcall("",$B$13,"getInitialMargin",[1]!obMake("","double",$B693))),"")</f>
        <v>0</v>
      </c>
      <c r="E693" s="42">
        <f t="shared" si="30"/>
        <v>666</v>
      </c>
      <c r="F693" s="42">
        <f>IF($D$22,[1]!obget([1]!obcall("",$B$22,"get",[1]!obMake("","int",E693))),"")</f>
        <v>9.6214224360311285</v>
      </c>
      <c r="G693" s="42">
        <f>IF($D$22,[1]!obget([1]!obcall("",$B$23,"get",[1]!obMake("","int",E693)))^2,"")</f>
        <v>0.19864537352835618</v>
      </c>
      <c r="H693" s="42">
        <f>IF($D$22,[1]!obget([1]!obcall("",$B$24,"get",[1]!obMake("","int",E693))),"")</f>
        <v>0.23650633278365418</v>
      </c>
    </row>
    <row r="694" spans="2:8" x14ac:dyDescent="0.3">
      <c r="B694" s="42">
        <f t="shared" si="29"/>
        <v>33.35</v>
      </c>
      <c r="D694" s="45">
        <f>IF($C$13,[1]!obget([1]!obcall("",$B$13,"getInitialMargin",[1]!obMake("","double",$B694))),"")</f>
        <v>0</v>
      </c>
      <c r="E694" s="42">
        <f t="shared" si="30"/>
        <v>667</v>
      </c>
      <c r="F694" s="42">
        <f>IF($D$22,[1]!obget([1]!obcall("",$B$22,"get",[1]!obMake("","int",E694))),"")</f>
        <v>8.9379147995743295</v>
      </c>
      <c r="G694" s="42">
        <f>IF($D$22,[1]!obget([1]!obcall("",$B$23,"get",[1]!obMake("","int",E694)))^2,"")</f>
        <v>3.5998548360606765E-2</v>
      </c>
      <c r="H694" s="42">
        <f>IF($D$22,[1]!obget([1]!obcall("",$B$24,"get",[1]!obMake("","int",E694))),"")</f>
        <v>0.20116569316450461</v>
      </c>
    </row>
    <row r="695" spans="2:8" x14ac:dyDescent="0.3">
      <c r="B695" s="42">
        <f t="shared" si="29"/>
        <v>33.4</v>
      </c>
      <c r="D695" s="45">
        <f>IF($C$13,[1]!obget([1]!obcall("",$B$13,"getInitialMargin",[1]!obMake("","double",$B695))),"")</f>
        <v>0</v>
      </c>
      <c r="E695" s="42">
        <f t="shared" si="30"/>
        <v>668</v>
      </c>
      <c r="F695" s="42">
        <f>IF($D$22,[1]!obget([1]!obcall("",$B$22,"get",[1]!obMake("","int",E695))),"")</f>
        <v>7.7899620176063404</v>
      </c>
      <c r="G695" s="42">
        <f>IF($D$22,[1]!obget([1]!obcall("",$B$23,"get",[1]!obMake("","int",E695)))^2,"")</f>
        <v>7.613389794154169E-4</v>
      </c>
      <c r="H695" s="42">
        <f>IF($D$22,[1]!obget([1]!obcall("",$B$24,"get",[1]!obMake("","int",E695))),"")</f>
        <v>0.14890292870871236</v>
      </c>
    </row>
    <row r="696" spans="2:8" x14ac:dyDescent="0.3">
      <c r="B696" s="42">
        <f t="shared" si="29"/>
        <v>33.450000000000003</v>
      </c>
      <c r="D696" s="45">
        <f>IF($C$13,[1]!obget([1]!obcall("",$B$13,"getInitialMargin",[1]!obMake("","double",$B696))),"")</f>
        <v>0</v>
      </c>
      <c r="E696" s="42">
        <f t="shared" si="30"/>
        <v>669</v>
      </c>
      <c r="F696" s="42">
        <f>IF($D$22,[1]!obget([1]!obcall("",$B$22,"get",[1]!obMake("","int",E696))),"")</f>
        <v>7.5405720163539254</v>
      </c>
      <c r="G696" s="42">
        <f>IF($D$22,[1]!obget([1]!obcall("",$B$23,"get",[1]!obMake("","int",E696)))^2,"")</f>
        <v>0.21375389790731916</v>
      </c>
      <c r="H696" s="42">
        <f>IF($D$22,[1]!obget([1]!obcall("",$B$24,"get",[1]!obMake("","int",E696))),"")</f>
        <v>0.147212080508209</v>
      </c>
    </row>
    <row r="697" spans="2:8" x14ac:dyDescent="0.3">
      <c r="B697" s="42">
        <f t="shared" si="29"/>
        <v>33.5</v>
      </c>
      <c r="D697" s="45">
        <f>IF($C$13,[1]!obget([1]!obcall("",$B$13,"getInitialMargin",[1]!obMake("","double",$B697))),"")</f>
        <v>0</v>
      </c>
      <c r="E697" s="42">
        <f t="shared" si="30"/>
        <v>670</v>
      </c>
      <c r="F697" s="42">
        <f>IF($D$22,[1]!obget([1]!obcall("",$B$22,"get",[1]!obMake("","int",E697))),"")</f>
        <v>6.0134949255039567</v>
      </c>
      <c r="G697" s="42">
        <f>IF($D$22,[1]!obget([1]!obcall("",$B$23,"get",[1]!obMake("","int",E697)))^2,"")</f>
        <v>3.3873304182765059E-3</v>
      </c>
      <c r="H697" s="42">
        <f>IF($D$22,[1]!obget([1]!obcall("",$B$24,"get",[1]!obMake("","int",E697))),"")</f>
        <v>0.13588126170836906</v>
      </c>
    </row>
    <row r="698" spans="2:8" x14ac:dyDescent="0.3">
      <c r="B698" s="42">
        <f t="shared" si="29"/>
        <v>33.550000000000004</v>
      </c>
      <c r="D698" s="45">
        <f>IF($C$13,[1]!obget([1]!obcall("",$B$13,"getInitialMargin",[1]!obMake("","double",$B698))),"")</f>
        <v>0</v>
      </c>
      <c r="E698" s="42">
        <f t="shared" si="30"/>
        <v>671</v>
      </c>
      <c r="F698" s="42">
        <f>IF($D$22,[1]!obget([1]!obcall("",$B$22,"get",[1]!obMake("","int",E698))),"")</f>
        <v>12.244162334441331</v>
      </c>
      <c r="G698" s="42">
        <f>IF($D$22,[1]!obget([1]!obcall("",$B$23,"get",[1]!obMake("","int",E698)))^2,"")</f>
        <v>4.8387786542946672E-3</v>
      </c>
      <c r="H698" s="42">
        <f>IF($D$22,[1]!obget([1]!obcall("",$B$24,"get",[1]!obMake("","int",E698))),"")</f>
        <v>0.43122416173316092</v>
      </c>
    </row>
    <row r="699" spans="2:8" x14ac:dyDescent="0.3">
      <c r="B699" s="42">
        <f t="shared" si="29"/>
        <v>33.6</v>
      </c>
      <c r="D699" s="45">
        <f>IF($C$13,[1]!obget([1]!obcall("",$B$13,"getInitialMargin",[1]!obMake("","double",$B699))),"")</f>
        <v>0</v>
      </c>
      <c r="E699" s="42">
        <f t="shared" si="30"/>
        <v>672</v>
      </c>
      <c r="F699" s="42">
        <f>IF($D$22,[1]!obget([1]!obcall("",$B$22,"get",[1]!obMake("","int",E699))),"")</f>
        <v>6.4886619614570904</v>
      </c>
      <c r="G699" s="42">
        <f>IF($D$22,[1]!obget([1]!obcall("",$B$23,"get",[1]!obMake("","int",E699)))^2,"")</f>
        <v>0.18660421243986594</v>
      </c>
      <c r="H699" s="42">
        <f>IF($D$22,[1]!obget([1]!obcall("",$B$24,"get",[1]!obMake("","int",E699))),"")</f>
        <v>0.13393662461745265</v>
      </c>
    </row>
    <row r="700" spans="2:8" x14ac:dyDescent="0.3">
      <c r="B700" s="42">
        <f t="shared" si="29"/>
        <v>33.65</v>
      </c>
      <c r="D700" s="45">
        <f>IF($C$13,[1]!obget([1]!obcall("",$B$13,"getInitialMargin",[1]!obMake("","double",$B700))),"")</f>
        <v>0</v>
      </c>
      <c r="E700" s="42">
        <f t="shared" si="30"/>
        <v>673</v>
      </c>
      <c r="F700" s="42">
        <f>IF($D$22,[1]!obget([1]!obcall("",$B$22,"get",[1]!obMake("","int",E700))),"")</f>
        <v>8.3629376922529168</v>
      </c>
      <c r="G700" s="42">
        <f>IF($D$22,[1]!obget([1]!obcall("",$B$23,"get",[1]!obMake("","int",E700)))^2,"")</f>
        <v>3.1089002743410004E-3</v>
      </c>
      <c r="H700" s="42">
        <f>IF($D$22,[1]!obget([1]!obcall("",$B$24,"get",[1]!obMake("","int",E700))),"")</f>
        <v>0.1645565843832475</v>
      </c>
    </row>
    <row r="701" spans="2:8" x14ac:dyDescent="0.3">
      <c r="B701" s="42">
        <f t="shared" si="29"/>
        <v>33.700000000000003</v>
      </c>
      <c r="D701" s="45">
        <f>IF($C$13,[1]!obget([1]!obcall("",$B$13,"getInitialMargin",[1]!obMake("","double",$B701))),"")</f>
        <v>0</v>
      </c>
      <c r="E701" s="42">
        <f t="shared" si="30"/>
        <v>674</v>
      </c>
      <c r="F701" s="42">
        <f>IF($D$22,[1]!obget([1]!obcall("",$B$22,"get",[1]!obMake("","int",E701))),"")</f>
        <v>4.9268711540511507</v>
      </c>
      <c r="G701" s="42">
        <f>IF($D$22,[1]!obget([1]!obcall("",$B$23,"get",[1]!obMake("","int",E701)))^2,"")</f>
        <v>6.5060723702220019E-2</v>
      </c>
      <c r="H701" s="42">
        <f>IF($D$22,[1]!obget([1]!obcall("",$B$24,"get",[1]!obMake("","int",E701))),"")</f>
        <v>0.1584400306013862</v>
      </c>
    </row>
    <row r="702" spans="2:8" x14ac:dyDescent="0.3">
      <c r="B702" s="42">
        <f t="shared" si="29"/>
        <v>33.75</v>
      </c>
      <c r="D702" s="45">
        <f>IF($C$13,[1]!obget([1]!obcall("",$B$13,"getInitialMargin",[1]!obMake("","double",$B702))),"")</f>
        <v>0</v>
      </c>
      <c r="E702" s="42">
        <f t="shared" si="30"/>
        <v>675</v>
      </c>
      <c r="F702" s="42">
        <f>IF($D$22,[1]!obget([1]!obcall("",$B$22,"get",[1]!obMake("","int",E702))),"")</f>
        <v>8.7276930660264433</v>
      </c>
      <c r="G702" s="42">
        <f>IF($D$22,[1]!obget([1]!obcall("",$B$23,"get",[1]!obMake("","int",E702)))^2,"")</f>
        <v>0.39201280892653639</v>
      </c>
      <c r="H702" s="42">
        <f>IF($D$22,[1]!obget([1]!obcall("",$B$24,"get",[1]!obMake("","int",E702))),"")</f>
        <v>0.18240934765655425</v>
      </c>
    </row>
    <row r="703" spans="2:8" x14ac:dyDescent="0.3">
      <c r="B703" s="42">
        <f t="shared" si="29"/>
        <v>33.800000000000004</v>
      </c>
      <c r="D703" s="45">
        <f>IF($C$13,[1]!obget([1]!obcall("",$B$13,"getInitialMargin",[1]!obMake("","double",$B703))),"")</f>
        <v>0</v>
      </c>
      <c r="E703" s="42">
        <f t="shared" si="30"/>
        <v>676</v>
      </c>
      <c r="F703" s="42">
        <f>IF($D$22,[1]!obget([1]!obcall("",$B$22,"get",[1]!obMake("","int",E703))),"")</f>
        <v>6.3655301236183348</v>
      </c>
      <c r="G703" s="42">
        <f>IF($D$22,[1]!obget([1]!obcall("",$B$23,"get",[1]!obMake("","int",E703)))^2,"")</f>
        <v>0.12393969170998258</v>
      </c>
      <c r="H703" s="42">
        <f>IF($D$22,[1]!obget([1]!obcall("",$B$24,"get",[1]!obMake("","int",E703))),"")</f>
        <v>0.13407730991758038</v>
      </c>
    </row>
    <row r="704" spans="2:8" x14ac:dyDescent="0.3">
      <c r="B704" s="42">
        <f t="shared" si="29"/>
        <v>33.85</v>
      </c>
      <c r="D704" s="45">
        <f>IF($C$13,[1]!obget([1]!obcall("",$B$13,"getInitialMargin",[1]!obMake("","double",$B704))),"")</f>
        <v>0</v>
      </c>
      <c r="E704" s="42">
        <f t="shared" si="30"/>
        <v>677</v>
      </c>
      <c r="F704" s="42">
        <f>IF($D$22,[1]!obget([1]!obcall("",$B$22,"get",[1]!obMake("","int",E704))),"")</f>
        <v>9.867237192519859</v>
      </c>
      <c r="G704" s="42">
        <f>IF($D$22,[1]!obget([1]!obcall("",$B$23,"get",[1]!obMake("","int",E704)))^2,"")</f>
        <v>0.96637670198485304</v>
      </c>
      <c r="H704" s="42">
        <f>IF($D$22,[1]!obget([1]!obcall("",$B$24,"get",[1]!obMake("","int",E704))),"")</f>
        <v>0.24083776283044822</v>
      </c>
    </row>
    <row r="705" spans="2:8" x14ac:dyDescent="0.3">
      <c r="B705" s="42">
        <f t="shared" si="29"/>
        <v>33.9</v>
      </c>
      <c r="D705" s="45">
        <f>IF($C$13,[1]!obget([1]!obcall("",$B$13,"getInitialMargin",[1]!obMake("","double",$B705))),"")</f>
        <v>0</v>
      </c>
      <c r="E705" s="42">
        <f t="shared" si="30"/>
        <v>678</v>
      </c>
      <c r="F705" s="42">
        <f>IF($D$22,[1]!obget([1]!obcall("",$B$22,"get",[1]!obMake("","int",E705))),"")</f>
        <v>5.8207430906879427</v>
      </c>
      <c r="G705" s="42">
        <f>IF($D$22,[1]!obget([1]!obcall("",$B$23,"get",[1]!obMake("","int",E705)))^2,"")</f>
        <v>0.15761520112814176</v>
      </c>
      <c r="H705" s="42">
        <f>IF($D$22,[1]!obget([1]!obcall("",$B$24,"get",[1]!obMake("","int",E705))),"")</f>
        <v>0.13738461872008478</v>
      </c>
    </row>
    <row r="706" spans="2:8" x14ac:dyDescent="0.3">
      <c r="B706" s="42">
        <f t="shared" si="29"/>
        <v>33.950000000000003</v>
      </c>
      <c r="D706" s="45">
        <f>IF($C$13,[1]!obget([1]!obcall("",$B$13,"getInitialMargin",[1]!obMake("","double",$B706))),"")</f>
        <v>0</v>
      </c>
      <c r="E706" s="42">
        <f t="shared" si="30"/>
        <v>679</v>
      </c>
      <c r="F706" s="42">
        <f>IF($D$22,[1]!obget([1]!obcall("",$B$22,"get",[1]!obMake("","int",E706))),"")</f>
        <v>7.3054926672673242</v>
      </c>
      <c r="G706" s="42">
        <f>IF($D$22,[1]!obget([1]!obcall("",$B$23,"get",[1]!obMake("","int",E706)))^2,"")</f>
        <v>1.0089642599523536E-2</v>
      </c>
      <c r="H706" s="42">
        <f>IF($D$22,[1]!obget([1]!obcall("",$B$24,"get",[1]!obMake("","int",E706))),"")</f>
        <v>0.1399720884653971</v>
      </c>
    </row>
    <row r="707" spans="2:8" x14ac:dyDescent="0.3">
      <c r="B707" s="42">
        <f t="shared" si="29"/>
        <v>34</v>
      </c>
      <c r="D707" s="45">
        <f>IF($C$13,[1]!obget([1]!obcall("",$B$13,"getInitialMargin",[1]!obMake("","double",$B707))),"")</f>
        <v>0</v>
      </c>
      <c r="E707" s="42">
        <f t="shared" si="30"/>
        <v>680</v>
      </c>
      <c r="F707" s="42">
        <f>IF($D$22,[1]!obget([1]!obcall("",$B$22,"get",[1]!obMake("","int",E707))),"")</f>
        <v>4.4158029907820007</v>
      </c>
      <c r="G707" s="42">
        <f>IF($D$22,[1]!obget([1]!obcall("",$B$23,"get",[1]!obMake("","int",E707)))^2,"")</f>
        <v>1.959199662328704E-2</v>
      </c>
      <c r="H707" s="42">
        <f>IF($D$22,[1]!obget([1]!obcall("",$B$24,"get",[1]!obMake("","int",E707))),"")</f>
        <v>0.17677285906682921</v>
      </c>
    </row>
    <row r="708" spans="2:8" x14ac:dyDescent="0.3">
      <c r="B708" s="42">
        <f t="shared" si="29"/>
        <v>34.050000000000004</v>
      </c>
      <c r="D708" s="45">
        <f>IF($C$13,[1]!obget([1]!obcall("",$B$13,"getInitialMargin",[1]!obMake("","double",$B708))),"")</f>
        <v>0</v>
      </c>
      <c r="E708" s="42">
        <f t="shared" si="30"/>
        <v>681</v>
      </c>
      <c r="F708" s="42">
        <f>IF($D$22,[1]!obget([1]!obcall("",$B$22,"get",[1]!obMake("","int",E708))),"")</f>
        <v>13.549602629213215</v>
      </c>
      <c r="G708" s="42">
        <f>IF($D$22,[1]!obget([1]!obcall("",$B$23,"get",[1]!obMake("","int",E708)))^2,"")</f>
        <v>1.0322762066602558</v>
      </c>
      <c r="H708" s="42">
        <f>IF($D$22,[1]!obget([1]!obcall("",$B$24,"get",[1]!obMake("","int",E708))),"")</f>
        <v>0.68067058974423023</v>
      </c>
    </row>
    <row r="709" spans="2:8" x14ac:dyDescent="0.3">
      <c r="B709" s="42">
        <f t="shared" si="29"/>
        <v>34.1</v>
      </c>
      <c r="D709" s="45">
        <f>IF($C$13,[1]!obget([1]!obcall("",$B$13,"getInitialMargin",[1]!obMake("","double",$B709))),"")</f>
        <v>0</v>
      </c>
      <c r="E709" s="42">
        <f t="shared" si="30"/>
        <v>682</v>
      </c>
      <c r="F709" s="42">
        <f>IF($D$22,[1]!obget([1]!obcall("",$B$22,"get",[1]!obMake("","int",E709))),"")</f>
        <v>9.6712513967171247</v>
      </c>
      <c r="G709" s="42">
        <f>IF($D$22,[1]!obget([1]!obcall("",$B$23,"get",[1]!obMake("","int",E709)))^2,"")</f>
        <v>3.1654292210820938E-2</v>
      </c>
      <c r="H709" s="42">
        <f>IF($D$22,[1]!obget([1]!obcall("",$B$24,"get",[1]!obMake("","int",E709))),"")</f>
        <v>0.24312997082510734</v>
      </c>
    </row>
    <row r="710" spans="2:8" x14ac:dyDescent="0.3">
      <c r="B710" s="42">
        <f t="shared" si="29"/>
        <v>34.15</v>
      </c>
      <c r="D710" s="45">
        <f>IF($C$13,[1]!obget([1]!obcall("",$B$13,"getInitialMargin",[1]!obMake("","double",$B710))),"")</f>
        <v>0</v>
      </c>
      <c r="E710" s="42">
        <f t="shared" si="30"/>
        <v>683</v>
      </c>
      <c r="F710" s="42">
        <f>IF($D$22,[1]!obget([1]!obcall("",$B$22,"get",[1]!obMake("","int",E710))),"")</f>
        <v>11.370878609212383</v>
      </c>
      <c r="G710" s="42">
        <f>IF($D$22,[1]!obget([1]!obcall("",$B$23,"get",[1]!obMake("","int",E710)))^2,"")</f>
        <v>7.2847959187890707E-2</v>
      </c>
      <c r="H710" s="42">
        <f>IF($D$22,[1]!obget([1]!obcall("",$B$24,"get",[1]!obMake("","int",E710))),"")</f>
        <v>0.41477510084821989</v>
      </c>
    </row>
    <row r="711" spans="2:8" x14ac:dyDescent="0.3">
      <c r="B711" s="42">
        <f t="shared" si="29"/>
        <v>34.200000000000003</v>
      </c>
      <c r="D711" s="45">
        <f>IF($C$13,[1]!obget([1]!obcall("",$B$13,"getInitialMargin",[1]!obMake("","double",$B711))),"")</f>
        <v>0</v>
      </c>
      <c r="E711" s="42">
        <f t="shared" si="30"/>
        <v>684</v>
      </c>
      <c r="F711" s="42">
        <f>IF($D$22,[1]!obget([1]!obcall("",$B$22,"get",[1]!obMake("","int",E711))),"")</f>
        <v>13.156342503659083</v>
      </c>
      <c r="G711" s="42">
        <f>IF($D$22,[1]!obget([1]!obcall("",$B$23,"get",[1]!obMake("","int",E711)))^2,"")</f>
        <v>1.3968131952134817E-2</v>
      </c>
      <c r="H711" s="42">
        <f>IF($D$22,[1]!obget([1]!obcall("",$B$24,"get",[1]!obMake("","int",E711))),"")</f>
        <v>0.56937467996497793</v>
      </c>
    </row>
    <row r="712" spans="2:8" x14ac:dyDescent="0.3">
      <c r="B712" s="42">
        <f t="shared" si="29"/>
        <v>34.25</v>
      </c>
      <c r="D712" s="45">
        <f>IF($C$13,[1]!obget([1]!obcall("",$B$13,"getInitialMargin",[1]!obMake("","double",$B712))),"")</f>
        <v>0</v>
      </c>
      <c r="E712" s="42">
        <f t="shared" si="30"/>
        <v>685</v>
      </c>
      <c r="F712" s="42">
        <f>IF($D$22,[1]!obget([1]!obcall("",$B$22,"get",[1]!obMake("","int",E712))),"")</f>
        <v>6.5413292709377533</v>
      </c>
      <c r="G712" s="42">
        <f>IF($D$22,[1]!obget([1]!obcall("",$B$23,"get",[1]!obMake("","int",E712)))^2,"")</f>
        <v>7.0279316013171916E-2</v>
      </c>
      <c r="H712" s="42">
        <f>IF($D$22,[1]!obget([1]!obcall("",$B$24,"get",[1]!obMake("","int",E712))),"")</f>
        <v>0.13421807764748522</v>
      </c>
    </row>
    <row r="713" spans="2:8" x14ac:dyDescent="0.3">
      <c r="B713" s="42">
        <f t="shared" si="29"/>
        <v>34.300000000000004</v>
      </c>
      <c r="D713" s="45">
        <f>IF($C$13,[1]!obget([1]!obcall("",$B$13,"getInitialMargin",[1]!obMake("","double",$B713))),"")</f>
        <v>0</v>
      </c>
      <c r="E713" s="42">
        <f t="shared" si="30"/>
        <v>686</v>
      </c>
      <c r="F713" s="42">
        <f>IF($D$22,[1]!obget([1]!obcall("",$B$22,"get",[1]!obMake("","int",E713))),"")</f>
        <v>6.7405494458221069</v>
      </c>
      <c r="G713" s="42">
        <f>IF($D$22,[1]!obget([1]!obcall("",$B$23,"get",[1]!obMake("","int",E713)))^2,"")</f>
        <v>0.18650155012370195</v>
      </c>
      <c r="H713" s="42">
        <f>IF($D$22,[1]!obget([1]!obcall("",$B$24,"get",[1]!obMake("","int",E713))),"")</f>
        <v>0.13430257200012702</v>
      </c>
    </row>
    <row r="714" spans="2:8" x14ac:dyDescent="0.3">
      <c r="B714" s="42">
        <f t="shared" si="29"/>
        <v>34.35</v>
      </c>
      <c r="D714" s="45">
        <f>IF($C$13,[1]!obget([1]!obcall("",$B$13,"getInitialMargin",[1]!obMake("","double",$B714))),"")</f>
        <v>0</v>
      </c>
      <c r="E714" s="42">
        <f t="shared" si="30"/>
        <v>687</v>
      </c>
      <c r="F714" s="42">
        <f>IF($D$22,[1]!obget([1]!obcall("",$B$22,"get",[1]!obMake("","int",E714))),"")</f>
        <v>7.0088220382298978</v>
      </c>
      <c r="G714" s="42">
        <f>IF($D$22,[1]!obget([1]!obcall("",$B$23,"get",[1]!obMake("","int",E714)))^2,"")</f>
        <v>0.30399109655277695</v>
      </c>
      <c r="H714" s="42">
        <f>IF($D$22,[1]!obget([1]!obcall("",$B$24,"get",[1]!obMake("","int",E714))),"")</f>
        <v>0.13649040397846418</v>
      </c>
    </row>
    <row r="715" spans="2:8" x14ac:dyDescent="0.3">
      <c r="B715" s="42">
        <f t="shared" si="29"/>
        <v>34.4</v>
      </c>
      <c r="D715" s="45">
        <f>IF($C$13,[1]!obget([1]!obcall("",$B$13,"getInitialMargin",[1]!obMake("","double",$B715))),"")</f>
        <v>0</v>
      </c>
      <c r="E715" s="42">
        <f t="shared" si="30"/>
        <v>688</v>
      </c>
      <c r="F715" s="42">
        <f>IF($D$22,[1]!obget([1]!obcall("",$B$22,"get",[1]!obMake("","int",E715))),"")</f>
        <v>5.7957759047717623</v>
      </c>
      <c r="G715" s="42">
        <f>IF($D$22,[1]!obget([1]!obcall("",$B$23,"get",[1]!obMake("","int",E715)))^2,"")</f>
        <v>1.3431831052041064E-2</v>
      </c>
      <c r="H715" s="42">
        <f>IF($D$22,[1]!obget([1]!obcall("",$B$24,"get",[1]!obMake("","int",E715))),"")</f>
        <v>0.13823633478653297</v>
      </c>
    </row>
    <row r="716" spans="2:8" x14ac:dyDescent="0.3">
      <c r="B716" s="42">
        <f t="shared" si="29"/>
        <v>34.450000000000003</v>
      </c>
      <c r="D716" s="45">
        <f>IF($C$13,[1]!obget([1]!obcall("",$B$13,"getInitialMargin",[1]!obMake("","double",$B716))),"")</f>
        <v>0</v>
      </c>
      <c r="E716" s="42">
        <f t="shared" si="30"/>
        <v>689</v>
      </c>
      <c r="F716" s="42">
        <f>IF($D$22,[1]!obget([1]!obcall("",$B$22,"get",[1]!obMake("","int",E716))),"")</f>
        <v>9.0886669523930959</v>
      </c>
      <c r="G716" s="42">
        <f>IF($D$22,[1]!obget([1]!obcall("",$B$23,"get",[1]!obMake("","int",E716)))^2,"")</f>
        <v>6.4749714274212333E-2</v>
      </c>
      <c r="H716" s="42">
        <f>IF($D$22,[1]!obget([1]!obcall("",$B$24,"get",[1]!obMake("","int",E716))),"")</f>
        <v>0.20280147200017351</v>
      </c>
    </row>
    <row r="717" spans="2:8" x14ac:dyDescent="0.3">
      <c r="B717" s="42">
        <f t="shared" si="29"/>
        <v>34.5</v>
      </c>
      <c r="D717" s="45">
        <f>IF($C$13,[1]!obget([1]!obcall("",$B$13,"getInitialMargin",[1]!obMake("","double",$B717))),"")</f>
        <v>0</v>
      </c>
      <c r="E717" s="42">
        <f t="shared" si="30"/>
        <v>690</v>
      </c>
      <c r="F717" s="42">
        <f>IF($D$22,[1]!obget([1]!obcall("",$B$22,"get",[1]!obMake("","int",E717))),"")</f>
        <v>9.1263922491583891</v>
      </c>
      <c r="G717" s="42">
        <f>IF($D$22,[1]!obget([1]!obcall("",$B$23,"get",[1]!obMake("","int",E717)))^2,"")</f>
        <v>0.12402979284104208</v>
      </c>
      <c r="H717" s="42">
        <f>IF($D$22,[1]!obget([1]!obcall("",$B$24,"get",[1]!obMake("","int",E717))),"")</f>
        <v>0.21172393496500719</v>
      </c>
    </row>
    <row r="718" spans="2:8" x14ac:dyDescent="0.3">
      <c r="B718" s="42">
        <f t="shared" si="29"/>
        <v>34.550000000000004</v>
      </c>
      <c r="D718" s="45">
        <f>IF($C$13,[1]!obget([1]!obcall("",$B$13,"getInitialMargin",[1]!obMake("","double",$B718))),"")</f>
        <v>0</v>
      </c>
      <c r="E718" s="42">
        <f t="shared" si="30"/>
        <v>691</v>
      </c>
      <c r="F718" s="42">
        <f>IF($D$22,[1]!obget([1]!obcall("",$B$22,"get",[1]!obMake("","int",E718))),"")</f>
        <v>5.8103751031348967</v>
      </c>
      <c r="G718" s="42">
        <f>IF($D$22,[1]!obget([1]!obcall("",$B$23,"get",[1]!obMake("","int",E718)))^2,"")</f>
        <v>4.6760823672160586E-3</v>
      </c>
      <c r="H718" s="42">
        <f>IF($D$22,[1]!obget([1]!obcall("",$B$24,"get",[1]!obMake("","int",E718))),"")</f>
        <v>0.13795724680198734</v>
      </c>
    </row>
    <row r="719" spans="2:8" x14ac:dyDescent="0.3">
      <c r="B719" s="42">
        <f t="shared" si="29"/>
        <v>34.6</v>
      </c>
      <c r="D719" s="45">
        <f>IF($C$13,[1]!obget([1]!obcall("",$B$13,"getInitialMargin",[1]!obMake("","double",$B719))),"")</f>
        <v>0</v>
      </c>
      <c r="E719" s="42">
        <f t="shared" si="30"/>
        <v>692</v>
      </c>
      <c r="F719" s="42">
        <f>IF($D$22,[1]!obget([1]!obcall("",$B$22,"get",[1]!obMake("","int",E719))),"")</f>
        <v>11.616076675594925</v>
      </c>
      <c r="G719" s="42">
        <f>IF($D$22,[1]!obget([1]!obcall("",$B$23,"get",[1]!obMake("","int",E719)))^2,"")</f>
        <v>1.007061693798625</v>
      </c>
      <c r="H719" s="42">
        <f>IF($D$22,[1]!obget([1]!obcall("",$B$24,"get",[1]!obMake("","int",E719))),"")</f>
        <v>0.39361944245422498</v>
      </c>
    </row>
    <row r="720" spans="2:8" x14ac:dyDescent="0.3">
      <c r="B720" s="42">
        <f t="shared" si="29"/>
        <v>34.65</v>
      </c>
      <c r="D720" s="45">
        <f>IF($C$13,[1]!obget([1]!obcall("",$B$13,"getInitialMargin",[1]!obMake("","double",$B720))),"")</f>
        <v>0</v>
      </c>
      <c r="E720" s="42">
        <f t="shared" si="30"/>
        <v>693</v>
      </c>
      <c r="F720" s="42">
        <f>IF($D$22,[1]!obget([1]!obcall("",$B$22,"get",[1]!obMake("","int",E720))),"")</f>
        <v>7.6509565579011971</v>
      </c>
      <c r="G720" s="42">
        <f>IF($D$22,[1]!obget([1]!obcall("",$B$23,"get",[1]!obMake("","int",E720)))^2,"")</f>
        <v>2.4748335616958759E-4</v>
      </c>
      <c r="H720" s="42">
        <f>IF($D$22,[1]!obget([1]!obcall("",$B$24,"get",[1]!obMake("","int",E720))),"")</f>
        <v>0.14780777626209973</v>
      </c>
    </row>
    <row r="721" spans="2:8" x14ac:dyDescent="0.3">
      <c r="B721" s="42">
        <f t="shared" si="29"/>
        <v>34.700000000000003</v>
      </c>
      <c r="D721" s="45">
        <f>IF($C$13,[1]!obget([1]!obcall("",$B$13,"getInitialMargin",[1]!obMake("","double",$B721))),"")</f>
        <v>0</v>
      </c>
      <c r="E721" s="42">
        <f t="shared" si="30"/>
        <v>694</v>
      </c>
      <c r="F721" s="42">
        <f>IF($D$22,[1]!obget([1]!obcall("",$B$22,"get",[1]!obMake("","int",E721))),"")</f>
        <v>5.3460642730239796</v>
      </c>
      <c r="G721" s="42">
        <f>IF($D$22,[1]!obget([1]!obcall("",$B$23,"get",[1]!obMake("","int",E721)))^2,"")</f>
        <v>7.7361524106083811E-3</v>
      </c>
      <c r="H721" s="42">
        <f>IF($D$22,[1]!obget([1]!obcall("",$B$24,"get",[1]!obMake("","int",E721))),"")</f>
        <v>0.1464776380716224</v>
      </c>
    </row>
    <row r="722" spans="2:8" x14ac:dyDescent="0.3">
      <c r="B722" s="42">
        <f t="shared" si="29"/>
        <v>34.75</v>
      </c>
      <c r="D722" s="45">
        <f>IF($C$13,[1]!obget([1]!obcall("",$B$13,"getInitialMargin",[1]!obMake("","double",$B722))),"")</f>
        <v>0</v>
      </c>
      <c r="E722" s="42">
        <f t="shared" si="30"/>
        <v>695</v>
      </c>
      <c r="F722" s="42">
        <f>IF($D$22,[1]!obget([1]!obcall("",$B$22,"get",[1]!obMake("","int",E722))),"")</f>
        <v>11.466281939099094</v>
      </c>
      <c r="G722" s="42">
        <f>IF($D$22,[1]!obget([1]!obcall("",$B$23,"get",[1]!obMake("","int",E722)))^2,"")</f>
        <v>0.62089508545004535</v>
      </c>
      <c r="H722" s="42">
        <f>IF($D$22,[1]!obget([1]!obcall("",$B$24,"get",[1]!obMake("","int",E722))),"")</f>
        <v>0.35525349511125048</v>
      </c>
    </row>
    <row r="723" spans="2:8" x14ac:dyDescent="0.3">
      <c r="B723" s="42">
        <f t="shared" si="29"/>
        <v>34.800000000000004</v>
      </c>
      <c r="D723" s="45">
        <f>IF($C$13,[1]!obget([1]!obcall("",$B$13,"getInitialMargin",[1]!obMake("","double",$B723))),"")</f>
        <v>0</v>
      </c>
      <c r="E723" s="42">
        <f t="shared" si="30"/>
        <v>696</v>
      </c>
      <c r="F723" s="42">
        <f>IF($D$22,[1]!obget([1]!obcall("",$B$22,"get",[1]!obMake("","int",E723))),"")</f>
        <v>14.304380378039136</v>
      </c>
      <c r="G723" s="42">
        <f>IF($D$22,[1]!obget([1]!obcall("",$B$23,"get",[1]!obMake("","int",E723)))^2,"")</f>
        <v>0.17716622678915464</v>
      </c>
      <c r="H723" s="42">
        <f>IF($D$22,[1]!obget([1]!obcall("",$B$24,"get",[1]!obMake("","int",E723))),"")</f>
        <v>0.75889453668758078</v>
      </c>
    </row>
    <row r="724" spans="2:8" x14ac:dyDescent="0.3">
      <c r="B724" s="42">
        <f t="shared" si="29"/>
        <v>34.85</v>
      </c>
      <c r="D724" s="45">
        <f>IF($C$13,[1]!obget([1]!obcall("",$B$13,"getInitialMargin",[1]!obMake("","double",$B724))),"")</f>
        <v>0</v>
      </c>
      <c r="E724" s="42">
        <f t="shared" si="30"/>
        <v>697</v>
      </c>
      <c r="F724" s="42">
        <f>IF($D$22,[1]!obget([1]!obcall("",$B$22,"get",[1]!obMake("","int",E724))),"")</f>
        <v>12.07326820342044</v>
      </c>
      <c r="G724" s="42">
        <f>IF($D$22,[1]!obget([1]!obcall("",$B$23,"get",[1]!obMake("","int",E724)))^2,"")</f>
        <v>2.9957727685893092E-2</v>
      </c>
      <c r="H724" s="42">
        <f>IF($D$22,[1]!obget([1]!obcall("",$B$24,"get",[1]!obMake("","int",E724))),"")</f>
        <v>0.41596542185812613</v>
      </c>
    </row>
    <row r="725" spans="2:8" x14ac:dyDescent="0.3">
      <c r="B725" s="42">
        <f t="shared" si="29"/>
        <v>34.9</v>
      </c>
      <c r="D725" s="45">
        <f>IF($C$13,[1]!obget([1]!obcall("",$B$13,"getInitialMargin",[1]!obMake("","double",$B725))),"")</f>
        <v>0</v>
      </c>
      <c r="E725" s="42">
        <f t="shared" si="30"/>
        <v>698</v>
      </c>
      <c r="F725" s="42">
        <f>IF($D$22,[1]!obget([1]!obcall("",$B$22,"get",[1]!obMake("","int",E725))),"")</f>
        <v>11.708944576928939</v>
      </c>
      <c r="G725" s="42">
        <f>IF($D$22,[1]!obget([1]!obcall("",$B$23,"get",[1]!obMake("","int",E725)))^2,"")</f>
        <v>0.33897031687624057</v>
      </c>
      <c r="H725" s="42">
        <f>IF($D$22,[1]!obget([1]!obcall("",$B$24,"get",[1]!obMake("","int",E725))),"")</f>
        <v>0.39747128834345857</v>
      </c>
    </row>
    <row r="726" spans="2:8" x14ac:dyDescent="0.3">
      <c r="B726" s="42">
        <f t="shared" si="29"/>
        <v>34.950000000000003</v>
      </c>
      <c r="D726" s="45">
        <f>IF($C$13,[1]!obget([1]!obcall("",$B$13,"getInitialMargin",[1]!obMake("","double",$B726))),"")</f>
        <v>0</v>
      </c>
      <c r="E726" s="42">
        <f t="shared" si="30"/>
        <v>699</v>
      </c>
      <c r="F726" s="42">
        <f>IF($D$22,[1]!obget([1]!obcall("",$B$22,"get",[1]!obMake("","int",E726))),"")</f>
        <v>9.8447285455470706</v>
      </c>
      <c r="G726" s="42">
        <f>IF($D$22,[1]!obget([1]!obcall("",$B$23,"get",[1]!obMake("","int",E726)))^2,"")</f>
        <v>0.61739491025035509</v>
      </c>
      <c r="H726" s="42">
        <f>IF($D$22,[1]!obget([1]!obcall("",$B$24,"get",[1]!obMake("","int",E726))),"")</f>
        <v>0.25793354271535984</v>
      </c>
    </row>
    <row r="727" spans="2:8" x14ac:dyDescent="0.3">
      <c r="B727" s="42">
        <f t="shared" si="29"/>
        <v>35</v>
      </c>
      <c r="D727" s="45">
        <f>IF($C$13,[1]!obget([1]!obcall("",$B$13,"getInitialMargin",[1]!obMake("","double",$B727))),"")</f>
        <v>0</v>
      </c>
      <c r="E727" s="42">
        <f t="shared" si="30"/>
        <v>700</v>
      </c>
      <c r="F727" s="42">
        <f>IF($D$22,[1]!obget([1]!obcall("",$B$22,"get",[1]!obMake("","int",E727))),"")</f>
        <v>12.121099939469676</v>
      </c>
      <c r="G727" s="42">
        <f>IF($D$22,[1]!obget([1]!obcall("",$B$23,"get",[1]!obMake("","int",E727)))^2,"")</f>
        <v>0.77007405884526858</v>
      </c>
      <c r="H727" s="42">
        <f>IF($D$22,[1]!obget([1]!obcall("",$B$24,"get",[1]!obMake("","int",E727))),"")</f>
        <v>0.48741924626989119</v>
      </c>
    </row>
    <row r="728" spans="2:8" x14ac:dyDescent="0.3">
      <c r="B728" s="42">
        <f t="shared" si="29"/>
        <v>35.050000000000004</v>
      </c>
      <c r="D728" s="45">
        <f>IF($C$13,[1]!obget([1]!obcall("",$B$13,"getInitialMargin",[1]!obMake("","double",$B728))),"")</f>
        <v>0</v>
      </c>
      <c r="E728" s="42">
        <f t="shared" si="30"/>
        <v>701</v>
      </c>
      <c r="F728" s="42">
        <f>IF($D$22,[1]!obget([1]!obcall("",$B$22,"get",[1]!obMake("","int",E728))),"")</f>
        <v>5.4715583057808361</v>
      </c>
      <c r="G728" s="42">
        <f>IF($D$22,[1]!obget([1]!obcall("",$B$23,"get",[1]!obMake("","int",E728)))^2,"")</f>
        <v>0.21166924995533221</v>
      </c>
      <c r="H728" s="42">
        <f>IF($D$22,[1]!obget([1]!obcall("",$B$24,"get",[1]!obMake("","int",E728))),"")</f>
        <v>0.14354232996196292</v>
      </c>
    </row>
    <row r="729" spans="2:8" x14ac:dyDescent="0.3">
      <c r="B729" s="42">
        <f t="shared" si="29"/>
        <v>35.1</v>
      </c>
      <c r="D729" s="45">
        <f>IF($C$13,[1]!obget([1]!obcall("",$B$13,"getInitialMargin",[1]!obMake("","double",$B729))),"")</f>
        <v>0</v>
      </c>
      <c r="E729" s="42">
        <f t="shared" si="30"/>
        <v>702</v>
      </c>
      <c r="F729" s="42">
        <f>IF($D$22,[1]!obget([1]!obcall("",$B$22,"get",[1]!obMake("","int",E729))),"")</f>
        <v>7.3290578604932488</v>
      </c>
      <c r="G729" s="42">
        <f>IF($D$22,[1]!obget([1]!obcall("",$B$23,"get",[1]!obMake("","int",E729)))^2,"")</f>
        <v>6.9531500038414379E-2</v>
      </c>
      <c r="H729" s="42">
        <f>IF($D$22,[1]!obget([1]!obcall("",$B$24,"get",[1]!obMake("","int",E729))),"")</f>
        <v>0.14119056619604353</v>
      </c>
    </row>
    <row r="730" spans="2:8" x14ac:dyDescent="0.3">
      <c r="B730" s="42">
        <f t="shared" si="29"/>
        <v>35.15</v>
      </c>
      <c r="D730" s="45">
        <f>IF($C$13,[1]!obget([1]!obcall("",$B$13,"getInitialMargin",[1]!obMake("","double",$B730))),"")</f>
        <v>0</v>
      </c>
      <c r="E730" s="42">
        <f t="shared" si="30"/>
        <v>703</v>
      </c>
      <c r="F730" s="42">
        <f>IF($D$22,[1]!obget([1]!obcall("",$B$22,"get",[1]!obMake("","int",E730))),"")</f>
        <v>5.4216098733239857</v>
      </c>
      <c r="G730" s="42">
        <f>IF($D$22,[1]!obget([1]!obcall("",$B$23,"get",[1]!obMake("","int",E730)))^2,"")</f>
        <v>0.16682210677962167</v>
      </c>
      <c r="H730" s="42">
        <f>IF($D$22,[1]!obget([1]!obcall("",$B$24,"get",[1]!obMake("","int",E730))),"")</f>
        <v>0.14511960453947764</v>
      </c>
    </row>
    <row r="731" spans="2:8" x14ac:dyDescent="0.3">
      <c r="B731" s="42">
        <f t="shared" ref="B731:B794" si="31">IF($D$22,(ROW(A731)-ROW($A$27))*$C$17,"")</f>
        <v>35.200000000000003</v>
      </c>
      <c r="D731" s="45">
        <f>IF($C$13,[1]!obget([1]!obcall("",$B$13,"getInitialMargin",[1]!obMake("","double",$B731))),"")</f>
        <v>0</v>
      </c>
      <c r="E731" s="42">
        <f t="shared" si="30"/>
        <v>704</v>
      </c>
      <c r="F731" s="42">
        <f>IF($D$22,[1]!obget([1]!obcall("",$B$22,"get",[1]!obMake("","int",E731))),"")</f>
        <v>7.2718812880609942</v>
      </c>
      <c r="G731" s="42">
        <f>IF($D$22,[1]!obget([1]!obcall("",$B$23,"get",[1]!obMake("","int",E731)))^2,"")</f>
        <v>0.25250938594361905</v>
      </c>
      <c r="H731" s="42">
        <f>IF($D$22,[1]!obget([1]!obcall("",$B$24,"get",[1]!obMake("","int",E731))),"")</f>
        <v>0.14076137597809024</v>
      </c>
    </row>
    <row r="732" spans="2:8" x14ac:dyDescent="0.3">
      <c r="B732" s="42">
        <f t="shared" si="31"/>
        <v>35.25</v>
      </c>
      <c r="D732" s="45">
        <f>IF($C$13,[1]!obget([1]!obcall("",$B$13,"getInitialMargin",[1]!obMake("","double",$B732))),"")</f>
        <v>0</v>
      </c>
      <c r="E732" s="42">
        <f t="shared" ref="E732:E795" si="32">IF($D$22,E731+1,"")</f>
        <v>705</v>
      </c>
      <c r="F732" s="42">
        <f>IF($D$22,[1]!obget([1]!obcall("",$B$22,"get",[1]!obMake("","int",E732))),"")</f>
        <v>8.1154261415036828</v>
      </c>
      <c r="G732" s="42">
        <f>IF($D$22,[1]!obget([1]!obcall("",$B$23,"get",[1]!obMake("","int",E732)))^2,"")</f>
        <v>2.9400665796100126E-2</v>
      </c>
      <c r="H732" s="42">
        <f>IF($D$22,[1]!obget([1]!obcall("",$B$24,"get",[1]!obMake("","int",E732))),"")</f>
        <v>0.1595291558154659</v>
      </c>
    </row>
    <row r="733" spans="2:8" x14ac:dyDescent="0.3">
      <c r="B733" s="42">
        <f t="shared" si="31"/>
        <v>35.300000000000004</v>
      </c>
      <c r="D733" s="45">
        <f>IF($C$13,[1]!obget([1]!obcall("",$B$13,"getInitialMargin",[1]!obMake("","double",$B733))),"")</f>
        <v>0</v>
      </c>
      <c r="E733" s="42">
        <f t="shared" si="32"/>
        <v>706</v>
      </c>
      <c r="F733" s="42">
        <f>IF($D$22,[1]!obget([1]!obcall("",$B$22,"get",[1]!obMake("","int",E733))),"")</f>
        <v>6.3394810773609258</v>
      </c>
      <c r="G733" s="42">
        <f>IF($D$22,[1]!obget([1]!obcall("",$B$23,"get",[1]!obMake("","int",E733)))^2,"")</f>
        <v>3.7000752638763498E-2</v>
      </c>
      <c r="H733" s="42">
        <f>IF($D$22,[1]!obget([1]!obcall("",$B$24,"get",[1]!obMake("","int",E733))),"")</f>
        <v>0.13413052251953472</v>
      </c>
    </row>
    <row r="734" spans="2:8" x14ac:dyDescent="0.3">
      <c r="B734" s="42">
        <f t="shared" si="31"/>
        <v>35.35</v>
      </c>
      <c r="D734" s="45">
        <f>IF($C$13,[1]!obget([1]!obcall("",$B$13,"getInitialMargin",[1]!obMake("","double",$B734))),"")</f>
        <v>0</v>
      </c>
      <c r="E734" s="42">
        <f t="shared" si="32"/>
        <v>707</v>
      </c>
      <c r="F734" s="42">
        <f>IF($D$22,[1]!obget([1]!obcall("",$B$22,"get",[1]!obMake("","int",E734))),"")</f>
        <v>9.1122004453437242</v>
      </c>
      <c r="G734" s="42">
        <f>IF($D$22,[1]!obget([1]!obcall("",$B$23,"get",[1]!obMake("","int",E734)))^2,"")</f>
        <v>0.29619807490899602</v>
      </c>
      <c r="H734" s="42">
        <f>IF($D$22,[1]!obget([1]!obcall("",$B$24,"get",[1]!obMake("","int",E734))),"")</f>
        <v>0.20526864765540942</v>
      </c>
    </row>
    <row r="735" spans="2:8" x14ac:dyDescent="0.3">
      <c r="B735" s="42">
        <f t="shared" si="31"/>
        <v>35.4</v>
      </c>
      <c r="D735" s="45">
        <f>IF($C$13,[1]!obget([1]!obcall("",$B$13,"getInitialMargin",[1]!obMake("","double",$B735))),"")</f>
        <v>0</v>
      </c>
      <c r="E735" s="42">
        <f t="shared" si="32"/>
        <v>708</v>
      </c>
      <c r="F735" s="42">
        <f>IF($D$22,[1]!obget([1]!obcall("",$B$22,"get",[1]!obMake("","int",E735))),"")</f>
        <v>8.9478781550693949</v>
      </c>
      <c r="G735" s="42">
        <f>IF($D$22,[1]!obget([1]!obcall("",$B$23,"get",[1]!obMake("","int",E735)))^2,"")</f>
        <v>8.9236316455696102E-4</v>
      </c>
      <c r="H735" s="42">
        <f>IF($D$22,[1]!obget([1]!obcall("",$B$24,"get",[1]!obMake("","int",E735))),"")</f>
        <v>0.19073099933043625</v>
      </c>
    </row>
    <row r="736" spans="2:8" x14ac:dyDescent="0.3">
      <c r="B736" s="42">
        <f t="shared" si="31"/>
        <v>35.450000000000003</v>
      </c>
      <c r="D736" s="45">
        <f>IF($C$13,[1]!obget([1]!obcall("",$B$13,"getInitialMargin",[1]!obMake("","double",$B736))),"")</f>
        <v>0</v>
      </c>
      <c r="E736" s="42">
        <f t="shared" si="32"/>
        <v>709</v>
      </c>
      <c r="F736" s="42">
        <f>IF($D$22,[1]!obget([1]!obcall("",$B$22,"get",[1]!obMake("","int",E736))),"")</f>
        <v>12.564185438205946</v>
      </c>
      <c r="G736" s="42">
        <f>IF($D$22,[1]!obget([1]!obcall("",$B$23,"get",[1]!obMake("","int",E736)))^2,"")</f>
        <v>7.830264928620001E-2</v>
      </c>
      <c r="H736" s="42">
        <f>IF($D$22,[1]!obget([1]!obcall("",$B$24,"get",[1]!obMake("","int",E736))),"")</f>
        <v>0.50132881615164426</v>
      </c>
    </row>
    <row r="737" spans="2:8" x14ac:dyDescent="0.3">
      <c r="B737" s="42">
        <f t="shared" si="31"/>
        <v>35.5</v>
      </c>
      <c r="D737" s="45">
        <f>IF($C$13,[1]!obget([1]!obcall("",$B$13,"getInitialMargin",[1]!obMake("","double",$B737))),"")</f>
        <v>0</v>
      </c>
      <c r="E737" s="42">
        <f t="shared" si="32"/>
        <v>710</v>
      </c>
      <c r="F737" s="42">
        <f>IF($D$22,[1]!obget([1]!obcall("",$B$22,"get",[1]!obMake("","int",E737))),"")</f>
        <v>10.107124789489676</v>
      </c>
      <c r="G737" s="42">
        <f>IF($D$22,[1]!obget([1]!obcall("",$B$23,"get",[1]!obMake("","int",E737)))^2,"")</f>
        <v>7.6975785150594578E-3</v>
      </c>
      <c r="H737" s="42">
        <f>IF($D$22,[1]!obget([1]!obcall("",$B$24,"get",[1]!obMake("","int",E737))),"")</f>
        <v>0.27458994896988598</v>
      </c>
    </row>
    <row r="738" spans="2:8" x14ac:dyDescent="0.3">
      <c r="B738" s="42">
        <f t="shared" si="31"/>
        <v>35.550000000000004</v>
      </c>
      <c r="D738" s="45">
        <f>IF($C$13,[1]!obget([1]!obcall("",$B$13,"getInitialMargin",[1]!obMake("","double",$B738))),"")</f>
        <v>0</v>
      </c>
      <c r="E738" s="42">
        <f t="shared" si="32"/>
        <v>711</v>
      </c>
      <c r="F738" s="42">
        <f>IF($D$22,[1]!obget([1]!obcall("",$B$22,"get",[1]!obMake("","int",E738))),"")</f>
        <v>7.0566995792872191</v>
      </c>
      <c r="G738" s="42">
        <f>IF($D$22,[1]!obget([1]!obcall("",$B$23,"get",[1]!obMake("","int",E738)))^2,"")</f>
        <v>2.1404843971077902E-2</v>
      </c>
      <c r="H738" s="42">
        <f>IF($D$22,[1]!obget([1]!obcall("",$B$24,"get",[1]!obMake("","int",E738))),"")</f>
        <v>0.1380128707523619</v>
      </c>
    </row>
    <row r="739" spans="2:8" x14ac:dyDescent="0.3">
      <c r="B739" s="42">
        <f t="shared" si="31"/>
        <v>35.6</v>
      </c>
      <c r="D739" s="45">
        <f>IF($C$13,[1]!obget([1]!obcall("",$B$13,"getInitialMargin",[1]!obMake("","double",$B739))),"")</f>
        <v>0</v>
      </c>
      <c r="E739" s="42">
        <f t="shared" si="32"/>
        <v>712</v>
      </c>
      <c r="F739" s="42">
        <f>IF($D$22,[1]!obget([1]!obcall("",$B$22,"get",[1]!obMake("","int",E739))),"")</f>
        <v>5.8815721535844698</v>
      </c>
      <c r="G739" s="42">
        <f>IF($D$22,[1]!obget([1]!obcall("",$B$23,"get",[1]!obMake("","int",E739)))^2,"")</f>
        <v>7.5540818651819337E-3</v>
      </c>
      <c r="H739" s="42">
        <f>IF($D$22,[1]!obget([1]!obcall("",$B$24,"get",[1]!obMake("","int",E739))),"")</f>
        <v>0.13717479037445929</v>
      </c>
    </row>
    <row r="740" spans="2:8" x14ac:dyDescent="0.3">
      <c r="B740" s="42">
        <f t="shared" si="31"/>
        <v>35.65</v>
      </c>
      <c r="D740" s="45">
        <f>IF($C$13,[1]!obget([1]!obcall("",$B$13,"getInitialMargin",[1]!obMake("","double",$B740))),"")</f>
        <v>0</v>
      </c>
      <c r="E740" s="42">
        <f t="shared" si="32"/>
        <v>713</v>
      </c>
      <c r="F740" s="42">
        <f>IF($D$22,[1]!obget([1]!obcall("",$B$22,"get",[1]!obMake("","int",E740))),"")</f>
        <v>13.184688106165968</v>
      </c>
      <c r="G740" s="42">
        <f>IF($D$22,[1]!obget([1]!obcall("",$B$23,"get",[1]!obMake("","int",E740)))^2,"")</f>
        <v>0.87841395727336402</v>
      </c>
      <c r="H740" s="42">
        <f>IF($D$22,[1]!obget([1]!obcall("",$B$24,"get",[1]!obMake("","int",E740))),"")</f>
        <v>0.55257335047381417</v>
      </c>
    </row>
    <row r="741" spans="2:8" x14ac:dyDescent="0.3">
      <c r="B741" s="42">
        <f t="shared" si="31"/>
        <v>35.700000000000003</v>
      </c>
      <c r="D741" s="45">
        <f>IF($C$13,[1]!obget([1]!obcall("",$B$13,"getInitialMargin",[1]!obMake("","double",$B741))),"")</f>
        <v>0</v>
      </c>
      <c r="E741" s="42">
        <f t="shared" si="32"/>
        <v>714</v>
      </c>
      <c r="F741" s="42">
        <f>IF($D$22,[1]!obget([1]!obcall("",$B$22,"get",[1]!obMake("","int",E741))),"")</f>
        <v>7.5865541632552604</v>
      </c>
      <c r="G741" s="42">
        <f>IF($D$22,[1]!obget([1]!obcall("",$B$23,"get",[1]!obMake("","int",E741)))^2,"")</f>
        <v>0.21770984171193222</v>
      </c>
      <c r="H741" s="42">
        <f>IF($D$22,[1]!obget([1]!obcall("",$B$24,"get",[1]!obMake("","int",E741))),"")</f>
        <v>0.14625275809741822</v>
      </c>
    </row>
    <row r="742" spans="2:8" x14ac:dyDescent="0.3">
      <c r="B742" s="42">
        <f t="shared" si="31"/>
        <v>35.75</v>
      </c>
      <c r="D742" s="45">
        <f>IF($C$13,[1]!obget([1]!obcall("",$B$13,"getInitialMargin",[1]!obMake("","double",$B742))),"")</f>
        <v>0</v>
      </c>
      <c r="E742" s="42">
        <f t="shared" si="32"/>
        <v>715</v>
      </c>
      <c r="F742" s="42">
        <f>IF($D$22,[1]!obget([1]!obcall("",$B$22,"get",[1]!obMake("","int",E742))),"")</f>
        <v>8.6094958056095408</v>
      </c>
      <c r="G742" s="42">
        <f>IF($D$22,[1]!obget([1]!obcall("",$B$23,"get",[1]!obMake("","int",E742)))^2,"")</f>
        <v>3.5602860391042934E-2</v>
      </c>
      <c r="H742" s="42">
        <f>IF($D$22,[1]!obget([1]!obcall("",$B$24,"get",[1]!obMake("","int",E742))),"")</f>
        <v>0.1840122007468713</v>
      </c>
    </row>
    <row r="743" spans="2:8" x14ac:dyDescent="0.3">
      <c r="B743" s="42">
        <f t="shared" si="31"/>
        <v>35.800000000000004</v>
      </c>
      <c r="D743" s="45">
        <f>IF($C$13,[1]!obget([1]!obcall("",$B$13,"getInitialMargin",[1]!obMake("","double",$B743))),"")</f>
        <v>0</v>
      </c>
      <c r="E743" s="42">
        <f t="shared" si="32"/>
        <v>716</v>
      </c>
      <c r="F743" s="42">
        <f>IF($D$22,[1]!obget([1]!obcall("",$B$22,"get",[1]!obMake("","int",E743))),"")</f>
        <v>13.372632973177055</v>
      </c>
      <c r="G743" s="42">
        <f>IF($D$22,[1]!obget([1]!obcall("",$B$23,"get",[1]!obMake("","int",E743)))^2,"")</f>
        <v>0.50811840525737673</v>
      </c>
      <c r="H743" s="42">
        <f>IF($D$22,[1]!obget([1]!obcall("",$B$24,"get",[1]!obMake("","int",E743))),"")</f>
        <v>0.61133245333430142</v>
      </c>
    </row>
    <row r="744" spans="2:8" x14ac:dyDescent="0.3">
      <c r="B744" s="42">
        <f t="shared" si="31"/>
        <v>35.85</v>
      </c>
      <c r="D744" s="45">
        <f>IF($C$13,[1]!obget([1]!obcall("",$B$13,"getInitialMargin",[1]!obMake("","double",$B744))),"")</f>
        <v>0</v>
      </c>
      <c r="E744" s="42">
        <f t="shared" si="32"/>
        <v>717</v>
      </c>
      <c r="F744" s="42">
        <f>IF($D$22,[1]!obget([1]!obcall("",$B$22,"get",[1]!obMake("","int",E744))),"")</f>
        <v>10.821885968381094</v>
      </c>
      <c r="G744" s="42">
        <f>IF($D$22,[1]!obget([1]!obcall("",$B$23,"get",[1]!obMake("","int",E744)))^2,"")</f>
        <v>2.2857489326433108E-2</v>
      </c>
      <c r="H744" s="42">
        <f>IF($D$22,[1]!obget([1]!obcall("",$B$24,"get",[1]!obMake("","int",E744))),"")</f>
        <v>0.30653715696699635</v>
      </c>
    </row>
    <row r="745" spans="2:8" x14ac:dyDescent="0.3">
      <c r="B745" s="42">
        <f t="shared" si="31"/>
        <v>35.9</v>
      </c>
      <c r="D745" s="45">
        <f>IF($C$13,[1]!obget([1]!obcall("",$B$13,"getInitialMargin",[1]!obMake("","double",$B745))),"")</f>
        <v>0</v>
      </c>
      <c r="E745" s="42">
        <f t="shared" si="32"/>
        <v>718</v>
      </c>
      <c r="F745" s="42">
        <f>IF($D$22,[1]!obget([1]!obcall("",$B$22,"get",[1]!obMake("","int",E745))),"")</f>
        <v>8.6347598525888767</v>
      </c>
      <c r="G745" s="42">
        <f>IF($D$22,[1]!obget([1]!obcall("",$B$23,"get",[1]!obMake("","int",E745)))^2,"")</f>
        <v>0.59750433056030938</v>
      </c>
      <c r="H745" s="42">
        <f>IF($D$22,[1]!obget([1]!obcall("",$B$24,"get",[1]!obMake("","int",E745))),"")</f>
        <v>0.1807068321167844</v>
      </c>
    </row>
    <row r="746" spans="2:8" x14ac:dyDescent="0.3">
      <c r="B746" s="42">
        <f t="shared" si="31"/>
        <v>35.950000000000003</v>
      </c>
      <c r="D746" s="45">
        <f>IF($C$13,[1]!obget([1]!obcall("",$B$13,"getInitialMargin",[1]!obMake("","double",$B746))),"")</f>
        <v>0</v>
      </c>
      <c r="E746" s="42">
        <f t="shared" si="32"/>
        <v>719</v>
      </c>
      <c r="F746" s="42">
        <f>IF($D$22,[1]!obget([1]!obcall("",$B$22,"get",[1]!obMake("","int",E746))),"")</f>
        <v>7.7762670842400077</v>
      </c>
      <c r="G746" s="42">
        <f>IF($D$22,[1]!obget([1]!obcall("",$B$23,"get",[1]!obMake("","int",E746)))^2,"")</f>
        <v>0.10612896122703179</v>
      </c>
      <c r="H746" s="42">
        <f>IF($D$22,[1]!obget([1]!obcall("",$B$24,"get",[1]!obMake("","int",E746))),"")</f>
        <v>0.153590659864555</v>
      </c>
    </row>
    <row r="747" spans="2:8" x14ac:dyDescent="0.3">
      <c r="B747" s="42">
        <f t="shared" si="31"/>
        <v>36</v>
      </c>
      <c r="D747" s="45">
        <f>IF($C$13,[1]!obget([1]!obcall("",$B$13,"getInitialMargin",[1]!obMake("","double",$B747))),"")</f>
        <v>0</v>
      </c>
      <c r="E747" s="42">
        <f t="shared" si="32"/>
        <v>720</v>
      </c>
      <c r="F747" s="42">
        <f>IF($D$22,[1]!obget([1]!obcall("",$B$22,"get",[1]!obMake("","int",E747))),"")</f>
        <v>9.1795752546661475</v>
      </c>
      <c r="G747" s="42">
        <f>IF($D$22,[1]!obget([1]!obcall("",$B$23,"get",[1]!obMake("","int",E747)))^2,"")</f>
        <v>1.3225882579006363</v>
      </c>
      <c r="H747" s="42">
        <f>IF($D$22,[1]!obget([1]!obcall("",$B$24,"get",[1]!obMake("","int",E747))),"")</f>
        <v>0.20120396441861055</v>
      </c>
    </row>
    <row r="748" spans="2:8" x14ac:dyDescent="0.3">
      <c r="B748" s="42">
        <f t="shared" si="31"/>
        <v>36.050000000000004</v>
      </c>
      <c r="D748" s="45">
        <f>IF($C$13,[1]!obget([1]!obcall("",$B$13,"getInitialMargin",[1]!obMake("","double",$B748))),"")</f>
        <v>0</v>
      </c>
      <c r="E748" s="42">
        <f t="shared" si="32"/>
        <v>721</v>
      </c>
      <c r="F748" s="42">
        <f>IF($D$22,[1]!obget([1]!obcall("",$B$22,"get",[1]!obMake("","int",E748))),"")</f>
        <v>8.4428910739421656</v>
      </c>
      <c r="G748" s="42">
        <f>IF($D$22,[1]!obget([1]!obcall("",$B$23,"get",[1]!obMake("","int",E748)))^2,"")</f>
        <v>5.8799716502311201E-2</v>
      </c>
      <c r="H748" s="42">
        <f>IF($D$22,[1]!obget([1]!obcall("",$B$24,"get",[1]!obMake("","int",E748))),"")</f>
        <v>0.17367977687395286</v>
      </c>
    </row>
    <row r="749" spans="2:8" x14ac:dyDescent="0.3">
      <c r="B749" s="42">
        <f t="shared" si="31"/>
        <v>36.1</v>
      </c>
      <c r="D749" s="45">
        <f>IF($C$13,[1]!obget([1]!obcall("",$B$13,"getInitialMargin",[1]!obMake("","double",$B749))),"")</f>
        <v>0</v>
      </c>
      <c r="E749" s="42">
        <f t="shared" si="32"/>
        <v>722</v>
      </c>
      <c r="F749" s="42">
        <f>IF($D$22,[1]!obget([1]!obcall("",$B$22,"get",[1]!obMake("","int",E749))),"")</f>
        <v>5.3939589875199063</v>
      </c>
      <c r="G749" s="42">
        <f>IF($D$22,[1]!obget([1]!obcall("",$B$23,"get",[1]!obMake("","int",E749)))^2,"")</f>
        <v>6.8901717461036169E-3</v>
      </c>
      <c r="H749" s="42">
        <f>IF($D$22,[1]!obget([1]!obcall("",$B$24,"get",[1]!obMake("","int",E749))),"")</f>
        <v>0.14532046210346466</v>
      </c>
    </row>
    <row r="750" spans="2:8" x14ac:dyDescent="0.3">
      <c r="B750" s="42">
        <f t="shared" si="31"/>
        <v>36.15</v>
      </c>
      <c r="D750" s="45">
        <f>IF($C$13,[1]!obget([1]!obcall("",$B$13,"getInitialMargin",[1]!obMake("","double",$B750))),"")</f>
        <v>0</v>
      </c>
      <c r="E750" s="42">
        <f t="shared" si="32"/>
        <v>723</v>
      </c>
      <c r="F750" s="42">
        <f>IF($D$22,[1]!obget([1]!obcall("",$B$22,"get",[1]!obMake("","int",E750))),"")</f>
        <v>12.08238926198754</v>
      </c>
      <c r="G750" s="42">
        <f>IF($D$22,[1]!obget([1]!obcall("",$B$23,"get",[1]!obMake("","int",E750)))^2,"")</f>
        <v>0.27120063125756749</v>
      </c>
      <c r="H750" s="42">
        <f>IF($D$22,[1]!obget([1]!obcall("",$B$24,"get",[1]!obMake("","int",E750))),"")</f>
        <v>0.44525463025912182</v>
      </c>
    </row>
    <row r="751" spans="2:8" x14ac:dyDescent="0.3">
      <c r="B751" s="42">
        <f t="shared" si="31"/>
        <v>36.200000000000003</v>
      </c>
      <c r="D751" s="45">
        <f>IF($C$13,[1]!obget([1]!obcall("",$B$13,"getInitialMargin",[1]!obMake("","double",$B751))),"")</f>
        <v>0</v>
      </c>
      <c r="E751" s="42">
        <f t="shared" si="32"/>
        <v>724</v>
      </c>
      <c r="F751" s="42">
        <f>IF($D$22,[1]!obget([1]!obcall("",$B$22,"get",[1]!obMake("","int",E751))),"")</f>
        <v>6.8267226638722924</v>
      </c>
      <c r="G751" s="42">
        <f>IF($D$22,[1]!obget([1]!obcall("",$B$23,"get",[1]!obMake("","int",E751)))^2,"")</f>
        <v>5.7260592894035345E-2</v>
      </c>
      <c r="H751" s="42">
        <f>IF($D$22,[1]!obget([1]!obcall("",$B$24,"get",[1]!obMake("","int",E751))),"")</f>
        <v>0.13497579429263407</v>
      </c>
    </row>
    <row r="752" spans="2:8" x14ac:dyDescent="0.3">
      <c r="B752" s="42">
        <f t="shared" si="31"/>
        <v>36.25</v>
      </c>
      <c r="D752" s="45">
        <f>IF($C$13,[1]!obget([1]!obcall("",$B$13,"getInitialMargin",[1]!obMake("","double",$B752))),"")</f>
        <v>0</v>
      </c>
      <c r="E752" s="42">
        <f t="shared" si="32"/>
        <v>725</v>
      </c>
      <c r="F752" s="42">
        <f>IF($D$22,[1]!obget([1]!obcall("",$B$22,"get",[1]!obMake("","int",E752))),"")</f>
        <v>7.5170383661074984</v>
      </c>
      <c r="G752" s="42">
        <f>IF($D$22,[1]!obget([1]!obcall("",$B$23,"get",[1]!obMake("","int",E752)))^2,"")</f>
        <v>0.41859729463916695</v>
      </c>
      <c r="H752" s="42">
        <f>IF($D$22,[1]!obget([1]!obcall("",$B$24,"get",[1]!obMake("","int",E752))),"")</f>
        <v>0.14330862232372898</v>
      </c>
    </row>
    <row r="753" spans="2:8" x14ac:dyDescent="0.3">
      <c r="B753" s="42">
        <f t="shared" si="31"/>
        <v>36.300000000000004</v>
      </c>
      <c r="D753" s="45">
        <f>IF($C$13,[1]!obget([1]!obcall("",$B$13,"getInitialMargin",[1]!obMake("","double",$B753))),"")</f>
        <v>0</v>
      </c>
      <c r="E753" s="42">
        <f t="shared" si="32"/>
        <v>726</v>
      </c>
      <c r="F753" s="42">
        <f>IF($D$22,[1]!obget([1]!obcall("",$B$22,"get",[1]!obMake("","int",E753))),"")</f>
        <v>6.1018841865851225</v>
      </c>
      <c r="G753" s="42">
        <f>IF($D$22,[1]!obget([1]!obcall("",$B$23,"get",[1]!obMake("","int",E753)))^2,"")</f>
        <v>3.0034459068852045E-2</v>
      </c>
      <c r="H753" s="42">
        <f>IF($D$22,[1]!obget([1]!obcall("",$B$24,"get",[1]!obMake("","int",E753))),"")</f>
        <v>0.13554899708233009</v>
      </c>
    </row>
    <row r="754" spans="2:8" x14ac:dyDescent="0.3">
      <c r="B754" s="42">
        <f t="shared" si="31"/>
        <v>36.35</v>
      </c>
      <c r="D754" s="45">
        <f>IF($C$13,[1]!obget([1]!obcall("",$B$13,"getInitialMargin",[1]!obMake("","double",$B754))),"")</f>
        <v>0</v>
      </c>
      <c r="E754" s="42">
        <f t="shared" si="32"/>
        <v>727</v>
      </c>
      <c r="F754" s="42">
        <f>IF($D$22,[1]!obget([1]!obcall("",$B$22,"get",[1]!obMake("","int",E754))),"")</f>
        <v>5.8664247474828795</v>
      </c>
      <c r="G754" s="42">
        <f>IF($D$22,[1]!obget([1]!obcall("",$B$23,"get",[1]!obMake("","int",E754)))^2,"")</f>
        <v>0.24201586231007161</v>
      </c>
      <c r="H754" s="42">
        <f>IF($D$22,[1]!obget([1]!obcall("",$B$24,"get",[1]!obMake("","int",E754))),"")</f>
        <v>0.13711639027290007</v>
      </c>
    </row>
    <row r="755" spans="2:8" x14ac:dyDescent="0.3">
      <c r="B755" s="42">
        <f t="shared" si="31"/>
        <v>36.4</v>
      </c>
      <c r="D755" s="45">
        <f>IF($C$13,[1]!obget([1]!obcall("",$B$13,"getInitialMargin",[1]!obMake("","double",$B755))),"")</f>
        <v>0</v>
      </c>
      <c r="E755" s="42">
        <f t="shared" si="32"/>
        <v>728</v>
      </c>
      <c r="F755" s="42">
        <f>IF($D$22,[1]!obget([1]!obcall("",$B$22,"get",[1]!obMake("","int",E755))),"")</f>
        <v>13.726809267733456</v>
      </c>
      <c r="G755" s="42">
        <f>IF($D$22,[1]!obget([1]!obcall("",$B$23,"get",[1]!obMake("","int",E755)))^2,"")</f>
        <v>0.28010551011039214</v>
      </c>
      <c r="H755" s="42">
        <f>IF($D$22,[1]!obget([1]!obcall("",$B$24,"get",[1]!obMake("","int",E755))),"")</f>
        <v>0.68085868805273986</v>
      </c>
    </row>
    <row r="756" spans="2:8" x14ac:dyDescent="0.3">
      <c r="B756" s="42">
        <f t="shared" si="31"/>
        <v>36.450000000000003</v>
      </c>
      <c r="D756" s="45">
        <f>IF($C$13,[1]!obget([1]!obcall("",$B$13,"getInitialMargin",[1]!obMake("","double",$B756))),"")</f>
        <v>0</v>
      </c>
      <c r="E756" s="42">
        <f t="shared" si="32"/>
        <v>729</v>
      </c>
      <c r="F756" s="42">
        <f>IF($D$22,[1]!obget([1]!obcall("",$B$22,"get",[1]!obMake("","int",E756))),"")</f>
        <v>8.5635112967719351</v>
      </c>
      <c r="G756" s="42">
        <f>IF($D$22,[1]!obget([1]!obcall("",$B$23,"get",[1]!obMake("","int",E756)))^2,"")</f>
        <v>0.45918039678393718</v>
      </c>
      <c r="H756" s="42">
        <f>IF($D$22,[1]!obget([1]!obcall("",$B$24,"get",[1]!obMake("","int",E756))),"")</f>
        <v>0.17524050436998861</v>
      </c>
    </row>
    <row r="757" spans="2:8" x14ac:dyDescent="0.3">
      <c r="B757" s="42">
        <f t="shared" si="31"/>
        <v>36.5</v>
      </c>
      <c r="D757" s="45">
        <f>IF($C$13,[1]!obget([1]!obcall("",$B$13,"getInitialMargin",[1]!obMake("","double",$B757))),"")</f>
        <v>0</v>
      </c>
      <c r="E757" s="42">
        <f t="shared" si="32"/>
        <v>730</v>
      </c>
      <c r="F757" s="42">
        <f>IF($D$22,[1]!obget([1]!obcall("",$B$22,"get",[1]!obMake("","int",E757))),"")</f>
        <v>15.177514070222223</v>
      </c>
      <c r="G757" s="42">
        <f>IF($D$22,[1]!obget([1]!obcall("",$B$23,"get",[1]!obMake("","int",E757)))^2,"")</f>
        <v>1.1916095004925717</v>
      </c>
      <c r="H757" s="42">
        <f>IF($D$22,[1]!obget([1]!obcall("",$B$24,"get",[1]!obMake("","int",E757))),"")</f>
        <v>1.0033460968169665</v>
      </c>
    </row>
    <row r="758" spans="2:8" x14ac:dyDescent="0.3">
      <c r="B758" s="42">
        <f t="shared" si="31"/>
        <v>36.550000000000004</v>
      </c>
      <c r="D758" s="45">
        <f>IF($C$13,[1]!obget([1]!obcall("",$B$13,"getInitialMargin",[1]!obMake("","double",$B758))),"")</f>
        <v>0</v>
      </c>
      <c r="E758" s="42">
        <f t="shared" si="32"/>
        <v>731</v>
      </c>
      <c r="F758" s="42">
        <f>IF($D$22,[1]!obget([1]!obcall("",$B$22,"get",[1]!obMake("","int",E758))),"")</f>
        <v>9.1046322764283936</v>
      </c>
      <c r="G758" s="42">
        <f>IF($D$22,[1]!obget([1]!obcall("",$B$23,"get",[1]!obMake("","int",E758)))^2,"")</f>
        <v>7.3394953752767542E-2</v>
      </c>
      <c r="H758" s="42">
        <f>IF($D$22,[1]!obget([1]!obcall("",$B$24,"get",[1]!obMake("","int",E758))),"")</f>
        <v>0.20665816975610385</v>
      </c>
    </row>
    <row r="759" spans="2:8" x14ac:dyDescent="0.3">
      <c r="B759" s="42">
        <f t="shared" si="31"/>
        <v>36.6</v>
      </c>
      <c r="D759" s="45">
        <f>IF($C$13,[1]!obget([1]!obcall("",$B$13,"getInitialMargin",[1]!obMake("","double",$B759))),"")</f>
        <v>0</v>
      </c>
      <c r="E759" s="42">
        <f t="shared" si="32"/>
        <v>732</v>
      </c>
      <c r="F759" s="42">
        <f>IF($D$22,[1]!obget([1]!obcall("",$B$22,"get",[1]!obMake("","int",E759))),"")</f>
        <v>9.2059053691844319</v>
      </c>
      <c r="G759" s="42">
        <f>IF($D$22,[1]!obget([1]!obcall("",$B$23,"get",[1]!obMake("","int",E759)))^2,"")</f>
        <v>0.20728121054304052</v>
      </c>
      <c r="H759" s="42">
        <f>IF($D$22,[1]!obget([1]!obcall("",$B$24,"get",[1]!obMake("","int",E759))),"")</f>
        <v>0.23316458311208776</v>
      </c>
    </row>
    <row r="760" spans="2:8" x14ac:dyDescent="0.3">
      <c r="B760" s="42">
        <f t="shared" si="31"/>
        <v>36.65</v>
      </c>
      <c r="D760" s="45">
        <f>IF($C$13,[1]!obget([1]!obcall("",$B$13,"getInitialMargin",[1]!obMake("","double",$B760))),"")</f>
        <v>0</v>
      </c>
      <c r="E760" s="42">
        <f t="shared" si="32"/>
        <v>733</v>
      </c>
      <c r="F760" s="42">
        <f>IF($D$22,[1]!obget([1]!obcall("",$B$22,"get",[1]!obMake("","int",E760))),"")</f>
        <v>10.698812803500873</v>
      </c>
      <c r="G760" s="42">
        <f>IF($D$22,[1]!obget([1]!obcall("",$B$23,"get",[1]!obMake("","int",E760)))^2,"")</f>
        <v>0.11280836349961804</v>
      </c>
      <c r="H760" s="42">
        <f>IF($D$22,[1]!obget([1]!obcall("",$B$24,"get",[1]!obMake("","int",E760))),"")</f>
        <v>0.30441263421872278</v>
      </c>
    </row>
    <row r="761" spans="2:8" x14ac:dyDescent="0.3">
      <c r="B761" s="42">
        <f t="shared" si="31"/>
        <v>36.700000000000003</v>
      </c>
      <c r="D761" s="45">
        <f>IF($C$13,[1]!obget([1]!obcall("",$B$13,"getInitialMargin",[1]!obMake("","double",$B761))),"")</f>
        <v>0</v>
      </c>
      <c r="E761" s="42">
        <f t="shared" si="32"/>
        <v>734</v>
      </c>
      <c r="F761" s="42">
        <f>IF($D$22,[1]!obget([1]!obcall("",$B$22,"get",[1]!obMake("","int",E761))),"")</f>
        <v>5.1811198019049538</v>
      </c>
      <c r="G761" s="42">
        <f>IF($D$22,[1]!obget([1]!obcall("",$B$23,"get",[1]!obMake("","int",E761)))^2,"")</f>
        <v>3.0634271901155041E-3</v>
      </c>
      <c r="H761" s="42">
        <f>IF($D$22,[1]!obget([1]!obcall("",$B$24,"get",[1]!obMake("","int",E761))),"")</f>
        <v>0.15101885276323129</v>
      </c>
    </row>
    <row r="762" spans="2:8" x14ac:dyDescent="0.3">
      <c r="B762" s="42">
        <f t="shared" si="31"/>
        <v>36.75</v>
      </c>
      <c r="D762" s="45">
        <f>IF($C$13,[1]!obget([1]!obcall("",$B$13,"getInitialMargin",[1]!obMake("","double",$B762))),"")</f>
        <v>0</v>
      </c>
      <c r="E762" s="42">
        <f t="shared" si="32"/>
        <v>735</v>
      </c>
      <c r="F762" s="42">
        <f>IF($D$22,[1]!obget([1]!obcall("",$B$22,"get",[1]!obMake("","int",E762))),"")</f>
        <v>9.2009946895129158</v>
      </c>
      <c r="G762" s="42">
        <f>IF($D$22,[1]!obget([1]!obcall("",$B$23,"get",[1]!obMake("","int",E762)))^2,"")</f>
        <v>0.17573647692775468</v>
      </c>
      <c r="H762" s="42">
        <f>IF($D$22,[1]!obget([1]!obcall("",$B$24,"get",[1]!obMake("","int",E762))),"")</f>
        <v>0.2096093812459352</v>
      </c>
    </row>
    <row r="763" spans="2:8" x14ac:dyDescent="0.3">
      <c r="B763" s="42">
        <f t="shared" si="31"/>
        <v>36.800000000000004</v>
      </c>
      <c r="D763" s="45">
        <f>IF($C$13,[1]!obget([1]!obcall("",$B$13,"getInitialMargin",[1]!obMake("","double",$B763))),"")</f>
        <v>0</v>
      </c>
      <c r="E763" s="42">
        <f t="shared" si="32"/>
        <v>736</v>
      </c>
      <c r="F763" s="42">
        <f>IF($D$22,[1]!obget([1]!obcall("",$B$22,"get",[1]!obMake("","int",E763))),"")</f>
        <v>7.4448820710800661</v>
      </c>
      <c r="G763" s="42">
        <f>IF($D$22,[1]!obget([1]!obcall("",$B$23,"get",[1]!obMake("","int",E763)))^2,"")</f>
        <v>2.3765783100157117E-3</v>
      </c>
      <c r="H763" s="42">
        <f>IF($D$22,[1]!obget([1]!obcall("",$B$24,"get",[1]!obMake("","int",E763))),"")</f>
        <v>0.14518727940961251</v>
      </c>
    </row>
    <row r="764" spans="2:8" x14ac:dyDescent="0.3">
      <c r="B764" s="42">
        <f t="shared" si="31"/>
        <v>36.85</v>
      </c>
      <c r="D764" s="45">
        <f>IF($C$13,[1]!obget([1]!obcall("",$B$13,"getInitialMargin",[1]!obMake("","double",$B764))),"")</f>
        <v>0</v>
      </c>
      <c r="E764" s="42">
        <f t="shared" si="32"/>
        <v>737</v>
      </c>
      <c r="F764" s="42">
        <f>IF($D$22,[1]!obget([1]!obcall("",$B$22,"get",[1]!obMake("","int",E764))),"")</f>
        <v>8.3924072134357033</v>
      </c>
      <c r="G764" s="42">
        <f>IF($D$22,[1]!obget([1]!obcall("",$B$23,"get",[1]!obMake("","int",E764)))^2,"")</f>
        <v>1.1033401586314554E-3</v>
      </c>
      <c r="H764" s="42">
        <f>IF($D$22,[1]!obget([1]!obcall("",$B$24,"get",[1]!obMake("","int",E764))),"")</f>
        <v>0.16814114163114857</v>
      </c>
    </row>
    <row r="765" spans="2:8" x14ac:dyDescent="0.3">
      <c r="B765" s="42">
        <f t="shared" si="31"/>
        <v>36.9</v>
      </c>
      <c r="D765" s="45">
        <f>IF($C$13,[1]!obget([1]!obcall("",$B$13,"getInitialMargin",[1]!obMake("","double",$B765))),"")</f>
        <v>0</v>
      </c>
      <c r="E765" s="42">
        <f t="shared" si="32"/>
        <v>738</v>
      </c>
      <c r="F765" s="42">
        <f>IF($D$22,[1]!obget([1]!obcall("",$B$22,"get",[1]!obMake("","int",E765))),"")</f>
        <v>11.746093238331412</v>
      </c>
      <c r="G765" s="42">
        <f>IF($D$22,[1]!obget([1]!obcall("",$B$23,"get",[1]!obMake("","int",E765)))^2,"")</f>
        <v>2.0782015127461726E-2</v>
      </c>
      <c r="H765" s="42">
        <f>IF($D$22,[1]!obget([1]!obcall("",$B$24,"get",[1]!obMake("","int",E765))),"")</f>
        <v>0.40897471989924306</v>
      </c>
    </row>
    <row r="766" spans="2:8" x14ac:dyDescent="0.3">
      <c r="B766" s="42">
        <f t="shared" si="31"/>
        <v>36.950000000000003</v>
      </c>
      <c r="D766" s="45">
        <f>IF($C$13,[1]!obget([1]!obcall("",$B$13,"getInitialMargin",[1]!obMake("","double",$B766))),"")</f>
        <v>0</v>
      </c>
      <c r="E766" s="42">
        <f t="shared" si="32"/>
        <v>739</v>
      </c>
      <c r="F766" s="42">
        <f>IF($D$22,[1]!obget([1]!obcall("",$B$22,"get",[1]!obMake("","int",E766))),"")</f>
        <v>6.66468172668454</v>
      </c>
      <c r="G766" s="42">
        <f>IF($D$22,[1]!obget([1]!obcall("",$B$23,"get",[1]!obMake("","int",E766)))^2,"")</f>
        <v>8.2847338101962223E-2</v>
      </c>
      <c r="H766" s="42">
        <f>IF($D$22,[1]!obget([1]!obcall("",$B$24,"get",[1]!obMake("","int",E766))),"")</f>
        <v>0.13453204594683382</v>
      </c>
    </row>
    <row r="767" spans="2:8" x14ac:dyDescent="0.3">
      <c r="B767" s="42">
        <f t="shared" si="31"/>
        <v>37</v>
      </c>
      <c r="D767" s="45">
        <f>IF($C$13,[1]!obget([1]!obcall("",$B$13,"getInitialMargin",[1]!obMake("","double",$B767))),"")</f>
        <v>0</v>
      </c>
      <c r="E767" s="42">
        <f t="shared" si="32"/>
        <v>740</v>
      </c>
      <c r="F767" s="42">
        <f>IF($D$22,[1]!obget([1]!obcall("",$B$22,"get",[1]!obMake("","int",E767))),"")</f>
        <v>5.9832839590164575</v>
      </c>
      <c r="G767" s="42">
        <f>IF($D$22,[1]!obget([1]!obcall("",$B$23,"get",[1]!obMake("","int",E767)))^2,"")</f>
        <v>8.8593135911182008E-2</v>
      </c>
      <c r="H767" s="42">
        <f>IF($D$22,[1]!obget([1]!obcall("",$B$24,"get",[1]!obMake("","int",E767))),"")</f>
        <v>0.13658740631865351</v>
      </c>
    </row>
    <row r="768" spans="2:8" x14ac:dyDescent="0.3">
      <c r="B768" s="42">
        <f t="shared" si="31"/>
        <v>37.050000000000004</v>
      </c>
      <c r="D768" s="45">
        <f>IF($C$13,[1]!obget([1]!obcall("",$B$13,"getInitialMargin",[1]!obMake("","double",$B768))),"")</f>
        <v>0</v>
      </c>
      <c r="E768" s="42">
        <f t="shared" si="32"/>
        <v>741</v>
      </c>
      <c r="F768" s="42">
        <f>IF($D$22,[1]!obget([1]!obcall("",$B$22,"get",[1]!obMake("","int",E768))),"")</f>
        <v>10.782185181786337</v>
      </c>
      <c r="G768" s="42">
        <f>IF($D$22,[1]!obget([1]!obcall("",$B$23,"get",[1]!obMake("","int",E768)))^2,"")</f>
        <v>5.9952649755963851E-2</v>
      </c>
      <c r="H768" s="42">
        <f>IF($D$22,[1]!obget([1]!obcall("",$B$24,"get",[1]!obMake("","int",E768))),"")</f>
        <v>0.30878200072344875</v>
      </c>
    </row>
    <row r="769" spans="2:8" x14ac:dyDescent="0.3">
      <c r="B769" s="42">
        <f t="shared" si="31"/>
        <v>37.1</v>
      </c>
      <c r="D769" s="45">
        <f>IF($C$13,[1]!obget([1]!obcall("",$B$13,"getInitialMargin",[1]!obMake("","double",$B769))),"")</f>
        <v>0</v>
      </c>
      <c r="E769" s="42">
        <f t="shared" si="32"/>
        <v>742</v>
      </c>
      <c r="F769" s="42">
        <f>IF($D$22,[1]!obget([1]!obcall("",$B$22,"get",[1]!obMake("","int",E769))),"")</f>
        <v>10.76937091615423</v>
      </c>
      <c r="G769" s="42">
        <f>IF($D$22,[1]!obget([1]!obcall("",$B$23,"get",[1]!obMake("","int",E769)))^2,"")</f>
        <v>0.19136384824498207</v>
      </c>
      <c r="H769" s="42">
        <f>IF($D$22,[1]!obget([1]!obcall("",$B$24,"get",[1]!obMake("","int",E769))),"")</f>
        <v>0.30661937397713701</v>
      </c>
    </row>
    <row r="770" spans="2:8" x14ac:dyDescent="0.3">
      <c r="B770" s="42">
        <f t="shared" si="31"/>
        <v>37.15</v>
      </c>
      <c r="D770" s="45">
        <f>IF($C$13,[1]!obget([1]!obcall("",$B$13,"getInitialMargin",[1]!obMake("","double",$B770))),"")</f>
        <v>0</v>
      </c>
      <c r="E770" s="42">
        <f t="shared" si="32"/>
        <v>743</v>
      </c>
      <c r="F770" s="42">
        <f>IF($D$22,[1]!obget([1]!obcall("",$B$22,"get",[1]!obMake("","int",E770))),"")</f>
        <v>7.3184136641594373</v>
      </c>
      <c r="G770" s="42">
        <f>IF($D$22,[1]!obget([1]!obcall("",$B$23,"get",[1]!obMake("","int",E770)))^2,"")</f>
        <v>7.8043709129352143E-2</v>
      </c>
      <c r="H770" s="42">
        <f>IF($D$22,[1]!obget([1]!obcall("",$B$24,"get",[1]!obMake("","int",E770))),"")</f>
        <v>0.13992527113707609</v>
      </c>
    </row>
    <row r="771" spans="2:8" x14ac:dyDescent="0.3">
      <c r="B771" s="42">
        <f t="shared" si="31"/>
        <v>37.200000000000003</v>
      </c>
      <c r="D771" s="45">
        <f>IF($C$13,[1]!obget([1]!obcall("",$B$13,"getInitialMargin",[1]!obMake("","double",$B771))),"")</f>
        <v>0</v>
      </c>
      <c r="E771" s="42">
        <f t="shared" si="32"/>
        <v>744</v>
      </c>
      <c r="F771" s="42">
        <f>IF($D$22,[1]!obget([1]!obcall("",$B$22,"get",[1]!obMake("","int",E771))),"")</f>
        <v>9.0351065120579577</v>
      </c>
      <c r="G771" s="42">
        <f>IF($D$22,[1]!obget([1]!obcall("",$B$23,"get",[1]!obMake("","int",E771)))^2,"")</f>
        <v>0.49873288270312843</v>
      </c>
      <c r="H771" s="42">
        <f>IF($D$22,[1]!obget([1]!obcall("",$B$24,"get",[1]!obMake("","int",E771))),"")</f>
        <v>0.19885958372873402</v>
      </c>
    </row>
    <row r="772" spans="2:8" x14ac:dyDescent="0.3">
      <c r="B772" s="42">
        <f t="shared" si="31"/>
        <v>37.25</v>
      </c>
      <c r="D772" s="45">
        <f>IF($C$13,[1]!obget([1]!obcall("",$B$13,"getInitialMargin",[1]!obMake("","double",$B772))),"")</f>
        <v>0</v>
      </c>
      <c r="E772" s="42">
        <f t="shared" si="32"/>
        <v>745</v>
      </c>
      <c r="F772" s="42">
        <f>IF($D$22,[1]!obget([1]!obcall("",$B$22,"get",[1]!obMake("","int",E772))),"")</f>
        <v>12.748490835818805</v>
      </c>
      <c r="G772" s="42">
        <f>IF($D$22,[1]!obget([1]!obcall("",$B$23,"get",[1]!obMake("","int",E772)))^2,"")</f>
        <v>1.4395357701649278</v>
      </c>
      <c r="H772" s="42">
        <f>IF($D$22,[1]!obget([1]!obcall("",$B$24,"get",[1]!obMake("","int",E772))),"")</f>
        <v>0.5677052815814807</v>
      </c>
    </row>
    <row r="773" spans="2:8" x14ac:dyDescent="0.3">
      <c r="B773" s="42">
        <f t="shared" si="31"/>
        <v>37.300000000000004</v>
      </c>
      <c r="D773" s="45">
        <f>IF($C$13,[1]!obget([1]!obcall("",$B$13,"getInitialMargin",[1]!obMake("","double",$B773))),"")</f>
        <v>0</v>
      </c>
      <c r="E773" s="42">
        <f t="shared" si="32"/>
        <v>746</v>
      </c>
      <c r="F773" s="42">
        <f>IF($D$22,[1]!obget([1]!obcall("",$B$22,"get",[1]!obMake("","int",E773))),"")</f>
        <v>11.932419202614026</v>
      </c>
      <c r="G773" s="42">
        <f>IF($D$22,[1]!obget([1]!obcall("",$B$23,"get",[1]!obMake("","int",E773)))^2,"")</f>
        <v>6.8740225061797861E-2</v>
      </c>
      <c r="H773" s="42">
        <f>IF($D$22,[1]!obget([1]!obcall("",$B$24,"get",[1]!obMake("","int",E773))),"")</f>
        <v>0.39709299094204376</v>
      </c>
    </row>
    <row r="774" spans="2:8" x14ac:dyDescent="0.3">
      <c r="B774" s="42">
        <f t="shared" si="31"/>
        <v>37.35</v>
      </c>
      <c r="D774" s="45">
        <f>IF($C$13,[1]!obget([1]!obcall("",$B$13,"getInitialMargin",[1]!obMake("","double",$B774))),"")</f>
        <v>0</v>
      </c>
      <c r="E774" s="42">
        <f t="shared" si="32"/>
        <v>747</v>
      </c>
      <c r="F774" s="42">
        <f>IF($D$22,[1]!obget([1]!obcall("",$B$22,"get",[1]!obMake("","int",E774))),"")</f>
        <v>9.6872186062867041</v>
      </c>
      <c r="G774" s="42">
        <f>IF($D$22,[1]!obget([1]!obcall("",$B$23,"get",[1]!obMake("","int",E774)))^2,"")</f>
        <v>4.9233538817713821E-2</v>
      </c>
      <c r="H774" s="42">
        <f>IF($D$22,[1]!obget([1]!obcall("",$B$24,"get",[1]!obMake("","int",E774))),"")</f>
        <v>0.22812756084838637</v>
      </c>
    </row>
    <row r="775" spans="2:8" x14ac:dyDescent="0.3">
      <c r="B775" s="42">
        <f t="shared" si="31"/>
        <v>37.4</v>
      </c>
      <c r="D775" s="45">
        <f>IF($C$13,[1]!obget([1]!obcall("",$B$13,"getInitialMargin",[1]!obMake("","double",$B775))),"")</f>
        <v>0</v>
      </c>
      <c r="E775" s="42">
        <f t="shared" si="32"/>
        <v>748</v>
      </c>
      <c r="F775" s="42">
        <f>IF($D$22,[1]!obget([1]!obcall("",$B$22,"get",[1]!obMake("","int",E775))),"")</f>
        <v>7.5713794591825305</v>
      </c>
      <c r="G775" s="42">
        <f>IF($D$22,[1]!obget([1]!obcall("",$B$23,"get",[1]!obMake("","int",E775)))^2,"")</f>
        <v>2.3341395885633203E-2</v>
      </c>
      <c r="H775" s="42">
        <f>IF($D$22,[1]!obget([1]!obcall("",$B$24,"get",[1]!obMake("","int",E775))),"")</f>
        <v>0.14621632919941385</v>
      </c>
    </row>
    <row r="776" spans="2:8" x14ac:dyDescent="0.3">
      <c r="B776" s="42">
        <f t="shared" si="31"/>
        <v>37.450000000000003</v>
      </c>
      <c r="D776" s="45">
        <f>IF($C$13,[1]!obget([1]!obcall("",$B$13,"getInitialMargin",[1]!obMake("","double",$B776))),"")</f>
        <v>0</v>
      </c>
      <c r="E776" s="42">
        <f t="shared" si="32"/>
        <v>749</v>
      </c>
      <c r="F776" s="42">
        <f>IF($D$22,[1]!obget([1]!obcall("",$B$22,"get",[1]!obMake("","int",E776))),"")</f>
        <v>6.4764270232534313</v>
      </c>
      <c r="G776" s="42">
        <f>IF($D$22,[1]!obget([1]!obcall("",$B$23,"get",[1]!obMake("","int",E776)))^2,"")</f>
        <v>7.0538136150924219E-2</v>
      </c>
      <c r="H776" s="42">
        <f>IF($D$22,[1]!obget([1]!obcall("",$B$24,"get",[1]!obMake("","int",E776))),"")</f>
        <v>0.13389285766098241</v>
      </c>
    </row>
    <row r="777" spans="2:8" x14ac:dyDescent="0.3">
      <c r="B777" s="42">
        <f t="shared" si="31"/>
        <v>37.5</v>
      </c>
      <c r="D777" s="45">
        <f>IF($C$13,[1]!obget([1]!obcall("",$B$13,"getInitialMargin",[1]!obMake("","double",$B777))),"")</f>
        <v>0</v>
      </c>
      <c r="E777" s="42">
        <f t="shared" si="32"/>
        <v>750</v>
      </c>
      <c r="F777" s="42">
        <f>IF($D$22,[1]!obget([1]!obcall("",$B$22,"get",[1]!obMake("","int",E777))),"")</f>
        <v>13.989963135319645</v>
      </c>
      <c r="G777" s="42">
        <f>IF($D$22,[1]!obget([1]!obcall("",$B$23,"get",[1]!obMake("","int",E777)))^2,"")</f>
        <v>0.9075064261377066</v>
      </c>
      <c r="H777" s="42">
        <f>IF($D$22,[1]!obget([1]!obcall("",$B$24,"get",[1]!obMake("","int",E777))),"")</f>
        <v>0.65927908987616424</v>
      </c>
    </row>
    <row r="778" spans="2:8" x14ac:dyDescent="0.3">
      <c r="B778" s="42">
        <f t="shared" si="31"/>
        <v>37.550000000000004</v>
      </c>
      <c r="D778" s="45">
        <f>IF($C$13,[1]!obget([1]!obcall("",$B$13,"getInitialMargin",[1]!obMake("","double",$B778))),"")</f>
        <v>0</v>
      </c>
      <c r="E778" s="42">
        <f t="shared" si="32"/>
        <v>751</v>
      </c>
      <c r="F778" s="42">
        <f>IF($D$22,[1]!obget([1]!obcall("",$B$22,"get",[1]!obMake("","int",E778))),"")</f>
        <v>10.282280530796175</v>
      </c>
      <c r="G778" s="42">
        <f>IF($D$22,[1]!obget([1]!obcall("",$B$23,"get",[1]!obMake("","int",E778)))^2,"")</f>
        <v>9.8061584436566554E-2</v>
      </c>
      <c r="H778" s="42">
        <f>IF($D$22,[1]!obget([1]!obcall("",$B$24,"get",[1]!obMake("","int",E778))),"")</f>
        <v>0.27247688470064491</v>
      </c>
    </row>
    <row r="779" spans="2:8" x14ac:dyDescent="0.3">
      <c r="B779" s="42">
        <f t="shared" si="31"/>
        <v>37.6</v>
      </c>
      <c r="D779" s="45">
        <f>IF($C$13,[1]!obget([1]!obcall("",$B$13,"getInitialMargin",[1]!obMake("","double",$B779))),"")</f>
        <v>0</v>
      </c>
      <c r="E779" s="42">
        <f t="shared" si="32"/>
        <v>752</v>
      </c>
      <c r="F779" s="42">
        <f>IF($D$22,[1]!obget([1]!obcall("",$B$22,"get",[1]!obMake("","int",E779))),"")</f>
        <v>10.46342844170522</v>
      </c>
      <c r="G779" s="42">
        <f>IF($D$22,[1]!obget([1]!obcall("",$B$23,"get",[1]!obMake("","int",E779)))^2,"")</f>
        <v>1.1868319637997955</v>
      </c>
      <c r="H779" s="42">
        <f>IF($D$22,[1]!obget([1]!obcall("",$B$24,"get",[1]!obMake("","int",E779))),"")</f>
        <v>0.29989718658119768</v>
      </c>
    </row>
    <row r="780" spans="2:8" x14ac:dyDescent="0.3">
      <c r="B780" s="42">
        <f t="shared" si="31"/>
        <v>37.65</v>
      </c>
      <c r="D780" s="45">
        <f>IF($C$13,[1]!obget([1]!obcall("",$B$13,"getInitialMargin",[1]!obMake("","double",$B780))),"")</f>
        <v>0</v>
      </c>
      <c r="E780" s="42">
        <f t="shared" si="32"/>
        <v>753</v>
      </c>
      <c r="F780" s="42">
        <f>IF($D$22,[1]!obget([1]!obcall("",$B$22,"get",[1]!obMake("","int",E780))),"")</f>
        <v>8.1351919320318054</v>
      </c>
      <c r="G780" s="42">
        <f>IF($D$22,[1]!obget([1]!obcall("",$B$23,"get",[1]!obMake("","int",E780)))^2,"")</f>
        <v>0.26630840810569556</v>
      </c>
      <c r="H780" s="42">
        <f>IF($D$22,[1]!obget([1]!obcall("",$B$24,"get",[1]!obMake("","int",E780))),"")</f>
        <v>0.15988655846264266</v>
      </c>
    </row>
    <row r="781" spans="2:8" x14ac:dyDescent="0.3">
      <c r="B781" s="42">
        <f t="shared" si="31"/>
        <v>37.700000000000003</v>
      </c>
      <c r="D781" s="45">
        <f>IF($C$13,[1]!obget([1]!obcall("",$B$13,"getInitialMargin",[1]!obMake("","double",$B781))),"")</f>
        <v>0</v>
      </c>
      <c r="E781" s="42">
        <f t="shared" si="32"/>
        <v>754</v>
      </c>
      <c r="F781" s="42">
        <f>IF($D$22,[1]!obget([1]!obcall("",$B$22,"get",[1]!obMake("","int",E781))),"")</f>
        <v>5.1451962785144207</v>
      </c>
      <c r="G781" s="42">
        <f>IF($D$22,[1]!obget([1]!obcall("",$B$23,"get",[1]!obMake("","int",E781)))^2,"")</f>
        <v>7.252585430486326E-2</v>
      </c>
      <c r="H781" s="42">
        <f>IF($D$22,[1]!obget([1]!obcall("",$B$24,"get",[1]!obMake("","int",E781))),"")</f>
        <v>0.15059223857663684</v>
      </c>
    </row>
    <row r="782" spans="2:8" x14ac:dyDescent="0.3">
      <c r="B782" s="42">
        <f t="shared" si="31"/>
        <v>37.75</v>
      </c>
      <c r="D782" s="45">
        <f>IF($C$13,[1]!obget([1]!obcall("",$B$13,"getInitialMargin",[1]!obMake("","double",$B782))),"")</f>
        <v>0</v>
      </c>
      <c r="E782" s="42">
        <f t="shared" si="32"/>
        <v>755</v>
      </c>
      <c r="F782" s="42">
        <f>IF($D$22,[1]!obget([1]!obcall("",$B$22,"get",[1]!obMake("","int",E782))),"")</f>
        <v>12.153977916948085</v>
      </c>
      <c r="G782" s="42">
        <f>IF($D$22,[1]!obget([1]!obcall("",$B$23,"get",[1]!obMake("","int",E782)))^2,"")</f>
        <v>0.60740336936117967</v>
      </c>
      <c r="H782" s="42">
        <f>IF($D$22,[1]!obget([1]!obcall("",$B$24,"get",[1]!obMake("","int",E782))),"")</f>
        <v>0.44562233813011476</v>
      </c>
    </row>
    <row r="783" spans="2:8" x14ac:dyDescent="0.3">
      <c r="B783" s="42">
        <f t="shared" si="31"/>
        <v>37.800000000000004</v>
      </c>
      <c r="D783" s="45">
        <f>IF($C$13,[1]!obget([1]!obcall("",$B$13,"getInitialMargin",[1]!obMake("","double",$B783))),"")</f>
        <v>0</v>
      </c>
      <c r="E783" s="42">
        <f t="shared" si="32"/>
        <v>756</v>
      </c>
      <c r="F783" s="42">
        <f>IF($D$22,[1]!obget([1]!obcall("",$B$22,"get",[1]!obMake("","int",E783))),"")</f>
        <v>8.8324399626712342</v>
      </c>
      <c r="G783" s="42">
        <f>IF($D$22,[1]!obget([1]!obcall("",$B$23,"get",[1]!obMake("","int",E783)))^2,"")</f>
        <v>3.7266790713873225E-2</v>
      </c>
      <c r="H783" s="42">
        <f>IF($D$22,[1]!obget([1]!obcall("",$B$24,"get",[1]!obMake("","int",E783))),"")</f>
        <v>0.18615548072814703</v>
      </c>
    </row>
    <row r="784" spans="2:8" x14ac:dyDescent="0.3">
      <c r="B784" s="42">
        <f t="shared" si="31"/>
        <v>37.85</v>
      </c>
      <c r="D784" s="45">
        <f>IF($C$13,[1]!obget([1]!obcall("",$B$13,"getInitialMargin",[1]!obMake("","double",$B784))),"")</f>
        <v>0</v>
      </c>
      <c r="E784" s="42">
        <f t="shared" si="32"/>
        <v>757</v>
      </c>
      <c r="F784" s="42">
        <f>IF($D$22,[1]!obget([1]!obcall("",$B$22,"get",[1]!obMake("","int",E784))),"")</f>
        <v>10.961896364636644</v>
      </c>
      <c r="G784" s="42">
        <f>IF($D$22,[1]!obget([1]!obcall("",$B$23,"get",[1]!obMake("","int",E784)))^2,"")</f>
        <v>0.24899946993614877</v>
      </c>
      <c r="H784" s="42">
        <f>IF($D$22,[1]!obget([1]!obcall("",$B$24,"get",[1]!obMake("","int",E784))),"")</f>
        <v>0.34222114124646774</v>
      </c>
    </row>
    <row r="785" spans="2:8" x14ac:dyDescent="0.3">
      <c r="B785" s="42">
        <f t="shared" si="31"/>
        <v>37.9</v>
      </c>
      <c r="D785" s="45">
        <f>IF($C$13,[1]!obget([1]!obcall("",$B$13,"getInitialMargin",[1]!obMake("","double",$B785))),"")</f>
        <v>0</v>
      </c>
      <c r="E785" s="42">
        <f t="shared" si="32"/>
        <v>758</v>
      </c>
      <c r="F785" s="42">
        <f>IF($D$22,[1]!obget([1]!obcall("",$B$22,"get",[1]!obMake("","int",E785))),"")</f>
        <v>9.1986922251715821</v>
      </c>
      <c r="G785" s="42">
        <f>IF($D$22,[1]!obget([1]!obcall("",$B$23,"get",[1]!obMake("","int",E785)))^2,"")</f>
        <v>4.4085892564288472E-2</v>
      </c>
      <c r="H785" s="42">
        <f>IF($D$22,[1]!obget([1]!obcall("",$B$24,"get",[1]!obMake("","int",E785))),"")</f>
        <v>0.20156613373912169</v>
      </c>
    </row>
    <row r="786" spans="2:8" x14ac:dyDescent="0.3">
      <c r="B786" s="42">
        <f t="shared" si="31"/>
        <v>37.950000000000003</v>
      </c>
      <c r="D786" s="45">
        <f>IF($C$13,[1]!obget([1]!obcall("",$B$13,"getInitialMargin",[1]!obMake("","double",$B786))),"")</f>
        <v>0</v>
      </c>
      <c r="E786" s="42">
        <f t="shared" si="32"/>
        <v>759</v>
      </c>
      <c r="F786" s="42">
        <f>IF($D$22,[1]!obget([1]!obcall("",$B$22,"get",[1]!obMake("","int",E786))),"")</f>
        <v>6.0149737869450473</v>
      </c>
      <c r="G786" s="42">
        <f>IF($D$22,[1]!obget([1]!obcall("",$B$23,"get",[1]!obMake("","int",E786)))^2,"")</f>
        <v>2.6030188387589567E-2</v>
      </c>
      <c r="H786" s="42">
        <f>IF($D$22,[1]!obget([1]!obcall("",$B$24,"get",[1]!obMake("","int",E786))),"")</f>
        <v>0.13467333869664583</v>
      </c>
    </row>
    <row r="787" spans="2:8" x14ac:dyDescent="0.3">
      <c r="B787" s="42">
        <f t="shared" si="31"/>
        <v>38</v>
      </c>
      <c r="D787" s="45">
        <f>IF($C$13,[1]!obget([1]!obcall("",$B$13,"getInitialMargin",[1]!obMake("","double",$B787))),"")</f>
        <v>0</v>
      </c>
      <c r="E787" s="42">
        <f t="shared" si="32"/>
        <v>760</v>
      </c>
      <c r="F787" s="42">
        <f>IF($D$22,[1]!obget([1]!obcall("",$B$22,"get",[1]!obMake("","int",E787))),"")</f>
        <v>9.1177129461835769</v>
      </c>
      <c r="G787" s="42">
        <f>IF($D$22,[1]!obget([1]!obcall("",$B$23,"get",[1]!obMake("","int",E787)))^2,"")</f>
        <v>0.17543460259245561</v>
      </c>
      <c r="H787" s="42">
        <f>IF($D$22,[1]!obget([1]!obcall("",$B$24,"get",[1]!obMake("","int",E787))),"")</f>
        <v>0.19407110359214375</v>
      </c>
    </row>
    <row r="788" spans="2:8" x14ac:dyDescent="0.3">
      <c r="B788" s="42">
        <f t="shared" si="31"/>
        <v>38.050000000000004</v>
      </c>
      <c r="D788" s="45">
        <f>IF($C$13,[1]!obget([1]!obcall("",$B$13,"getInitialMargin",[1]!obMake("","double",$B788))),"")</f>
        <v>0</v>
      </c>
      <c r="E788" s="42">
        <f t="shared" si="32"/>
        <v>761</v>
      </c>
      <c r="F788" s="42">
        <f>IF($D$22,[1]!obget([1]!obcall("",$B$22,"get",[1]!obMake("","int",E788))),"")</f>
        <v>6.8173912297645227</v>
      </c>
      <c r="G788" s="42">
        <f>IF($D$22,[1]!obget([1]!obcall("",$B$23,"get",[1]!obMake("","int",E788)))^2,"")</f>
        <v>2.2343689913959654E-2</v>
      </c>
      <c r="H788" s="42">
        <f>IF($D$22,[1]!obget([1]!obcall("",$B$24,"get",[1]!obMake("","int",E788))),"")</f>
        <v>0.13498309751574017</v>
      </c>
    </row>
    <row r="789" spans="2:8" x14ac:dyDescent="0.3">
      <c r="B789" s="42">
        <f t="shared" si="31"/>
        <v>38.1</v>
      </c>
      <c r="D789" s="45">
        <f>IF($C$13,[1]!obget([1]!obcall("",$B$13,"getInitialMargin",[1]!obMake("","double",$B789))),"")</f>
        <v>0</v>
      </c>
      <c r="E789" s="42">
        <f t="shared" si="32"/>
        <v>762</v>
      </c>
      <c r="F789" s="42">
        <f>IF($D$22,[1]!obget([1]!obcall("",$B$22,"get",[1]!obMake("","int",E789))),"")</f>
        <v>12.157515261950486</v>
      </c>
      <c r="G789" s="42">
        <f>IF($D$22,[1]!obget([1]!obcall("",$B$23,"get",[1]!obMake("","int",E789)))^2,"")</f>
        <v>1.9750209129654384</v>
      </c>
      <c r="H789" s="42">
        <f>IF($D$22,[1]!obget([1]!obcall("",$B$24,"get",[1]!obMake("","int",E789))),"")</f>
        <v>0.48758976012400979</v>
      </c>
    </row>
    <row r="790" spans="2:8" x14ac:dyDescent="0.3">
      <c r="B790" s="42">
        <f t="shared" si="31"/>
        <v>38.15</v>
      </c>
      <c r="D790" s="45">
        <f>IF($C$13,[1]!obget([1]!obcall("",$B$13,"getInitialMargin",[1]!obMake("","double",$B790))),"")</f>
        <v>0</v>
      </c>
      <c r="E790" s="42">
        <f t="shared" si="32"/>
        <v>763</v>
      </c>
      <c r="F790" s="42">
        <f>IF($D$22,[1]!obget([1]!obcall("",$B$22,"get",[1]!obMake("","int",E790))),"")</f>
        <v>11.785152296348778</v>
      </c>
      <c r="G790" s="42">
        <f>IF($D$22,[1]!obget([1]!obcall("",$B$23,"get",[1]!obMake("","int",E790)))^2,"")</f>
        <v>8.9698125575140531E-5</v>
      </c>
      <c r="H790" s="42">
        <f>IF($D$22,[1]!obget([1]!obcall("",$B$24,"get",[1]!obMake("","int",E790))),"")</f>
        <v>0.38667096814753177</v>
      </c>
    </row>
    <row r="791" spans="2:8" x14ac:dyDescent="0.3">
      <c r="B791" s="42">
        <f t="shared" si="31"/>
        <v>38.200000000000003</v>
      </c>
      <c r="D791" s="45">
        <f>IF($C$13,[1]!obget([1]!obcall("",$B$13,"getInitialMargin",[1]!obMake("","double",$B791))),"")</f>
        <v>0</v>
      </c>
      <c r="E791" s="42">
        <f t="shared" si="32"/>
        <v>764</v>
      </c>
      <c r="F791" s="42">
        <f>IF($D$22,[1]!obget([1]!obcall("",$B$22,"get",[1]!obMake("","int",E791))),"")</f>
        <v>9.4362439327113012</v>
      </c>
      <c r="G791" s="42">
        <f>IF($D$22,[1]!obget([1]!obcall("",$B$23,"get",[1]!obMake("","int",E791)))^2,"")</f>
        <v>0.27872552877880508</v>
      </c>
      <c r="H791" s="42">
        <f>IF($D$22,[1]!obget([1]!obcall("",$B$24,"get",[1]!obMake("","int",E791))),"")</f>
        <v>0.22630459887960741</v>
      </c>
    </row>
    <row r="792" spans="2:8" x14ac:dyDescent="0.3">
      <c r="B792" s="42">
        <f t="shared" si="31"/>
        <v>38.25</v>
      </c>
      <c r="D792" s="45">
        <f>IF($C$13,[1]!obget([1]!obcall("",$B$13,"getInitialMargin",[1]!obMake("","double",$B792))),"")</f>
        <v>0</v>
      </c>
      <c r="E792" s="42">
        <f t="shared" si="32"/>
        <v>765</v>
      </c>
      <c r="F792" s="42">
        <f>IF($D$22,[1]!obget([1]!obcall("",$B$22,"get",[1]!obMake("","int",E792))),"")</f>
        <v>8.6795581901464196</v>
      </c>
      <c r="G792" s="42">
        <f>IF($D$22,[1]!obget([1]!obcall("",$B$23,"get",[1]!obMake("","int",E792)))^2,"")</f>
        <v>1.4002103592489937E-2</v>
      </c>
      <c r="H792" s="42">
        <f>IF($D$22,[1]!obget([1]!obcall("",$B$24,"get",[1]!obMake("","int",E792))),"")</f>
        <v>0.19286371934026292</v>
      </c>
    </row>
    <row r="793" spans="2:8" x14ac:dyDescent="0.3">
      <c r="B793" s="42">
        <f t="shared" si="31"/>
        <v>38.300000000000004</v>
      </c>
      <c r="D793" s="45">
        <f>IF($C$13,[1]!obget([1]!obcall("",$B$13,"getInitialMargin",[1]!obMake("","double",$B793))),"")</f>
        <v>0</v>
      </c>
      <c r="E793" s="42">
        <f t="shared" si="32"/>
        <v>766</v>
      </c>
      <c r="F793" s="42">
        <f>IF($D$22,[1]!obget([1]!obcall("",$B$22,"get",[1]!obMake("","int",E793))),"")</f>
        <v>5.5853983131396259</v>
      </c>
      <c r="G793" s="42">
        <f>IF($D$22,[1]!obget([1]!obcall("",$B$23,"get",[1]!obMake("","int",E793)))^2,"")</f>
        <v>0.18649509463488009</v>
      </c>
      <c r="H793" s="42">
        <f>IF($D$22,[1]!obget([1]!obcall("",$B$24,"get",[1]!obMake("","int",E793))),"")</f>
        <v>0.14154101003810676</v>
      </c>
    </row>
    <row r="794" spans="2:8" x14ac:dyDescent="0.3">
      <c r="B794" s="42">
        <f t="shared" si="31"/>
        <v>38.35</v>
      </c>
      <c r="D794" s="45">
        <f>IF($C$13,[1]!obget([1]!obcall("",$B$13,"getInitialMargin",[1]!obMake("","double",$B794))),"")</f>
        <v>0</v>
      </c>
      <c r="E794" s="42">
        <f t="shared" si="32"/>
        <v>767</v>
      </c>
      <c r="F794" s="42">
        <f>IF($D$22,[1]!obget([1]!obcall("",$B$22,"get",[1]!obMake("","int",E794))),"")</f>
        <v>5.3721421941087666</v>
      </c>
      <c r="G794" s="42">
        <f>IF($D$22,[1]!obget([1]!obcall("",$B$23,"get",[1]!obMake("","int",E794)))^2,"")</f>
        <v>0.10563587942231679</v>
      </c>
      <c r="H794" s="42">
        <f>IF($D$22,[1]!obget([1]!obcall("",$B$24,"get",[1]!obMake("","int",E794))),"")</f>
        <v>0.14563332102913651</v>
      </c>
    </row>
    <row r="795" spans="2:8" x14ac:dyDescent="0.3">
      <c r="B795" s="42">
        <f t="shared" ref="B795:B858" si="33">IF($D$22,(ROW(A795)-ROW($A$27))*$C$17,"")</f>
        <v>38.400000000000006</v>
      </c>
      <c r="D795" s="45">
        <f>IF($C$13,[1]!obget([1]!obcall("",$B$13,"getInitialMargin",[1]!obMake("","double",$B795))),"")</f>
        <v>0</v>
      </c>
      <c r="E795" s="42">
        <f t="shared" si="32"/>
        <v>768</v>
      </c>
      <c r="F795" s="42">
        <f>IF($D$22,[1]!obget([1]!obcall("",$B$22,"get",[1]!obMake("","int",E795))),"")</f>
        <v>13.151544713466993</v>
      </c>
      <c r="G795" s="42">
        <f>IF($D$22,[1]!obget([1]!obcall("",$B$23,"get",[1]!obMake("","int",E795)))^2,"")</f>
        <v>2.8827798261956413E-2</v>
      </c>
      <c r="H795" s="42">
        <f>IF($D$22,[1]!obget([1]!obcall("",$B$24,"get",[1]!obMake("","int",E795))),"")</f>
        <v>0.58136215367593236</v>
      </c>
    </row>
    <row r="796" spans="2:8" x14ac:dyDescent="0.3">
      <c r="B796" s="42">
        <f t="shared" si="33"/>
        <v>38.450000000000003</v>
      </c>
      <c r="D796" s="45">
        <f>IF($C$13,[1]!obget([1]!obcall("",$B$13,"getInitialMargin",[1]!obMake("","double",$B796))),"")</f>
        <v>0</v>
      </c>
      <c r="E796" s="42">
        <f t="shared" ref="E796:E859" si="34">IF($D$22,E795+1,"")</f>
        <v>769</v>
      </c>
      <c r="F796" s="42">
        <f>IF($D$22,[1]!obget([1]!obcall("",$B$22,"get",[1]!obMake("","int",E796))),"")</f>
        <v>11.760038938119052</v>
      </c>
      <c r="G796" s="42">
        <f>IF($D$22,[1]!obget([1]!obcall("",$B$23,"get",[1]!obMake("","int",E796)))^2,"")</f>
        <v>0.41158950369080222</v>
      </c>
      <c r="H796" s="42">
        <f>IF($D$22,[1]!obget([1]!obcall("",$B$24,"get",[1]!obMake("","int",E796))),"")</f>
        <v>0.38675356977338615</v>
      </c>
    </row>
    <row r="797" spans="2:8" x14ac:dyDescent="0.3">
      <c r="B797" s="42">
        <f t="shared" si="33"/>
        <v>38.5</v>
      </c>
      <c r="D797" s="45">
        <f>IF($C$13,[1]!obget([1]!obcall("",$B$13,"getInitialMargin",[1]!obMake("","double",$B797))),"")</f>
        <v>0</v>
      </c>
      <c r="E797" s="42">
        <f t="shared" si="34"/>
        <v>770</v>
      </c>
      <c r="F797" s="42">
        <f>IF($D$22,[1]!obget([1]!obcall("",$B$22,"get",[1]!obMake("","int",E797))),"")</f>
        <v>12.394617866461919</v>
      </c>
      <c r="G797" s="42">
        <f>IF($D$22,[1]!obget([1]!obcall("",$B$23,"get",[1]!obMake("","int",E797)))^2,"")</f>
        <v>0.10204439457646525</v>
      </c>
      <c r="H797" s="42">
        <f>IF($D$22,[1]!obget([1]!obcall("",$B$24,"get",[1]!obMake("","int",E797))),"")</f>
        <v>0.46189537892203569</v>
      </c>
    </row>
    <row r="798" spans="2:8" x14ac:dyDescent="0.3">
      <c r="B798" s="42">
        <f t="shared" si="33"/>
        <v>38.550000000000004</v>
      </c>
      <c r="D798" s="45">
        <f>IF($C$13,[1]!obget([1]!obcall("",$B$13,"getInitialMargin",[1]!obMake("","double",$B798))),"")</f>
        <v>0</v>
      </c>
      <c r="E798" s="42">
        <f t="shared" si="34"/>
        <v>771</v>
      </c>
      <c r="F798" s="42">
        <f>IF($D$22,[1]!obget([1]!obcall("",$B$22,"get",[1]!obMake("","int",E798))),"")</f>
        <v>17.475659287009695</v>
      </c>
      <c r="G798" s="42">
        <f>IF($D$22,[1]!obget([1]!obcall("",$B$23,"get",[1]!obMake("","int",E798)))^2,"")</f>
        <v>7.5456643023259787E-2</v>
      </c>
      <c r="H798" s="42">
        <f>IF($D$22,[1]!obget([1]!obcall("",$B$24,"get",[1]!obMake("","int",E798))),"")</f>
        <v>1.2809007813659403</v>
      </c>
    </row>
    <row r="799" spans="2:8" x14ac:dyDescent="0.3">
      <c r="B799" s="42">
        <f t="shared" si="33"/>
        <v>38.6</v>
      </c>
      <c r="D799" s="45">
        <f>IF($C$13,[1]!obget([1]!obcall("",$B$13,"getInitialMargin",[1]!obMake("","double",$B799))),"")</f>
        <v>0</v>
      </c>
      <c r="E799" s="42">
        <f t="shared" si="34"/>
        <v>772</v>
      </c>
      <c r="F799" s="42">
        <f>IF($D$22,[1]!obget([1]!obcall("",$B$22,"get",[1]!obMake("","int",E799))),"")</f>
        <v>6.0184664898547728</v>
      </c>
      <c r="G799" s="42">
        <f>IF($D$22,[1]!obget([1]!obcall("",$B$23,"get",[1]!obMake("","int",E799)))^2,"")</f>
        <v>2.4497257913365711E-2</v>
      </c>
      <c r="H799" s="42">
        <f>IF($D$22,[1]!obget([1]!obcall("",$B$24,"get",[1]!obMake("","int",E799))),"")</f>
        <v>0.13589939480524549</v>
      </c>
    </row>
    <row r="800" spans="2:8" x14ac:dyDescent="0.3">
      <c r="B800" s="42">
        <f t="shared" si="33"/>
        <v>38.650000000000006</v>
      </c>
      <c r="D800" s="45">
        <f>IF($C$13,[1]!obget([1]!obcall("",$B$13,"getInitialMargin",[1]!obMake("","double",$B800))),"")</f>
        <v>0</v>
      </c>
      <c r="E800" s="42">
        <f t="shared" si="34"/>
        <v>773</v>
      </c>
      <c r="F800" s="42">
        <f>IF($D$22,[1]!obget([1]!obcall("",$B$22,"get",[1]!obMake("","int",E800))),"")</f>
        <v>7.5654162230993229</v>
      </c>
      <c r="G800" s="42">
        <f>IF($D$22,[1]!obget([1]!obcall("",$B$23,"get",[1]!obMake("","int",E800)))^2,"")</f>
        <v>2.4368610005134688E-3</v>
      </c>
      <c r="H800" s="42">
        <f>IF($D$22,[1]!obget([1]!obcall("",$B$24,"get",[1]!obMake("","int",E800))),"")</f>
        <v>0.14473348700389033</v>
      </c>
    </row>
    <row r="801" spans="2:8" x14ac:dyDescent="0.3">
      <c r="B801" s="42">
        <f t="shared" si="33"/>
        <v>38.700000000000003</v>
      </c>
      <c r="D801" s="45">
        <f>IF($C$13,[1]!obget([1]!obcall("",$B$13,"getInitialMargin",[1]!obMake("","double",$B801))),"")</f>
        <v>0</v>
      </c>
      <c r="E801" s="42">
        <f t="shared" si="34"/>
        <v>774</v>
      </c>
      <c r="F801" s="42">
        <f>IF($D$22,[1]!obget([1]!obcall("",$B$22,"get",[1]!obMake("","int",E801))),"")</f>
        <v>9.1782605934817383</v>
      </c>
      <c r="G801" s="42">
        <f>IF($D$22,[1]!obget([1]!obcall("",$B$23,"get",[1]!obMake("","int",E801)))^2,"")</f>
        <v>0.13100439734091779</v>
      </c>
      <c r="H801" s="42">
        <f>IF($D$22,[1]!obget([1]!obcall("",$B$24,"get",[1]!obMake("","int",E801))),"")</f>
        <v>0.20258060263638877</v>
      </c>
    </row>
    <row r="802" spans="2:8" x14ac:dyDescent="0.3">
      <c r="B802" s="42">
        <f t="shared" si="33"/>
        <v>38.75</v>
      </c>
      <c r="D802" s="45">
        <f>IF($C$13,[1]!obget([1]!obcall("",$B$13,"getInitialMargin",[1]!obMake("","double",$B802))),"")</f>
        <v>0</v>
      </c>
      <c r="E802" s="42">
        <f t="shared" si="34"/>
        <v>775</v>
      </c>
      <c r="F802" s="42">
        <f>IF($D$22,[1]!obget([1]!obcall("",$B$22,"get",[1]!obMake("","int",E802))),"")</f>
        <v>5.6202203308237939</v>
      </c>
      <c r="G802" s="42">
        <f>IF($D$22,[1]!obget([1]!obcall("",$B$23,"get",[1]!obMake("","int",E802)))^2,"")</f>
        <v>0.13136321993552011</v>
      </c>
      <c r="H802" s="42">
        <f>IF($D$22,[1]!obget([1]!obcall("",$B$24,"get",[1]!obMake("","int",E802))),"")</f>
        <v>0.14117371880144919</v>
      </c>
    </row>
    <row r="803" spans="2:8" x14ac:dyDescent="0.3">
      <c r="B803" s="42">
        <f t="shared" si="33"/>
        <v>38.800000000000004</v>
      </c>
      <c r="D803" s="45">
        <f>IF($C$13,[1]!obget([1]!obcall("",$B$13,"getInitialMargin",[1]!obMake("","double",$B803))),"")</f>
        <v>0</v>
      </c>
      <c r="E803" s="42">
        <f t="shared" si="34"/>
        <v>776</v>
      </c>
      <c r="F803" s="42">
        <f>IF($D$22,[1]!obget([1]!obcall("",$B$22,"get",[1]!obMake("","int",E803))),"")</f>
        <v>8.8746126254502471</v>
      </c>
      <c r="G803" s="42">
        <f>IF($D$22,[1]!obget([1]!obcall("",$B$23,"get",[1]!obMake("","int",E803)))^2,"")</f>
        <v>0.18294372903048101</v>
      </c>
      <c r="H803" s="42">
        <f>IF($D$22,[1]!obget([1]!obcall("",$B$24,"get",[1]!obMake("","int",E803))),"")</f>
        <v>0.18580235310004622</v>
      </c>
    </row>
    <row r="804" spans="2:8" x14ac:dyDescent="0.3">
      <c r="B804" s="42">
        <f t="shared" si="33"/>
        <v>38.85</v>
      </c>
      <c r="D804" s="45">
        <f>IF($C$13,[1]!obget([1]!obcall("",$B$13,"getInitialMargin",[1]!obMake("","double",$B804))),"")</f>
        <v>0</v>
      </c>
      <c r="E804" s="42">
        <f t="shared" si="34"/>
        <v>777</v>
      </c>
      <c r="F804" s="42">
        <f>IF($D$22,[1]!obget([1]!obcall("",$B$22,"get",[1]!obMake("","int",E804))),"")</f>
        <v>8.8732755670158081</v>
      </c>
      <c r="G804" s="42">
        <f>IF($D$22,[1]!obget([1]!obcall("",$B$23,"get",[1]!obMake("","int",E804)))^2,"")</f>
        <v>0.21151332667994804</v>
      </c>
      <c r="H804" s="42">
        <f>IF($D$22,[1]!obget([1]!obcall("",$B$24,"get",[1]!obMake("","int",E804))),"")</f>
        <v>0.18892139943362318</v>
      </c>
    </row>
    <row r="805" spans="2:8" x14ac:dyDescent="0.3">
      <c r="B805" s="42">
        <f t="shared" si="33"/>
        <v>38.900000000000006</v>
      </c>
      <c r="D805" s="45">
        <f>IF($C$13,[1]!obget([1]!obcall("",$B$13,"getInitialMargin",[1]!obMake("","double",$B805))),"")</f>
        <v>0</v>
      </c>
      <c r="E805" s="42">
        <f t="shared" si="34"/>
        <v>778</v>
      </c>
      <c r="F805" s="42">
        <f>IF($D$22,[1]!obget([1]!obcall("",$B$22,"get",[1]!obMake("","int",E805))),"")</f>
        <v>7.707836268264268</v>
      </c>
      <c r="G805" s="42">
        <f>IF($D$22,[1]!obget([1]!obcall("",$B$23,"get",[1]!obMake("","int",E805)))^2,"")</f>
        <v>0.29736996903931562</v>
      </c>
      <c r="H805" s="42">
        <f>IF($D$22,[1]!obget([1]!obcall("",$B$24,"get",[1]!obMake("","int",E805))),"")</f>
        <v>0.14806660509684055</v>
      </c>
    </row>
    <row r="806" spans="2:8" x14ac:dyDescent="0.3">
      <c r="B806" s="42">
        <f t="shared" si="33"/>
        <v>38.950000000000003</v>
      </c>
      <c r="D806" s="45">
        <f>IF($C$13,[1]!obget([1]!obcall("",$B$13,"getInitialMargin",[1]!obMake("","double",$B806))),"")</f>
        <v>0</v>
      </c>
      <c r="E806" s="42">
        <f t="shared" si="34"/>
        <v>779</v>
      </c>
      <c r="F806" s="42">
        <f>IF($D$22,[1]!obget([1]!obcall("",$B$22,"get",[1]!obMake("","int",E806))),"")</f>
        <v>5.2540910889432091</v>
      </c>
      <c r="G806" s="42">
        <f>IF($D$22,[1]!obget([1]!obcall("",$B$23,"get",[1]!obMake("","int",E806)))^2,"")</f>
        <v>3.4816023025204035E-2</v>
      </c>
      <c r="H806" s="42">
        <f>IF($D$22,[1]!obget([1]!obcall("",$B$24,"get",[1]!obMake("","int",E806))),"")</f>
        <v>0.14816396925722597</v>
      </c>
    </row>
    <row r="807" spans="2:8" x14ac:dyDescent="0.3">
      <c r="B807" s="42">
        <f t="shared" si="33"/>
        <v>39</v>
      </c>
      <c r="D807" s="45">
        <f>IF($C$13,[1]!obget([1]!obcall("",$B$13,"getInitialMargin",[1]!obMake("","double",$B807))),"")</f>
        <v>0</v>
      </c>
      <c r="E807" s="42">
        <f t="shared" si="34"/>
        <v>780</v>
      </c>
      <c r="F807" s="42">
        <f>IF($D$22,[1]!obget([1]!obcall("",$B$22,"get",[1]!obMake("","int",E807))),"")</f>
        <v>7.1792746719801999</v>
      </c>
      <c r="G807" s="42">
        <f>IF($D$22,[1]!obget([1]!obcall("",$B$23,"get",[1]!obMake("","int",E807)))^2,"")</f>
        <v>0.88003801677073556</v>
      </c>
      <c r="H807" s="42">
        <f>IF($D$22,[1]!obget([1]!obcall("",$B$24,"get",[1]!obMake("","int",E807))),"")</f>
        <v>0.14010387458581641</v>
      </c>
    </row>
    <row r="808" spans="2:8" x14ac:dyDescent="0.3">
      <c r="B808" s="42">
        <f t="shared" si="33"/>
        <v>39.050000000000004</v>
      </c>
      <c r="D808" s="45">
        <f>IF($C$13,[1]!obget([1]!obcall("",$B$13,"getInitialMargin",[1]!obMake("","double",$B808))),"")</f>
        <v>0</v>
      </c>
      <c r="E808" s="42">
        <f t="shared" si="34"/>
        <v>781</v>
      </c>
      <c r="F808" s="42">
        <f>IF($D$22,[1]!obget([1]!obcall("",$B$22,"get",[1]!obMake("","int",E808))),"")</f>
        <v>7.0857805693380085</v>
      </c>
      <c r="G808" s="42">
        <f>IF($D$22,[1]!obget([1]!obcall("",$B$23,"get",[1]!obMake("","int",E808)))^2,"")</f>
        <v>0.28347523929127699</v>
      </c>
      <c r="H808" s="42">
        <f>IF($D$22,[1]!obget([1]!obcall("",$B$24,"get",[1]!obMake("","int",E808))),"")</f>
        <v>0.13961680976309621</v>
      </c>
    </row>
    <row r="809" spans="2:8" x14ac:dyDescent="0.3">
      <c r="B809" s="42">
        <f t="shared" si="33"/>
        <v>39.1</v>
      </c>
      <c r="D809" s="45">
        <f>IF($C$13,[1]!obget([1]!obcall("",$B$13,"getInitialMargin",[1]!obMake("","double",$B809))),"")</f>
        <v>0</v>
      </c>
      <c r="E809" s="42">
        <f t="shared" si="34"/>
        <v>782</v>
      </c>
      <c r="F809" s="42">
        <f>IF($D$22,[1]!obget([1]!obcall("",$B$22,"get",[1]!obMake("","int",E809))),"")</f>
        <v>5.4848260147024472</v>
      </c>
      <c r="G809" s="42">
        <f>IF($D$22,[1]!obget([1]!obcall("",$B$23,"get",[1]!obMake("","int",E809)))^2,"")</f>
        <v>0.31897409774463276</v>
      </c>
      <c r="H809" s="42">
        <f>IF($D$22,[1]!obget([1]!obcall("",$B$24,"get",[1]!obMake("","int",E809))),"")</f>
        <v>0.14388295790287953</v>
      </c>
    </row>
    <row r="810" spans="2:8" x14ac:dyDescent="0.3">
      <c r="B810" s="42">
        <f t="shared" si="33"/>
        <v>39.150000000000006</v>
      </c>
      <c r="D810" s="45">
        <f>IF($C$13,[1]!obget([1]!obcall("",$B$13,"getInitialMargin",[1]!obMake("","double",$B810))),"")</f>
        <v>0</v>
      </c>
      <c r="E810" s="42">
        <f t="shared" si="34"/>
        <v>783</v>
      </c>
      <c r="F810" s="42">
        <f>IF($D$22,[1]!obget([1]!obcall("",$B$22,"get",[1]!obMake("","int",E810))),"")</f>
        <v>8.6748441826715652</v>
      </c>
      <c r="G810" s="42">
        <f>IF($D$22,[1]!obget([1]!obcall("",$B$23,"get",[1]!obMake("","int",E810)))^2,"")</f>
        <v>0.23756181067883242</v>
      </c>
      <c r="H810" s="42">
        <f>IF($D$22,[1]!obget([1]!obcall("",$B$24,"get",[1]!obMake("","int",E810))),"")</f>
        <v>0.18423900169623375</v>
      </c>
    </row>
    <row r="811" spans="2:8" x14ac:dyDescent="0.3">
      <c r="B811" s="42">
        <f t="shared" si="33"/>
        <v>39.200000000000003</v>
      </c>
      <c r="D811" s="45">
        <f>IF($C$13,[1]!obget([1]!obcall("",$B$13,"getInitialMargin",[1]!obMake("","double",$B811))),"")</f>
        <v>0</v>
      </c>
      <c r="E811" s="42">
        <f t="shared" si="34"/>
        <v>784</v>
      </c>
      <c r="F811" s="42">
        <f>IF($D$22,[1]!obget([1]!obcall("",$B$22,"get",[1]!obMake("","int",E811))),"")</f>
        <v>6.3919043289148654</v>
      </c>
      <c r="G811" s="42">
        <f>IF($D$22,[1]!obget([1]!obcall("",$B$23,"get",[1]!obMake("","int",E811)))^2,"")</f>
        <v>9.6726957137080863E-2</v>
      </c>
      <c r="H811" s="42">
        <f>IF($D$22,[1]!obget([1]!obcall("",$B$24,"get",[1]!obMake("","int",E811))),"")</f>
        <v>0.13390658087668578</v>
      </c>
    </row>
    <row r="812" spans="2:8" x14ac:dyDescent="0.3">
      <c r="B812" s="42">
        <f t="shared" si="33"/>
        <v>39.25</v>
      </c>
      <c r="D812" s="45">
        <f>IF($C$13,[1]!obget([1]!obcall("",$B$13,"getInitialMargin",[1]!obMake("","double",$B812))),"")</f>
        <v>0</v>
      </c>
      <c r="E812" s="42">
        <f t="shared" si="34"/>
        <v>785</v>
      </c>
      <c r="F812" s="42">
        <f>IF($D$22,[1]!obget([1]!obcall("",$B$22,"get",[1]!obMake("","int",E812))),"")</f>
        <v>6.6654791832621667</v>
      </c>
      <c r="G812" s="42">
        <f>IF($D$22,[1]!obget([1]!obcall("",$B$23,"get",[1]!obMake("","int",E812)))^2,"")</f>
        <v>2.4603196792997374E-3</v>
      </c>
      <c r="H812" s="42">
        <f>IF($D$22,[1]!obget([1]!obcall("",$B$24,"get",[1]!obMake("","int",E812))),"")</f>
        <v>0.134731500865652</v>
      </c>
    </row>
    <row r="813" spans="2:8" x14ac:dyDescent="0.3">
      <c r="B813" s="42">
        <f t="shared" si="33"/>
        <v>39.300000000000004</v>
      </c>
      <c r="D813" s="45">
        <f>IF($C$13,[1]!obget([1]!obcall("",$B$13,"getInitialMargin",[1]!obMake("","double",$B813))),"")</f>
        <v>0</v>
      </c>
      <c r="E813" s="42">
        <f t="shared" si="34"/>
        <v>786</v>
      </c>
      <c r="F813" s="42">
        <f>IF($D$22,[1]!obget([1]!obcall("",$B$22,"get",[1]!obMake("","int",E813))),"")</f>
        <v>8.1225535295575604</v>
      </c>
      <c r="G813" s="42">
        <f>IF($D$22,[1]!obget([1]!obcall("",$B$23,"get",[1]!obMake("","int",E813)))^2,"")</f>
        <v>4.5799290838533832E-2</v>
      </c>
      <c r="H813" s="42">
        <f>IF($D$22,[1]!obget([1]!obcall("",$B$24,"get",[1]!obMake("","int",E813))),"")</f>
        <v>0.15902912401533575</v>
      </c>
    </row>
    <row r="814" spans="2:8" x14ac:dyDescent="0.3">
      <c r="B814" s="42">
        <f t="shared" si="33"/>
        <v>39.35</v>
      </c>
      <c r="D814" s="45">
        <f>IF($C$13,[1]!obget([1]!obcall("",$B$13,"getInitialMargin",[1]!obMake("","double",$B814))),"")</f>
        <v>0</v>
      </c>
      <c r="E814" s="42">
        <f t="shared" si="34"/>
        <v>787</v>
      </c>
      <c r="F814" s="42">
        <f>IF($D$22,[1]!obget([1]!obcall("",$B$22,"get",[1]!obMake("","int",E814))),"")</f>
        <v>7.0049607971215941</v>
      </c>
      <c r="G814" s="42">
        <f>IF($D$22,[1]!obget([1]!obcall("",$B$23,"get",[1]!obMake("","int",E814)))^2,"")</f>
        <v>0.27881541122960501</v>
      </c>
      <c r="H814" s="42">
        <f>IF($D$22,[1]!obget([1]!obcall("",$B$24,"get",[1]!obMake("","int",E814))),"")</f>
        <v>0.13586135589443438</v>
      </c>
    </row>
    <row r="815" spans="2:8" x14ac:dyDescent="0.3">
      <c r="B815" s="42">
        <f t="shared" si="33"/>
        <v>39.400000000000006</v>
      </c>
      <c r="D815" s="45">
        <f>IF($C$13,[1]!obget([1]!obcall("",$B$13,"getInitialMargin",[1]!obMake("","double",$B815))),"")</f>
        <v>0</v>
      </c>
      <c r="E815" s="42">
        <f t="shared" si="34"/>
        <v>788</v>
      </c>
      <c r="F815" s="42">
        <f>IF($D$22,[1]!obget([1]!obcall("",$B$22,"get",[1]!obMake("","int",E815))),"")</f>
        <v>6.9994037343147903</v>
      </c>
      <c r="G815" s="42">
        <f>IF($D$22,[1]!obget([1]!obcall("",$B$23,"get",[1]!obMake("","int",E815)))^2,"")</f>
        <v>2.7148287150967097E-2</v>
      </c>
      <c r="H815" s="42">
        <f>IF($D$22,[1]!obget([1]!obcall("",$B$24,"get",[1]!obMake("","int",E815))),"")</f>
        <v>0.13644742222942907</v>
      </c>
    </row>
    <row r="816" spans="2:8" x14ac:dyDescent="0.3">
      <c r="B816" s="42">
        <f t="shared" si="33"/>
        <v>39.450000000000003</v>
      </c>
      <c r="D816" s="45">
        <f>IF($C$13,[1]!obget([1]!obcall("",$B$13,"getInitialMargin",[1]!obMake("","double",$B816))),"")</f>
        <v>0</v>
      </c>
      <c r="E816" s="42">
        <f t="shared" si="34"/>
        <v>789</v>
      </c>
      <c r="F816" s="42">
        <f>IF($D$22,[1]!obget([1]!obcall("",$B$22,"get",[1]!obMake("","int",E816))),"")</f>
        <v>6.0929217831562319</v>
      </c>
      <c r="G816" s="42">
        <f>IF($D$22,[1]!obget([1]!obcall("",$B$23,"get",[1]!obMake("","int",E816)))^2,"")</f>
        <v>0.27776516396280782</v>
      </c>
      <c r="H816" s="42">
        <f>IF($D$22,[1]!obget([1]!obcall("",$B$24,"get",[1]!obMake("","int",E816))),"")</f>
        <v>0.13517502634414497</v>
      </c>
    </row>
    <row r="817" spans="2:8" x14ac:dyDescent="0.3">
      <c r="B817" s="42">
        <f t="shared" si="33"/>
        <v>39.5</v>
      </c>
      <c r="D817" s="45">
        <f>IF($C$13,[1]!obget([1]!obcall("",$B$13,"getInitialMargin",[1]!obMake("","double",$B817))),"")</f>
        <v>0</v>
      </c>
      <c r="E817" s="42">
        <f t="shared" si="34"/>
        <v>790</v>
      </c>
      <c r="F817" s="42">
        <f>IF($D$22,[1]!obget([1]!obcall("",$B$22,"get",[1]!obMake("","int",E817))),"")</f>
        <v>6.4030333169098572</v>
      </c>
      <c r="G817" s="42">
        <f>IF($D$22,[1]!obget([1]!obcall("",$B$23,"get",[1]!obMake("","int",E817)))^2,"")</f>
        <v>0.37675549585792134</v>
      </c>
      <c r="H817" s="42">
        <f>IF($D$22,[1]!obget([1]!obcall("",$B$24,"get",[1]!obMake("","int",E817))),"")</f>
        <v>0.13396729760694487</v>
      </c>
    </row>
    <row r="818" spans="2:8" x14ac:dyDescent="0.3">
      <c r="B818" s="42">
        <f t="shared" si="33"/>
        <v>39.550000000000004</v>
      </c>
      <c r="D818" s="45">
        <f>IF($C$13,[1]!obget([1]!obcall("",$B$13,"getInitialMargin",[1]!obMake("","double",$B818))),"")</f>
        <v>0</v>
      </c>
      <c r="E818" s="42">
        <f t="shared" si="34"/>
        <v>791</v>
      </c>
      <c r="F818" s="42">
        <f>IF($D$22,[1]!obget([1]!obcall("",$B$22,"get",[1]!obMake("","int",E818))),"")</f>
        <v>5.2053635147954722</v>
      </c>
      <c r="G818" s="42">
        <f>IF($D$22,[1]!obget([1]!obcall("",$B$23,"get",[1]!obMake("","int",E818)))^2,"")</f>
        <v>0.13885495728626324</v>
      </c>
      <c r="H818" s="42">
        <f>IF($D$22,[1]!obget([1]!obcall("",$B$24,"get",[1]!obMake("","int",E818))),"")</f>
        <v>0.14962267990339517</v>
      </c>
    </row>
    <row r="819" spans="2:8" x14ac:dyDescent="0.3">
      <c r="B819" s="42">
        <f t="shared" si="33"/>
        <v>39.6</v>
      </c>
      <c r="D819" s="45">
        <f>IF($C$13,[1]!obget([1]!obcall("",$B$13,"getInitialMargin",[1]!obMake("","double",$B819))),"")</f>
        <v>0</v>
      </c>
      <c r="E819" s="42">
        <f t="shared" si="34"/>
        <v>792</v>
      </c>
      <c r="F819" s="42">
        <f>IF($D$22,[1]!obget([1]!obcall("",$B$22,"get",[1]!obMake("","int",E819))),"")</f>
        <v>8.4734310430768094</v>
      </c>
      <c r="G819" s="42">
        <f>IF($D$22,[1]!obget([1]!obcall("",$B$23,"get",[1]!obMake("","int",E819)))^2,"")</f>
        <v>5.4407105989850636E-2</v>
      </c>
      <c r="H819" s="42">
        <f>IF($D$22,[1]!obget([1]!obcall("",$B$24,"get",[1]!obMake("","int",E819))),"")</f>
        <v>0.17260114214125499</v>
      </c>
    </row>
    <row r="820" spans="2:8" x14ac:dyDescent="0.3">
      <c r="B820" s="42">
        <f t="shared" si="33"/>
        <v>39.650000000000006</v>
      </c>
      <c r="D820" s="45">
        <f>IF($C$13,[1]!obget([1]!obcall("",$B$13,"getInitialMargin",[1]!obMake("","double",$B820))),"")</f>
        <v>0</v>
      </c>
      <c r="E820" s="42">
        <f t="shared" si="34"/>
        <v>793</v>
      </c>
      <c r="F820" s="42">
        <f>IF($D$22,[1]!obget([1]!obcall("",$B$22,"get",[1]!obMake("","int",E820))),"")</f>
        <v>8.776990271013803</v>
      </c>
      <c r="G820" s="42">
        <f>IF($D$22,[1]!obget([1]!obcall("",$B$23,"get",[1]!obMake("","int",E820)))^2,"")</f>
        <v>8.1910670403827379E-2</v>
      </c>
      <c r="H820" s="42">
        <f>IF($D$22,[1]!obget([1]!obcall("",$B$24,"get",[1]!obMake("","int",E820))),"")</f>
        <v>0.19126554791969119</v>
      </c>
    </row>
    <row r="821" spans="2:8" x14ac:dyDescent="0.3">
      <c r="B821" s="42">
        <f t="shared" si="33"/>
        <v>39.700000000000003</v>
      </c>
      <c r="D821" s="45">
        <f>IF($C$13,[1]!obget([1]!obcall("",$B$13,"getInitialMargin",[1]!obMake("","double",$B821))),"")</f>
        <v>0</v>
      </c>
      <c r="E821" s="42">
        <f t="shared" si="34"/>
        <v>794</v>
      </c>
      <c r="F821" s="42">
        <f>IF($D$22,[1]!obget([1]!obcall("",$B$22,"get",[1]!obMake("","int",E821))),"")</f>
        <v>4.4032572952880837</v>
      </c>
      <c r="G821" s="42">
        <f>IF($D$22,[1]!obget([1]!obcall("",$B$23,"get",[1]!obMake("","int",E821)))^2,"")</f>
        <v>2.6720188549149639E-3</v>
      </c>
      <c r="H821" s="42">
        <f>IF($D$22,[1]!obget([1]!obcall("",$B$24,"get",[1]!obMake("","int",E821))),"")</f>
        <v>0.17685153630004866</v>
      </c>
    </row>
    <row r="822" spans="2:8" x14ac:dyDescent="0.3">
      <c r="B822" s="42">
        <f t="shared" si="33"/>
        <v>39.75</v>
      </c>
      <c r="D822" s="45">
        <f>IF($C$13,[1]!obget([1]!obcall("",$B$13,"getInitialMargin",[1]!obMake("","double",$B822))),"")</f>
        <v>0</v>
      </c>
      <c r="E822" s="42">
        <f t="shared" si="34"/>
        <v>795</v>
      </c>
      <c r="F822" s="42">
        <f>IF($D$22,[1]!obget([1]!obcall("",$B$22,"get",[1]!obMake("","int",E822))),"")</f>
        <v>7.5674260386958654</v>
      </c>
      <c r="G822" s="42">
        <f>IF($D$22,[1]!obget([1]!obcall("",$B$23,"get",[1]!obMake("","int",E822)))^2,"")</f>
        <v>0.47151582706823669</v>
      </c>
      <c r="H822" s="42">
        <f>IF($D$22,[1]!obget([1]!obcall("",$B$24,"get",[1]!obMake("","int",E822))),"")</f>
        <v>0.14450212117393413</v>
      </c>
    </row>
    <row r="823" spans="2:8" x14ac:dyDescent="0.3">
      <c r="B823" s="42">
        <f t="shared" si="33"/>
        <v>39.800000000000004</v>
      </c>
      <c r="D823" s="45">
        <f>IF($C$13,[1]!obget([1]!obcall("",$B$13,"getInitialMargin",[1]!obMake("","double",$B823))),"")</f>
        <v>0</v>
      </c>
      <c r="E823" s="42">
        <f t="shared" si="34"/>
        <v>796</v>
      </c>
      <c r="F823" s="42">
        <f>IF($D$22,[1]!obget([1]!obcall("",$B$22,"get",[1]!obMake("","int",E823))),"")</f>
        <v>6.387977584699378</v>
      </c>
      <c r="G823" s="42">
        <f>IF($D$22,[1]!obget([1]!obcall("",$B$23,"get",[1]!obMake("","int",E823)))^2,"")</f>
        <v>0.10777096954307916</v>
      </c>
      <c r="H823" s="42">
        <f>IF($D$22,[1]!obget([1]!obcall("",$B$24,"get",[1]!obMake("","int",E823))),"")</f>
        <v>0.13402091731577165</v>
      </c>
    </row>
    <row r="824" spans="2:8" x14ac:dyDescent="0.3">
      <c r="B824" s="42">
        <f t="shared" si="33"/>
        <v>39.85</v>
      </c>
      <c r="D824" s="45">
        <f>IF($C$13,[1]!obget([1]!obcall("",$B$13,"getInitialMargin",[1]!obMake("","double",$B824))),"")</f>
        <v>0</v>
      </c>
      <c r="E824" s="42">
        <f t="shared" si="34"/>
        <v>797</v>
      </c>
      <c r="F824" s="42">
        <f>IF($D$22,[1]!obget([1]!obcall("",$B$22,"get",[1]!obMake("","int",E824))),"")</f>
        <v>9.8993376776018387</v>
      </c>
      <c r="G824" s="42">
        <f>IF($D$22,[1]!obget([1]!obcall("",$B$23,"get",[1]!obMake("","int",E824)))^2,"")</f>
        <v>2.079280140327306E-3</v>
      </c>
      <c r="H824" s="42">
        <f>IF($D$22,[1]!obget([1]!obcall("",$B$24,"get",[1]!obMake("","int",E824))),"")</f>
        <v>0.24516614961504624</v>
      </c>
    </row>
    <row r="825" spans="2:8" x14ac:dyDescent="0.3">
      <c r="B825" s="42">
        <f t="shared" si="33"/>
        <v>39.900000000000006</v>
      </c>
      <c r="D825" s="45">
        <f>IF($C$13,[1]!obget([1]!obcall("",$B$13,"getInitialMargin",[1]!obMake("","double",$B825))),"")</f>
        <v>0</v>
      </c>
      <c r="E825" s="42">
        <f t="shared" si="34"/>
        <v>798</v>
      </c>
      <c r="F825" s="42">
        <f>IF($D$22,[1]!obget([1]!obcall("",$B$22,"get",[1]!obMake("","int",E825))),"")</f>
        <v>8.2460087781558666</v>
      </c>
      <c r="G825" s="42">
        <f>IF($D$22,[1]!obget([1]!obcall("",$B$23,"get",[1]!obMake("","int",E825)))^2,"")</f>
        <v>4.7828982398597904E-2</v>
      </c>
      <c r="H825" s="42">
        <f>IF($D$22,[1]!obget([1]!obcall("",$B$24,"get",[1]!obMake("","int",E825))),"")</f>
        <v>0.16261008216082817</v>
      </c>
    </row>
    <row r="826" spans="2:8" x14ac:dyDescent="0.3">
      <c r="B826" s="42">
        <f t="shared" si="33"/>
        <v>39.950000000000003</v>
      </c>
      <c r="D826" s="45">
        <f>IF($C$13,[1]!obget([1]!obcall("",$B$13,"getInitialMargin",[1]!obMake("","double",$B826))),"")</f>
        <v>0</v>
      </c>
      <c r="E826" s="42">
        <f t="shared" si="34"/>
        <v>799</v>
      </c>
      <c r="F826" s="42">
        <f>IF($D$22,[1]!obget([1]!obcall("",$B$22,"get",[1]!obMake("","int",E826))),"")</f>
        <v>8.3441668653334133</v>
      </c>
      <c r="G826" s="42">
        <f>IF($D$22,[1]!obget([1]!obcall("",$B$23,"get",[1]!obMake("","int",E826)))^2,"")</f>
        <v>0.4465365988516603</v>
      </c>
      <c r="H826" s="42">
        <f>IF($D$22,[1]!obget([1]!obcall("",$B$24,"get",[1]!obMake("","int",E826))),"")</f>
        <v>0.16817139760013211</v>
      </c>
    </row>
    <row r="827" spans="2:8" x14ac:dyDescent="0.3">
      <c r="B827" s="42">
        <f t="shared" si="33"/>
        <v>40</v>
      </c>
      <c r="D827" s="45">
        <f>IF($C$13,[1]!obget([1]!obcall("",$B$13,"getInitialMargin",[1]!obMake("","double",$B827))),"")</f>
        <v>0</v>
      </c>
      <c r="E827" s="42">
        <f t="shared" si="34"/>
        <v>800</v>
      </c>
      <c r="F827" s="42">
        <f>IF($D$22,[1]!obget([1]!obcall("",$B$22,"get",[1]!obMake("","int",E827))),"")</f>
        <v>9.4703204703666568</v>
      </c>
      <c r="G827" s="42">
        <f>IF($D$22,[1]!obget([1]!obcall("",$B$23,"get",[1]!obMake("","int",E827)))^2,"")</f>
        <v>0.11583385985837746</v>
      </c>
      <c r="H827" s="42">
        <f>IF($D$22,[1]!obget([1]!obcall("",$B$24,"get",[1]!obMake("","int",E827))),"")</f>
        <v>0.2436640110164634</v>
      </c>
    </row>
    <row r="828" spans="2:8" x14ac:dyDescent="0.3">
      <c r="B828" s="42">
        <f t="shared" si="33"/>
        <v>40.050000000000004</v>
      </c>
      <c r="D828" s="45">
        <f>IF($C$13,[1]!obget([1]!obcall("",$B$13,"getInitialMargin",[1]!obMake("","double",$B828))),"")</f>
        <v>0</v>
      </c>
      <c r="E828" s="42">
        <f t="shared" si="34"/>
        <v>801</v>
      </c>
      <c r="F828" s="42">
        <f>IF($D$22,[1]!obget([1]!obcall("",$B$22,"get",[1]!obMake("","int",E828))),"")</f>
        <v>8.3056776667039074</v>
      </c>
      <c r="G828" s="42">
        <f>IF($D$22,[1]!obget([1]!obcall("",$B$23,"get",[1]!obMake("","int",E828)))^2,"")</f>
        <v>9.0729516668306476E-2</v>
      </c>
      <c r="H828" s="42">
        <f>IF($D$22,[1]!obget([1]!obcall("",$B$24,"get",[1]!obMake("","int",E828))),"")</f>
        <v>0.16415214135471667</v>
      </c>
    </row>
    <row r="829" spans="2:8" x14ac:dyDescent="0.3">
      <c r="B829" s="42">
        <f t="shared" si="33"/>
        <v>40.1</v>
      </c>
      <c r="D829" s="45">
        <f>IF($C$13,[1]!obget([1]!obcall("",$B$13,"getInitialMargin",[1]!obMake("","double",$B829))),"")</f>
        <v>0</v>
      </c>
      <c r="E829" s="42">
        <f t="shared" si="34"/>
        <v>802</v>
      </c>
      <c r="F829" s="42">
        <f>IF($D$22,[1]!obget([1]!obcall("",$B$22,"get",[1]!obMake("","int",E829))),"")</f>
        <v>7.4447432737462123</v>
      </c>
      <c r="G829" s="42">
        <f>IF($D$22,[1]!obget([1]!obcall("",$B$23,"get",[1]!obMake("","int",E829)))^2,"")</f>
        <v>5.3094658848760565E-2</v>
      </c>
      <c r="H829" s="42">
        <f>IF($D$22,[1]!obget([1]!obcall("",$B$24,"get",[1]!obMake("","int",E829))),"")</f>
        <v>0.14466109256988569</v>
      </c>
    </row>
    <row r="830" spans="2:8" x14ac:dyDescent="0.3">
      <c r="B830" s="42">
        <f t="shared" si="33"/>
        <v>40.150000000000006</v>
      </c>
      <c r="D830" s="45">
        <f>IF($C$13,[1]!obget([1]!obcall("",$B$13,"getInitialMargin",[1]!obMake("","double",$B830))),"")</f>
        <v>0</v>
      </c>
      <c r="E830" s="42">
        <f t="shared" si="34"/>
        <v>803</v>
      </c>
      <c r="F830" s="42">
        <f>IF($D$22,[1]!obget([1]!obcall("",$B$22,"get",[1]!obMake("","int",E830))),"")</f>
        <v>6.8628253057133026</v>
      </c>
      <c r="G830" s="42">
        <f>IF($D$22,[1]!obget([1]!obcall("",$B$23,"get",[1]!obMake("","int",E830)))^2,"")</f>
        <v>1.6566348064542165E-2</v>
      </c>
      <c r="H830" s="42">
        <f>IF($D$22,[1]!obget([1]!obcall("",$B$24,"get",[1]!obMake("","int",E830))),"")</f>
        <v>0.13537922162716565</v>
      </c>
    </row>
    <row r="831" spans="2:8" x14ac:dyDescent="0.3">
      <c r="B831" s="42">
        <f t="shared" si="33"/>
        <v>40.200000000000003</v>
      </c>
      <c r="D831" s="45">
        <f>IF($C$13,[1]!obget([1]!obcall("",$B$13,"getInitialMargin",[1]!obMake("","double",$B831))),"")</f>
        <v>0</v>
      </c>
      <c r="E831" s="42">
        <f t="shared" si="34"/>
        <v>804</v>
      </c>
      <c r="F831" s="42">
        <f>IF($D$22,[1]!obget([1]!obcall("",$B$22,"get",[1]!obMake("","int",E831))),"")</f>
        <v>6.4378296851514634</v>
      </c>
      <c r="G831" s="42">
        <f>IF($D$22,[1]!obget([1]!obcall("",$B$23,"get",[1]!obMake("","int",E831)))^2,"")</f>
        <v>2.723783181512637E-3</v>
      </c>
      <c r="H831" s="42">
        <f>IF($D$22,[1]!obget([1]!obcall("",$B$24,"get",[1]!obMake("","int",E831))),"")</f>
        <v>0.13398316667477839</v>
      </c>
    </row>
    <row r="832" spans="2:8" x14ac:dyDescent="0.3">
      <c r="B832" s="42">
        <f t="shared" si="33"/>
        <v>40.25</v>
      </c>
      <c r="D832" s="45">
        <f>IF($C$13,[1]!obget([1]!obcall("",$B$13,"getInitialMargin",[1]!obMake("","double",$B832))),"")</f>
        <v>0</v>
      </c>
      <c r="E832" s="42">
        <f t="shared" si="34"/>
        <v>805</v>
      </c>
      <c r="F832" s="42">
        <f>IF($D$22,[1]!obget([1]!obcall("",$B$22,"get",[1]!obMake("","int",E832))),"")</f>
        <v>8.3921086379019449</v>
      </c>
      <c r="G832" s="42">
        <f>IF($D$22,[1]!obget([1]!obcall("",$B$23,"get",[1]!obMake("","int",E832)))^2,"")</f>
        <v>5.9491712813101762E-2</v>
      </c>
      <c r="H832" s="42">
        <f>IF($D$22,[1]!obget([1]!obcall("",$B$24,"get",[1]!obMake("","int",E832))),"")</f>
        <v>0.16623647001941888</v>
      </c>
    </row>
    <row r="833" spans="2:8" x14ac:dyDescent="0.3">
      <c r="B833" s="42">
        <f t="shared" si="33"/>
        <v>40.300000000000004</v>
      </c>
      <c r="D833" s="45">
        <f>IF($C$13,[1]!obget([1]!obcall("",$B$13,"getInitialMargin",[1]!obMake("","double",$B833))),"")</f>
        <v>0</v>
      </c>
      <c r="E833" s="42">
        <f t="shared" si="34"/>
        <v>806</v>
      </c>
      <c r="F833" s="42">
        <f>IF($D$22,[1]!obget([1]!obcall("",$B$22,"get",[1]!obMake("","int",E833))),"")</f>
        <v>7.4479385829596296</v>
      </c>
      <c r="G833" s="42">
        <f>IF($D$22,[1]!obget([1]!obcall("",$B$23,"get",[1]!obMake("","int",E833)))^2,"")</f>
        <v>1.3537713709190949E-2</v>
      </c>
      <c r="H833" s="42">
        <f>IF($D$22,[1]!obget([1]!obcall("",$B$24,"get",[1]!obMake("","int",E833))),"")</f>
        <v>0.14460152545331417</v>
      </c>
    </row>
    <row r="834" spans="2:8" x14ac:dyDescent="0.3">
      <c r="B834" s="42">
        <f t="shared" si="33"/>
        <v>40.35</v>
      </c>
      <c r="D834" s="45">
        <f>IF($C$13,[1]!obget([1]!obcall("",$B$13,"getInitialMargin",[1]!obMake("","double",$B834))),"")</f>
        <v>0</v>
      </c>
      <c r="E834" s="42">
        <f t="shared" si="34"/>
        <v>807</v>
      </c>
      <c r="F834" s="42">
        <f>IF($D$22,[1]!obget([1]!obcall("",$B$22,"get",[1]!obMake("","int",E834))),"")</f>
        <v>12.496672841948302</v>
      </c>
      <c r="G834" s="42">
        <f>IF($D$22,[1]!obget([1]!obcall("",$B$23,"get",[1]!obMake("","int",E834)))^2,"")</f>
        <v>1.2925404016289166</v>
      </c>
      <c r="H834" s="42">
        <f>IF($D$22,[1]!obget([1]!obcall("",$B$24,"get",[1]!obMake("","int",E834))),"")</f>
        <v>0.50535423221903941</v>
      </c>
    </row>
    <row r="835" spans="2:8" x14ac:dyDescent="0.3">
      <c r="B835" s="42">
        <f t="shared" si="33"/>
        <v>40.400000000000006</v>
      </c>
      <c r="D835" s="45">
        <f>IF($C$13,[1]!obget([1]!obcall("",$B$13,"getInitialMargin",[1]!obMake("","double",$B835))),"")</f>
        <v>0</v>
      </c>
      <c r="E835" s="42">
        <f t="shared" si="34"/>
        <v>808</v>
      </c>
      <c r="F835" s="42">
        <f>IF($D$22,[1]!obget([1]!obcall("",$B$22,"get",[1]!obMake("","int",E835))),"")</f>
        <v>7.6255648762504959</v>
      </c>
      <c r="G835" s="42">
        <f>IF($D$22,[1]!obget([1]!obcall("",$B$23,"get",[1]!obMake("","int",E835)))^2,"")</f>
        <v>0.10487613146267066</v>
      </c>
      <c r="H835" s="42">
        <f>IF($D$22,[1]!obget([1]!obcall("",$B$24,"get",[1]!obMake("","int",E835))),"")</f>
        <v>0.14460198820588643</v>
      </c>
    </row>
    <row r="836" spans="2:8" x14ac:dyDescent="0.3">
      <c r="B836" s="42">
        <f t="shared" si="33"/>
        <v>40.450000000000003</v>
      </c>
      <c r="D836" s="45">
        <f>IF($C$13,[1]!obget([1]!obcall("",$B$13,"getInitialMargin",[1]!obMake("","double",$B836))),"")</f>
        <v>0</v>
      </c>
      <c r="E836" s="42">
        <f t="shared" si="34"/>
        <v>809</v>
      </c>
      <c r="F836" s="42">
        <f>IF($D$22,[1]!obget([1]!obcall("",$B$22,"get",[1]!obMake("","int",E836))),"")</f>
        <v>12.44572383836937</v>
      </c>
      <c r="G836" s="42">
        <f>IF($D$22,[1]!obget([1]!obcall("",$B$23,"get",[1]!obMake("","int",E836)))^2,"")</f>
        <v>1.2435612317363436E-2</v>
      </c>
      <c r="H836" s="42">
        <f>IF($D$22,[1]!obget([1]!obcall("",$B$24,"get",[1]!obMake("","int",E836))),"")</f>
        <v>0.46893746244298229</v>
      </c>
    </row>
    <row r="837" spans="2:8" x14ac:dyDescent="0.3">
      <c r="B837" s="42">
        <f t="shared" si="33"/>
        <v>40.5</v>
      </c>
      <c r="D837" s="45">
        <f>IF($C$13,[1]!obget([1]!obcall("",$B$13,"getInitialMargin",[1]!obMake("","double",$B837))),"")</f>
        <v>0</v>
      </c>
      <c r="E837" s="42">
        <f t="shared" si="34"/>
        <v>810</v>
      </c>
      <c r="F837" s="42">
        <f>IF($D$22,[1]!obget([1]!obcall("",$B$22,"get",[1]!obMake("","int",E837))),"")</f>
        <v>8.1556460944052933</v>
      </c>
      <c r="G837" s="42">
        <f>IF($D$22,[1]!obget([1]!obcall("",$B$23,"get",[1]!obMake("","int",E837)))^2,"")</f>
        <v>4.8174361019187734E-3</v>
      </c>
      <c r="H837" s="42">
        <f>IF($D$22,[1]!obget([1]!obcall("",$B$24,"get",[1]!obMake("","int",E837))),"")</f>
        <v>0.16457194009937015</v>
      </c>
    </row>
    <row r="838" spans="2:8" x14ac:dyDescent="0.3">
      <c r="B838" s="42">
        <f t="shared" si="33"/>
        <v>40.550000000000004</v>
      </c>
      <c r="D838" s="45">
        <f>IF($C$13,[1]!obget([1]!obcall("",$B$13,"getInitialMargin",[1]!obMake("","double",$B838))),"")</f>
        <v>0</v>
      </c>
      <c r="E838" s="42">
        <f t="shared" si="34"/>
        <v>811</v>
      </c>
      <c r="F838" s="42">
        <f>IF($D$22,[1]!obget([1]!obcall("",$B$22,"get",[1]!obMake("","int",E838))),"")</f>
        <v>11.517028368767791</v>
      </c>
      <c r="G838" s="42">
        <f>IF($D$22,[1]!obget([1]!obcall("",$B$23,"get",[1]!obMake("","int",E838)))^2,"")</f>
        <v>5.477458320389892E-2</v>
      </c>
      <c r="H838" s="42">
        <f>IF($D$22,[1]!obget([1]!obcall("",$B$24,"get",[1]!obMake("","int",E838))),"")</f>
        <v>0.37228598117685641</v>
      </c>
    </row>
    <row r="839" spans="2:8" x14ac:dyDescent="0.3">
      <c r="B839" s="42">
        <f t="shared" si="33"/>
        <v>40.6</v>
      </c>
      <c r="D839" s="45">
        <f>IF($C$13,[1]!obget([1]!obcall("",$B$13,"getInitialMargin",[1]!obMake("","double",$B839))),"")</f>
        <v>0</v>
      </c>
      <c r="E839" s="42">
        <f t="shared" si="34"/>
        <v>812</v>
      </c>
      <c r="F839" s="42">
        <f>IF($D$22,[1]!obget([1]!obcall("",$B$22,"get",[1]!obMake("","int",E839))),"")</f>
        <v>12.527131153142932</v>
      </c>
      <c r="G839" s="42">
        <f>IF($D$22,[1]!obget([1]!obcall("",$B$23,"get",[1]!obMake("","int",E839)))^2,"")</f>
        <v>3.848564010262797E-2</v>
      </c>
      <c r="H839" s="42">
        <f>IF($D$22,[1]!obget([1]!obcall("",$B$24,"get",[1]!obMake("","int",E839))),"")</f>
        <v>0.49619685515046208</v>
      </c>
    </row>
    <row r="840" spans="2:8" x14ac:dyDescent="0.3">
      <c r="B840" s="42">
        <f t="shared" si="33"/>
        <v>40.650000000000006</v>
      </c>
      <c r="D840" s="45">
        <f>IF($C$13,[1]!obget([1]!obcall("",$B$13,"getInitialMargin",[1]!obMake("","double",$B840))),"")</f>
        <v>0</v>
      </c>
      <c r="E840" s="42">
        <f t="shared" si="34"/>
        <v>813</v>
      </c>
      <c r="F840" s="42">
        <f>IF($D$22,[1]!obget([1]!obcall("",$B$22,"get",[1]!obMake("","int",E840))),"")</f>
        <v>7.2988274404732687</v>
      </c>
      <c r="G840" s="42">
        <f>IF($D$22,[1]!obget([1]!obcall("",$B$23,"get",[1]!obMake("","int",E840)))^2,"")</f>
        <v>1.3849246892878749E-2</v>
      </c>
      <c r="H840" s="42">
        <f>IF($D$22,[1]!obget([1]!obcall("",$B$24,"get",[1]!obMake("","int",E840))),"")</f>
        <v>0.13995244753476155</v>
      </c>
    </row>
    <row r="841" spans="2:8" x14ac:dyDescent="0.3">
      <c r="B841" s="42">
        <f t="shared" si="33"/>
        <v>40.700000000000003</v>
      </c>
      <c r="D841" s="45">
        <f>IF($C$13,[1]!obget([1]!obcall("",$B$13,"getInitialMargin",[1]!obMake("","double",$B841))),"")</f>
        <v>0</v>
      </c>
      <c r="E841" s="42">
        <f t="shared" si="34"/>
        <v>814</v>
      </c>
      <c r="F841" s="42">
        <f>IF($D$22,[1]!obget([1]!obcall("",$B$22,"get",[1]!obMake("","int",E841))),"")</f>
        <v>11.370844164570268</v>
      </c>
      <c r="G841" s="42">
        <f>IF($D$22,[1]!obget([1]!obcall("",$B$23,"get",[1]!obMake("","int",E841)))^2,"")</f>
        <v>1.164896869299227</v>
      </c>
      <c r="H841" s="42">
        <f>IF($D$22,[1]!obget([1]!obcall("",$B$24,"get",[1]!obMake("","int",E841))),"")</f>
        <v>0.35545710128738484</v>
      </c>
    </row>
    <row r="842" spans="2:8" x14ac:dyDescent="0.3">
      <c r="B842" s="42">
        <f t="shared" si="33"/>
        <v>40.75</v>
      </c>
      <c r="D842" s="45">
        <f>IF($C$13,[1]!obget([1]!obcall("",$B$13,"getInitialMargin",[1]!obMake("","double",$B842))),"")</f>
        <v>0</v>
      </c>
      <c r="E842" s="42">
        <f t="shared" si="34"/>
        <v>815</v>
      </c>
      <c r="F842" s="42">
        <f>IF($D$22,[1]!obget([1]!obcall("",$B$22,"get",[1]!obMake("","int",E842))),"")</f>
        <v>8.5345263024527434</v>
      </c>
      <c r="G842" s="42">
        <f>IF($D$22,[1]!obget([1]!obcall("",$B$23,"get",[1]!obMake("","int",E842)))^2,"")</f>
        <v>3.5503187980893351E-2</v>
      </c>
      <c r="H842" s="42">
        <f>IF($D$22,[1]!obget([1]!obcall("",$B$24,"get",[1]!obMake("","int",E842))),"")</f>
        <v>0.17716266769417333</v>
      </c>
    </row>
    <row r="843" spans="2:8" x14ac:dyDescent="0.3">
      <c r="B843" s="42">
        <f t="shared" si="33"/>
        <v>40.800000000000004</v>
      </c>
      <c r="D843" s="45">
        <f>IF($C$13,[1]!obget([1]!obcall("",$B$13,"getInitialMargin",[1]!obMake("","double",$B843))),"")</f>
        <v>0</v>
      </c>
      <c r="E843" s="42">
        <f t="shared" si="34"/>
        <v>816</v>
      </c>
      <c r="F843" s="42">
        <f>IF($D$22,[1]!obget([1]!obcall("",$B$22,"get",[1]!obMake("","int",E843))),"")</f>
        <v>7.8791055477284999</v>
      </c>
      <c r="G843" s="42">
        <f>IF($D$22,[1]!obget([1]!obcall("",$B$23,"get",[1]!obMake("","int",E843)))^2,"")</f>
        <v>9.0064874959735627E-2</v>
      </c>
      <c r="H843" s="42">
        <f>IF($D$22,[1]!obget([1]!obcall("",$B$24,"get",[1]!obMake("","int",E843))),"")</f>
        <v>0.15723876187595165</v>
      </c>
    </row>
    <row r="844" spans="2:8" x14ac:dyDescent="0.3">
      <c r="B844" s="42">
        <f t="shared" si="33"/>
        <v>40.85</v>
      </c>
      <c r="D844" s="45">
        <f>IF($C$13,[1]!obget([1]!obcall("",$B$13,"getInitialMargin",[1]!obMake("","double",$B844))),"")</f>
        <v>0</v>
      </c>
      <c r="E844" s="42">
        <f t="shared" si="34"/>
        <v>817</v>
      </c>
      <c r="F844" s="42">
        <f>IF($D$22,[1]!obget([1]!obcall("",$B$22,"get",[1]!obMake("","int",E844))),"")</f>
        <v>9.8216554840312256</v>
      </c>
      <c r="G844" s="42">
        <f>IF($D$22,[1]!obget([1]!obcall("",$B$23,"get",[1]!obMake("","int",E844)))^2,"")</f>
        <v>6.9852685540720924E-2</v>
      </c>
      <c r="H844" s="42">
        <f>IF($D$22,[1]!obget([1]!obcall("",$B$24,"get",[1]!obMake("","int",E844))),"")</f>
        <v>0.23834929953945005</v>
      </c>
    </row>
    <row r="845" spans="2:8" x14ac:dyDescent="0.3">
      <c r="B845" s="42">
        <f t="shared" si="33"/>
        <v>40.900000000000006</v>
      </c>
      <c r="D845" s="45">
        <f>IF($C$13,[1]!obget([1]!obcall("",$B$13,"getInitialMargin",[1]!obMake("","double",$B845))),"")</f>
        <v>0</v>
      </c>
      <c r="E845" s="42">
        <f t="shared" si="34"/>
        <v>818</v>
      </c>
      <c r="F845" s="42">
        <f>IF($D$22,[1]!obget([1]!obcall("",$B$22,"get",[1]!obMake("","int",E845))),"")</f>
        <v>6.1341433086845498</v>
      </c>
      <c r="G845" s="42">
        <f>IF($D$22,[1]!obget([1]!obcall("",$B$23,"get",[1]!obMake("","int",E845)))^2,"")</f>
        <v>7.5468994489148303E-2</v>
      </c>
      <c r="H845" s="42">
        <f>IF($D$22,[1]!obget([1]!obcall("",$B$24,"get",[1]!obMake("","int",E845))),"")</f>
        <v>0.13518684392630481</v>
      </c>
    </row>
    <row r="846" spans="2:8" x14ac:dyDescent="0.3">
      <c r="B846" s="42">
        <f t="shared" si="33"/>
        <v>40.950000000000003</v>
      </c>
      <c r="D846" s="45">
        <f>IF($C$13,[1]!obget([1]!obcall("",$B$13,"getInitialMargin",[1]!obMake("","double",$B846))),"")</f>
        <v>0</v>
      </c>
      <c r="E846" s="42">
        <f t="shared" si="34"/>
        <v>819</v>
      </c>
      <c r="F846" s="42">
        <f>IF($D$22,[1]!obget([1]!obcall("",$B$22,"get",[1]!obMake("","int",E846))),"")</f>
        <v>8.7514445522074702</v>
      </c>
      <c r="G846" s="42">
        <f>IF($D$22,[1]!obget([1]!obcall("",$B$23,"get",[1]!obMake("","int",E846)))^2,"")</f>
        <v>4.7141864696584795E-2</v>
      </c>
      <c r="H846" s="42">
        <f>IF($D$22,[1]!obget([1]!obcall("",$B$24,"get",[1]!obMake("","int",E846))),"")</f>
        <v>0.18110292235855752</v>
      </c>
    </row>
    <row r="847" spans="2:8" x14ac:dyDescent="0.3">
      <c r="B847" s="42">
        <f t="shared" si="33"/>
        <v>41</v>
      </c>
      <c r="D847" s="45">
        <f>IF($C$13,[1]!obget([1]!obcall("",$B$13,"getInitialMargin",[1]!obMake("","double",$B847))),"")</f>
        <v>0</v>
      </c>
      <c r="E847" s="42">
        <f t="shared" si="34"/>
        <v>820</v>
      </c>
      <c r="F847" s="42">
        <f>IF($D$22,[1]!obget([1]!obcall("",$B$22,"get",[1]!obMake("","int",E847))),"")</f>
        <v>11.682331610240556</v>
      </c>
      <c r="G847" s="42">
        <f>IF($D$22,[1]!obget([1]!obcall("",$B$23,"get",[1]!obMake("","int",E847)))^2,"")</f>
        <v>0.9481580757819974</v>
      </c>
      <c r="H847" s="42">
        <f>IF($D$22,[1]!obget([1]!obcall("",$B$24,"get",[1]!obMake("","int",E847))),"")</f>
        <v>0.43629902364910333</v>
      </c>
    </row>
    <row r="848" spans="2:8" x14ac:dyDescent="0.3">
      <c r="B848" s="42">
        <f t="shared" si="33"/>
        <v>41.050000000000004</v>
      </c>
      <c r="D848" s="45">
        <f>IF($C$13,[1]!obget([1]!obcall("",$B$13,"getInitialMargin",[1]!obMake("","double",$B848))),"")</f>
        <v>0</v>
      </c>
      <c r="E848" s="42">
        <f t="shared" si="34"/>
        <v>821</v>
      </c>
      <c r="F848" s="42">
        <f>IF($D$22,[1]!obget([1]!obcall("",$B$22,"get",[1]!obMake("","int",E848))),"")</f>
        <v>7.8149209521069851</v>
      </c>
      <c r="G848" s="42">
        <f>IF($D$22,[1]!obget([1]!obcall("",$B$23,"get",[1]!obMake("","int",E848)))^2,"")</f>
        <v>0.32875977147456803</v>
      </c>
      <c r="H848" s="42">
        <f>IF($D$22,[1]!obget([1]!obcall("",$B$24,"get",[1]!obMake("","int",E848))),"")</f>
        <v>0.15354198970622257</v>
      </c>
    </row>
    <row r="849" spans="2:8" x14ac:dyDescent="0.3">
      <c r="B849" s="42">
        <f t="shared" si="33"/>
        <v>41.1</v>
      </c>
      <c r="D849" s="45">
        <f>IF($C$13,[1]!obget([1]!obcall("",$B$13,"getInitialMargin",[1]!obMake("","double",$B849))),"")</f>
        <v>0</v>
      </c>
      <c r="E849" s="42">
        <f t="shared" si="34"/>
        <v>822</v>
      </c>
      <c r="F849" s="42">
        <f>IF($D$22,[1]!obget([1]!obcall("",$B$22,"get",[1]!obMake("","int",E849))),"")</f>
        <v>8.6253499516526428</v>
      </c>
      <c r="G849" s="42">
        <f>IF($D$22,[1]!obget([1]!obcall("",$B$23,"get",[1]!obMake("","int",E849)))^2,"")</f>
        <v>0.13958278347064448</v>
      </c>
      <c r="H849" s="42">
        <f>IF($D$22,[1]!obget([1]!obcall("",$B$24,"get",[1]!obMake("","int",E849))),"")</f>
        <v>0.18079271700080013</v>
      </c>
    </row>
    <row r="850" spans="2:8" x14ac:dyDescent="0.3">
      <c r="B850" s="42">
        <f t="shared" si="33"/>
        <v>41.150000000000006</v>
      </c>
      <c r="D850" s="45">
        <f>IF($C$13,[1]!obget([1]!obcall("",$B$13,"getInitialMargin",[1]!obMake("","double",$B850))),"")</f>
        <v>0</v>
      </c>
      <c r="E850" s="42">
        <f t="shared" si="34"/>
        <v>823</v>
      </c>
      <c r="F850" s="42">
        <f>IF($D$22,[1]!obget([1]!obcall("",$B$22,"get",[1]!obMake("","int",E850))),"")</f>
        <v>22.918900071594045</v>
      </c>
      <c r="G850" s="42">
        <f>IF($D$22,[1]!obget([1]!obcall("",$B$23,"get",[1]!obMake("","int",E850)))^2,"")</f>
        <v>4.7108882961917109</v>
      </c>
      <c r="H850" s="42">
        <f>IF($D$22,[1]!obget([1]!obcall("",$B$24,"get",[1]!obMake("","int",E850))),"")</f>
        <v>2.9966141454031745</v>
      </c>
    </row>
    <row r="851" spans="2:8" x14ac:dyDescent="0.3">
      <c r="B851" s="42">
        <f t="shared" si="33"/>
        <v>41.2</v>
      </c>
      <c r="D851" s="45">
        <f>IF($C$13,[1]!obget([1]!obcall("",$B$13,"getInitialMargin",[1]!obMake("","double",$B851))),"")</f>
        <v>0</v>
      </c>
      <c r="E851" s="42">
        <f t="shared" si="34"/>
        <v>824</v>
      </c>
      <c r="F851" s="42">
        <f>IF($D$22,[1]!obget([1]!obcall("",$B$22,"get",[1]!obMake("","int",E851))),"")</f>
        <v>9.5190215061900716</v>
      </c>
      <c r="G851" s="42">
        <f>IF($D$22,[1]!obget([1]!obcall("",$B$23,"get",[1]!obMake("","int",E851)))^2,"")</f>
        <v>0.19871137230943522</v>
      </c>
      <c r="H851" s="42">
        <f>IF($D$22,[1]!obget([1]!obcall("",$B$24,"get",[1]!obMake("","int",E851))),"")</f>
        <v>0.22454883402951498</v>
      </c>
    </row>
    <row r="852" spans="2:8" x14ac:dyDescent="0.3">
      <c r="B852" s="42">
        <f t="shared" si="33"/>
        <v>41.25</v>
      </c>
      <c r="D852" s="45">
        <f>IF($C$13,[1]!obget([1]!obcall("",$B$13,"getInitialMargin",[1]!obMake("","double",$B852))),"")</f>
        <v>0</v>
      </c>
      <c r="E852" s="42">
        <f t="shared" si="34"/>
        <v>825</v>
      </c>
      <c r="F852" s="42">
        <f>IF($D$22,[1]!obget([1]!obcall("",$B$22,"get",[1]!obMake("","int",E852))),"")</f>
        <v>6.5322943148952062</v>
      </c>
      <c r="G852" s="42">
        <f>IF($D$22,[1]!obget([1]!obcall("",$B$23,"get",[1]!obMake("","int",E852)))^2,"")</f>
        <v>7.0391051509112457E-2</v>
      </c>
      <c r="H852" s="42">
        <f>IF($D$22,[1]!obget([1]!obcall("",$B$24,"get",[1]!obMake("","int",E852))),"")</f>
        <v>0.13394105914930171</v>
      </c>
    </row>
    <row r="853" spans="2:8" x14ac:dyDescent="0.3">
      <c r="B853" s="42">
        <f t="shared" si="33"/>
        <v>41.300000000000004</v>
      </c>
      <c r="D853" s="45">
        <f>IF($C$13,[1]!obget([1]!obcall("",$B$13,"getInitialMargin",[1]!obMake("","double",$B853))),"")</f>
        <v>0</v>
      </c>
      <c r="E853" s="42">
        <f t="shared" si="34"/>
        <v>826</v>
      </c>
      <c r="F853" s="42">
        <f>IF($D$22,[1]!obget([1]!obcall("",$B$22,"get",[1]!obMake("","int",E853))),"")</f>
        <v>6.3331552646946321</v>
      </c>
      <c r="G853" s="42">
        <f>IF($D$22,[1]!obget([1]!obcall("",$B$23,"get",[1]!obMake("","int",E853)))^2,"")</f>
        <v>1.8161948051919039E-2</v>
      </c>
      <c r="H853" s="42">
        <f>IF($D$22,[1]!obget([1]!obcall("",$B$24,"get",[1]!obMake("","int",E853))),"")</f>
        <v>0.13427365244817357</v>
      </c>
    </row>
    <row r="854" spans="2:8" x14ac:dyDescent="0.3">
      <c r="B854" s="42">
        <f t="shared" si="33"/>
        <v>41.35</v>
      </c>
      <c r="D854" s="45">
        <f>IF($C$13,[1]!obget([1]!obcall("",$B$13,"getInitialMargin",[1]!obMake("","double",$B854))),"")</f>
        <v>0</v>
      </c>
      <c r="E854" s="42">
        <f t="shared" si="34"/>
        <v>827</v>
      </c>
      <c r="F854" s="42">
        <f>IF($D$22,[1]!obget([1]!obcall("",$B$22,"get",[1]!obMake("","int",E854))),"")</f>
        <v>5.3667397145735007</v>
      </c>
      <c r="G854" s="42">
        <f>IF($D$22,[1]!obget([1]!obcall("",$B$23,"get",[1]!obMake("","int",E854)))^2,"")</f>
        <v>0.61978507068323485</v>
      </c>
      <c r="H854" s="42">
        <f>IF($D$22,[1]!obget([1]!obcall("",$B$24,"get",[1]!obMake("","int",E854))),"")</f>
        <v>0.14567193766431963</v>
      </c>
    </row>
    <row r="855" spans="2:8" x14ac:dyDescent="0.3">
      <c r="B855" s="42">
        <f t="shared" si="33"/>
        <v>41.400000000000006</v>
      </c>
      <c r="D855" s="45">
        <f>IF($C$13,[1]!obget([1]!obcall("",$B$13,"getInitialMargin",[1]!obMake("","double",$B855))),"")</f>
        <v>0</v>
      </c>
      <c r="E855" s="42">
        <f t="shared" si="34"/>
        <v>828</v>
      </c>
      <c r="F855" s="42">
        <f>IF($D$22,[1]!obget([1]!obcall("",$B$22,"get",[1]!obMake("","int",E855))),"")</f>
        <v>9.7277284623139373</v>
      </c>
      <c r="G855" s="42">
        <f>IF($D$22,[1]!obget([1]!obcall("",$B$23,"get",[1]!obMake("","int",E855)))^2,"")</f>
        <v>1.3238266908003951</v>
      </c>
      <c r="H855" s="42">
        <f>IF($D$22,[1]!obget([1]!obcall("",$B$24,"get",[1]!obMake("","int",E855))),"")</f>
        <v>0.2472808125173438</v>
      </c>
    </row>
    <row r="856" spans="2:8" x14ac:dyDescent="0.3">
      <c r="B856" s="42">
        <f t="shared" si="33"/>
        <v>41.45</v>
      </c>
      <c r="D856" s="45">
        <f>IF($C$13,[1]!obget([1]!obcall("",$B$13,"getInitialMargin",[1]!obMake("","double",$B856))),"")</f>
        <v>0</v>
      </c>
      <c r="E856" s="42">
        <f t="shared" si="34"/>
        <v>829</v>
      </c>
      <c r="F856" s="42">
        <f>IF($D$22,[1]!obget([1]!obcall("",$B$22,"get",[1]!obMake("","int",E856))),"")</f>
        <v>10.282272036416504</v>
      </c>
      <c r="G856" s="42">
        <f>IF($D$22,[1]!obget([1]!obcall("",$B$23,"get",[1]!obMake("","int",E856)))^2,"")</f>
        <v>1.274295230550734</v>
      </c>
      <c r="H856" s="42">
        <f>IF($D$22,[1]!obget([1]!obcall("",$B$24,"get",[1]!obMake("","int",E856))),"")</f>
        <v>0.27874945078218039</v>
      </c>
    </row>
    <row r="857" spans="2:8" x14ac:dyDescent="0.3">
      <c r="B857" s="42">
        <f t="shared" si="33"/>
        <v>41.5</v>
      </c>
      <c r="D857" s="45">
        <f>IF($C$13,[1]!obget([1]!obcall("",$B$13,"getInitialMargin",[1]!obMake("","double",$B857))),"")</f>
        <v>0</v>
      </c>
      <c r="E857" s="42">
        <f t="shared" si="34"/>
        <v>830</v>
      </c>
      <c r="F857" s="42">
        <f>IF($D$22,[1]!obget([1]!obcall("",$B$22,"get",[1]!obMake("","int",E857))),"")</f>
        <v>9.6734613847982285</v>
      </c>
      <c r="G857" s="42">
        <f>IF($D$22,[1]!obget([1]!obcall("",$B$23,"get",[1]!obMake("","int",E857)))^2,"")</f>
        <v>1.3757642367121792E-2</v>
      </c>
      <c r="H857" s="42">
        <f>IF($D$22,[1]!obget([1]!obcall("",$B$24,"get",[1]!obMake("","int",E857))),"")</f>
        <v>0.24604402407586679</v>
      </c>
    </row>
    <row r="858" spans="2:8" x14ac:dyDescent="0.3">
      <c r="B858" s="42">
        <f t="shared" si="33"/>
        <v>41.550000000000004</v>
      </c>
      <c r="D858" s="45">
        <f>IF($C$13,[1]!obget([1]!obcall("",$B$13,"getInitialMargin",[1]!obMake("","double",$B858))),"")</f>
        <v>0</v>
      </c>
      <c r="E858" s="42">
        <f t="shared" si="34"/>
        <v>831</v>
      </c>
      <c r="F858" s="42">
        <f>IF($D$22,[1]!obget([1]!obcall("",$B$22,"get",[1]!obMake("","int",E858))),"")</f>
        <v>6.8022338568179137</v>
      </c>
      <c r="G858" s="42">
        <f>IF($D$22,[1]!obget([1]!obcall("",$B$23,"get",[1]!obMake("","int",E858)))^2,"")</f>
        <v>7.6961385758432871E-5</v>
      </c>
      <c r="H858" s="42">
        <f>IF($D$22,[1]!obget([1]!obcall("",$B$24,"get",[1]!obMake("","int",E858))),"")</f>
        <v>0.13475460064026679</v>
      </c>
    </row>
    <row r="859" spans="2:8" x14ac:dyDescent="0.3">
      <c r="B859" s="42">
        <f t="shared" ref="B859:B922" si="35">IF($D$22,(ROW(A859)-ROW($A$27))*$C$17,"")</f>
        <v>41.6</v>
      </c>
      <c r="D859" s="45">
        <f>IF($C$13,[1]!obget([1]!obcall("",$B$13,"getInitialMargin",[1]!obMake("","double",$B859))),"")</f>
        <v>0</v>
      </c>
      <c r="E859" s="42">
        <f t="shared" si="34"/>
        <v>832</v>
      </c>
      <c r="F859" s="42">
        <f>IF($D$22,[1]!obget([1]!obcall("",$B$22,"get",[1]!obMake("","int",E859))),"")</f>
        <v>7.8084427565777235</v>
      </c>
      <c r="G859" s="42">
        <f>IF($D$22,[1]!obget([1]!obcall("",$B$23,"get",[1]!obMake("","int",E859)))^2,"")</f>
        <v>7.1584446621317674E-2</v>
      </c>
      <c r="H859" s="42">
        <f>IF($D$22,[1]!obget([1]!obcall("",$B$24,"get",[1]!obMake("","int",E859))),"")</f>
        <v>0.15250979414088062</v>
      </c>
    </row>
    <row r="860" spans="2:8" x14ac:dyDescent="0.3">
      <c r="B860" s="42">
        <f t="shared" si="35"/>
        <v>41.650000000000006</v>
      </c>
      <c r="D860" s="45">
        <f>IF($C$13,[1]!obget([1]!obcall("",$B$13,"getInitialMargin",[1]!obMake("","double",$B860))),"")</f>
        <v>0</v>
      </c>
      <c r="E860" s="42">
        <f t="shared" ref="E860:E923" si="36">IF($D$22,E859+1,"")</f>
        <v>833</v>
      </c>
      <c r="F860" s="42">
        <f>IF($D$22,[1]!obget([1]!obcall("",$B$22,"get",[1]!obMake("","int",E860))),"")</f>
        <v>9.9232715477457578</v>
      </c>
      <c r="G860" s="42">
        <f>IF($D$22,[1]!obget([1]!obcall("",$B$23,"get",[1]!obMake("","int",E860)))^2,"")</f>
        <v>2.0033100650715276</v>
      </c>
      <c r="H860" s="42">
        <f>IF($D$22,[1]!obget([1]!obcall("",$B$24,"get",[1]!obMake("","int",E860))),"")</f>
        <v>0.26868368732052783</v>
      </c>
    </row>
    <row r="861" spans="2:8" x14ac:dyDescent="0.3">
      <c r="B861" s="42">
        <f t="shared" si="35"/>
        <v>41.7</v>
      </c>
      <c r="D861" s="45">
        <f>IF($C$13,[1]!obget([1]!obcall("",$B$13,"getInitialMargin",[1]!obMake("","double",$B861))),"")</f>
        <v>0</v>
      </c>
      <c r="E861" s="42">
        <f t="shared" si="36"/>
        <v>834</v>
      </c>
      <c r="F861" s="42">
        <f>IF($D$22,[1]!obget([1]!obcall("",$B$22,"get",[1]!obMake("","int",E861))),"")</f>
        <v>13.329707384836563</v>
      </c>
      <c r="G861" s="42">
        <f>IF($D$22,[1]!obget([1]!obcall("",$B$23,"get",[1]!obMake("","int",E861)))^2,"")</f>
        <v>0.52059464387165444</v>
      </c>
      <c r="H861" s="42">
        <f>IF($D$22,[1]!obget([1]!obcall("",$B$24,"get",[1]!obMake("","int",E861))),"")</f>
        <v>0.57761584588420023</v>
      </c>
    </row>
    <row r="862" spans="2:8" x14ac:dyDescent="0.3">
      <c r="B862" s="42">
        <f t="shared" si="35"/>
        <v>41.75</v>
      </c>
      <c r="D862" s="45">
        <f>IF($C$13,[1]!obget([1]!obcall("",$B$13,"getInitialMargin",[1]!obMake("","double",$B862))),"")</f>
        <v>0</v>
      </c>
      <c r="E862" s="42">
        <f t="shared" si="36"/>
        <v>835</v>
      </c>
      <c r="F862" s="42">
        <f>IF($D$22,[1]!obget([1]!obcall("",$B$22,"get",[1]!obMake("","int",E862))),"")</f>
        <v>9.2933687442732023</v>
      </c>
      <c r="G862" s="42">
        <f>IF($D$22,[1]!obget([1]!obcall("",$B$23,"get",[1]!obMake("","int",E862)))^2,"")</f>
        <v>0.925672687204392</v>
      </c>
      <c r="H862" s="42">
        <f>IF($D$22,[1]!obget([1]!obcall("",$B$24,"get",[1]!obMake("","int",E862))),"")</f>
        <v>0.21914048344707882</v>
      </c>
    </row>
    <row r="863" spans="2:8" x14ac:dyDescent="0.3">
      <c r="B863" s="42">
        <f t="shared" si="35"/>
        <v>41.800000000000004</v>
      </c>
      <c r="D863" s="45">
        <f>IF($C$13,[1]!obget([1]!obcall("",$B$13,"getInitialMargin",[1]!obMake("","double",$B863))),"")</f>
        <v>0</v>
      </c>
      <c r="E863" s="42">
        <f t="shared" si="36"/>
        <v>836</v>
      </c>
      <c r="F863" s="42">
        <f>IF($D$22,[1]!obget([1]!obcall("",$B$22,"get",[1]!obMake("","int",E863))),"")</f>
        <v>6.2842367153279772</v>
      </c>
      <c r="G863" s="42">
        <f>IF($D$22,[1]!obget([1]!obcall("",$B$23,"get",[1]!obMake("","int",E863)))^2,"")</f>
        <v>1.2238023920494124E-2</v>
      </c>
      <c r="H863" s="42">
        <f>IF($D$22,[1]!obget([1]!obcall("",$B$24,"get",[1]!obMake("","int",E863))),"")</f>
        <v>0.1345159976935989</v>
      </c>
    </row>
    <row r="864" spans="2:8" x14ac:dyDescent="0.3">
      <c r="B864" s="42">
        <f t="shared" si="35"/>
        <v>41.85</v>
      </c>
      <c r="D864" s="45">
        <f>IF($C$13,[1]!obget([1]!obcall("",$B$13,"getInitialMargin",[1]!obMake("","double",$B864))),"")</f>
        <v>0</v>
      </c>
      <c r="E864" s="42">
        <f t="shared" si="36"/>
        <v>837</v>
      </c>
      <c r="F864" s="42">
        <f>IF($D$22,[1]!obget([1]!obcall("",$B$22,"get",[1]!obMake("","int",E864))),"")</f>
        <v>8.7993134403111721</v>
      </c>
      <c r="G864" s="42">
        <f>IF($D$22,[1]!obget([1]!obcall("",$B$23,"get",[1]!obMake("","int",E864)))^2,"")</f>
        <v>0.81125885793273467</v>
      </c>
      <c r="H864" s="42">
        <f>IF($D$22,[1]!obget([1]!obcall("",$B$24,"get",[1]!obMake("","int",E864))),"")</f>
        <v>0.18960593982984031</v>
      </c>
    </row>
    <row r="865" spans="2:8" x14ac:dyDescent="0.3">
      <c r="B865" s="42">
        <f t="shared" si="35"/>
        <v>41.900000000000006</v>
      </c>
      <c r="D865" s="45">
        <f>IF($C$13,[1]!obget([1]!obcall("",$B$13,"getInitialMargin",[1]!obMake("","double",$B865))),"")</f>
        <v>0</v>
      </c>
      <c r="E865" s="42">
        <f t="shared" si="36"/>
        <v>838</v>
      </c>
      <c r="F865" s="42">
        <f>IF($D$22,[1]!obget([1]!obcall("",$B$22,"get",[1]!obMake("","int",E865))),"")</f>
        <v>11.406918137779803</v>
      </c>
      <c r="G865" s="42">
        <f>IF($D$22,[1]!obget([1]!obcall("",$B$23,"get",[1]!obMake("","int",E865)))^2,"")</f>
        <v>3.5238064290104926E-2</v>
      </c>
      <c r="H865" s="42">
        <f>IF($D$22,[1]!obget([1]!obcall("",$B$24,"get",[1]!obMake("","int",E865))),"")</f>
        <v>0.38335432976755057</v>
      </c>
    </row>
    <row r="866" spans="2:8" x14ac:dyDescent="0.3">
      <c r="B866" s="42">
        <f t="shared" si="35"/>
        <v>41.95</v>
      </c>
      <c r="D866" s="45">
        <f>IF($C$13,[1]!obget([1]!obcall("",$B$13,"getInitialMargin",[1]!obMake("","double",$B866))),"")</f>
        <v>0</v>
      </c>
      <c r="E866" s="42">
        <f t="shared" si="36"/>
        <v>839</v>
      </c>
      <c r="F866" s="42">
        <f>IF($D$22,[1]!obget([1]!obcall("",$B$22,"get",[1]!obMake("","int",E866))),"")</f>
        <v>18.344300584229067</v>
      </c>
      <c r="G866" s="42">
        <f>IF($D$22,[1]!obget([1]!obcall("",$B$23,"get",[1]!obMake("","int",E866)))^2,"")</f>
        <v>1.6880826282197821</v>
      </c>
      <c r="H866" s="42">
        <f>IF($D$22,[1]!obget([1]!obcall("",$B$24,"get",[1]!obMake("","int",E866))),"")</f>
        <v>1.7812343278166369</v>
      </c>
    </row>
    <row r="867" spans="2:8" x14ac:dyDescent="0.3">
      <c r="B867" s="42">
        <f t="shared" si="35"/>
        <v>42</v>
      </c>
      <c r="D867" s="45">
        <f>IF($C$13,[1]!obget([1]!obcall("",$B$13,"getInitialMargin",[1]!obMake("","double",$B867))),"")</f>
        <v>0</v>
      </c>
      <c r="E867" s="42">
        <f t="shared" si="36"/>
        <v>840</v>
      </c>
      <c r="F867" s="42">
        <f>IF($D$22,[1]!obget([1]!obcall("",$B$22,"get",[1]!obMake("","int",E867))),"")</f>
        <v>7.9400764795117311</v>
      </c>
      <c r="G867" s="42">
        <f>IF($D$22,[1]!obget([1]!obcall("",$B$23,"get",[1]!obMake("","int",E867)))^2,"")</f>
        <v>0.37092269384555154</v>
      </c>
      <c r="H867" s="42">
        <f>IF($D$22,[1]!obget([1]!obcall("",$B$24,"get",[1]!obMake("","int",E867))),"")</f>
        <v>0.15544926989618912</v>
      </c>
    </row>
    <row r="868" spans="2:8" x14ac:dyDescent="0.3">
      <c r="B868" s="42">
        <f t="shared" si="35"/>
        <v>42.050000000000004</v>
      </c>
      <c r="D868" s="45">
        <f>IF($C$13,[1]!obget([1]!obcall("",$B$13,"getInitialMargin",[1]!obMake("","double",$B868))),"")</f>
        <v>0</v>
      </c>
      <c r="E868" s="42">
        <f t="shared" si="36"/>
        <v>841</v>
      </c>
      <c r="F868" s="42">
        <f>IF($D$22,[1]!obget([1]!obcall("",$B$22,"get",[1]!obMake("","int",E868))),"")</f>
        <v>13.136280405949835</v>
      </c>
      <c r="G868" s="42">
        <f>IF($D$22,[1]!obget([1]!obcall("",$B$23,"get",[1]!obMake("","int",E868)))^2,"")</f>
        <v>0.2286086359254654</v>
      </c>
      <c r="H868" s="42">
        <f>IF($D$22,[1]!obget([1]!obcall("",$B$24,"get",[1]!obMake("","int",E868))),"")</f>
        <v>0.54177680837674758</v>
      </c>
    </row>
    <row r="869" spans="2:8" x14ac:dyDescent="0.3">
      <c r="B869" s="42">
        <f t="shared" si="35"/>
        <v>42.1</v>
      </c>
      <c r="D869" s="45">
        <f>IF($C$13,[1]!obget([1]!obcall("",$B$13,"getInitialMargin",[1]!obMake("","double",$B869))),"")</f>
        <v>0</v>
      </c>
      <c r="E869" s="42">
        <f t="shared" si="36"/>
        <v>842</v>
      </c>
      <c r="F869" s="42">
        <f>IF($D$22,[1]!obget([1]!obcall("",$B$22,"get",[1]!obMake("","int",E869))),"")</f>
        <v>9.2142549425152929</v>
      </c>
      <c r="G869" s="42">
        <f>IF($D$22,[1]!obget([1]!obcall("",$B$23,"get",[1]!obMake("","int",E869)))^2,"")</f>
        <v>8.3935800270000319E-3</v>
      </c>
      <c r="H869" s="42">
        <f>IF($D$22,[1]!obget([1]!obcall("",$B$24,"get",[1]!obMake("","int",E869))),"")</f>
        <v>0.20264022954063721</v>
      </c>
    </row>
    <row r="870" spans="2:8" x14ac:dyDescent="0.3">
      <c r="B870" s="42">
        <f t="shared" si="35"/>
        <v>42.150000000000006</v>
      </c>
      <c r="D870" s="45">
        <f>IF($C$13,[1]!obget([1]!obcall("",$B$13,"getInitialMargin",[1]!obMake("","double",$B870))),"")</f>
        <v>0</v>
      </c>
      <c r="E870" s="42">
        <f t="shared" si="36"/>
        <v>843</v>
      </c>
      <c r="F870" s="42">
        <f>IF($D$22,[1]!obget([1]!obcall("",$B$22,"get",[1]!obMake("","int",E870))),"")</f>
        <v>5.2731655166738625</v>
      </c>
      <c r="G870" s="42">
        <f>IF($D$22,[1]!obget([1]!obcall("",$B$23,"get",[1]!obMake("","int",E870)))^2,"")</f>
        <v>0.16171539480065211</v>
      </c>
      <c r="H870" s="42">
        <f>IF($D$22,[1]!obget([1]!obcall("",$B$24,"get",[1]!obMake("","int",E870))),"")</f>
        <v>0.14721660706092099</v>
      </c>
    </row>
    <row r="871" spans="2:8" x14ac:dyDescent="0.3">
      <c r="B871" s="42">
        <f t="shared" si="35"/>
        <v>42.2</v>
      </c>
      <c r="D871" s="45">
        <f>IF($C$13,[1]!obget([1]!obcall("",$B$13,"getInitialMargin",[1]!obMake("","double",$B871))),"")</f>
        <v>0</v>
      </c>
      <c r="E871" s="42">
        <f t="shared" si="36"/>
        <v>844</v>
      </c>
      <c r="F871" s="42">
        <f>IF($D$22,[1]!obget([1]!obcall("",$B$22,"get",[1]!obMake("","int",E871))),"")</f>
        <v>12.512446874388159</v>
      </c>
      <c r="G871" s="42">
        <f>IF($D$22,[1]!obget([1]!obcall("",$B$23,"get",[1]!obMake("","int",E871)))^2,"")</f>
        <v>3.7535624548869891E-2</v>
      </c>
      <c r="H871" s="42">
        <f>IF($D$22,[1]!obget([1]!obcall("",$B$24,"get",[1]!obMake("","int",E871))),"")</f>
        <v>0.49215102024185131</v>
      </c>
    </row>
    <row r="872" spans="2:8" x14ac:dyDescent="0.3">
      <c r="B872" s="42">
        <f t="shared" si="35"/>
        <v>42.25</v>
      </c>
      <c r="D872" s="45">
        <f>IF($C$13,[1]!obget([1]!obcall("",$B$13,"getInitialMargin",[1]!obMake("","double",$B872))),"")</f>
        <v>0</v>
      </c>
      <c r="E872" s="42">
        <f t="shared" si="36"/>
        <v>845</v>
      </c>
      <c r="F872" s="42">
        <f>IF($D$22,[1]!obget([1]!obcall("",$B$22,"get",[1]!obMake("","int",E872))),"")</f>
        <v>13.858616700713805</v>
      </c>
      <c r="G872" s="42">
        <f>IF($D$22,[1]!obget([1]!obcall("",$B$23,"get",[1]!obMake("","int",E872)))^2,"")</f>
        <v>6.0808615412683065E-2</v>
      </c>
      <c r="H872" s="42">
        <f>IF($D$22,[1]!obget([1]!obcall("",$B$24,"get",[1]!obMake("","int",E872))),"")</f>
        <v>0.64560682644716194</v>
      </c>
    </row>
    <row r="873" spans="2:8" x14ac:dyDescent="0.3">
      <c r="B873" s="42">
        <f t="shared" si="35"/>
        <v>42.300000000000004</v>
      </c>
      <c r="D873" s="45">
        <f>IF($C$13,[1]!obget([1]!obcall("",$B$13,"getInitialMargin",[1]!obMake("","double",$B873))),"")</f>
        <v>0</v>
      </c>
      <c r="E873" s="42">
        <f t="shared" si="36"/>
        <v>846</v>
      </c>
      <c r="F873" s="42">
        <f>IF($D$22,[1]!obget([1]!obcall("",$B$22,"get",[1]!obMake("","int",E873))),"")</f>
        <v>5.3872067684398246</v>
      </c>
      <c r="G873" s="42">
        <f>IF($D$22,[1]!obget([1]!obcall("",$B$23,"get",[1]!obMake("","int",E873)))^2,"")</f>
        <v>1.0773816011166911E-2</v>
      </c>
      <c r="H873" s="42">
        <f>IF($D$22,[1]!obget([1]!obcall("",$B$24,"get",[1]!obMake("","int",E873))),"")</f>
        <v>0.14685721568679916</v>
      </c>
    </row>
    <row r="874" spans="2:8" x14ac:dyDescent="0.3">
      <c r="B874" s="42">
        <f t="shared" si="35"/>
        <v>42.35</v>
      </c>
      <c r="D874" s="45">
        <f>IF($C$13,[1]!obget([1]!obcall("",$B$13,"getInitialMargin",[1]!obMake("","double",$B874))),"")</f>
        <v>0</v>
      </c>
      <c r="E874" s="42">
        <f t="shared" si="36"/>
        <v>847</v>
      </c>
      <c r="F874" s="42">
        <f>IF($D$22,[1]!obget([1]!obcall("",$B$22,"get",[1]!obMake("","int",E874))),"")</f>
        <v>12.836209252632063</v>
      </c>
      <c r="G874" s="42">
        <f>IF($D$22,[1]!obget([1]!obcall("",$B$23,"get",[1]!obMake("","int",E874)))^2,"")</f>
        <v>9.3188591407018535E-3</v>
      </c>
      <c r="H874" s="42">
        <f>IF($D$22,[1]!obget([1]!obcall("",$B$24,"get",[1]!obMake("","int",E874))),"")</f>
        <v>0.51976007607610164</v>
      </c>
    </row>
    <row r="875" spans="2:8" x14ac:dyDescent="0.3">
      <c r="B875" s="42">
        <f t="shared" si="35"/>
        <v>42.400000000000006</v>
      </c>
      <c r="D875" s="45">
        <f>IF($C$13,[1]!obget([1]!obcall("",$B$13,"getInitialMargin",[1]!obMake("","double",$B875))),"")</f>
        <v>0</v>
      </c>
      <c r="E875" s="42">
        <f t="shared" si="36"/>
        <v>848</v>
      </c>
      <c r="F875" s="42">
        <f>IF($D$22,[1]!obget([1]!obcall("",$B$22,"get",[1]!obMake("","int",E875))),"")</f>
        <v>6.7910741956309399</v>
      </c>
      <c r="G875" s="42">
        <f>IF($D$22,[1]!obget([1]!obcall("",$B$23,"get",[1]!obMake("","int",E875)))^2,"")</f>
        <v>2.4794202276568662E-2</v>
      </c>
      <c r="H875" s="42">
        <f>IF($D$22,[1]!obget([1]!obcall("",$B$24,"get",[1]!obMake("","int",E875))),"")</f>
        <v>0.13468650687774475</v>
      </c>
    </row>
    <row r="876" spans="2:8" x14ac:dyDescent="0.3">
      <c r="B876" s="42">
        <f t="shared" si="35"/>
        <v>42.45</v>
      </c>
      <c r="D876" s="45">
        <f>IF($C$13,[1]!obget([1]!obcall("",$B$13,"getInitialMargin",[1]!obMake("","double",$B876))),"")</f>
        <v>0</v>
      </c>
      <c r="E876" s="42">
        <f t="shared" si="36"/>
        <v>849</v>
      </c>
      <c r="F876" s="42">
        <f>IF($D$22,[1]!obget([1]!obcall("",$B$22,"get",[1]!obMake("","int",E876))),"")</f>
        <v>9.6408583729260791</v>
      </c>
      <c r="G876" s="42">
        <f>IF($D$22,[1]!obget([1]!obcall("",$B$23,"get",[1]!obMake("","int",E876)))^2,"")</f>
        <v>0.2762421206539955</v>
      </c>
      <c r="H876" s="42">
        <f>IF($D$22,[1]!obget([1]!obcall("",$B$24,"get",[1]!obMake("","int",E876))),"")</f>
        <v>0.2266096921758084</v>
      </c>
    </row>
    <row r="877" spans="2:8" x14ac:dyDescent="0.3">
      <c r="B877" s="42">
        <f t="shared" si="35"/>
        <v>42.5</v>
      </c>
      <c r="D877" s="45">
        <f>IF($C$13,[1]!obget([1]!obcall("",$B$13,"getInitialMargin",[1]!obMake("","double",$B877))),"")</f>
        <v>0</v>
      </c>
      <c r="E877" s="42">
        <f t="shared" si="36"/>
        <v>850</v>
      </c>
      <c r="F877" s="42">
        <f>IF($D$22,[1]!obget([1]!obcall("",$B$22,"get",[1]!obMake("","int",E877))),"")</f>
        <v>11.874077608232053</v>
      </c>
      <c r="G877" s="42">
        <f>IF($D$22,[1]!obget([1]!obcall("",$B$23,"get",[1]!obMake("","int",E877)))^2,"")</f>
        <v>0.41017934182020288</v>
      </c>
      <c r="H877" s="42">
        <f>IF($D$22,[1]!obget([1]!obcall("",$B$24,"get",[1]!obMake("","int",E877))),"")</f>
        <v>0.42885610113721273</v>
      </c>
    </row>
    <row r="878" spans="2:8" x14ac:dyDescent="0.3">
      <c r="B878" s="42">
        <f t="shared" si="35"/>
        <v>42.550000000000004</v>
      </c>
      <c r="D878" s="45">
        <f>IF($C$13,[1]!obget([1]!obcall("",$B$13,"getInitialMargin",[1]!obMake("","double",$B878))),"")</f>
        <v>0</v>
      </c>
      <c r="E878" s="42">
        <f t="shared" si="36"/>
        <v>851</v>
      </c>
      <c r="F878" s="42">
        <f>IF($D$22,[1]!obget([1]!obcall("",$B$22,"get",[1]!obMake("","int",E878))),"")</f>
        <v>13.680207273421457</v>
      </c>
      <c r="G878" s="42">
        <f>IF($D$22,[1]!obget([1]!obcall("",$B$23,"get",[1]!obMake("","int",E878)))^2,"")</f>
        <v>0.39881469460986951</v>
      </c>
      <c r="H878" s="42">
        <f>IF($D$22,[1]!obget([1]!obcall("",$B$24,"get",[1]!obMake("","int",E878))),"")</f>
        <v>0.65033776932684928</v>
      </c>
    </row>
    <row r="879" spans="2:8" x14ac:dyDescent="0.3">
      <c r="B879" s="42">
        <f t="shared" si="35"/>
        <v>42.6</v>
      </c>
      <c r="D879" s="45">
        <f>IF($C$13,[1]!obget([1]!obcall("",$B$13,"getInitialMargin",[1]!obMake("","double",$B879))),"")</f>
        <v>0</v>
      </c>
      <c r="E879" s="42">
        <f t="shared" si="36"/>
        <v>852</v>
      </c>
      <c r="F879" s="42">
        <f>IF($D$22,[1]!obget([1]!obcall("",$B$22,"get",[1]!obMake("","int",E879))),"")</f>
        <v>8.3157895805419315</v>
      </c>
      <c r="G879" s="42">
        <f>IF($D$22,[1]!obget([1]!obcall("",$B$23,"get",[1]!obMake("","int",E879)))^2,"")</f>
        <v>0.1550604295729488</v>
      </c>
      <c r="H879" s="42">
        <f>IF($D$22,[1]!obget([1]!obcall("",$B$24,"get",[1]!obMake("","int",E879))),"")</f>
        <v>0.16992234793474537</v>
      </c>
    </row>
    <row r="880" spans="2:8" x14ac:dyDescent="0.3">
      <c r="B880" s="42">
        <f t="shared" si="35"/>
        <v>42.650000000000006</v>
      </c>
      <c r="D880" s="45">
        <f>IF($C$13,[1]!obget([1]!obcall("",$B$13,"getInitialMargin",[1]!obMake("","double",$B880))),"")</f>
        <v>0</v>
      </c>
      <c r="E880" s="42">
        <f t="shared" si="36"/>
        <v>853</v>
      </c>
      <c r="F880" s="42">
        <f>IF($D$22,[1]!obget([1]!obcall("",$B$22,"get",[1]!obMake("","int",E880))),"")</f>
        <v>8.3317565921685173</v>
      </c>
      <c r="G880" s="42">
        <f>IF($D$22,[1]!obget([1]!obcall("",$B$23,"get",[1]!obMake("","int",E880)))^2,"")</f>
        <v>8.4935992492517889E-2</v>
      </c>
      <c r="H880" s="42">
        <f>IF($D$22,[1]!obget([1]!obcall("",$B$24,"get",[1]!obMake("","int",E880))),"")</f>
        <v>0.17082149168453742</v>
      </c>
    </row>
    <row r="881" spans="2:8" x14ac:dyDescent="0.3">
      <c r="B881" s="42">
        <f t="shared" si="35"/>
        <v>42.7</v>
      </c>
      <c r="D881" s="45">
        <f>IF($C$13,[1]!obget([1]!obcall("",$B$13,"getInitialMargin",[1]!obMake("","double",$B881))),"")</f>
        <v>0</v>
      </c>
      <c r="E881" s="42">
        <f t="shared" si="36"/>
        <v>854</v>
      </c>
      <c r="F881" s="42">
        <f>IF($D$22,[1]!obget([1]!obcall("",$B$22,"get",[1]!obMake("","int",E881))),"")</f>
        <v>12.990020622476173</v>
      </c>
      <c r="G881" s="42">
        <f>IF($D$22,[1]!obget([1]!obcall("",$B$23,"get",[1]!obMake("","int",E881)))^2,"")</f>
        <v>3.5545397828210326E-3</v>
      </c>
      <c r="H881" s="42">
        <f>IF($D$22,[1]!obget([1]!obcall("",$B$24,"get",[1]!obMake("","int",E881))),"")</f>
        <v>0.58883937674745401</v>
      </c>
    </row>
    <row r="882" spans="2:8" x14ac:dyDescent="0.3">
      <c r="B882" s="42">
        <f t="shared" si="35"/>
        <v>42.75</v>
      </c>
      <c r="D882" s="45">
        <f>IF($C$13,[1]!obget([1]!obcall("",$B$13,"getInitialMargin",[1]!obMake("","double",$B882))),"")</f>
        <v>0</v>
      </c>
      <c r="E882" s="42">
        <f t="shared" si="36"/>
        <v>855</v>
      </c>
      <c r="F882" s="42">
        <f>IF($D$22,[1]!obget([1]!obcall("",$B$22,"get",[1]!obMake("","int",E882))),"")</f>
        <v>14.248963790819603</v>
      </c>
      <c r="G882" s="42">
        <f>IF($D$22,[1]!obget([1]!obcall("",$B$23,"get",[1]!obMake("","int",E882)))^2,"")</f>
        <v>0.11154559485551251</v>
      </c>
      <c r="H882" s="42">
        <f>IF($D$22,[1]!obget([1]!obcall("",$B$24,"get",[1]!obMake("","int",E882))),"")</f>
        <v>0.7262671472770954</v>
      </c>
    </row>
    <row r="883" spans="2:8" x14ac:dyDescent="0.3">
      <c r="B883" s="42">
        <f t="shared" si="35"/>
        <v>42.800000000000004</v>
      </c>
      <c r="D883" s="45">
        <f>IF($C$13,[1]!obget([1]!obcall("",$B$13,"getInitialMargin",[1]!obMake("","double",$B883))),"")</f>
        <v>0</v>
      </c>
      <c r="E883" s="42">
        <f t="shared" si="36"/>
        <v>856</v>
      </c>
      <c r="F883" s="42">
        <f>IF($D$22,[1]!obget([1]!obcall("",$B$22,"get",[1]!obMake("","int",E883))),"")</f>
        <v>14.268346737618689</v>
      </c>
      <c r="G883" s="42">
        <f>IF($D$22,[1]!obget([1]!obcall("",$B$23,"get",[1]!obMake("","int",E883)))^2,"")</f>
        <v>0.43008828257406173</v>
      </c>
      <c r="H883" s="42">
        <f>IF($D$22,[1]!obget([1]!obcall("",$B$24,"get",[1]!obMake("","int",E883))),"")</f>
        <v>0.82560311281705245</v>
      </c>
    </row>
    <row r="884" spans="2:8" x14ac:dyDescent="0.3">
      <c r="B884" s="42">
        <f t="shared" si="35"/>
        <v>42.85</v>
      </c>
      <c r="D884" s="45">
        <f>IF($C$13,[1]!obget([1]!obcall("",$B$13,"getInitialMargin",[1]!obMake("","double",$B884))),"")</f>
        <v>0</v>
      </c>
      <c r="E884" s="42">
        <f t="shared" si="36"/>
        <v>857</v>
      </c>
      <c r="F884" s="42">
        <f>IF($D$22,[1]!obget([1]!obcall("",$B$22,"get",[1]!obMake("","int",E884))),"")</f>
        <v>7.7582782758160915</v>
      </c>
      <c r="G884" s="42">
        <f>IF($D$22,[1]!obget([1]!obcall("",$B$23,"get",[1]!obMake("","int",E884)))^2,"")</f>
        <v>0.12268704200080389</v>
      </c>
      <c r="H884" s="42">
        <f>IF($D$22,[1]!obget([1]!obcall("",$B$24,"get",[1]!obMake("","int",E884))),"")</f>
        <v>0.15024245588203966</v>
      </c>
    </row>
    <row r="885" spans="2:8" x14ac:dyDescent="0.3">
      <c r="B885" s="42">
        <f t="shared" si="35"/>
        <v>42.900000000000006</v>
      </c>
      <c r="D885" s="45">
        <f>IF($C$13,[1]!obget([1]!obcall("",$B$13,"getInitialMargin",[1]!obMake("","double",$B885))),"")</f>
        <v>0</v>
      </c>
      <c r="E885" s="42">
        <f t="shared" si="36"/>
        <v>858</v>
      </c>
      <c r="F885" s="42">
        <f>IF($D$22,[1]!obget([1]!obcall("",$B$22,"get",[1]!obMake("","int",E885))),"")</f>
        <v>11.79223951673546</v>
      </c>
      <c r="G885" s="42">
        <f>IF($D$22,[1]!obget([1]!obcall("",$B$23,"get",[1]!obMake("","int",E885)))^2,"")</f>
        <v>0.38654531156203037</v>
      </c>
      <c r="H885" s="42">
        <f>IF($D$22,[1]!obget([1]!obcall("",$B$24,"get",[1]!obMake("","int",E885))),"")</f>
        <v>0.41048638903905621</v>
      </c>
    </row>
    <row r="886" spans="2:8" x14ac:dyDescent="0.3">
      <c r="B886" s="42">
        <f t="shared" si="35"/>
        <v>42.95</v>
      </c>
      <c r="D886" s="45">
        <f>IF($C$13,[1]!obget([1]!obcall("",$B$13,"getInitialMargin",[1]!obMake("","double",$B886))),"")</f>
        <v>0</v>
      </c>
      <c r="E886" s="42">
        <f t="shared" si="36"/>
        <v>859</v>
      </c>
      <c r="F886" s="42">
        <f>IF($D$22,[1]!obget([1]!obcall("",$B$22,"get",[1]!obMake("","int",E886))),"")</f>
        <v>8.4407591528061925</v>
      </c>
      <c r="G886" s="42">
        <f>IF($D$22,[1]!obget([1]!obcall("",$B$23,"get",[1]!obMake("","int",E886)))^2,"")</f>
        <v>0.28851963519357776</v>
      </c>
      <c r="H886" s="42">
        <f>IF($D$22,[1]!obget([1]!obcall("",$B$24,"get",[1]!obMake("","int",E886))),"")</f>
        <v>0.17479926170812432</v>
      </c>
    </row>
    <row r="887" spans="2:8" x14ac:dyDescent="0.3">
      <c r="B887" s="42">
        <f t="shared" si="35"/>
        <v>43</v>
      </c>
      <c r="D887" s="45">
        <f>IF($C$13,[1]!obget([1]!obcall("",$B$13,"getInitialMargin",[1]!obMake("","double",$B887))),"")</f>
        <v>0</v>
      </c>
      <c r="E887" s="42">
        <f t="shared" si="36"/>
        <v>860</v>
      </c>
      <c r="F887" s="42">
        <f>IF($D$22,[1]!obget([1]!obcall("",$B$22,"get",[1]!obMake("","int",E887))),"")</f>
        <v>6.6648233451554351</v>
      </c>
      <c r="G887" s="42">
        <f>IF($D$22,[1]!obget([1]!obcall("",$B$23,"get",[1]!obMake("","int",E887)))^2,"")</f>
        <v>0.26259157905729491</v>
      </c>
      <c r="H887" s="42">
        <f>IF($D$22,[1]!obget([1]!obcall("",$B$24,"get",[1]!obMake("","int",E887))),"")</f>
        <v>0.13455567371106447</v>
      </c>
    </row>
    <row r="888" spans="2:8" x14ac:dyDescent="0.3">
      <c r="B888" s="42">
        <f t="shared" si="35"/>
        <v>43.050000000000004</v>
      </c>
      <c r="D888" s="45">
        <f>IF($C$13,[1]!obget([1]!obcall("",$B$13,"getInitialMargin",[1]!obMake("","double",$B888))),"")</f>
        <v>0</v>
      </c>
      <c r="E888" s="42">
        <f t="shared" si="36"/>
        <v>861</v>
      </c>
      <c r="F888" s="42">
        <f>IF($D$22,[1]!obget([1]!obcall("",$B$22,"get",[1]!obMake("","int",E888))),"")</f>
        <v>7.9919138839389614</v>
      </c>
      <c r="G888" s="42">
        <f>IF($D$22,[1]!obget([1]!obcall("",$B$23,"get",[1]!obMake("","int",E888)))^2,"")</f>
        <v>3.4199572794406045E-2</v>
      </c>
      <c r="H888" s="42">
        <f>IF($D$22,[1]!obget([1]!obcall("",$B$24,"get",[1]!obMake("","int",E888))),"")</f>
        <v>0.1596574114084125</v>
      </c>
    </row>
    <row r="889" spans="2:8" x14ac:dyDescent="0.3">
      <c r="B889" s="42">
        <f t="shared" si="35"/>
        <v>43.1</v>
      </c>
      <c r="D889" s="45">
        <f>IF($C$13,[1]!obget([1]!obcall("",$B$13,"getInitialMargin",[1]!obMake("","double",$B889))),"")</f>
        <v>0</v>
      </c>
      <c r="E889" s="42">
        <f t="shared" si="36"/>
        <v>862</v>
      </c>
      <c r="F889" s="42">
        <f>IF($D$22,[1]!obget([1]!obcall("",$B$22,"get",[1]!obMake("","int",E889))),"")</f>
        <v>5.7921296411687617</v>
      </c>
      <c r="G889" s="42">
        <f>IF($D$22,[1]!obget([1]!obcall("",$B$23,"get",[1]!obMake("","int",E889)))^2,"")</f>
        <v>4.6986451909443068E-2</v>
      </c>
      <c r="H889" s="42">
        <f>IF($D$22,[1]!obget([1]!obcall("",$B$24,"get",[1]!obMake("","int",E889))),"")</f>
        <v>0.13806058421040596</v>
      </c>
    </row>
    <row r="890" spans="2:8" x14ac:dyDescent="0.3">
      <c r="B890" s="42">
        <f t="shared" si="35"/>
        <v>43.150000000000006</v>
      </c>
      <c r="D890" s="45">
        <f>IF($C$13,[1]!obget([1]!obcall("",$B$13,"getInitialMargin",[1]!obMake("","double",$B890))),"")</f>
        <v>0</v>
      </c>
      <c r="E890" s="42">
        <f t="shared" si="36"/>
        <v>863</v>
      </c>
      <c r="F890" s="42">
        <f>IF($D$22,[1]!obget([1]!obcall("",$B$22,"get",[1]!obMake("","int",E890))),"")</f>
        <v>7.1972988135099349</v>
      </c>
      <c r="G890" s="42">
        <f>IF($D$22,[1]!obget([1]!obcall("",$B$23,"get",[1]!obMake("","int",E890)))^2,"")</f>
        <v>1.9013771172232623E-2</v>
      </c>
      <c r="H890" s="42">
        <f>IF($D$22,[1]!obget([1]!obcall("",$B$24,"get",[1]!obMake("","int",E890))),"")</f>
        <v>0.13885013705006666</v>
      </c>
    </row>
    <row r="891" spans="2:8" x14ac:dyDescent="0.3">
      <c r="B891" s="42">
        <f t="shared" si="35"/>
        <v>43.2</v>
      </c>
      <c r="D891" s="45">
        <f>IF($C$13,[1]!obget([1]!obcall("",$B$13,"getInitialMargin",[1]!obMake("","double",$B891))),"")</f>
        <v>0</v>
      </c>
      <c r="E891" s="42">
        <f t="shared" si="36"/>
        <v>864</v>
      </c>
      <c r="F891" s="42">
        <f>IF($D$22,[1]!obget([1]!obcall("",$B$22,"get",[1]!obMake("","int",E891))),"")</f>
        <v>12.335814420998483</v>
      </c>
      <c r="G891" s="42">
        <f>IF($D$22,[1]!obget([1]!obcall("",$B$23,"get",[1]!obMake("","int",E891)))^2,"")</f>
        <v>1.8156154286384432</v>
      </c>
      <c r="H891" s="42">
        <f>IF($D$22,[1]!obget([1]!obcall("",$B$24,"get",[1]!obMake("","int",E891))),"")</f>
        <v>0.4782972019271936</v>
      </c>
    </row>
    <row r="892" spans="2:8" x14ac:dyDescent="0.3">
      <c r="B892" s="42">
        <f t="shared" si="35"/>
        <v>43.25</v>
      </c>
      <c r="D892" s="45">
        <f>IF($C$13,[1]!obget([1]!obcall("",$B$13,"getInitialMargin",[1]!obMake("","double",$B892))),"")</f>
        <v>0</v>
      </c>
      <c r="E892" s="42">
        <f t="shared" si="36"/>
        <v>865</v>
      </c>
      <c r="F892" s="42">
        <f>IF($D$22,[1]!obget([1]!obcall("",$B$22,"get",[1]!obMake("","int",E892))),"")</f>
        <v>11.835365053045308</v>
      </c>
      <c r="G892" s="42">
        <f>IF($D$22,[1]!obget([1]!obcall("",$B$23,"get",[1]!obMake("","int",E892)))^2,"")</f>
        <v>5.8622156827394391E-2</v>
      </c>
      <c r="H892" s="42">
        <f>IF($D$22,[1]!obget([1]!obcall("",$B$24,"get",[1]!obMake("","int",E892))),"")</f>
        <v>0.40084725604277716</v>
      </c>
    </row>
    <row r="893" spans="2:8" x14ac:dyDescent="0.3">
      <c r="B893" s="42">
        <f t="shared" si="35"/>
        <v>43.300000000000004</v>
      </c>
      <c r="D893" s="45">
        <f>IF($C$13,[1]!obget([1]!obcall("",$B$13,"getInitialMargin",[1]!obMake("","double",$B893))),"")</f>
        <v>0</v>
      </c>
      <c r="E893" s="42">
        <f t="shared" si="36"/>
        <v>866</v>
      </c>
      <c r="F893" s="42">
        <f>IF($D$22,[1]!obget([1]!obcall("",$B$22,"get",[1]!obMake("","int",E893))),"")</f>
        <v>11.544847286492017</v>
      </c>
      <c r="G893" s="42">
        <f>IF($D$22,[1]!obget([1]!obcall("",$B$23,"get",[1]!obMake("","int",E893)))^2,"")</f>
        <v>0.16518392342131116</v>
      </c>
      <c r="H893" s="42">
        <f>IF($D$22,[1]!obget([1]!obcall("",$B$24,"get",[1]!obMake("","int",E893))),"")</f>
        <v>0.37815869697108173</v>
      </c>
    </row>
    <row r="894" spans="2:8" x14ac:dyDescent="0.3">
      <c r="B894" s="42">
        <f t="shared" si="35"/>
        <v>43.35</v>
      </c>
      <c r="D894" s="45">
        <f>IF($C$13,[1]!obget([1]!obcall("",$B$13,"getInitialMargin",[1]!obMake("","double",$B894))),"")</f>
        <v>0</v>
      </c>
      <c r="E894" s="42">
        <f t="shared" si="36"/>
        <v>867</v>
      </c>
      <c r="F894" s="42">
        <f>IF($D$22,[1]!obget([1]!obcall("",$B$22,"get",[1]!obMake("","int",E894))),"")</f>
        <v>8.8759449662695769</v>
      </c>
      <c r="G894" s="42">
        <f>IF($D$22,[1]!obget([1]!obcall("",$B$23,"get",[1]!obMake("","int",E894)))^2,"")</f>
        <v>6.8266639960428343E-3</v>
      </c>
      <c r="H894" s="42">
        <f>IF($D$22,[1]!obget([1]!obcall("",$B$24,"get",[1]!obMake("","int",E894))),"")</f>
        <v>0.19324149223388287</v>
      </c>
    </row>
    <row r="895" spans="2:8" x14ac:dyDescent="0.3">
      <c r="B895" s="42">
        <f t="shared" si="35"/>
        <v>43.400000000000006</v>
      </c>
      <c r="D895" s="45">
        <f>IF($C$13,[1]!obget([1]!obcall("",$B$13,"getInitialMargin",[1]!obMake("","double",$B895))),"")</f>
        <v>0</v>
      </c>
      <c r="E895" s="42">
        <f t="shared" si="36"/>
        <v>868</v>
      </c>
      <c r="F895" s="42">
        <f>IF($D$22,[1]!obget([1]!obcall("",$B$22,"get",[1]!obMake("","int",E895))),"")</f>
        <v>8.7719630761544494</v>
      </c>
      <c r="G895" s="42">
        <f>IF($D$22,[1]!obget([1]!obcall("",$B$23,"get",[1]!obMake("","int",E895)))^2,"")</f>
        <v>0.1138663873080446</v>
      </c>
      <c r="H895" s="42">
        <f>IF($D$22,[1]!obget([1]!obcall("",$B$24,"get",[1]!obMake("","int",E895))),"")</f>
        <v>0.18530731500775266</v>
      </c>
    </row>
    <row r="896" spans="2:8" x14ac:dyDescent="0.3">
      <c r="B896" s="42">
        <f t="shared" si="35"/>
        <v>43.45</v>
      </c>
      <c r="D896" s="45">
        <f>IF($C$13,[1]!obget([1]!obcall("",$B$13,"getInitialMargin",[1]!obMake("","double",$B896))),"")</f>
        <v>0</v>
      </c>
      <c r="E896" s="42">
        <f t="shared" si="36"/>
        <v>869</v>
      </c>
      <c r="F896" s="42">
        <f>IF($D$22,[1]!obget([1]!obcall("",$B$22,"get",[1]!obMake("","int",E896))),"")</f>
        <v>4.6929545418020089</v>
      </c>
      <c r="G896" s="42">
        <f>IF($D$22,[1]!obget([1]!obcall("",$B$23,"get",[1]!obMake("","int",E896)))^2,"")</f>
        <v>1.3881452261940326E-2</v>
      </c>
      <c r="H896" s="42">
        <f>IF($D$22,[1]!obget([1]!obcall("",$B$24,"get",[1]!obMake("","int",E896))),"")</f>
        <v>0.16598965657610015</v>
      </c>
    </row>
    <row r="897" spans="2:8" x14ac:dyDescent="0.3">
      <c r="B897" s="42">
        <f t="shared" si="35"/>
        <v>43.5</v>
      </c>
      <c r="D897" s="45">
        <f>IF($C$13,[1]!obget([1]!obcall("",$B$13,"getInitialMargin",[1]!obMake("","double",$B897))),"")</f>
        <v>0</v>
      </c>
      <c r="E897" s="42">
        <f t="shared" si="36"/>
        <v>870</v>
      </c>
      <c r="F897" s="42">
        <f>IF($D$22,[1]!obget([1]!obcall("",$B$22,"get",[1]!obMake("","int",E897))),"")</f>
        <v>7.523971447367618</v>
      </c>
      <c r="G897" s="42">
        <f>IF($D$22,[1]!obget([1]!obcall("",$B$23,"get",[1]!obMake("","int",E897)))^2,"")</f>
        <v>0.58229186588075665</v>
      </c>
      <c r="H897" s="42">
        <f>IF($D$22,[1]!obget([1]!obcall("",$B$24,"get",[1]!obMake("","int",E897))),"")</f>
        <v>0.14427983806790978</v>
      </c>
    </row>
    <row r="898" spans="2:8" x14ac:dyDescent="0.3">
      <c r="B898" s="42">
        <f t="shared" si="35"/>
        <v>43.550000000000004</v>
      </c>
      <c r="D898" s="45">
        <f>IF($C$13,[1]!obget([1]!obcall("",$B$13,"getInitialMargin",[1]!obMake("","double",$B898))),"")</f>
        <v>0</v>
      </c>
      <c r="E898" s="42">
        <f t="shared" si="36"/>
        <v>871</v>
      </c>
      <c r="F898" s="42">
        <f>IF($D$22,[1]!obget([1]!obcall("",$B$22,"get",[1]!obMake("","int",E898))),"")</f>
        <v>4.6337448915559545</v>
      </c>
      <c r="G898" s="42">
        <f>IF($D$22,[1]!obget([1]!obcall("",$B$23,"get",[1]!obMake("","int",E898)))^2,"")</f>
        <v>4.4009507364974644E-2</v>
      </c>
      <c r="H898" s="42">
        <f>IF($D$22,[1]!obget([1]!obcall("",$B$24,"get",[1]!obMake("","int",E898))),"")</f>
        <v>0.16742077534164573</v>
      </c>
    </row>
    <row r="899" spans="2:8" x14ac:dyDescent="0.3">
      <c r="B899" s="42">
        <f t="shared" si="35"/>
        <v>43.6</v>
      </c>
      <c r="D899" s="45">
        <f>IF($C$13,[1]!obget([1]!obcall("",$B$13,"getInitialMargin",[1]!obMake("","double",$B899))),"")</f>
        <v>0</v>
      </c>
      <c r="E899" s="42">
        <f t="shared" si="36"/>
        <v>872</v>
      </c>
      <c r="F899" s="42">
        <f>IF($D$22,[1]!obget([1]!obcall("",$B$22,"get",[1]!obMake("","int",E899))),"")</f>
        <v>11.087187989029466</v>
      </c>
      <c r="G899" s="42">
        <f>IF($D$22,[1]!obget([1]!obcall("",$B$23,"get",[1]!obMake("","int",E899)))^2,"")</f>
        <v>1.6007612112938708E-2</v>
      </c>
      <c r="H899" s="42">
        <f>IF($D$22,[1]!obget([1]!obcall("",$B$24,"get",[1]!obMake("","int",E899))),"")</f>
        <v>0.32709952747113791</v>
      </c>
    </row>
    <row r="900" spans="2:8" x14ac:dyDescent="0.3">
      <c r="B900" s="42">
        <f t="shared" si="35"/>
        <v>43.650000000000006</v>
      </c>
      <c r="D900" s="45">
        <f>IF($C$13,[1]!obget([1]!obcall("",$B$13,"getInitialMargin",[1]!obMake("","double",$B900))),"")</f>
        <v>0</v>
      </c>
      <c r="E900" s="42">
        <f t="shared" si="36"/>
        <v>873</v>
      </c>
      <c r="F900" s="42">
        <f>IF($D$22,[1]!obget([1]!obcall("",$B$22,"get",[1]!obMake("","int",E900))),"")</f>
        <v>13.530983527708655</v>
      </c>
      <c r="G900" s="42">
        <f>IF($D$22,[1]!obget([1]!obcall("",$B$23,"get",[1]!obMake("","int",E900)))^2,"")</f>
        <v>4.78065672418332E-2</v>
      </c>
      <c r="H900" s="42">
        <f>IF($D$22,[1]!obget([1]!obcall("",$B$24,"get",[1]!obMake("","int",E900))),"")</f>
        <v>0.58276896211444296</v>
      </c>
    </row>
    <row r="901" spans="2:8" x14ac:dyDescent="0.3">
      <c r="B901" s="42">
        <f t="shared" si="35"/>
        <v>43.7</v>
      </c>
      <c r="D901" s="45">
        <f>IF($C$13,[1]!obget([1]!obcall("",$B$13,"getInitialMargin",[1]!obMake("","double",$B901))),"")</f>
        <v>0</v>
      </c>
      <c r="E901" s="42">
        <f t="shared" si="36"/>
        <v>874</v>
      </c>
      <c r="F901" s="42">
        <f>IF($D$22,[1]!obget([1]!obcall("",$B$22,"get",[1]!obMake("","int",E901))),"")</f>
        <v>6.0513112920048746</v>
      </c>
      <c r="G901" s="42">
        <f>IF($D$22,[1]!obget([1]!obcall("",$B$23,"get",[1]!obMake("","int",E901)))^2,"")</f>
        <v>0.20612278024112599</v>
      </c>
      <c r="H901" s="42">
        <f>IF($D$22,[1]!obget([1]!obcall("",$B$24,"get",[1]!obMake("","int",E901))),"")</f>
        <v>0.13652915902865653</v>
      </c>
    </row>
    <row r="902" spans="2:8" x14ac:dyDescent="0.3">
      <c r="B902" s="42">
        <f t="shared" si="35"/>
        <v>43.75</v>
      </c>
      <c r="D902" s="45">
        <f>IF($C$13,[1]!obget([1]!obcall("",$B$13,"getInitialMargin",[1]!obMake("","double",$B902))),"")</f>
        <v>0</v>
      </c>
      <c r="E902" s="42">
        <f t="shared" si="36"/>
        <v>875</v>
      </c>
      <c r="F902" s="42">
        <f>IF($D$22,[1]!obget([1]!obcall("",$B$22,"get",[1]!obMake("","int",E902))),"")</f>
        <v>10.736704871540306</v>
      </c>
      <c r="G902" s="42">
        <f>IF($D$22,[1]!obget([1]!obcall("",$B$23,"get",[1]!obMake("","int",E902)))^2,"")</f>
        <v>0.19696711521769114</v>
      </c>
      <c r="H902" s="42">
        <f>IF($D$22,[1]!obget([1]!obcall("",$B$24,"get",[1]!obMake("","int",E902))),"")</f>
        <v>0.30423416758809418</v>
      </c>
    </row>
    <row r="903" spans="2:8" x14ac:dyDescent="0.3">
      <c r="B903" s="42">
        <f t="shared" si="35"/>
        <v>43.800000000000004</v>
      </c>
      <c r="D903" s="45">
        <f>IF($C$13,[1]!obget([1]!obcall("",$B$13,"getInitialMargin",[1]!obMake("","double",$B903))),"")</f>
        <v>0</v>
      </c>
      <c r="E903" s="42">
        <f t="shared" si="36"/>
        <v>876</v>
      </c>
      <c r="F903" s="42">
        <f>IF($D$22,[1]!obget([1]!obcall("",$B$22,"get",[1]!obMake("","int",E903))),"")</f>
        <v>9.4031406631086298</v>
      </c>
      <c r="G903" s="42">
        <f>IF($D$22,[1]!obget([1]!obcall("",$B$23,"get",[1]!obMake("","int",E903)))^2,"")</f>
        <v>1.659248979592761E-2</v>
      </c>
      <c r="H903" s="42">
        <f>IF($D$22,[1]!obget([1]!obcall("",$B$24,"get",[1]!obMake("","int",E903))),"")</f>
        <v>0.21477432547214104</v>
      </c>
    </row>
    <row r="904" spans="2:8" x14ac:dyDescent="0.3">
      <c r="B904" s="42">
        <f t="shared" si="35"/>
        <v>43.85</v>
      </c>
      <c r="D904" s="45">
        <f>IF($C$13,[1]!obget([1]!obcall("",$B$13,"getInitialMargin",[1]!obMake("","double",$B904))),"")</f>
        <v>0</v>
      </c>
      <c r="E904" s="42">
        <f t="shared" si="36"/>
        <v>877</v>
      </c>
      <c r="F904" s="42">
        <f>IF($D$22,[1]!obget([1]!obcall("",$B$22,"get",[1]!obMake("","int",E904))),"")</f>
        <v>11.650849011868727</v>
      </c>
      <c r="G904" s="42">
        <f>IF($D$22,[1]!obget([1]!obcall("",$B$23,"get",[1]!obMake("","int",E904)))^2,"")</f>
        <v>0.39174139783345058</v>
      </c>
      <c r="H904" s="42">
        <f>IF($D$22,[1]!obget([1]!obcall("",$B$24,"get",[1]!obMake("","int",E904))),"")</f>
        <v>0.37479989351763776</v>
      </c>
    </row>
    <row r="905" spans="2:8" x14ac:dyDescent="0.3">
      <c r="B905" s="42">
        <f t="shared" si="35"/>
        <v>43.900000000000006</v>
      </c>
      <c r="D905" s="45">
        <f>IF($C$13,[1]!obget([1]!obcall("",$B$13,"getInitialMargin",[1]!obMake("","double",$B905))),"")</f>
        <v>0</v>
      </c>
      <c r="E905" s="42">
        <f t="shared" si="36"/>
        <v>878</v>
      </c>
      <c r="F905" s="42">
        <f>IF($D$22,[1]!obget([1]!obcall("",$B$22,"get",[1]!obMake("","int",E905))),"")</f>
        <v>18.31056339461405</v>
      </c>
      <c r="G905" s="42">
        <f>IF($D$22,[1]!obget([1]!obcall("",$B$23,"get",[1]!obMake("","int",E905)))^2,"")</f>
        <v>3.2888724585735551</v>
      </c>
      <c r="H905" s="42">
        <f>IF($D$22,[1]!obget([1]!obcall("",$B$24,"get",[1]!obMake("","int",E905))),"")</f>
        <v>1.5165000621787255</v>
      </c>
    </row>
    <row r="906" spans="2:8" x14ac:dyDescent="0.3">
      <c r="B906" s="42">
        <f t="shared" si="35"/>
        <v>43.95</v>
      </c>
      <c r="D906" s="45">
        <f>IF($C$13,[1]!obget([1]!obcall("",$B$13,"getInitialMargin",[1]!obMake("","double",$B906))),"")</f>
        <v>0</v>
      </c>
      <c r="E906" s="42">
        <f t="shared" si="36"/>
        <v>879</v>
      </c>
      <c r="F906" s="42">
        <f>IF($D$22,[1]!obget([1]!obcall("",$B$22,"get",[1]!obMake("","int",E906))),"")</f>
        <v>9.5475068269718033</v>
      </c>
      <c r="G906" s="42">
        <f>IF($D$22,[1]!obget([1]!obcall("",$B$23,"get",[1]!obMake("","int",E906)))^2,"")</f>
        <v>7.421489783413901E-2</v>
      </c>
      <c r="H906" s="42">
        <f>IF($D$22,[1]!obget([1]!obcall("",$B$24,"get",[1]!obMake("","int",E906))),"")</f>
        <v>0.22318064011999172</v>
      </c>
    </row>
    <row r="907" spans="2:8" x14ac:dyDescent="0.3">
      <c r="B907" s="42">
        <f t="shared" si="35"/>
        <v>44</v>
      </c>
      <c r="D907" s="45">
        <f>IF($C$13,[1]!obget([1]!obcall("",$B$13,"getInitialMargin",[1]!obMake("","double",$B907))),"")</f>
        <v>0</v>
      </c>
      <c r="E907" s="42">
        <f t="shared" si="36"/>
        <v>880</v>
      </c>
      <c r="F907" s="42">
        <f>IF($D$22,[1]!obget([1]!obcall("",$B$22,"get",[1]!obMake("","int",E907))),"")</f>
        <v>13.644112847547973</v>
      </c>
      <c r="G907" s="42">
        <f>IF($D$22,[1]!obget([1]!obcall("",$B$23,"get",[1]!obMake("","int",E907)))^2,"")</f>
        <v>0.65328279525243516</v>
      </c>
      <c r="H907" s="42">
        <f>IF($D$22,[1]!obget([1]!obcall("",$B$24,"get",[1]!obMake("","int",E907))),"")</f>
        <v>0.67263126580201127</v>
      </c>
    </row>
    <row r="908" spans="2:8" x14ac:dyDescent="0.3">
      <c r="B908" s="42">
        <f t="shared" si="35"/>
        <v>44.050000000000004</v>
      </c>
      <c r="D908" s="45">
        <f>IF($C$13,[1]!obget([1]!obcall("",$B$13,"getInitialMargin",[1]!obMake("","double",$B908))),"")</f>
        <v>0</v>
      </c>
      <c r="E908" s="42">
        <f t="shared" si="36"/>
        <v>881</v>
      </c>
      <c r="F908" s="42">
        <f>IF($D$22,[1]!obget([1]!obcall("",$B$22,"get",[1]!obMake("","int",E908))),"")</f>
        <v>7.2333314695183111</v>
      </c>
      <c r="G908" s="42">
        <f>IF($D$22,[1]!obget([1]!obcall("",$B$23,"get",[1]!obMake("","int",E908)))^2,"")</f>
        <v>0.31452401453274009</v>
      </c>
      <c r="H908" s="42">
        <f>IF($D$22,[1]!obget([1]!obcall("",$B$24,"get",[1]!obMake("","int",E908))),"")</f>
        <v>0.14135621135965681</v>
      </c>
    </row>
    <row r="909" spans="2:8" x14ac:dyDescent="0.3">
      <c r="B909" s="42">
        <f t="shared" si="35"/>
        <v>44.1</v>
      </c>
      <c r="D909" s="45">
        <f>IF($C$13,[1]!obget([1]!obcall("",$B$13,"getInitialMargin",[1]!obMake("","double",$B909))),"")</f>
        <v>0</v>
      </c>
      <c r="E909" s="42">
        <f t="shared" si="36"/>
        <v>882</v>
      </c>
      <c r="F909" s="42">
        <f>IF($D$22,[1]!obget([1]!obcall("",$B$22,"get",[1]!obMake("","int",E909))),"")</f>
        <v>9.1476260299207137</v>
      </c>
      <c r="G909" s="42">
        <f>IF($D$22,[1]!obget([1]!obcall("",$B$23,"get",[1]!obMake("","int",E909)))^2,"")</f>
        <v>0.27141747260426441</v>
      </c>
      <c r="H909" s="42">
        <f>IF($D$22,[1]!obget([1]!obcall("",$B$24,"get",[1]!obMake("","int",E909))),"")</f>
        <v>0.2069018264473752</v>
      </c>
    </row>
    <row r="910" spans="2:8" x14ac:dyDescent="0.3">
      <c r="B910" s="42">
        <f t="shared" si="35"/>
        <v>44.150000000000006</v>
      </c>
      <c r="D910" s="45">
        <f>IF($C$13,[1]!obget([1]!obcall("",$B$13,"getInitialMargin",[1]!obMake("","double",$B910))),"")</f>
        <v>0</v>
      </c>
      <c r="E910" s="42">
        <f t="shared" si="36"/>
        <v>883</v>
      </c>
      <c r="F910" s="42">
        <f>IF($D$22,[1]!obget([1]!obcall("",$B$22,"get",[1]!obMake("","int",E910))),"")</f>
        <v>8.8082792859445433</v>
      </c>
      <c r="G910" s="42">
        <f>IF($D$22,[1]!obget([1]!obcall("",$B$23,"get",[1]!obMake("","int",E910)))^2,"")</f>
        <v>0.15120609700265639</v>
      </c>
      <c r="H910" s="42">
        <f>IF($D$22,[1]!obget([1]!obcall("",$B$24,"get",[1]!obMake("","int",E910))),"")</f>
        <v>0.19415493999988431</v>
      </c>
    </row>
    <row r="911" spans="2:8" x14ac:dyDescent="0.3">
      <c r="B911" s="42">
        <f t="shared" si="35"/>
        <v>44.2</v>
      </c>
      <c r="D911" s="45">
        <f>IF($C$13,[1]!obget([1]!obcall("",$B$13,"getInitialMargin",[1]!obMake("","double",$B911))),"")</f>
        <v>0</v>
      </c>
      <c r="E911" s="42">
        <f t="shared" si="36"/>
        <v>884</v>
      </c>
      <c r="F911" s="42">
        <f>IF($D$22,[1]!obget([1]!obcall("",$B$22,"get",[1]!obMake("","int",E911))),"")</f>
        <v>10.735616498463127</v>
      </c>
      <c r="G911" s="42">
        <f>IF($D$22,[1]!obget([1]!obcall("",$B$23,"get",[1]!obMake("","int",E911)))^2,"")</f>
        <v>1.275538164009073</v>
      </c>
      <c r="H911" s="42">
        <f>IF($D$22,[1]!obget([1]!obcall("",$B$24,"get",[1]!obMake("","int",E911))),"")</f>
        <v>0.30099030373055613</v>
      </c>
    </row>
    <row r="912" spans="2:8" x14ac:dyDescent="0.3">
      <c r="B912" s="42">
        <f t="shared" si="35"/>
        <v>44.25</v>
      </c>
      <c r="D912" s="45">
        <f>IF($C$13,[1]!obget([1]!obcall("",$B$13,"getInitialMargin",[1]!obMake("","double",$B912))),"")</f>
        <v>0</v>
      </c>
      <c r="E912" s="42">
        <f t="shared" si="36"/>
        <v>885</v>
      </c>
      <c r="F912" s="42">
        <f>IF($D$22,[1]!obget([1]!obcall("",$B$22,"get",[1]!obMake("","int",E912))),"")</f>
        <v>8.9145500026764015</v>
      </c>
      <c r="G912" s="42">
        <f>IF($D$22,[1]!obget([1]!obcall("",$B$23,"get",[1]!obMake("","int",E912)))^2,"")</f>
        <v>6.4586818113814073E-2</v>
      </c>
      <c r="H912" s="42">
        <f>IF($D$22,[1]!obget([1]!obcall("",$B$24,"get",[1]!obMake("","int",E912))),"")</f>
        <v>0.19097350862937912</v>
      </c>
    </row>
    <row r="913" spans="2:8" x14ac:dyDescent="0.3">
      <c r="B913" s="42">
        <f t="shared" si="35"/>
        <v>44.300000000000004</v>
      </c>
      <c r="D913" s="45">
        <f>IF($C$13,[1]!obget([1]!obcall("",$B$13,"getInitialMargin",[1]!obMake("","double",$B913))),"")</f>
        <v>0</v>
      </c>
      <c r="E913" s="42">
        <f t="shared" si="36"/>
        <v>886</v>
      </c>
      <c r="F913" s="42">
        <f>IF($D$22,[1]!obget([1]!obcall("",$B$22,"get",[1]!obMake("","int",E913))),"")</f>
        <v>8.3236172114097382</v>
      </c>
      <c r="G913" s="42">
        <f>IF($D$22,[1]!obget([1]!obcall("",$B$23,"get",[1]!obMake("","int",E913)))^2,"")</f>
        <v>4.7268668994380533E-3</v>
      </c>
      <c r="H913" s="42">
        <f>IF($D$22,[1]!obget([1]!obcall("",$B$24,"get",[1]!obMake("","int",E913))),"")</f>
        <v>0.16559046922564724</v>
      </c>
    </row>
    <row r="914" spans="2:8" x14ac:dyDescent="0.3">
      <c r="B914" s="42">
        <f t="shared" si="35"/>
        <v>44.35</v>
      </c>
      <c r="D914" s="45">
        <f>IF($C$13,[1]!obget([1]!obcall("",$B$13,"getInitialMargin",[1]!obMake("","double",$B914))),"")</f>
        <v>0</v>
      </c>
      <c r="E914" s="42">
        <f t="shared" si="36"/>
        <v>887</v>
      </c>
      <c r="F914" s="42">
        <f>IF($D$22,[1]!obget([1]!obcall("",$B$22,"get",[1]!obMake("","int",E914))),"")</f>
        <v>6.3820179478550303</v>
      </c>
      <c r="G914" s="42">
        <f>IF($D$22,[1]!obget([1]!obcall("",$B$23,"get",[1]!obMake("","int",E914)))^2,"")</f>
        <v>4.9353114811438968E-2</v>
      </c>
      <c r="H914" s="42">
        <f>IF($D$22,[1]!obget([1]!obcall("",$B$24,"get",[1]!obMake("","int",E914))),"")</f>
        <v>0.13389838349868849</v>
      </c>
    </row>
    <row r="915" spans="2:8" x14ac:dyDescent="0.3">
      <c r="B915" s="42">
        <f t="shared" si="35"/>
        <v>44.400000000000006</v>
      </c>
      <c r="D915" s="45">
        <f>IF($C$13,[1]!obget([1]!obcall("",$B$13,"getInitialMargin",[1]!obMake("","double",$B915))),"")</f>
        <v>0</v>
      </c>
      <c r="E915" s="42">
        <f t="shared" si="36"/>
        <v>888</v>
      </c>
      <c r="F915" s="42">
        <f>IF($D$22,[1]!obget([1]!obcall("",$B$22,"get",[1]!obMake("","int",E915))),"")</f>
        <v>6.297912962903216</v>
      </c>
      <c r="G915" s="42">
        <f>IF($D$22,[1]!obget([1]!obcall("",$B$23,"get",[1]!obMake("","int",E915)))^2,"")</f>
        <v>2.2011522543425792E-3</v>
      </c>
      <c r="H915" s="42">
        <f>IF($D$22,[1]!obget([1]!obcall("",$B$24,"get",[1]!obMake("","int",E915))),"")</f>
        <v>0.13407584993907773</v>
      </c>
    </row>
    <row r="916" spans="2:8" x14ac:dyDescent="0.3">
      <c r="B916" s="42">
        <f t="shared" si="35"/>
        <v>44.45</v>
      </c>
      <c r="D916" s="45">
        <f>IF($C$13,[1]!obget([1]!obcall("",$B$13,"getInitialMargin",[1]!obMake("","double",$B916))),"")</f>
        <v>0</v>
      </c>
      <c r="E916" s="42">
        <f t="shared" si="36"/>
        <v>889</v>
      </c>
      <c r="F916" s="42">
        <f>IF($D$22,[1]!obget([1]!obcall("",$B$22,"get",[1]!obMake("","int",E916))),"")</f>
        <v>7.1004691217873752</v>
      </c>
      <c r="G916" s="42">
        <f>IF($D$22,[1]!obget([1]!obcall("",$B$23,"get",[1]!obMake("","int",E916)))^2,"")</f>
        <v>1.3394890542810354</v>
      </c>
      <c r="H916" s="42">
        <f>IF($D$22,[1]!obget([1]!obcall("",$B$24,"get",[1]!obMake("","int",E916))),"")</f>
        <v>0.1376194522254956</v>
      </c>
    </row>
    <row r="917" spans="2:8" x14ac:dyDescent="0.3">
      <c r="B917" s="42">
        <f t="shared" si="35"/>
        <v>44.5</v>
      </c>
      <c r="D917" s="45">
        <f>IF($C$13,[1]!obget([1]!obcall("",$B$13,"getInitialMargin",[1]!obMake("","double",$B917))),"")</f>
        <v>0</v>
      </c>
      <c r="E917" s="42">
        <f t="shared" si="36"/>
        <v>890</v>
      </c>
      <c r="F917" s="42">
        <f>IF($D$22,[1]!obget([1]!obcall("",$B$22,"get",[1]!obMake("","int",E917))),"")</f>
        <v>4.9917409385928417</v>
      </c>
      <c r="G917" s="42">
        <f>IF($D$22,[1]!obget([1]!obcall("",$B$23,"get",[1]!obMake("","int",E917)))^2,"")</f>
        <v>1.4679333463654568E-3</v>
      </c>
      <c r="H917" s="42">
        <f>IF($D$22,[1]!obget([1]!obcall("",$B$24,"get",[1]!obMake("","int",E917))),"")</f>
        <v>0.15651841622654741</v>
      </c>
    </row>
    <row r="918" spans="2:8" x14ac:dyDescent="0.3">
      <c r="B918" s="42">
        <f t="shared" si="35"/>
        <v>44.550000000000004</v>
      </c>
      <c r="D918" s="45">
        <f>IF($C$13,[1]!obget([1]!obcall("",$B$13,"getInitialMargin",[1]!obMake("","double",$B918))),"")</f>
        <v>0</v>
      </c>
      <c r="E918" s="42">
        <f t="shared" si="36"/>
        <v>891</v>
      </c>
      <c r="F918" s="42">
        <f>IF($D$22,[1]!obget([1]!obcall("",$B$22,"get",[1]!obMake("","int",E918))),"")</f>
        <v>6.4109565434582505</v>
      </c>
      <c r="G918" s="42">
        <f>IF($D$22,[1]!obget([1]!obcall("",$B$23,"get",[1]!obMake("","int",E918)))^2,"")</f>
        <v>6.1652799358944417E-2</v>
      </c>
      <c r="H918" s="42">
        <f>IF($D$22,[1]!obget([1]!obcall("",$B$24,"get",[1]!obMake("","int",E918))),"")</f>
        <v>0.13389282652253809</v>
      </c>
    </row>
    <row r="919" spans="2:8" x14ac:dyDescent="0.3">
      <c r="B919" s="42">
        <f t="shared" si="35"/>
        <v>44.6</v>
      </c>
      <c r="D919" s="45">
        <f>IF($C$13,[1]!obget([1]!obcall("",$B$13,"getInitialMargin",[1]!obMake("","double",$B919))),"")</f>
        <v>0</v>
      </c>
      <c r="E919" s="42">
        <f t="shared" si="36"/>
        <v>892</v>
      </c>
      <c r="F919" s="42">
        <f>IF($D$22,[1]!obget([1]!obcall("",$B$22,"get",[1]!obMake("","int",E919))),"")</f>
        <v>7.553608664202863</v>
      </c>
      <c r="G919" s="42">
        <f>IF($D$22,[1]!obget([1]!obcall("",$B$23,"get",[1]!obMake("","int",E919)))^2,"")</f>
        <v>2.0383818078965665E-2</v>
      </c>
      <c r="H919" s="42">
        <f>IF($D$22,[1]!obget([1]!obcall("",$B$24,"get",[1]!obMake("","int",E919))),"")</f>
        <v>0.14541341309650402</v>
      </c>
    </row>
    <row r="920" spans="2:8" x14ac:dyDescent="0.3">
      <c r="B920" s="42">
        <f t="shared" si="35"/>
        <v>44.650000000000006</v>
      </c>
      <c r="D920" s="45">
        <f>IF($C$13,[1]!obget([1]!obcall("",$B$13,"getInitialMargin",[1]!obMake("","double",$B920))),"")</f>
        <v>0</v>
      </c>
      <c r="E920" s="42">
        <f t="shared" si="36"/>
        <v>893</v>
      </c>
      <c r="F920" s="42">
        <f>IF($D$22,[1]!obget([1]!obcall("",$B$22,"get",[1]!obMake("","int",E920))),"")</f>
        <v>10.044686287465996</v>
      </c>
      <c r="G920" s="42">
        <f>IF($D$22,[1]!obget([1]!obcall("",$B$23,"get",[1]!obMake("","int",E920)))^2,"")</f>
        <v>2.6530554757315814</v>
      </c>
      <c r="H920" s="42">
        <f>IF($D$22,[1]!obget([1]!obcall("",$B$24,"get",[1]!obMake("","int",E920))),"")</f>
        <v>0.25195206739912512</v>
      </c>
    </row>
    <row r="921" spans="2:8" x14ac:dyDescent="0.3">
      <c r="B921" s="42">
        <f t="shared" si="35"/>
        <v>44.7</v>
      </c>
      <c r="D921" s="45">
        <f>IF($C$13,[1]!obget([1]!obcall("",$B$13,"getInitialMargin",[1]!obMake("","double",$B921))),"")</f>
        <v>0</v>
      </c>
      <c r="E921" s="42">
        <f t="shared" si="36"/>
        <v>894</v>
      </c>
      <c r="F921" s="42">
        <f>IF($D$22,[1]!obget([1]!obcall("",$B$22,"get",[1]!obMake("","int",E921))),"")</f>
        <v>5.2801422535372309</v>
      </c>
      <c r="G921" s="42">
        <f>IF($D$22,[1]!obget([1]!obcall("",$B$23,"get",[1]!obMake("","int",E921)))^2,"")</f>
        <v>0.11585744674480666</v>
      </c>
      <c r="H921" s="42">
        <f>IF($D$22,[1]!obget([1]!obcall("",$B$24,"get",[1]!obMake("","int",E921))),"")</f>
        <v>0.14822921458009036</v>
      </c>
    </row>
    <row r="922" spans="2:8" x14ac:dyDescent="0.3">
      <c r="B922" s="42">
        <f t="shared" si="35"/>
        <v>44.75</v>
      </c>
      <c r="D922" s="45">
        <f>IF($C$13,[1]!obget([1]!obcall("",$B$13,"getInitialMargin",[1]!obMake("","double",$B922))),"")</f>
        <v>0</v>
      </c>
      <c r="E922" s="42">
        <f t="shared" si="36"/>
        <v>895</v>
      </c>
      <c r="F922" s="42">
        <f>IF($D$22,[1]!obget([1]!obcall("",$B$22,"get",[1]!obMake("","int",E922))),"")</f>
        <v>6.4742051591088767</v>
      </c>
      <c r="G922" s="42">
        <f>IF($D$22,[1]!obget([1]!obcall("",$B$23,"get",[1]!obMake("","int",E922)))^2,"")</f>
        <v>0.12706853174407542</v>
      </c>
      <c r="H922" s="42">
        <f>IF($D$22,[1]!obget([1]!obcall("",$B$24,"get",[1]!obMake("","int",E922))),"")</f>
        <v>0.13391839872928313</v>
      </c>
    </row>
    <row r="923" spans="2:8" x14ac:dyDescent="0.3">
      <c r="B923" s="42">
        <f t="shared" ref="B923:B986" si="37">IF($D$22,(ROW(A923)-ROW($A$27))*$C$17,"")</f>
        <v>44.800000000000004</v>
      </c>
      <c r="D923" s="45">
        <f>IF($C$13,[1]!obget([1]!obcall("",$B$13,"getInitialMargin",[1]!obMake("","double",$B923))),"")</f>
        <v>0</v>
      </c>
      <c r="E923" s="42">
        <f t="shared" si="36"/>
        <v>896</v>
      </c>
      <c r="F923" s="42">
        <f>IF($D$22,[1]!obget([1]!obcall("",$B$22,"get",[1]!obMake("","int",E923))),"")</f>
        <v>7.7366146094882318</v>
      </c>
      <c r="G923" s="42">
        <f>IF($D$22,[1]!obget([1]!obcall("",$B$23,"get",[1]!obMake("","int",E923)))^2,"")</f>
        <v>7.0359726451462587E-2</v>
      </c>
      <c r="H923" s="42">
        <f>IF($D$22,[1]!obget([1]!obcall("",$B$24,"get",[1]!obMake("","int",E923))),"")</f>
        <v>0.14660795839864049</v>
      </c>
    </row>
    <row r="924" spans="2:8" x14ac:dyDescent="0.3">
      <c r="B924" s="42">
        <f t="shared" si="37"/>
        <v>44.85</v>
      </c>
      <c r="D924" s="45">
        <f>IF($C$13,[1]!obget([1]!obcall("",$B$13,"getInitialMargin",[1]!obMake("","double",$B924))),"")</f>
        <v>0</v>
      </c>
      <c r="E924" s="42">
        <f t="shared" ref="E924:E987" si="38">IF($D$22,E923+1,"")</f>
        <v>897</v>
      </c>
      <c r="F924" s="42">
        <f>IF($D$22,[1]!obget([1]!obcall("",$B$22,"get",[1]!obMake("","int",E924))),"")</f>
        <v>6.0805498658903083</v>
      </c>
      <c r="G924" s="42">
        <f>IF($D$22,[1]!obget([1]!obcall("",$B$23,"get",[1]!obMake("","int",E924)))^2,"")</f>
        <v>2.6471647163539305E-2</v>
      </c>
      <c r="H924" s="42">
        <f>IF($D$22,[1]!obget([1]!obcall("",$B$24,"get",[1]!obMake("","int",E924))),"")</f>
        <v>0.13549411880125972</v>
      </c>
    </row>
    <row r="925" spans="2:8" x14ac:dyDescent="0.3">
      <c r="B925" s="42">
        <f t="shared" si="37"/>
        <v>44.900000000000006</v>
      </c>
      <c r="D925" s="45">
        <f>IF($C$13,[1]!obget([1]!obcall("",$B$13,"getInitialMargin",[1]!obMake("","double",$B925))),"")</f>
        <v>0</v>
      </c>
      <c r="E925" s="42">
        <f t="shared" si="38"/>
        <v>898</v>
      </c>
      <c r="F925" s="42">
        <f>IF($D$22,[1]!obget([1]!obcall("",$B$22,"get",[1]!obMake("","int",E925))),"")</f>
        <v>9.5039779105020017</v>
      </c>
      <c r="G925" s="42">
        <f>IF($D$22,[1]!obget([1]!obcall("",$B$23,"get",[1]!obMake("","int",E925)))^2,"")</f>
        <v>8.2361787355317208E-3</v>
      </c>
      <c r="H925" s="42">
        <f>IF($D$22,[1]!obget([1]!obcall("",$B$24,"get",[1]!obMake("","int",E925))),"")</f>
        <v>0.22139433353761129</v>
      </c>
    </row>
    <row r="926" spans="2:8" x14ac:dyDescent="0.3">
      <c r="B926" s="42">
        <f t="shared" si="37"/>
        <v>44.95</v>
      </c>
      <c r="D926" s="45">
        <f>IF($C$13,[1]!obget([1]!obcall("",$B$13,"getInitialMargin",[1]!obMake("","double",$B926))),"")</f>
        <v>0</v>
      </c>
      <c r="E926" s="42">
        <f t="shared" si="38"/>
        <v>899</v>
      </c>
      <c r="F926" s="42">
        <f>IF($D$22,[1]!obget([1]!obcall("",$B$22,"get",[1]!obMake("","int",E926))),"")</f>
        <v>9.5660337270164675</v>
      </c>
      <c r="G926" s="42">
        <f>IF($D$22,[1]!obget([1]!obcall("",$B$23,"get",[1]!obMake("","int",E926)))^2,"")</f>
        <v>1.3851158791577833E-4</v>
      </c>
      <c r="H926" s="42">
        <f>IF($D$22,[1]!obget([1]!obcall("",$B$24,"get",[1]!obMake("","int",E926))),"")</f>
        <v>0.22518237066446833</v>
      </c>
    </row>
    <row r="927" spans="2:8" x14ac:dyDescent="0.3">
      <c r="B927" s="42">
        <f t="shared" si="37"/>
        <v>45</v>
      </c>
      <c r="D927" s="45">
        <f>IF($C$13,[1]!obget([1]!obcall("",$B$13,"getInitialMargin",[1]!obMake("","double",$B927))),"")</f>
        <v>0</v>
      </c>
      <c r="E927" s="42">
        <f t="shared" si="38"/>
        <v>900</v>
      </c>
      <c r="F927" s="42">
        <f>IF($D$22,[1]!obget([1]!obcall("",$B$22,"get",[1]!obMake("","int",E927))),"")</f>
        <v>10.248231383129159</v>
      </c>
      <c r="G927" s="42">
        <f>IF($D$22,[1]!obget([1]!obcall("",$B$23,"get",[1]!obMake("","int",E927)))^2,"")</f>
        <v>2.6056505576257916E-3</v>
      </c>
      <c r="H927" s="42">
        <f>IF($D$22,[1]!obget([1]!obcall("",$B$24,"get",[1]!obMake("","int",E927))),"")</f>
        <v>0.27481718015493684</v>
      </c>
    </row>
    <row r="928" spans="2:8" x14ac:dyDescent="0.3">
      <c r="B928" s="42">
        <f t="shared" si="37"/>
        <v>45.050000000000004</v>
      </c>
      <c r="D928" s="45">
        <f>IF($C$13,[1]!obget([1]!obcall("",$B$13,"getInitialMargin",[1]!obMake("","double",$B928))),"")</f>
        <v>0</v>
      </c>
      <c r="E928" s="42">
        <f t="shared" si="38"/>
        <v>901</v>
      </c>
      <c r="F928" s="42">
        <f>IF($D$22,[1]!obget([1]!obcall("",$B$22,"get",[1]!obMake("","int",E928))),"")</f>
        <v>5.0619963896689155</v>
      </c>
      <c r="G928" s="42">
        <f>IF($D$22,[1]!obget([1]!obcall("",$B$23,"get",[1]!obMake("","int",E928)))^2,"")</f>
        <v>2.7788581135251148E-8</v>
      </c>
      <c r="H928" s="42">
        <f>IF($D$22,[1]!obget([1]!obcall("",$B$24,"get",[1]!obMake("","int",E928))),"")</f>
        <v>0.15378907080097309</v>
      </c>
    </row>
    <row r="929" spans="2:8" x14ac:dyDescent="0.3">
      <c r="B929" s="42">
        <f t="shared" si="37"/>
        <v>45.1</v>
      </c>
      <c r="D929" s="45">
        <f>IF($C$13,[1]!obget([1]!obcall("",$B$13,"getInitialMargin",[1]!obMake("","double",$B929))),"")</f>
        <v>0</v>
      </c>
      <c r="E929" s="42">
        <f t="shared" si="38"/>
        <v>902</v>
      </c>
      <c r="F929" s="42">
        <f>IF($D$22,[1]!obget([1]!obcall("",$B$22,"get",[1]!obMake("","int",E929))),"")</f>
        <v>14.457400698728645</v>
      </c>
      <c r="G929" s="42">
        <f>IF($D$22,[1]!obget([1]!obcall("",$B$23,"get",[1]!obMake("","int",E929)))^2,"")</f>
        <v>0.33820543932305264</v>
      </c>
      <c r="H929" s="42">
        <f>IF($D$22,[1]!obget([1]!obcall("",$B$24,"get",[1]!obMake("","int",E929))),"")</f>
        <v>0.72854847460873651</v>
      </c>
    </row>
    <row r="930" spans="2:8" x14ac:dyDescent="0.3">
      <c r="B930" s="42">
        <f t="shared" si="37"/>
        <v>45.150000000000006</v>
      </c>
      <c r="D930" s="45">
        <f>IF($C$13,[1]!obget([1]!obcall("",$B$13,"getInitialMargin",[1]!obMake("","double",$B930))),"")</f>
        <v>0</v>
      </c>
      <c r="E930" s="42">
        <f t="shared" si="38"/>
        <v>903</v>
      </c>
      <c r="F930" s="42">
        <f>IF($D$22,[1]!obget([1]!obcall("",$B$22,"get",[1]!obMake("","int",E930))),"")</f>
        <v>7.1110206731157986</v>
      </c>
      <c r="G930" s="42">
        <f>IF($D$22,[1]!obget([1]!obcall("",$B$23,"get",[1]!obMake("","int",E930)))^2,"")</f>
        <v>0.25417789137872582</v>
      </c>
      <c r="H930" s="42">
        <f>IF($D$22,[1]!obget([1]!obcall("",$B$24,"get",[1]!obMake("","int",E930))),"")</f>
        <v>0.14008791830178102</v>
      </c>
    </row>
    <row r="931" spans="2:8" x14ac:dyDescent="0.3">
      <c r="B931" s="42">
        <f t="shared" si="37"/>
        <v>45.2</v>
      </c>
      <c r="D931" s="45">
        <f>IF($C$13,[1]!obget([1]!obcall("",$B$13,"getInitialMargin",[1]!obMake("","double",$B931))),"")</f>
        <v>0</v>
      </c>
      <c r="E931" s="42">
        <f t="shared" si="38"/>
        <v>904</v>
      </c>
      <c r="F931" s="42">
        <f>IF($D$22,[1]!obget([1]!obcall("",$B$22,"get",[1]!obMake("","int",E931))),"")</f>
        <v>14.505857662328962</v>
      </c>
      <c r="G931" s="42">
        <f>IF($D$22,[1]!obget([1]!obcall("",$B$23,"get",[1]!obMake("","int",E931)))^2,"")</f>
        <v>7.6042284121436432E-2</v>
      </c>
      <c r="H931" s="42">
        <f>IF($D$22,[1]!obget([1]!obcall("",$B$24,"get",[1]!obMake("","int",E931))),"")</f>
        <v>0.76016989684069691</v>
      </c>
    </row>
    <row r="932" spans="2:8" x14ac:dyDescent="0.3">
      <c r="B932" s="42">
        <f t="shared" si="37"/>
        <v>45.25</v>
      </c>
      <c r="D932" s="45">
        <f>IF($C$13,[1]!obget([1]!obcall("",$B$13,"getInitialMargin",[1]!obMake("","double",$B932))),"")</f>
        <v>0</v>
      </c>
      <c r="E932" s="42">
        <f t="shared" si="38"/>
        <v>905</v>
      </c>
      <c r="F932" s="42">
        <f>IF($D$22,[1]!obget([1]!obcall("",$B$22,"get",[1]!obMake("","int",E932))),"")</f>
        <v>15.724267709347442</v>
      </c>
      <c r="G932" s="42">
        <f>IF($D$22,[1]!obget([1]!obcall("",$B$23,"get",[1]!obMake("","int",E932)))^2,"")</f>
        <v>0.42336447252734782</v>
      </c>
      <c r="H932" s="42">
        <f>IF($D$22,[1]!obget([1]!obcall("",$B$24,"get",[1]!obMake("","int",E932))),"")</f>
        <v>0.90894442310389545</v>
      </c>
    </row>
    <row r="933" spans="2:8" x14ac:dyDescent="0.3">
      <c r="B933" s="42">
        <f t="shared" si="37"/>
        <v>45.300000000000004</v>
      </c>
      <c r="D933" s="45">
        <f>IF($C$13,[1]!obget([1]!obcall("",$B$13,"getInitialMargin",[1]!obMake("","double",$B933))),"")</f>
        <v>0</v>
      </c>
      <c r="E933" s="42">
        <f t="shared" si="38"/>
        <v>906</v>
      </c>
      <c r="F933" s="42">
        <f>IF($D$22,[1]!obget([1]!obcall("",$B$22,"get",[1]!obMake("","int",E933))),"")</f>
        <v>6.4772167432473982</v>
      </c>
      <c r="G933" s="42">
        <f>IF($D$22,[1]!obget([1]!obcall("",$B$23,"get",[1]!obMake("","int",E933)))^2,"")</f>
        <v>8.8796683295056009E-2</v>
      </c>
      <c r="H933" s="42">
        <f>IF($D$22,[1]!obget([1]!obcall("",$B$24,"get",[1]!obMake("","int",E933))),"")</f>
        <v>0.13389767323793622</v>
      </c>
    </row>
    <row r="934" spans="2:8" x14ac:dyDescent="0.3">
      <c r="B934" s="42">
        <f t="shared" si="37"/>
        <v>45.35</v>
      </c>
      <c r="D934" s="45">
        <f>IF($C$13,[1]!obget([1]!obcall("",$B$13,"getInitialMargin",[1]!obMake("","double",$B934))),"")</f>
        <v>0</v>
      </c>
      <c r="E934" s="42">
        <f t="shared" si="38"/>
        <v>907</v>
      </c>
      <c r="F934" s="42">
        <f>IF($D$22,[1]!obget([1]!obcall("",$B$22,"get",[1]!obMake("","int",E934))),"")</f>
        <v>5.6112140575803524</v>
      </c>
      <c r="G934" s="42">
        <f>IF($D$22,[1]!obget([1]!obcall("",$B$23,"get",[1]!obMake("","int",E934)))^2,"")</f>
        <v>0.32421411686979829</v>
      </c>
      <c r="H934" s="42">
        <f>IF($D$22,[1]!obget([1]!obcall("",$B$24,"get",[1]!obMake("","int",E934))),"")</f>
        <v>0.14164136877172001</v>
      </c>
    </row>
    <row r="935" spans="2:8" x14ac:dyDescent="0.3">
      <c r="B935" s="42">
        <f t="shared" si="37"/>
        <v>45.400000000000006</v>
      </c>
      <c r="D935" s="45">
        <f>IF($C$13,[1]!obget([1]!obcall("",$B$13,"getInitialMargin",[1]!obMake("","double",$B935))),"")</f>
        <v>0</v>
      </c>
      <c r="E935" s="42">
        <f t="shared" si="38"/>
        <v>908</v>
      </c>
      <c r="F935" s="42">
        <f>IF($D$22,[1]!obget([1]!obcall("",$B$22,"get",[1]!obMake("","int",E935))),"")</f>
        <v>11.836187323233647</v>
      </c>
      <c r="G935" s="42">
        <f>IF($D$22,[1]!obget([1]!obcall("",$B$23,"get",[1]!obMake("","int",E935)))^2,"")</f>
        <v>5.3968741455534871E-3</v>
      </c>
      <c r="H935" s="42">
        <f>IF($D$22,[1]!obget([1]!obcall("",$B$24,"get",[1]!obMake("","int",E935))),"")</f>
        <v>0.45075330841356487</v>
      </c>
    </row>
    <row r="936" spans="2:8" x14ac:dyDescent="0.3">
      <c r="B936" s="42">
        <f t="shared" si="37"/>
        <v>45.45</v>
      </c>
      <c r="D936" s="45">
        <f>IF($C$13,[1]!obget([1]!obcall("",$B$13,"getInitialMargin",[1]!obMake("","double",$B936))),"")</f>
        <v>0</v>
      </c>
      <c r="E936" s="42">
        <f t="shared" si="38"/>
        <v>909</v>
      </c>
      <c r="F936" s="42">
        <f>IF($D$22,[1]!obget([1]!obcall("",$B$22,"get",[1]!obMake("","int",E936))),"")</f>
        <v>6.6110094485197779</v>
      </c>
      <c r="G936" s="42">
        <f>IF($D$22,[1]!obget([1]!obcall("",$B$23,"get",[1]!obMake("","int",E936)))^2,"")</f>
        <v>0.2179365840891401</v>
      </c>
      <c r="H936" s="42">
        <f>IF($D$22,[1]!obget([1]!obcall("",$B$24,"get",[1]!obMake("","int",E936))),"")</f>
        <v>0.13394150572052099</v>
      </c>
    </row>
    <row r="937" spans="2:8" x14ac:dyDescent="0.3">
      <c r="B937" s="42">
        <f t="shared" si="37"/>
        <v>45.5</v>
      </c>
      <c r="D937" s="45">
        <f>IF($C$13,[1]!obget([1]!obcall("",$B$13,"getInitialMargin",[1]!obMake("","double",$B937))),"")</f>
        <v>0</v>
      </c>
      <c r="E937" s="42">
        <f t="shared" si="38"/>
        <v>910</v>
      </c>
      <c r="F937" s="42">
        <f>IF($D$22,[1]!obget([1]!obcall("",$B$22,"get",[1]!obMake("","int",E937))),"")</f>
        <v>7.8908023724196141</v>
      </c>
      <c r="G937" s="42">
        <f>IF($D$22,[1]!obget([1]!obcall("",$B$23,"get",[1]!obMake("","int",E937)))^2,"")</f>
        <v>4.8433009121922527E-2</v>
      </c>
      <c r="H937" s="42">
        <f>IF($D$22,[1]!obget([1]!obcall("",$B$24,"get",[1]!obMake("","int",E937))),"")</f>
        <v>0.15312324109290387</v>
      </c>
    </row>
    <row r="938" spans="2:8" x14ac:dyDescent="0.3">
      <c r="B938" s="42">
        <f t="shared" si="37"/>
        <v>45.550000000000004</v>
      </c>
      <c r="D938" s="45">
        <f>IF($C$13,[1]!obget([1]!obcall("",$B$13,"getInitialMargin",[1]!obMake("","double",$B938))),"")</f>
        <v>0</v>
      </c>
      <c r="E938" s="42">
        <f t="shared" si="38"/>
        <v>911</v>
      </c>
      <c r="F938" s="42">
        <f>IF($D$22,[1]!obget([1]!obcall("",$B$22,"get",[1]!obMake("","int",E938))),"")</f>
        <v>7.552620552891864</v>
      </c>
      <c r="G938" s="42">
        <f>IF($D$22,[1]!obget([1]!obcall("",$B$23,"get",[1]!obMake("","int",E938)))^2,"")</f>
        <v>0.11821974398020239</v>
      </c>
      <c r="H938" s="42">
        <f>IF($D$22,[1]!obget([1]!obcall("",$B$24,"get",[1]!obMake("","int",E938))),"")</f>
        <v>0.14585892641142917</v>
      </c>
    </row>
    <row r="939" spans="2:8" x14ac:dyDescent="0.3">
      <c r="B939" s="42">
        <f t="shared" si="37"/>
        <v>45.6</v>
      </c>
      <c r="D939" s="45">
        <f>IF($C$13,[1]!obget([1]!obcall("",$B$13,"getInitialMargin",[1]!obMake("","double",$B939))),"")</f>
        <v>0</v>
      </c>
      <c r="E939" s="42">
        <f t="shared" si="38"/>
        <v>912</v>
      </c>
      <c r="F939" s="42">
        <f>IF($D$22,[1]!obget([1]!obcall("",$B$22,"get",[1]!obMake("","int",E939))),"")</f>
        <v>8.7866184374741056</v>
      </c>
      <c r="G939" s="42">
        <f>IF($D$22,[1]!obget([1]!obcall("",$B$23,"get",[1]!obMake("","int",E939)))^2,"")</f>
        <v>1.9272936223465073E-3</v>
      </c>
      <c r="H939" s="42">
        <f>IF($D$22,[1]!obget([1]!obcall("",$B$24,"get",[1]!obMake("","int",E939))),"")</f>
        <v>0.18879195532790161</v>
      </c>
    </row>
    <row r="940" spans="2:8" x14ac:dyDescent="0.3">
      <c r="B940" s="42">
        <f t="shared" si="37"/>
        <v>45.650000000000006</v>
      </c>
      <c r="D940" s="45">
        <f>IF($C$13,[1]!obget([1]!obcall("",$B$13,"getInitialMargin",[1]!obMake("","double",$B940))),"")</f>
        <v>0</v>
      </c>
      <c r="E940" s="42">
        <f t="shared" si="38"/>
        <v>913</v>
      </c>
      <c r="F940" s="42">
        <f>IF($D$22,[1]!obget([1]!obcall("",$B$22,"get",[1]!obMake("","int",E940))),"")</f>
        <v>4.5440833481654375</v>
      </c>
      <c r="G940" s="42">
        <f>IF($D$22,[1]!obget([1]!obcall("",$B$23,"get",[1]!obMake("","int",E940)))^2,"")</f>
        <v>7.6609339837582613E-2</v>
      </c>
      <c r="H940" s="42">
        <f>IF($D$22,[1]!obget([1]!obcall("",$B$24,"get",[1]!obMake("","int",E940))),"")</f>
        <v>0.17010156936666992</v>
      </c>
    </row>
    <row r="941" spans="2:8" x14ac:dyDescent="0.3">
      <c r="B941" s="42">
        <f t="shared" si="37"/>
        <v>45.7</v>
      </c>
      <c r="D941" s="45">
        <f>IF($C$13,[1]!obget([1]!obcall("",$B$13,"getInitialMargin",[1]!obMake("","double",$B941))),"")</f>
        <v>0</v>
      </c>
      <c r="E941" s="42">
        <f t="shared" si="38"/>
        <v>914</v>
      </c>
      <c r="F941" s="42">
        <f>IF($D$22,[1]!obget([1]!obcall("",$B$22,"get",[1]!obMake("","int",E941))),"")</f>
        <v>5.2692177650445462</v>
      </c>
      <c r="G941" s="42">
        <f>IF($D$22,[1]!obget([1]!obcall("",$B$23,"get",[1]!obMake("","int",E941)))^2,"")</f>
        <v>0.12786831636252519</v>
      </c>
      <c r="H941" s="42">
        <f>IF($D$22,[1]!obget([1]!obcall("",$B$24,"get",[1]!obMake("","int",E941))),"")</f>
        <v>0.1489558871674283</v>
      </c>
    </row>
    <row r="942" spans="2:8" x14ac:dyDescent="0.3">
      <c r="B942" s="42">
        <f t="shared" si="37"/>
        <v>45.75</v>
      </c>
      <c r="D942" s="45">
        <f>IF($C$13,[1]!obget([1]!obcall("",$B$13,"getInitialMargin",[1]!obMake("","double",$B942))),"")</f>
        <v>0</v>
      </c>
      <c r="E942" s="42">
        <f t="shared" si="38"/>
        <v>915</v>
      </c>
      <c r="F942" s="42">
        <f>IF($D$22,[1]!obget([1]!obcall("",$B$22,"get",[1]!obMake("","int",E942))),"")</f>
        <v>7.4478879570052658</v>
      </c>
      <c r="G942" s="42">
        <f>IF($D$22,[1]!obget([1]!obcall("",$B$23,"get",[1]!obMake("","int",E942)))^2,"")</f>
        <v>0.18344181047125638</v>
      </c>
      <c r="H942" s="42">
        <f>IF($D$22,[1]!obget([1]!obcall("",$B$24,"get",[1]!obMake("","int",E942))),"")</f>
        <v>0.14317794503371739</v>
      </c>
    </row>
    <row r="943" spans="2:8" x14ac:dyDescent="0.3">
      <c r="B943" s="42">
        <f t="shared" si="37"/>
        <v>45.800000000000004</v>
      </c>
      <c r="D943" s="45">
        <f>IF($C$13,[1]!obget([1]!obcall("",$B$13,"getInitialMargin",[1]!obMake("","double",$B943))),"")</f>
        <v>0</v>
      </c>
      <c r="E943" s="42">
        <f t="shared" si="38"/>
        <v>916</v>
      </c>
      <c r="F943" s="42">
        <f>IF($D$22,[1]!obget([1]!obcall("",$B$22,"get",[1]!obMake("","int",E943))),"")</f>
        <v>12.771434283422238</v>
      </c>
      <c r="G943" s="42">
        <f>IF($D$22,[1]!obget([1]!obcall("",$B$23,"get",[1]!obMake("","int",E943)))^2,"")</f>
        <v>0.75867100139070709</v>
      </c>
      <c r="H943" s="42">
        <f>IF($D$22,[1]!obget([1]!obcall("",$B$24,"get",[1]!obMake("","int",E943))),"")</f>
        <v>0.53120810969877152</v>
      </c>
    </row>
    <row r="944" spans="2:8" x14ac:dyDescent="0.3">
      <c r="B944" s="42">
        <f t="shared" si="37"/>
        <v>45.85</v>
      </c>
      <c r="D944" s="45">
        <f>IF($C$13,[1]!obget([1]!obcall("",$B$13,"getInitialMargin",[1]!obMake("","double",$B944))),"")</f>
        <v>0</v>
      </c>
      <c r="E944" s="42">
        <f t="shared" si="38"/>
        <v>917</v>
      </c>
      <c r="F944" s="42">
        <f>IF($D$22,[1]!obget([1]!obcall("",$B$22,"get",[1]!obMake("","int",E944))),"")</f>
        <v>8.9071592674858042</v>
      </c>
      <c r="G944" s="42">
        <f>IF($D$22,[1]!obget([1]!obcall("",$B$23,"get",[1]!obMake("","int",E944)))^2,"")</f>
        <v>3.5041474521230201E-2</v>
      </c>
      <c r="H944" s="42">
        <f>IF($D$22,[1]!obget([1]!obcall("",$B$24,"get",[1]!obMake("","int",E944))),"")</f>
        <v>0.20008366045633019</v>
      </c>
    </row>
    <row r="945" spans="2:8" x14ac:dyDescent="0.3">
      <c r="B945" s="42">
        <f t="shared" si="37"/>
        <v>45.900000000000006</v>
      </c>
      <c r="D945" s="45">
        <f>IF($C$13,[1]!obget([1]!obcall("",$B$13,"getInitialMargin",[1]!obMake("","double",$B945))),"")</f>
        <v>0</v>
      </c>
      <c r="E945" s="42">
        <f t="shared" si="38"/>
        <v>918</v>
      </c>
      <c r="F945" s="42">
        <f>IF($D$22,[1]!obget([1]!obcall("",$B$22,"get",[1]!obMake("","int",E945))),"")</f>
        <v>9.5493377856705344</v>
      </c>
      <c r="G945" s="42">
        <f>IF($D$22,[1]!obget([1]!obcall("",$B$23,"get",[1]!obMake("","int",E945)))^2,"")</f>
        <v>0.19841789620191252</v>
      </c>
      <c r="H945" s="42">
        <f>IF($D$22,[1]!obget([1]!obcall("",$B$24,"get",[1]!obMake("","int",E945))),"")</f>
        <v>0.24117273879271761</v>
      </c>
    </row>
    <row r="946" spans="2:8" x14ac:dyDescent="0.3">
      <c r="B946" s="42">
        <f t="shared" si="37"/>
        <v>45.95</v>
      </c>
      <c r="D946" s="45">
        <f>IF($C$13,[1]!obget([1]!obcall("",$B$13,"getInitialMargin",[1]!obMake("","double",$B946))),"")</f>
        <v>0</v>
      </c>
      <c r="E946" s="42">
        <f t="shared" si="38"/>
        <v>919</v>
      </c>
      <c r="F946" s="42">
        <f>IF($D$22,[1]!obget([1]!obcall("",$B$22,"get",[1]!obMake("","int",E946))),"")</f>
        <v>4.7966781093796493</v>
      </c>
      <c r="G946" s="42">
        <f>IF($D$22,[1]!obget([1]!obcall("",$B$23,"get",[1]!obMake("","int",E946)))^2,"")</f>
        <v>2.3137641603854474E-3</v>
      </c>
      <c r="H946" s="42">
        <f>IF($D$22,[1]!obget([1]!obcall("",$B$24,"get",[1]!obMake("","int",E946))),"")</f>
        <v>0.16121319609837984</v>
      </c>
    </row>
    <row r="947" spans="2:8" x14ac:dyDescent="0.3">
      <c r="B947" s="42">
        <f t="shared" si="37"/>
        <v>46</v>
      </c>
      <c r="D947" s="45">
        <f>IF($C$13,[1]!obget([1]!obcall("",$B$13,"getInitialMargin",[1]!obMake("","double",$B947))),"")</f>
        <v>0</v>
      </c>
      <c r="E947" s="42">
        <f t="shared" si="38"/>
        <v>920</v>
      </c>
      <c r="F947" s="42">
        <f>IF($D$22,[1]!obget([1]!obcall("",$B$22,"get",[1]!obMake("","int",E947))),"")</f>
        <v>7.755969551706225</v>
      </c>
      <c r="G947" s="42">
        <f>IF($D$22,[1]!obget([1]!obcall("",$B$23,"get",[1]!obMake("","int",E947)))^2,"")</f>
        <v>0.17111101193304587</v>
      </c>
      <c r="H947" s="42">
        <f>IF($D$22,[1]!obget([1]!obcall("",$B$24,"get",[1]!obMake("","int",E947))),"")</f>
        <v>0.14813997218097941</v>
      </c>
    </row>
    <row r="948" spans="2:8" x14ac:dyDescent="0.3">
      <c r="B948" s="42">
        <f t="shared" si="37"/>
        <v>46.050000000000004</v>
      </c>
      <c r="D948" s="45">
        <f>IF($C$13,[1]!obget([1]!obcall("",$B$13,"getInitialMargin",[1]!obMake("","double",$B948))),"")</f>
        <v>0</v>
      </c>
      <c r="E948" s="42">
        <f t="shared" si="38"/>
        <v>921</v>
      </c>
      <c r="F948" s="42">
        <f>IF($D$22,[1]!obget([1]!obcall("",$B$22,"get",[1]!obMake("","int",E948))),"")</f>
        <v>14.084770832792508</v>
      </c>
      <c r="G948" s="42">
        <f>IF($D$22,[1]!obget([1]!obcall("",$B$23,"get",[1]!obMake("","int",E948)))^2,"")</f>
        <v>0.28381555935016156</v>
      </c>
      <c r="H948" s="42">
        <f>IF($D$22,[1]!obget([1]!obcall("",$B$24,"get",[1]!obMake("","int",E948))),"")</f>
        <v>0.77264856461581122</v>
      </c>
    </row>
    <row r="949" spans="2:8" x14ac:dyDescent="0.3">
      <c r="B949" s="42">
        <f t="shared" si="37"/>
        <v>46.1</v>
      </c>
      <c r="D949" s="45">
        <f>IF($C$13,[1]!obget([1]!obcall("",$B$13,"getInitialMargin",[1]!obMake("","double",$B949))),"")</f>
        <v>0</v>
      </c>
      <c r="E949" s="42">
        <f t="shared" si="38"/>
        <v>922</v>
      </c>
      <c r="F949" s="42">
        <f>IF($D$22,[1]!obget([1]!obcall("",$B$22,"get",[1]!obMake("","int",E949))),"")</f>
        <v>9.1844066594001568</v>
      </c>
      <c r="G949" s="42">
        <f>IF($D$22,[1]!obget([1]!obcall("",$B$23,"get",[1]!obMake("","int",E949)))^2,"")</f>
        <v>1.0075294802956009E-3</v>
      </c>
      <c r="H949" s="42">
        <f>IF($D$22,[1]!obget([1]!obcall("",$B$24,"get",[1]!obMake("","int",E949))),"")</f>
        <v>0.20405833084688529</v>
      </c>
    </row>
    <row r="950" spans="2:8" x14ac:dyDescent="0.3">
      <c r="B950" s="42">
        <f t="shared" si="37"/>
        <v>46.150000000000006</v>
      </c>
      <c r="D950" s="45">
        <f>IF($C$13,[1]!obget([1]!obcall("",$B$13,"getInitialMargin",[1]!obMake("","double",$B950))),"")</f>
        <v>0</v>
      </c>
      <c r="E950" s="42">
        <f t="shared" si="38"/>
        <v>923</v>
      </c>
      <c r="F950" s="42">
        <f>IF($D$22,[1]!obget([1]!obcall("",$B$22,"get",[1]!obMake("","int",E950))),"")</f>
        <v>4.7355858350991813</v>
      </c>
      <c r="G950" s="42">
        <f>IF($D$22,[1]!obget([1]!obcall("",$B$23,"get",[1]!obMake("","int",E950)))^2,"")</f>
        <v>0.18948656713778469</v>
      </c>
      <c r="H950" s="42">
        <f>IF($D$22,[1]!obget([1]!obcall("",$B$24,"get",[1]!obMake("","int",E950))),"")</f>
        <v>0.1648823937160363</v>
      </c>
    </row>
    <row r="951" spans="2:8" x14ac:dyDescent="0.3">
      <c r="B951" s="42">
        <f t="shared" si="37"/>
        <v>46.2</v>
      </c>
      <c r="D951" s="45">
        <f>IF($C$13,[1]!obget([1]!obcall("",$B$13,"getInitialMargin",[1]!obMake("","double",$B951))),"")</f>
        <v>0</v>
      </c>
      <c r="E951" s="42">
        <f t="shared" si="38"/>
        <v>924</v>
      </c>
      <c r="F951" s="42">
        <f>IF($D$22,[1]!obget([1]!obcall("",$B$22,"get",[1]!obMake("","int",E951))),"")</f>
        <v>6.9296925758551664</v>
      </c>
      <c r="G951" s="42">
        <f>IF($D$22,[1]!obget([1]!obcall("",$B$23,"get",[1]!obMake("","int",E951)))^2,"")</f>
        <v>0.18641401868373206</v>
      </c>
      <c r="H951" s="42">
        <f>IF($D$22,[1]!obget([1]!obcall("",$B$24,"get",[1]!obMake("","int",E951))),"")</f>
        <v>0.13569823038803791</v>
      </c>
    </row>
    <row r="952" spans="2:8" x14ac:dyDescent="0.3">
      <c r="B952" s="42">
        <f t="shared" si="37"/>
        <v>46.25</v>
      </c>
      <c r="D952" s="45">
        <f>IF($C$13,[1]!obget([1]!obcall("",$B$13,"getInitialMargin",[1]!obMake("","double",$B952))),"")</f>
        <v>0</v>
      </c>
      <c r="E952" s="42">
        <f t="shared" si="38"/>
        <v>925</v>
      </c>
      <c r="F952" s="42">
        <f>IF($D$22,[1]!obget([1]!obcall("",$B$22,"get",[1]!obMake("","int",E952))),"")</f>
        <v>5.9218546360474669</v>
      </c>
      <c r="G952" s="42">
        <f>IF($D$22,[1]!obget([1]!obcall("",$B$23,"get",[1]!obMake("","int",E952)))^2,"")</f>
        <v>2.8527908693448272E-2</v>
      </c>
      <c r="H952" s="42">
        <f>IF($D$22,[1]!obget([1]!obcall("",$B$24,"get",[1]!obMake("","int",E952))),"")</f>
        <v>0.13808072967944968</v>
      </c>
    </row>
    <row r="953" spans="2:8" x14ac:dyDescent="0.3">
      <c r="B953" s="42">
        <f t="shared" si="37"/>
        <v>46.300000000000004</v>
      </c>
      <c r="D953" s="45">
        <f>IF($C$13,[1]!obget([1]!obcall("",$B$13,"getInitialMargin",[1]!obMake("","double",$B953))),"")</f>
        <v>0</v>
      </c>
      <c r="E953" s="42">
        <f t="shared" si="38"/>
        <v>926</v>
      </c>
      <c r="F953" s="42">
        <f>IF($D$22,[1]!obget([1]!obcall("",$B$22,"get",[1]!obMake("","int",E953))),"")</f>
        <v>12.633461143949127</v>
      </c>
      <c r="G953" s="42">
        <f>IF($D$22,[1]!obget([1]!obcall("",$B$23,"get",[1]!obMake("","int",E953)))^2,"")</f>
        <v>1.4908561298229872</v>
      </c>
      <c r="H953" s="42">
        <f>IF($D$22,[1]!obget([1]!obcall("",$B$24,"get",[1]!obMake("","int",E953))),"")</f>
        <v>0.5108567226842804</v>
      </c>
    </row>
    <row r="954" spans="2:8" x14ac:dyDescent="0.3">
      <c r="B954" s="42">
        <f t="shared" si="37"/>
        <v>46.35</v>
      </c>
      <c r="D954" s="45">
        <f>IF($C$13,[1]!obget([1]!obcall("",$B$13,"getInitialMargin",[1]!obMake("","double",$B954))),"")</f>
        <v>0</v>
      </c>
      <c r="E954" s="42">
        <f t="shared" si="38"/>
        <v>927</v>
      </c>
      <c r="F954" s="42">
        <f>IF($D$22,[1]!obget([1]!obcall("",$B$22,"get",[1]!obMake("","int",E954))),"")</f>
        <v>10.271915753895703</v>
      </c>
      <c r="G954" s="42">
        <f>IF($D$22,[1]!obget([1]!obcall("",$B$23,"get",[1]!obMake("","int",E954)))^2,"")</f>
        <v>0.19340684584926243</v>
      </c>
      <c r="H954" s="42">
        <f>IF($D$22,[1]!obget([1]!obcall("",$B$24,"get",[1]!obMake("","int",E954))),"")</f>
        <v>0.27204493534961793</v>
      </c>
    </row>
    <row r="955" spans="2:8" x14ac:dyDescent="0.3">
      <c r="B955" s="42">
        <f t="shared" si="37"/>
        <v>46.400000000000006</v>
      </c>
      <c r="D955" s="45">
        <f>IF($C$13,[1]!obget([1]!obcall("",$B$13,"getInitialMargin",[1]!obMake("","double",$B955))),"")</f>
        <v>0</v>
      </c>
      <c r="E955" s="42">
        <f t="shared" si="38"/>
        <v>928</v>
      </c>
      <c r="F955" s="42">
        <f>IF($D$22,[1]!obget([1]!obcall("",$B$22,"get",[1]!obMake("","int",E955))),"")</f>
        <v>6.34014861315661</v>
      </c>
      <c r="G955" s="42">
        <f>IF($D$22,[1]!obget([1]!obcall("",$B$23,"get",[1]!obMake("","int",E955)))^2,"")</f>
        <v>1.6302110218400515E-2</v>
      </c>
      <c r="H955" s="42">
        <f>IF($D$22,[1]!obget([1]!obcall("",$B$24,"get",[1]!obMake("","int",E955))),"")</f>
        <v>0.1339974057299258</v>
      </c>
    </row>
    <row r="956" spans="2:8" x14ac:dyDescent="0.3">
      <c r="B956" s="42">
        <f t="shared" si="37"/>
        <v>46.45</v>
      </c>
      <c r="D956" s="45">
        <f>IF($C$13,[1]!obget([1]!obcall("",$B$13,"getInitialMargin",[1]!obMake("","double",$B956))),"")</f>
        <v>0</v>
      </c>
      <c r="E956" s="42">
        <f t="shared" si="38"/>
        <v>929</v>
      </c>
      <c r="F956" s="42">
        <f>IF($D$22,[1]!obget([1]!obcall("",$B$22,"get",[1]!obMake("","int",E956))),"")</f>
        <v>5.9447465230787779</v>
      </c>
      <c r="G956" s="42">
        <f>IF($D$22,[1]!obget([1]!obcall("",$B$23,"get",[1]!obMake("","int",E956)))^2,"")</f>
        <v>8.7207344556197166E-4</v>
      </c>
      <c r="H956" s="42">
        <f>IF($D$22,[1]!obget([1]!obcall("",$B$24,"get",[1]!obMake("","int",E956))),"")</f>
        <v>0.13760548484501045</v>
      </c>
    </row>
    <row r="957" spans="2:8" x14ac:dyDescent="0.3">
      <c r="B957" s="42">
        <f t="shared" si="37"/>
        <v>46.5</v>
      </c>
      <c r="D957" s="45">
        <f>IF($C$13,[1]!obget([1]!obcall("",$B$13,"getInitialMargin",[1]!obMake("","double",$B957))),"")</f>
        <v>0</v>
      </c>
      <c r="E957" s="42">
        <f t="shared" si="38"/>
        <v>930</v>
      </c>
      <c r="F957" s="42">
        <f>IF($D$22,[1]!obget([1]!obcall("",$B$22,"get",[1]!obMake("","int",E957))),"")</f>
        <v>6.3754367825071885</v>
      </c>
      <c r="G957" s="42">
        <f>IF($D$22,[1]!obget([1]!obcall("",$B$23,"get",[1]!obMake("","int",E957)))^2,"")</f>
        <v>9.4108224192860537E-2</v>
      </c>
      <c r="H957" s="42">
        <f>IF($D$22,[1]!obget([1]!obcall("",$B$24,"get",[1]!obMake("","int",E957))),"")</f>
        <v>0.13417450569902439</v>
      </c>
    </row>
    <row r="958" spans="2:8" x14ac:dyDescent="0.3">
      <c r="B958" s="42">
        <f t="shared" si="37"/>
        <v>46.550000000000004</v>
      </c>
      <c r="D958" s="45">
        <f>IF($C$13,[1]!obget([1]!obcall("",$B$13,"getInitialMargin",[1]!obMake("","double",$B958))),"")</f>
        <v>0</v>
      </c>
      <c r="E958" s="42">
        <f t="shared" si="38"/>
        <v>931</v>
      </c>
      <c r="F958" s="42">
        <f>IF($D$22,[1]!obget([1]!obcall("",$B$22,"get",[1]!obMake("","int",E958))),"")</f>
        <v>8.2485601193629723</v>
      </c>
      <c r="G958" s="42">
        <f>IF($D$22,[1]!obget([1]!obcall("",$B$23,"get",[1]!obMake("","int",E958)))^2,"")</f>
        <v>6.8979836050773985E-2</v>
      </c>
      <c r="H958" s="42">
        <f>IF($D$22,[1]!obget([1]!obcall("",$B$24,"get",[1]!obMake("","int",E958))),"")</f>
        <v>0.16500415387001033</v>
      </c>
    </row>
    <row r="959" spans="2:8" x14ac:dyDescent="0.3">
      <c r="B959" s="42">
        <f t="shared" si="37"/>
        <v>46.6</v>
      </c>
      <c r="D959" s="45">
        <f>IF($C$13,[1]!obget([1]!obcall("",$B$13,"getInitialMargin",[1]!obMake("","double",$B959))),"")</f>
        <v>0</v>
      </c>
      <c r="E959" s="42">
        <f t="shared" si="38"/>
        <v>932</v>
      </c>
      <c r="F959" s="42">
        <f>IF($D$22,[1]!obget([1]!obcall("",$B$22,"get",[1]!obMake("","int",E959))),"")</f>
        <v>10.871330071139109</v>
      </c>
      <c r="G959" s="42">
        <f>IF($D$22,[1]!obget([1]!obcall("",$B$23,"get",[1]!obMake("","int",E959)))^2,"")</f>
        <v>0.8606529735049383</v>
      </c>
      <c r="H959" s="42">
        <f>IF($D$22,[1]!obget([1]!obcall("",$B$24,"get",[1]!obMake("","int",E959))),"")</f>
        <v>0.32924003705371652</v>
      </c>
    </row>
    <row r="960" spans="2:8" x14ac:dyDescent="0.3">
      <c r="B960" s="42">
        <f t="shared" si="37"/>
        <v>46.650000000000006</v>
      </c>
      <c r="D960" s="45">
        <f>IF($C$13,[1]!obget([1]!obcall("",$B$13,"getInitialMargin",[1]!obMake("","double",$B960))),"")</f>
        <v>0</v>
      </c>
      <c r="E960" s="42">
        <f t="shared" si="38"/>
        <v>933</v>
      </c>
      <c r="F960" s="42">
        <f>IF($D$22,[1]!obget([1]!obcall("",$B$22,"get",[1]!obMake("","int",E960))),"")</f>
        <v>6.4462816859592698</v>
      </c>
      <c r="G960" s="42">
        <f>IF($D$22,[1]!obget([1]!obcall("",$B$23,"get",[1]!obMake("","int",E960)))^2,"")</f>
        <v>0.21363337463391335</v>
      </c>
      <c r="H960" s="42">
        <f>IF($D$22,[1]!obget([1]!obcall("",$B$24,"get",[1]!obMake("","int",E960))),"")</f>
        <v>0.13389728643371046</v>
      </c>
    </row>
    <row r="961" spans="2:8" x14ac:dyDescent="0.3">
      <c r="B961" s="42">
        <f t="shared" si="37"/>
        <v>46.7</v>
      </c>
      <c r="D961" s="45">
        <f>IF($C$13,[1]!obget([1]!obcall("",$B$13,"getInitialMargin",[1]!obMake("","double",$B961))),"")</f>
        <v>0</v>
      </c>
      <c r="E961" s="42">
        <f t="shared" si="38"/>
        <v>934</v>
      </c>
      <c r="F961" s="42">
        <f>IF($D$22,[1]!obget([1]!obcall("",$B$22,"get",[1]!obMake("","int",E961))),"")</f>
        <v>9.9952060824559261</v>
      </c>
      <c r="G961" s="42">
        <f>IF($D$22,[1]!obget([1]!obcall("",$B$23,"get",[1]!obMake("","int",E961)))^2,"")</f>
        <v>2.2271524302931703E-4</v>
      </c>
      <c r="H961" s="42">
        <f>IF($D$22,[1]!obget([1]!obcall("",$B$24,"get",[1]!obMake("","int",E961))),"")</f>
        <v>0.25268994653487942</v>
      </c>
    </row>
    <row r="962" spans="2:8" x14ac:dyDescent="0.3">
      <c r="B962" s="42">
        <f t="shared" si="37"/>
        <v>46.75</v>
      </c>
      <c r="D962" s="45">
        <f>IF($C$13,[1]!obget([1]!obcall("",$B$13,"getInitialMargin",[1]!obMake("","double",$B962))),"")</f>
        <v>0</v>
      </c>
      <c r="E962" s="42">
        <f t="shared" si="38"/>
        <v>935</v>
      </c>
      <c r="F962" s="42">
        <f>IF($D$22,[1]!obget([1]!obcall("",$B$22,"get",[1]!obMake("","int",E962))),"")</f>
        <v>6.503835647451818</v>
      </c>
      <c r="G962" s="42">
        <f>IF($D$22,[1]!obget([1]!obcall("",$B$23,"get",[1]!obMake("","int",E962)))^2,"")</f>
        <v>7.673604120526531E-2</v>
      </c>
      <c r="H962" s="42">
        <f>IF($D$22,[1]!obget([1]!obcall("",$B$24,"get",[1]!obMake("","int",E962))),"")</f>
        <v>0.13389291878691661</v>
      </c>
    </row>
    <row r="963" spans="2:8" x14ac:dyDescent="0.3">
      <c r="B963" s="42">
        <f t="shared" si="37"/>
        <v>46.800000000000004</v>
      </c>
      <c r="D963" s="45">
        <f>IF($C$13,[1]!obget([1]!obcall("",$B$13,"getInitialMargin",[1]!obMake("","double",$B963))),"")</f>
        <v>0</v>
      </c>
      <c r="E963" s="42">
        <f t="shared" si="38"/>
        <v>936</v>
      </c>
      <c r="F963" s="42">
        <f>IF($D$22,[1]!obget([1]!obcall("",$B$22,"get",[1]!obMake("","int",E963))),"")</f>
        <v>9.293057602374363</v>
      </c>
      <c r="G963" s="42">
        <f>IF($D$22,[1]!obget([1]!obcall("",$B$23,"get",[1]!obMake("","int",E963)))^2,"")</f>
        <v>0.11843024740769247</v>
      </c>
      <c r="H963" s="42">
        <f>IF($D$22,[1]!obget([1]!obcall("",$B$24,"get",[1]!obMake("","int",E963))),"")</f>
        <v>0.21448274695622194</v>
      </c>
    </row>
    <row r="964" spans="2:8" x14ac:dyDescent="0.3">
      <c r="B964" s="42">
        <f t="shared" si="37"/>
        <v>46.85</v>
      </c>
      <c r="D964" s="45">
        <f>IF($C$13,[1]!obget([1]!obcall("",$B$13,"getInitialMargin",[1]!obMake("","double",$B964))),"")</f>
        <v>0</v>
      </c>
      <c r="E964" s="42">
        <f t="shared" si="38"/>
        <v>937</v>
      </c>
      <c r="F964" s="42">
        <f>IF($D$22,[1]!obget([1]!obcall("",$B$22,"get",[1]!obMake("","int",E964))),"")</f>
        <v>9.4410521880906781</v>
      </c>
      <c r="G964" s="42">
        <f>IF($D$22,[1]!obget([1]!obcall("",$B$23,"get",[1]!obMake("","int",E964)))^2,"")</f>
        <v>2.7764127220598088E-2</v>
      </c>
      <c r="H964" s="42">
        <f>IF($D$22,[1]!obget([1]!obcall("",$B$24,"get",[1]!obMake("","int",E964))),"")</f>
        <v>0.22292296964347125</v>
      </c>
    </row>
    <row r="965" spans="2:8" x14ac:dyDescent="0.3">
      <c r="B965" s="42">
        <f t="shared" si="37"/>
        <v>46.900000000000006</v>
      </c>
      <c r="D965" s="45">
        <f>IF($C$13,[1]!obget([1]!obcall("",$B$13,"getInitialMargin",[1]!obMake("","double",$B965))),"")</f>
        <v>0</v>
      </c>
      <c r="E965" s="42">
        <f t="shared" si="38"/>
        <v>938</v>
      </c>
      <c r="F965" s="42">
        <f>IF($D$22,[1]!obget([1]!obcall("",$B$22,"get",[1]!obMake("","int",E965))),"")</f>
        <v>11.98804033812948</v>
      </c>
      <c r="G965" s="42">
        <f>IF($D$22,[1]!obget([1]!obcall("",$B$23,"get",[1]!obMake("","int",E965)))^2,"")</f>
        <v>0.24171469756495131</v>
      </c>
      <c r="H965" s="42">
        <f>IF($D$22,[1]!obget([1]!obcall("",$B$24,"get",[1]!obMake("","int",E965))),"")</f>
        <v>0.41265197395887832</v>
      </c>
    </row>
    <row r="966" spans="2:8" x14ac:dyDescent="0.3">
      <c r="B966" s="42">
        <f t="shared" si="37"/>
        <v>46.95</v>
      </c>
      <c r="D966" s="45">
        <f>IF($C$13,[1]!obget([1]!obcall("",$B$13,"getInitialMargin",[1]!obMake("","double",$B966))),"")</f>
        <v>0</v>
      </c>
      <c r="E966" s="42">
        <f t="shared" si="38"/>
        <v>939</v>
      </c>
      <c r="F966" s="42">
        <f>IF($D$22,[1]!obget([1]!obcall("",$B$22,"get",[1]!obMake("","int",E966))),"")</f>
        <v>8.844757050349747</v>
      </c>
      <c r="G966" s="42">
        <f>IF($D$22,[1]!obget([1]!obcall("",$B$23,"get",[1]!obMake("","int",E966)))^2,"")</f>
        <v>5.6237591972730878E-2</v>
      </c>
      <c r="H966" s="42">
        <f>IF($D$22,[1]!obget([1]!obcall("",$B$24,"get",[1]!obMake("","int",E966))),"")</f>
        <v>0.1856836533778059</v>
      </c>
    </row>
    <row r="967" spans="2:8" x14ac:dyDescent="0.3">
      <c r="B967" s="42">
        <f t="shared" si="37"/>
        <v>47</v>
      </c>
      <c r="D967" s="45">
        <f>IF($C$13,[1]!obget([1]!obcall("",$B$13,"getInitialMargin",[1]!obMake("","double",$B967))),"")</f>
        <v>0</v>
      </c>
      <c r="E967" s="42">
        <f t="shared" si="38"/>
        <v>940</v>
      </c>
      <c r="F967" s="42">
        <f>IF($D$22,[1]!obget([1]!obcall("",$B$22,"get",[1]!obMake("","int",E967))),"")</f>
        <v>8.6761137545788678</v>
      </c>
      <c r="G967" s="42">
        <f>IF($D$22,[1]!obget([1]!obcall("",$B$23,"get",[1]!obMake("","int",E967)))^2,"")</f>
        <v>2.1101709580058751E-2</v>
      </c>
      <c r="H967" s="42">
        <f>IF($D$22,[1]!obget([1]!obcall("",$B$24,"get",[1]!obMake("","int",E967))),"")</f>
        <v>0.19314270484530605</v>
      </c>
    </row>
    <row r="968" spans="2:8" x14ac:dyDescent="0.3">
      <c r="B968" s="42">
        <f t="shared" si="37"/>
        <v>47.050000000000004</v>
      </c>
      <c r="D968" s="45">
        <f>IF($C$13,[1]!obget([1]!obcall("",$B$13,"getInitialMargin",[1]!obMake("","double",$B968))),"")</f>
        <v>0</v>
      </c>
      <c r="E968" s="42">
        <f t="shared" si="38"/>
        <v>941</v>
      </c>
      <c r="F968" s="42">
        <f>IF($D$22,[1]!obget([1]!obcall("",$B$22,"get",[1]!obMake("","int",E968))),"")</f>
        <v>5.9159516247287991</v>
      </c>
      <c r="G968" s="42">
        <f>IF($D$22,[1]!obget([1]!obcall("",$B$23,"get",[1]!obMake("","int",E968)))^2,"")</f>
        <v>6.8497850813263794E-3</v>
      </c>
      <c r="H968" s="42">
        <f>IF($D$22,[1]!obget([1]!obcall("",$B$24,"get",[1]!obMake("","int",E968))),"")</f>
        <v>0.13709434565045731</v>
      </c>
    </row>
    <row r="969" spans="2:8" x14ac:dyDescent="0.3">
      <c r="B969" s="42">
        <f t="shared" si="37"/>
        <v>47.1</v>
      </c>
      <c r="D969" s="45">
        <f>IF($C$13,[1]!obget([1]!obcall("",$B$13,"getInitialMargin",[1]!obMake("","double",$B969))),"")</f>
        <v>0</v>
      </c>
      <c r="E969" s="42">
        <f t="shared" si="38"/>
        <v>942</v>
      </c>
      <c r="F969" s="42">
        <f>IF($D$22,[1]!obget([1]!obcall("",$B$22,"get",[1]!obMake("","int",E969))),"")</f>
        <v>10.175586118203871</v>
      </c>
      <c r="G969" s="42">
        <f>IF($D$22,[1]!obget([1]!obcall("",$B$23,"get",[1]!obMake("","int",E969)))^2,"")</f>
        <v>8.5456503288675378E-2</v>
      </c>
      <c r="H969" s="42">
        <f>IF($D$22,[1]!obget([1]!obcall("",$B$24,"get",[1]!obMake("","int",E969))),"")</f>
        <v>0.25316105421039559</v>
      </c>
    </row>
    <row r="970" spans="2:8" x14ac:dyDescent="0.3">
      <c r="B970" s="42">
        <f t="shared" si="37"/>
        <v>47.150000000000006</v>
      </c>
      <c r="D970" s="45">
        <f>IF($C$13,[1]!obget([1]!obcall("",$B$13,"getInitialMargin",[1]!obMake("","double",$B970))),"")</f>
        <v>0</v>
      </c>
      <c r="E970" s="42">
        <f t="shared" si="38"/>
        <v>943</v>
      </c>
      <c r="F970" s="42">
        <f>IF($D$22,[1]!obget([1]!obcall("",$B$22,"get",[1]!obMake("","int",E970))),"")</f>
        <v>17.676683183140426</v>
      </c>
      <c r="G970" s="42">
        <f>IF($D$22,[1]!obget([1]!obcall("",$B$23,"get",[1]!obMake("","int",E970)))^2,"")</f>
        <v>5.7896656059442116E-2</v>
      </c>
      <c r="H970" s="42">
        <f>IF($D$22,[1]!obget([1]!obcall("",$B$24,"get",[1]!obMake("","int",E970))),"")</f>
        <v>1.3176175720049881</v>
      </c>
    </row>
    <row r="971" spans="2:8" x14ac:dyDescent="0.3">
      <c r="B971" s="42">
        <f t="shared" si="37"/>
        <v>47.2</v>
      </c>
      <c r="D971" s="45">
        <f>IF($C$13,[1]!obget([1]!obcall("",$B$13,"getInitialMargin",[1]!obMake("","double",$B971))),"")</f>
        <v>0</v>
      </c>
      <c r="E971" s="42">
        <f t="shared" si="38"/>
        <v>944</v>
      </c>
      <c r="F971" s="42">
        <f>IF($D$22,[1]!obget([1]!obcall("",$B$22,"get",[1]!obMake("","int",E971))),"")</f>
        <v>9.4194769648428274</v>
      </c>
      <c r="G971" s="42">
        <f>IF($D$22,[1]!obget([1]!obcall("",$B$23,"get",[1]!obMake("","int",E971)))^2,"")</f>
        <v>0.37490099583664133</v>
      </c>
      <c r="H971" s="42">
        <f>IF($D$22,[1]!obget([1]!obcall("",$B$24,"get",[1]!obMake("","int",E971))),"")</f>
        <v>0.21716778933219938</v>
      </c>
    </row>
    <row r="972" spans="2:8" x14ac:dyDescent="0.3">
      <c r="B972" s="42">
        <f t="shared" si="37"/>
        <v>47.25</v>
      </c>
      <c r="D972" s="45">
        <f>IF($C$13,[1]!obget([1]!obcall("",$B$13,"getInitialMargin",[1]!obMake("","double",$B972))),"")</f>
        <v>0</v>
      </c>
      <c r="E972" s="42">
        <f t="shared" si="38"/>
        <v>945</v>
      </c>
      <c r="F972" s="42">
        <f>IF($D$22,[1]!obget([1]!obcall("",$B$22,"get",[1]!obMake("","int",E972))),"")</f>
        <v>12.305800526023594</v>
      </c>
      <c r="G972" s="42">
        <f>IF($D$22,[1]!obget([1]!obcall("",$B$23,"get",[1]!obMake("","int",E972)))^2,"")</f>
        <v>0.15789362089322617</v>
      </c>
      <c r="H972" s="42">
        <f>IF($D$22,[1]!obget([1]!obcall("",$B$24,"get",[1]!obMake("","int",E972))),"")</f>
        <v>0.47388453533630037</v>
      </c>
    </row>
    <row r="973" spans="2:8" x14ac:dyDescent="0.3">
      <c r="B973" s="42">
        <f t="shared" si="37"/>
        <v>47.300000000000004</v>
      </c>
      <c r="D973" s="45">
        <f>IF($C$13,[1]!obget([1]!obcall("",$B$13,"getInitialMargin",[1]!obMake("","double",$B973))),"")</f>
        <v>0</v>
      </c>
      <c r="E973" s="42">
        <f t="shared" si="38"/>
        <v>946</v>
      </c>
      <c r="F973" s="42">
        <f>IF($D$22,[1]!obget([1]!obcall("",$B$22,"get",[1]!obMake("","int",E973))),"")</f>
        <v>9.2787454309569863</v>
      </c>
      <c r="G973" s="42">
        <f>IF($D$22,[1]!obget([1]!obcall("",$B$23,"get",[1]!obMake("","int",E973)))^2,"")</f>
        <v>0.41138051338943266</v>
      </c>
      <c r="H973" s="42">
        <f>IF($D$22,[1]!obget([1]!obcall("",$B$24,"get",[1]!obMake("","int",E973))),"")</f>
        <v>0.20562630144533112</v>
      </c>
    </row>
    <row r="974" spans="2:8" x14ac:dyDescent="0.3">
      <c r="B974" s="42">
        <f t="shared" si="37"/>
        <v>47.35</v>
      </c>
      <c r="D974" s="45">
        <f>IF($C$13,[1]!obget([1]!obcall("",$B$13,"getInitialMargin",[1]!obMake("","double",$B974))),"")</f>
        <v>0</v>
      </c>
      <c r="E974" s="42">
        <f t="shared" si="38"/>
        <v>947</v>
      </c>
      <c r="F974" s="42">
        <f>IF($D$22,[1]!obget([1]!obcall("",$B$22,"get",[1]!obMake("","int",E974))),"")</f>
        <v>7.9972929723027395</v>
      </c>
      <c r="G974" s="42">
        <f>IF($D$22,[1]!obget([1]!obcall("",$B$23,"get",[1]!obMake("","int",E974)))^2,"")</f>
        <v>2.1744526408809431E-2</v>
      </c>
      <c r="H974" s="42">
        <f>IF($D$22,[1]!obget([1]!obcall("",$B$24,"get",[1]!obMake("","int",E974))),"")</f>
        <v>0.1590158132419669</v>
      </c>
    </row>
    <row r="975" spans="2:8" x14ac:dyDescent="0.3">
      <c r="B975" s="42">
        <f t="shared" si="37"/>
        <v>47.400000000000006</v>
      </c>
      <c r="D975" s="45">
        <f>IF($C$13,[1]!obget([1]!obcall("",$B$13,"getInitialMargin",[1]!obMake("","double",$B975))),"")</f>
        <v>0</v>
      </c>
      <c r="E975" s="42">
        <f t="shared" si="38"/>
        <v>948</v>
      </c>
      <c r="F975" s="42">
        <f>IF($D$22,[1]!obget([1]!obcall("",$B$22,"get",[1]!obMake("","int",E975))),"")</f>
        <v>5.300414971897581</v>
      </c>
      <c r="G975" s="42">
        <f>IF($D$22,[1]!obget([1]!obcall("",$B$23,"get",[1]!obMake("","int",E975)))^2,"")</f>
        <v>1.0640005951506716E-2</v>
      </c>
      <c r="H975" s="42">
        <f>IF($D$22,[1]!obget([1]!obcall("",$B$24,"get",[1]!obMake("","int",E975))),"")</f>
        <v>0.14834668000441803</v>
      </c>
    </row>
    <row r="976" spans="2:8" x14ac:dyDescent="0.3">
      <c r="B976" s="42">
        <f t="shared" si="37"/>
        <v>47.45</v>
      </c>
      <c r="D976" s="45">
        <f>IF($C$13,[1]!obget([1]!obcall("",$B$13,"getInitialMargin",[1]!obMake("","double",$B976))),"")</f>
        <v>0</v>
      </c>
      <c r="E976" s="42">
        <f t="shared" si="38"/>
        <v>949</v>
      </c>
      <c r="F976" s="42">
        <f>IF($D$22,[1]!obget([1]!obcall("",$B$22,"get",[1]!obMake("","int",E976))),"")</f>
        <v>6.6854797746411467</v>
      </c>
      <c r="G976" s="42">
        <f>IF($D$22,[1]!obget([1]!obcall("",$B$23,"get",[1]!obMake("","int",E976)))^2,"")</f>
        <v>2.5730140517612386E-2</v>
      </c>
      <c r="H976" s="42">
        <f>IF($D$22,[1]!obget([1]!obcall("",$B$24,"get",[1]!obMake("","int",E976))),"")</f>
        <v>0.13430487219765908</v>
      </c>
    </row>
    <row r="977" spans="2:8" x14ac:dyDescent="0.3">
      <c r="B977" s="42">
        <f t="shared" si="37"/>
        <v>47.5</v>
      </c>
      <c r="D977" s="45">
        <f>IF($C$13,[1]!obget([1]!obcall("",$B$13,"getInitialMargin",[1]!obMake("","double",$B977))),"")</f>
        <v>0</v>
      </c>
      <c r="E977" s="42">
        <f t="shared" si="38"/>
        <v>950</v>
      </c>
      <c r="F977" s="42">
        <f>IF($D$22,[1]!obget([1]!obcall("",$B$22,"get",[1]!obMake("","int",E977))),"")</f>
        <v>8.7576271890140465</v>
      </c>
      <c r="G977" s="42">
        <f>IF($D$22,[1]!obget([1]!obcall("",$B$23,"get",[1]!obMake("","int",E977)))^2,"")</f>
        <v>8.7221451121136748E-3</v>
      </c>
      <c r="H977" s="42">
        <f>IF($D$22,[1]!obget([1]!obcall("",$B$24,"get",[1]!obMake("","int",E977))),"")</f>
        <v>0.18159453997060937</v>
      </c>
    </row>
    <row r="978" spans="2:8" x14ac:dyDescent="0.3">
      <c r="B978" s="42">
        <f t="shared" si="37"/>
        <v>47.550000000000004</v>
      </c>
      <c r="D978" s="45">
        <f>IF($C$13,[1]!obget([1]!obcall("",$B$13,"getInitialMargin",[1]!obMake("","double",$B978))),"")</f>
        <v>0</v>
      </c>
      <c r="E978" s="42">
        <f t="shared" si="38"/>
        <v>951</v>
      </c>
      <c r="F978" s="42">
        <f>IF($D$22,[1]!obget([1]!obcall("",$B$22,"get",[1]!obMake("","int",E978))),"")</f>
        <v>10.867159047972779</v>
      </c>
      <c r="G978" s="42">
        <f>IF($D$22,[1]!obget([1]!obcall("",$B$23,"get",[1]!obMake("","int",E978)))^2,"")</f>
        <v>3.0078523027025308</v>
      </c>
      <c r="H978" s="42">
        <f>IF($D$22,[1]!obget([1]!obcall("",$B$24,"get",[1]!obMake("","int",E978))),"")</f>
        <v>0.31143605956888565</v>
      </c>
    </row>
    <row r="979" spans="2:8" x14ac:dyDescent="0.3">
      <c r="B979" s="42">
        <f t="shared" si="37"/>
        <v>47.6</v>
      </c>
      <c r="D979" s="45">
        <f>IF($C$13,[1]!obget([1]!obcall("",$B$13,"getInitialMargin",[1]!obMake("","double",$B979))),"")</f>
        <v>0</v>
      </c>
      <c r="E979" s="42">
        <f t="shared" si="38"/>
        <v>952</v>
      </c>
      <c r="F979" s="42">
        <f>IF($D$22,[1]!obget([1]!obcall("",$B$22,"get",[1]!obMake("","int",E979))),"")</f>
        <v>7.8970556258894895</v>
      </c>
      <c r="G979" s="42">
        <f>IF($D$22,[1]!obget([1]!obcall("",$B$23,"get",[1]!obMake("","int",E979)))^2,"")</f>
        <v>2.483180243801146E-2</v>
      </c>
      <c r="H979" s="42">
        <f>IF($D$22,[1]!obget([1]!obcall("",$B$24,"get",[1]!obMake("","int",E979))),"")</f>
        <v>0.15362069482206464</v>
      </c>
    </row>
    <row r="980" spans="2:8" x14ac:dyDescent="0.3">
      <c r="B980" s="42">
        <f t="shared" si="37"/>
        <v>47.650000000000006</v>
      </c>
      <c r="D980" s="45">
        <f>IF($C$13,[1]!obget([1]!obcall("",$B$13,"getInitialMargin",[1]!obMake("","double",$B980))),"")</f>
        <v>0</v>
      </c>
      <c r="E980" s="42">
        <f t="shared" si="38"/>
        <v>953</v>
      </c>
      <c r="F980" s="42">
        <f>IF($D$22,[1]!obget([1]!obcall("",$B$22,"get",[1]!obMake("","int",E980))),"")</f>
        <v>9.2160290280505617</v>
      </c>
      <c r="G980" s="42">
        <f>IF($D$22,[1]!obget([1]!obcall("",$B$23,"get",[1]!obMake("","int",E980)))^2,"")</f>
        <v>0.23870147426916716</v>
      </c>
      <c r="H980" s="42">
        <f>IF($D$22,[1]!obget([1]!obcall("",$B$24,"get",[1]!obMake("","int",E980))),"")</f>
        <v>0.20211748127220153</v>
      </c>
    </row>
    <row r="981" spans="2:8" x14ac:dyDescent="0.3">
      <c r="B981" s="42">
        <f t="shared" si="37"/>
        <v>47.7</v>
      </c>
      <c r="D981" s="45">
        <f>IF($C$13,[1]!obget([1]!obcall("",$B$13,"getInitialMargin",[1]!obMake("","double",$B981))),"")</f>
        <v>0</v>
      </c>
      <c r="E981" s="42">
        <f t="shared" si="38"/>
        <v>954</v>
      </c>
      <c r="F981" s="42">
        <f>IF($D$22,[1]!obget([1]!obcall("",$B$22,"get",[1]!obMake("","int",E981))),"")</f>
        <v>6.9548268990695483</v>
      </c>
      <c r="G981" s="42">
        <f>IF($D$22,[1]!obget([1]!obcall("",$B$23,"get",[1]!obMake("","int",E981)))^2,"")</f>
        <v>6.0703831443963428E-2</v>
      </c>
      <c r="H981" s="42">
        <f>IF($D$22,[1]!obget([1]!obcall("",$B$24,"get",[1]!obMake("","int",E981))),"")</f>
        <v>0.13607758597572894</v>
      </c>
    </row>
    <row r="982" spans="2:8" x14ac:dyDescent="0.3">
      <c r="B982" s="42">
        <f t="shared" si="37"/>
        <v>47.75</v>
      </c>
      <c r="D982" s="45">
        <f>IF($C$13,[1]!obget([1]!obcall("",$B$13,"getInitialMargin",[1]!obMake("","double",$B982))),"")</f>
        <v>0</v>
      </c>
      <c r="E982" s="42">
        <f t="shared" si="38"/>
        <v>955</v>
      </c>
      <c r="F982" s="42">
        <f>IF($D$22,[1]!obget([1]!obcall("",$B$22,"get",[1]!obMake("","int",E982))),"")</f>
        <v>10.499076408595593</v>
      </c>
      <c r="G982" s="42">
        <f>IF($D$22,[1]!obget([1]!obcall("",$B$23,"get",[1]!obMake("","int",E982)))^2,"")</f>
        <v>0.19217697605735309</v>
      </c>
      <c r="H982" s="42">
        <f>IF($D$22,[1]!obget([1]!obcall("",$B$24,"get",[1]!obMake("","int",E982))),"")</f>
        <v>0.28733182957586556</v>
      </c>
    </row>
    <row r="983" spans="2:8" x14ac:dyDescent="0.3">
      <c r="B983" s="42">
        <f t="shared" si="37"/>
        <v>47.800000000000004</v>
      </c>
      <c r="D983" s="45">
        <f>IF($C$13,[1]!obget([1]!obcall("",$B$13,"getInitialMargin",[1]!obMake("","double",$B983))),"")</f>
        <v>0</v>
      </c>
      <c r="E983" s="42">
        <f t="shared" si="38"/>
        <v>956</v>
      </c>
      <c r="F983" s="42">
        <f>IF($D$22,[1]!obget([1]!obcall("",$B$22,"get",[1]!obMake("","int",E983))),"")</f>
        <v>10.627880276575098</v>
      </c>
      <c r="G983" s="42">
        <f>IF($D$22,[1]!obget([1]!obcall("",$B$23,"get",[1]!obMake("","int",E983)))^2,"")</f>
        <v>0.52259698670896659</v>
      </c>
      <c r="H983" s="42">
        <f>IF($D$22,[1]!obget([1]!obcall("",$B$24,"get",[1]!obMake("","int",E983))),"")</f>
        <v>0.30690117690785179</v>
      </c>
    </row>
    <row r="984" spans="2:8" x14ac:dyDescent="0.3">
      <c r="B984" s="42">
        <f t="shared" si="37"/>
        <v>47.85</v>
      </c>
      <c r="D984" s="45">
        <f>IF($C$13,[1]!obget([1]!obcall("",$B$13,"getInitialMargin",[1]!obMake("","double",$B984))),"")</f>
        <v>0</v>
      </c>
      <c r="E984" s="42">
        <f t="shared" si="38"/>
        <v>957</v>
      </c>
      <c r="F984" s="42">
        <f>IF($D$22,[1]!obget([1]!obcall("",$B$22,"get",[1]!obMake("","int",E984))),"")</f>
        <v>9.225435807720153</v>
      </c>
      <c r="G984" s="42">
        <f>IF($D$22,[1]!obget([1]!obcall("",$B$23,"get",[1]!obMake("","int",E984)))^2,"")</f>
        <v>2.5846039712632782</v>
      </c>
      <c r="H984" s="42">
        <f>IF($D$22,[1]!obget([1]!obcall("",$B$24,"get",[1]!obMake("","int",E984))),"")</f>
        <v>0.21003902675483599</v>
      </c>
    </row>
    <row r="985" spans="2:8" x14ac:dyDescent="0.3">
      <c r="B985" s="42">
        <f t="shared" si="37"/>
        <v>47.900000000000006</v>
      </c>
      <c r="D985" s="45">
        <f>IF($C$13,[1]!obget([1]!obcall("",$B$13,"getInitialMargin",[1]!obMake("","double",$B985))),"")</f>
        <v>0</v>
      </c>
      <c r="E985" s="42">
        <f t="shared" si="38"/>
        <v>958</v>
      </c>
      <c r="F985" s="42">
        <f>IF($D$22,[1]!obget([1]!obcall("",$B$22,"get",[1]!obMake("","int",E985))),"")</f>
        <v>10.784980246890663</v>
      </c>
      <c r="G985" s="42">
        <f>IF($D$22,[1]!obget([1]!obcall("",$B$23,"get",[1]!obMake("","int",E985)))^2,"")</f>
        <v>6.8764914208083699E-2</v>
      </c>
      <c r="H985" s="42">
        <f>IF($D$22,[1]!obget([1]!obcall("",$B$24,"get",[1]!obMake("","int",E985))),"")</f>
        <v>0.30459926546664784</v>
      </c>
    </row>
    <row r="986" spans="2:8" x14ac:dyDescent="0.3">
      <c r="B986" s="42">
        <f t="shared" si="37"/>
        <v>47.95</v>
      </c>
      <c r="D986" s="45">
        <f>IF($C$13,[1]!obget([1]!obcall("",$B$13,"getInitialMargin",[1]!obMake("","double",$B986))),"")</f>
        <v>0</v>
      </c>
      <c r="E986" s="42">
        <f t="shared" si="38"/>
        <v>959</v>
      </c>
      <c r="F986" s="42">
        <f>IF($D$22,[1]!obget([1]!obcall("",$B$22,"get",[1]!obMake("","int",E986))),"")</f>
        <v>9.4121689222064333</v>
      </c>
      <c r="G986" s="42">
        <f>IF($D$22,[1]!obget([1]!obcall("",$B$23,"get",[1]!obMake("","int",E986)))^2,"")</f>
        <v>4.945860846693461E-2</v>
      </c>
      <c r="H986" s="42">
        <f>IF($D$22,[1]!obget([1]!obcall("",$B$24,"get",[1]!obMake("","int",E986))),"")</f>
        <v>0.21348799151477083</v>
      </c>
    </row>
    <row r="987" spans="2:8" x14ac:dyDescent="0.3">
      <c r="B987" s="42">
        <f t="shared" ref="B987:B1042" si="39">IF($D$22,(ROW(A987)-ROW($A$27))*$C$17,"")</f>
        <v>48</v>
      </c>
      <c r="D987" s="45">
        <f>IF($C$13,[1]!obget([1]!obcall("",$B$13,"getInitialMargin",[1]!obMake("","double",$B987))),"")</f>
        <v>0</v>
      </c>
      <c r="E987" s="42">
        <f t="shared" si="38"/>
        <v>960</v>
      </c>
      <c r="F987" s="42">
        <f>IF($D$22,[1]!obget([1]!obcall("",$B$22,"get",[1]!obMake("","int",E987))),"")</f>
        <v>9.1097761586798196</v>
      </c>
      <c r="G987" s="42">
        <f>IF($D$22,[1]!obget([1]!obcall("",$B$23,"get",[1]!obMake("","int",E987)))^2,"")</f>
        <v>1.6617461208860013E-2</v>
      </c>
      <c r="H987" s="42">
        <f>IF($D$22,[1]!obget([1]!obcall("",$B$24,"get",[1]!obMake("","int",E987))),"")</f>
        <v>0.19721189029708264</v>
      </c>
    </row>
    <row r="988" spans="2:8" x14ac:dyDescent="0.3">
      <c r="B988" s="42">
        <f t="shared" si="39"/>
        <v>48.050000000000004</v>
      </c>
      <c r="D988" s="45">
        <f>IF($C$13,[1]!obget([1]!obcall("",$B$13,"getInitialMargin",[1]!obMake("","double",$B988))),"")</f>
        <v>0</v>
      </c>
      <c r="E988" s="42">
        <f t="shared" ref="E988:E1042" si="40">IF($D$22,E987+1,"")</f>
        <v>961</v>
      </c>
      <c r="F988" s="42">
        <f>IF($D$22,[1]!obget([1]!obcall("",$B$22,"get",[1]!obMake("","int",E988))),"")</f>
        <v>6.5958999391564683</v>
      </c>
      <c r="G988" s="42">
        <f>IF($D$22,[1]!obget([1]!obcall("",$B$23,"get",[1]!obMake("","int",E988)))^2,"")</f>
        <v>4.8463677462052143E-2</v>
      </c>
      <c r="H988" s="42">
        <f>IF($D$22,[1]!obget([1]!obcall("",$B$24,"get",[1]!obMake("","int",E988))),"")</f>
        <v>0.1341224494422682</v>
      </c>
    </row>
    <row r="989" spans="2:8" x14ac:dyDescent="0.3">
      <c r="B989" s="42">
        <f t="shared" si="39"/>
        <v>48.1</v>
      </c>
      <c r="D989" s="45">
        <f>IF($C$13,[1]!obget([1]!obcall("",$B$13,"getInitialMargin",[1]!obMake("","double",$B989))),"")</f>
        <v>0</v>
      </c>
      <c r="E989" s="42">
        <f t="shared" si="40"/>
        <v>962</v>
      </c>
      <c r="F989" s="42">
        <f>IF($D$22,[1]!obget([1]!obcall("",$B$22,"get",[1]!obMake("","int",E989))),"")</f>
        <v>9.7275189250844427</v>
      </c>
      <c r="G989" s="42">
        <f>IF($D$22,[1]!obget([1]!obcall("",$B$23,"get",[1]!obMake("","int",E989)))^2,"")</f>
        <v>3.9877616438240754E-2</v>
      </c>
      <c r="H989" s="42">
        <f>IF($D$22,[1]!obget([1]!obcall("",$B$24,"get",[1]!obMake("","int",E989))),"")</f>
        <v>0.24413748285753778</v>
      </c>
    </row>
    <row r="990" spans="2:8" x14ac:dyDescent="0.3">
      <c r="B990" s="42">
        <f t="shared" si="39"/>
        <v>48.150000000000006</v>
      </c>
      <c r="D990" s="45">
        <f>IF($C$13,[1]!obget([1]!obcall("",$B$13,"getInitialMargin",[1]!obMake("","double",$B990))),"")</f>
        <v>0</v>
      </c>
      <c r="E990" s="42">
        <f t="shared" si="40"/>
        <v>963</v>
      </c>
      <c r="F990" s="42">
        <f>IF($D$22,[1]!obget([1]!obcall("",$B$22,"get",[1]!obMake("","int",E990))),"")</f>
        <v>12.011976265595694</v>
      </c>
      <c r="G990" s="42">
        <f>IF($D$22,[1]!obget([1]!obcall("",$B$23,"get",[1]!obMake("","int",E990)))^2,"")</f>
        <v>8.4704072189653139E-3</v>
      </c>
      <c r="H990" s="42">
        <f>IF($D$22,[1]!obget([1]!obcall("",$B$24,"get",[1]!obMake("","int",E990))),"")</f>
        <v>0.42040461315941946</v>
      </c>
    </row>
    <row r="991" spans="2:8" x14ac:dyDescent="0.3">
      <c r="B991" s="42">
        <f t="shared" si="39"/>
        <v>48.2</v>
      </c>
      <c r="D991" s="45">
        <f>IF($C$13,[1]!obget([1]!obcall("",$B$13,"getInitialMargin",[1]!obMake("","double",$B991))),"")</f>
        <v>0</v>
      </c>
      <c r="E991" s="42">
        <f t="shared" si="40"/>
        <v>964</v>
      </c>
      <c r="F991" s="42">
        <f>IF($D$22,[1]!obget([1]!obcall("",$B$22,"get",[1]!obMake("","int",E991))),"")</f>
        <v>12.384024189122794</v>
      </c>
      <c r="G991" s="42">
        <f>IF($D$22,[1]!obget([1]!obcall("",$B$23,"get",[1]!obMake("","int",E991)))^2,"")</f>
        <v>0.27633442499424116</v>
      </c>
      <c r="H991" s="42">
        <f>IF($D$22,[1]!obget([1]!obcall("",$B$24,"get",[1]!obMake("","int",E991))),"")</f>
        <v>0.44978332200008064</v>
      </c>
    </row>
    <row r="992" spans="2:8" x14ac:dyDescent="0.3">
      <c r="B992" s="42">
        <f t="shared" si="39"/>
        <v>48.25</v>
      </c>
      <c r="D992" s="45">
        <f>IF($C$13,[1]!obget([1]!obcall("",$B$13,"getInitialMargin",[1]!obMake("","double",$B992))),"")</f>
        <v>0</v>
      </c>
      <c r="E992" s="42">
        <f t="shared" si="40"/>
        <v>965</v>
      </c>
      <c r="F992" s="42">
        <f>IF($D$22,[1]!obget([1]!obcall("",$B$22,"get",[1]!obMake("","int",E992))),"")</f>
        <v>7.7278161705887927</v>
      </c>
      <c r="G992" s="42">
        <f>IF($D$22,[1]!obget([1]!obcall("",$B$23,"get",[1]!obMake("","int",E992)))^2,"")</f>
        <v>2.4935821192521865E-3</v>
      </c>
      <c r="H992" s="42">
        <f>IF($D$22,[1]!obget([1]!obcall("",$B$24,"get",[1]!obMake("","int",E992))),"")</f>
        <v>0.15173730519417772</v>
      </c>
    </row>
    <row r="993" spans="2:8" x14ac:dyDescent="0.3">
      <c r="B993" s="42">
        <f t="shared" si="39"/>
        <v>48.300000000000004</v>
      </c>
      <c r="D993" s="45">
        <f>IF($C$13,[1]!obget([1]!obcall("",$B$13,"getInitialMargin",[1]!obMake("","double",$B993))),"")</f>
        <v>0</v>
      </c>
      <c r="E993" s="42">
        <f t="shared" si="40"/>
        <v>966</v>
      </c>
      <c r="F993" s="42">
        <f>IF($D$22,[1]!obget([1]!obcall("",$B$22,"get",[1]!obMake("","int",E993))),"")</f>
        <v>12.41441926706943</v>
      </c>
      <c r="G993" s="42">
        <f>IF($D$22,[1]!obget([1]!obcall("",$B$23,"get",[1]!obMake("","int",E993)))^2,"")</f>
        <v>4.636307434499015E-3</v>
      </c>
      <c r="H993" s="42">
        <f>IF($D$22,[1]!obget([1]!obcall("",$B$24,"get",[1]!obMake("","int",E993))),"")</f>
        <v>0.48815934103222469</v>
      </c>
    </row>
    <row r="994" spans="2:8" x14ac:dyDescent="0.3">
      <c r="B994" s="42">
        <f t="shared" si="39"/>
        <v>48.35</v>
      </c>
      <c r="D994" s="45">
        <f>IF($C$13,[1]!obget([1]!obcall("",$B$13,"getInitialMargin",[1]!obMake("","double",$B994))),"")</f>
        <v>0</v>
      </c>
      <c r="E994" s="42">
        <f t="shared" si="40"/>
        <v>967</v>
      </c>
      <c r="F994" s="42">
        <f>IF($D$22,[1]!obget([1]!obcall("",$B$22,"get",[1]!obMake("","int",E994))),"")</f>
        <v>4.6036478107767147</v>
      </c>
      <c r="G994" s="42">
        <f>IF($D$22,[1]!obget([1]!obcall("",$B$23,"get",[1]!obMake("","int",E994)))^2,"")</f>
        <v>1.7902208488386605E-2</v>
      </c>
      <c r="H994" s="42">
        <f>IF($D$22,[1]!obget([1]!obcall("",$B$24,"get",[1]!obMake("","int",E994))),"")</f>
        <v>0.16748488729474947</v>
      </c>
    </row>
    <row r="995" spans="2:8" x14ac:dyDescent="0.3">
      <c r="B995" s="42">
        <f t="shared" si="39"/>
        <v>48.400000000000006</v>
      </c>
      <c r="D995" s="45">
        <f>IF($C$13,[1]!obget([1]!obcall("",$B$13,"getInitialMargin",[1]!obMake("","double",$B995))),"")</f>
        <v>0</v>
      </c>
      <c r="E995" s="42">
        <f t="shared" si="40"/>
        <v>968</v>
      </c>
      <c r="F995" s="42">
        <f>IF($D$22,[1]!obget([1]!obcall("",$B$22,"get",[1]!obMake("","int",E995))),"")</f>
        <v>14.912021603077608</v>
      </c>
      <c r="G995" s="42">
        <f>IF($D$22,[1]!obget([1]!obcall("",$B$23,"get",[1]!obMake("","int",E995)))^2,"")</f>
        <v>0.91387958831340621</v>
      </c>
      <c r="H995" s="42">
        <f>IF($D$22,[1]!obget([1]!obcall("",$B$24,"get",[1]!obMake("","int",E995))),"")</f>
        <v>0.87398658636163895</v>
      </c>
    </row>
    <row r="996" spans="2:8" x14ac:dyDescent="0.3">
      <c r="B996" s="42">
        <f t="shared" si="39"/>
        <v>48.45</v>
      </c>
      <c r="D996" s="45">
        <f>IF($C$13,[1]!obget([1]!obcall("",$B$13,"getInitialMargin",[1]!obMake("","double",$B996))),"")</f>
        <v>0</v>
      </c>
      <c r="E996" s="42">
        <f t="shared" si="40"/>
        <v>969</v>
      </c>
      <c r="F996" s="42">
        <f>IF($D$22,[1]!obget([1]!obcall("",$B$22,"get",[1]!obMake("","int",E996))),"")</f>
        <v>12.597289431359753</v>
      </c>
      <c r="G996" s="42">
        <f>IF($D$22,[1]!obget([1]!obcall("",$B$23,"get",[1]!obMake("","int",E996)))^2,"")</f>
        <v>0.28147193947955512</v>
      </c>
      <c r="H996" s="42">
        <f>IF($D$22,[1]!obget([1]!obcall("",$B$24,"get",[1]!obMake("","int",E996))),"")</f>
        <v>0.48406438605917046</v>
      </c>
    </row>
    <row r="997" spans="2:8" x14ac:dyDescent="0.3">
      <c r="B997" s="42">
        <f t="shared" si="39"/>
        <v>48.5</v>
      </c>
      <c r="D997" s="45">
        <f>IF($C$13,[1]!obget([1]!obcall("",$B$13,"getInitialMargin",[1]!obMake("","double",$B997))),"")</f>
        <v>0</v>
      </c>
      <c r="E997" s="42">
        <f t="shared" si="40"/>
        <v>970</v>
      </c>
      <c r="F997" s="42">
        <f>IF($D$22,[1]!obget([1]!obcall("",$B$22,"get",[1]!obMake("","int",E997))),"")</f>
        <v>10.577764585599088</v>
      </c>
      <c r="G997" s="42">
        <f>IF($D$22,[1]!obget([1]!obcall("",$B$23,"get",[1]!obMake("","int",E997)))^2,"")</f>
        <v>0.14718319207968422</v>
      </c>
      <c r="H997" s="42">
        <f>IF($D$22,[1]!obget([1]!obcall("",$B$24,"get",[1]!obMake("","int",E997))),"")</f>
        <v>0.35958413839380654</v>
      </c>
    </row>
    <row r="998" spans="2:8" x14ac:dyDescent="0.3">
      <c r="B998" s="42">
        <f t="shared" si="39"/>
        <v>48.550000000000004</v>
      </c>
      <c r="D998" s="45">
        <f>IF($C$13,[1]!obget([1]!obcall("",$B$13,"getInitialMargin",[1]!obMake("","double",$B998))),"")</f>
        <v>0</v>
      </c>
      <c r="E998" s="42">
        <f t="shared" si="40"/>
        <v>971</v>
      </c>
      <c r="F998" s="42">
        <f>IF($D$22,[1]!obget([1]!obcall("",$B$22,"get",[1]!obMake("","int",E998))),"")</f>
        <v>5.165031161457561</v>
      </c>
      <c r="G998" s="42">
        <f>IF($D$22,[1]!obget([1]!obcall("",$B$23,"get",[1]!obMake("","int",E998)))^2,"")</f>
        <v>1.3800161740469103E-2</v>
      </c>
      <c r="H998" s="42">
        <f>IF($D$22,[1]!obget([1]!obcall("",$B$24,"get",[1]!obMake("","int",E998))),"")</f>
        <v>0.14997895302401593</v>
      </c>
    </row>
    <row r="999" spans="2:8" x14ac:dyDescent="0.3">
      <c r="B999" s="42">
        <f t="shared" si="39"/>
        <v>48.6</v>
      </c>
      <c r="D999" s="45">
        <f>IF($C$13,[1]!obget([1]!obcall("",$B$13,"getInitialMargin",[1]!obMake("","double",$B999))),"")</f>
        <v>0</v>
      </c>
      <c r="E999" s="42">
        <f t="shared" si="40"/>
        <v>972</v>
      </c>
      <c r="F999" s="42">
        <f>IF($D$22,[1]!obget([1]!obcall("",$B$22,"get",[1]!obMake("","int",E999))),"")</f>
        <v>9.88634538969049</v>
      </c>
      <c r="G999" s="42">
        <f>IF($D$22,[1]!obget([1]!obcall("",$B$23,"get",[1]!obMake("","int",E999)))^2,"")</f>
        <v>0.25064925352666162</v>
      </c>
      <c r="H999" s="42">
        <f>IF($D$22,[1]!obget([1]!obcall("",$B$24,"get",[1]!obMake("","int",E999))),"")</f>
        <v>0.27075035953513127</v>
      </c>
    </row>
    <row r="1000" spans="2:8" x14ac:dyDescent="0.3">
      <c r="B1000" s="42">
        <f t="shared" si="39"/>
        <v>48.650000000000006</v>
      </c>
      <c r="D1000" s="45">
        <f>IF($C$13,[1]!obget([1]!obcall("",$B$13,"getInitialMargin",[1]!obMake("","double",$B1000))),"")</f>
        <v>0</v>
      </c>
      <c r="E1000" s="42">
        <f t="shared" si="40"/>
        <v>973</v>
      </c>
      <c r="F1000" s="42">
        <f>IF($D$22,[1]!obget([1]!obcall("",$B$22,"get",[1]!obMake("","int",E1000))),"")</f>
        <v>7.839474052600373</v>
      </c>
      <c r="G1000" s="42">
        <f>IF($D$22,[1]!obget([1]!obcall("",$B$23,"get",[1]!obMake("","int",E1000)))^2,"")</f>
        <v>3.5635871566220112E-2</v>
      </c>
      <c r="H1000" s="42">
        <f>IF($D$22,[1]!obget([1]!obcall("",$B$24,"get",[1]!obMake("","int",E1000))),"")</f>
        <v>0.14962458538262324</v>
      </c>
    </row>
    <row r="1001" spans="2:8" x14ac:dyDescent="0.3">
      <c r="B1001" s="42">
        <f t="shared" si="39"/>
        <v>48.7</v>
      </c>
      <c r="D1001" s="45">
        <f>IF($C$13,[1]!obget([1]!obcall("",$B$13,"getInitialMargin",[1]!obMake("","double",$B1001))),"")</f>
        <v>0</v>
      </c>
      <c r="E1001" s="42">
        <f t="shared" si="40"/>
        <v>974</v>
      </c>
      <c r="F1001" s="42">
        <f>IF($D$22,[1]!obget([1]!obcall("",$B$22,"get",[1]!obMake("","int",E1001))),"")</f>
        <v>6.0932486867181748</v>
      </c>
      <c r="G1001" s="42">
        <f>IF($D$22,[1]!obget([1]!obcall("",$B$23,"get",[1]!obMake("","int",E1001)))^2,"")</f>
        <v>0.10869297017731769</v>
      </c>
      <c r="H1001" s="42">
        <f>IF($D$22,[1]!obget([1]!obcall("",$B$24,"get",[1]!obMake("","int",E1001))),"")</f>
        <v>0.13592848635511795</v>
      </c>
    </row>
    <row r="1002" spans="2:8" x14ac:dyDescent="0.3">
      <c r="B1002" s="42">
        <f t="shared" si="39"/>
        <v>48.75</v>
      </c>
      <c r="D1002" s="45">
        <f>IF($C$13,[1]!obget([1]!obcall("",$B$13,"getInitialMargin",[1]!obMake("","double",$B1002))),"")</f>
        <v>0</v>
      </c>
      <c r="E1002" s="42">
        <f t="shared" si="40"/>
        <v>975</v>
      </c>
      <c r="F1002" s="42">
        <f>IF($D$22,[1]!obget([1]!obcall("",$B$22,"get",[1]!obMake("","int",E1002))),"")</f>
        <v>7.5463001924680198</v>
      </c>
      <c r="G1002" s="42">
        <f>IF($D$22,[1]!obget([1]!obcall("",$B$23,"get",[1]!obMake("","int",E1002)))^2,"")</f>
        <v>0.46027675628100101</v>
      </c>
      <c r="H1002" s="42">
        <f>IF($D$22,[1]!obget([1]!obcall("",$B$24,"get",[1]!obMake("","int",E1002))),"")</f>
        <v>0.14420287976529611</v>
      </c>
    </row>
    <row r="1003" spans="2:8" x14ac:dyDescent="0.3">
      <c r="B1003" s="42">
        <f t="shared" si="39"/>
        <v>48.800000000000004</v>
      </c>
      <c r="D1003" s="45">
        <f>IF($C$13,[1]!obget([1]!obcall("",$B$13,"getInitialMargin",[1]!obMake("","double",$B1003))),"")</f>
        <v>0</v>
      </c>
      <c r="E1003" s="42">
        <f t="shared" si="40"/>
        <v>976</v>
      </c>
      <c r="F1003" s="42">
        <f>IF($D$22,[1]!obget([1]!obcall("",$B$22,"get",[1]!obMake("","int",E1003))),"")</f>
        <v>8.9463426604793312</v>
      </c>
      <c r="G1003" s="42">
        <f>IF($D$22,[1]!obget([1]!obcall("",$B$23,"get",[1]!obMake("","int",E1003)))^2,"")</f>
        <v>1.295471783805163</v>
      </c>
      <c r="H1003" s="42">
        <f>IF($D$22,[1]!obget([1]!obcall("",$B$24,"get",[1]!obMake("","int",E1003))),"")</f>
        <v>0.1908088151810915</v>
      </c>
    </row>
    <row r="1004" spans="2:8" x14ac:dyDescent="0.3">
      <c r="B1004" s="42">
        <f t="shared" si="39"/>
        <v>48.85</v>
      </c>
      <c r="D1004" s="45">
        <f>IF($C$13,[1]!obget([1]!obcall("",$B$13,"getInitialMargin",[1]!obMake("","double",$B1004))),"")</f>
        <v>0</v>
      </c>
      <c r="E1004" s="42">
        <f t="shared" si="40"/>
        <v>977</v>
      </c>
      <c r="F1004" s="42">
        <f>IF($D$22,[1]!obget([1]!obcall("",$B$22,"get",[1]!obMake("","int",E1004))),"")</f>
        <v>10.660501885592694</v>
      </c>
      <c r="G1004" s="42">
        <f>IF($D$22,[1]!obget([1]!obcall("",$B$23,"get",[1]!obMake("","int",E1004)))^2,"")</f>
        <v>1.4062566423250465E-3</v>
      </c>
      <c r="H1004" s="42">
        <f>IF($D$22,[1]!obget([1]!obcall("",$B$24,"get",[1]!obMake("","int",E1004))),"")</f>
        <v>0.31524402827767628</v>
      </c>
    </row>
    <row r="1005" spans="2:8" x14ac:dyDescent="0.3">
      <c r="B1005" s="42">
        <f t="shared" si="39"/>
        <v>48.900000000000006</v>
      </c>
      <c r="D1005" s="45">
        <f>IF($C$13,[1]!obget([1]!obcall("",$B$13,"getInitialMargin",[1]!obMake("","double",$B1005))),"")</f>
        <v>0</v>
      </c>
      <c r="E1005" s="42">
        <f t="shared" si="40"/>
        <v>978</v>
      </c>
      <c r="F1005" s="42">
        <f>IF($D$22,[1]!obget([1]!obcall("",$B$22,"get",[1]!obMake("","int",E1005))),"")</f>
        <v>9.807905711686308</v>
      </c>
      <c r="G1005" s="42">
        <f>IF($D$22,[1]!obget([1]!obcall("",$B$23,"get",[1]!obMake("","int",E1005)))^2,"")</f>
        <v>7.9803165865403494E-2</v>
      </c>
      <c r="H1005" s="42">
        <f>IF($D$22,[1]!obget([1]!obcall("",$B$24,"get",[1]!obMake("","int",E1005))),"")</f>
        <v>0.24341451000834069</v>
      </c>
    </row>
    <row r="1006" spans="2:8" x14ac:dyDescent="0.3">
      <c r="B1006" s="42">
        <f t="shared" si="39"/>
        <v>48.95</v>
      </c>
      <c r="D1006" s="45">
        <f>IF($C$13,[1]!obget([1]!obcall("",$B$13,"getInitialMargin",[1]!obMake("","double",$B1006))),"")</f>
        <v>0</v>
      </c>
      <c r="E1006" s="42">
        <f t="shared" si="40"/>
        <v>979</v>
      </c>
      <c r="F1006" s="42">
        <f>IF($D$22,[1]!obget([1]!obcall("",$B$22,"get",[1]!obMake("","int",E1006))),"")</f>
        <v>6.8966372366842865</v>
      </c>
      <c r="G1006" s="42">
        <f>IF($D$22,[1]!obget([1]!obcall("",$B$23,"get",[1]!obMake("","int",E1006)))^2,"")</f>
        <v>6.3378545301402758E-3</v>
      </c>
      <c r="H1006" s="42">
        <f>IF($D$22,[1]!obget([1]!obcall("",$B$24,"get",[1]!obMake("","int",E1006))),"")</f>
        <v>0.13543581322303405</v>
      </c>
    </row>
    <row r="1007" spans="2:8" x14ac:dyDescent="0.3">
      <c r="B1007" s="42">
        <f t="shared" si="39"/>
        <v>49</v>
      </c>
      <c r="D1007" s="45">
        <f>IF($C$13,[1]!obget([1]!obcall("",$B$13,"getInitialMargin",[1]!obMake("","double",$B1007))),"")</f>
        <v>0</v>
      </c>
      <c r="E1007" s="42">
        <f t="shared" si="40"/>
        <v>980</v>
      </c>
      <c r="F1007" s="42">
        <f>IF($D$22,[1]!obget([1]!obcall("",$B$22,"get",[1]!obMake("","int",E1007))),"")</f>
        <v>10.935701995104521</v>
      </c>
      <c r="G1007" s="42">
        <f>IF($D$22,[1]!obget([1]!obcall("",$B$23,"get",[1]!obMake("","int",E1007)))^2,"")</f>
        <v>5.2030978820155824E-2</v>
      </c>
      <c r="H1007" s="42">
        <f>IF($D$22,[1]!obget([1]!obcall("",$B$24,"get",[1]!obMake("","int",E1007))),"")</f>
        <v>0.32019480759268393</v>
      </c>
    </row>
    <row r="1008" spans="2:8" x14ac:dyDescent="0.3">
      <c r="B1008" s="42">
        <f t="shared" si="39"/>
        <v>49.050000000000004</v>
      </c>
      <c r="D1008" s="45">
        <f>IF($C$13,[1]!obget([1]!obcall("",$B$13,"getInitialMargin",[1]!obMake("","double",$B1008))),"")</f>
        <v>0</v>
      </c>
      <c r="E1008" s="42">
        <f t="shared" si="40"/>
        <v>981</v>
      </c>
      <c r="F1008" s="42">
        <f>IF($D$22,[1]!obget([1]!obcall("",$B$22,"get",[1]!obMake("","int",E1008))),"")</f>
        <v>8.6007025013196632</v>
      </c>
      <c r="G1008" s="42">
        <f>IF($D$22,[1]!obget([1]!obcall("",$B$23,"get",[1]!obMake("","int",E1008)))^2,"")</f>
        <v>6.4446343756196524E-4</v>
      </c>
      <c r="H1008" s="42">
        <f>IF($D$22,[1]!obget([1]!obcall("",$B$24,"get",[1]!obMake("","int",E1008))),"")</f>
        <v>0.1855931079049179</v>
      </c>
    </row>
    <row r="1009" spans="2:8" x14ac:dyDescent="0.3">
      <c r="B1009" s="42">
        <f t="shared" si="39"/>
        <v>49.1</v>
      </c>
      <c r="D1009" s="45">
        <f>IF($C$13,[1]!obget([1]!obcall("",$B$13,"getInitialMargin",[1]!obMake("","double",$B1009))),"")</f>
        <v>0</v>
      </c>
      <c r="E1009" s="42">
        <f t="shared" si="40"/>
        <v>982</v>
      </c>
      <c r="F1009" s="42">
        <f>IF($D$22,[1]!obget([1]!obcall("",$B$22,"get",[1]!obMake("","int",E1009))),"")</f>
        <v>11.370956015686472</v>
      </c>
      <c r="G1009" s="42">
        <f>IF($D$22,[1]!obget([1]!obcall("",$B$23,"get",[1]!obMake("","int",E1009)))^2,"")</f>
        <v>5.6275781436713182E-3</v>
      </c>
      <c r="H1009" s="42">
        <f>IF($D$22,[1]!obget([1]!obcall("",$B$24,"get",[1]!obMake("","int",E1009))),"")</f>
        <v>0.37598897599576908</v>
      </c>
    </row>
    <row r="1010" spans="2:8" x14ac:dyDescent="0.3">
      <c r="B1010" s="42">
        <f t="shared" si="39"/>
        <v>49.150000000000006</v>
      </c>
      <c r="D1010" s="45">
        <f>IF($C$13,[1]!obget([1]!obcall("",$B$13,"getInitialMargin",[1]!obMake("","double",$B1010))),"")</f>
        <v>0</v>
      </c>
      <c r="E1010" s="42">
        <f t="shared" si="40"/>
        <v>983</v>
      </c>
      <c r="F1010" s="42">
        <f>IF($D$22,[1]!obget([1]!obcall("",$B$22,"get",[1]!obMake("","int",E1010))),"")</f>
        <v>10.096592701325754</v>
      </c>
      <c r="G1010" s="42">
        <f>IF($D$22,[1]!obget([1]!obcall("",$B$23,"get",[1]!obMake("","int",E1010)))^2,"")</f>
        <v>0.13765197409581378</v>
      </c>
      <c r="H1010" s="42">
        <f>IF($D$22,[1]!obget([1]!obcall("",$B$24,"get",[1]!obMake("","int",E1010))),"")</f>
        <v>0.24903061662886405</v>
      </c>
    </row>
    <row r="1011" spans="2:8" x14ac:dyDescent="0.3">
      <c r="B1011" s="42">
        <f t="shared" si="39"/>
        <v>49.2</v>
      </c>
      <c r="D1011" s="45">
        <f>IF($C$13,[1]!obget([1]!obcall("",$B$13,"getInitialMargin",[1]!obMake("","double",$B1011))),"")</f>
        <v>0</v>
      </c>
      <c r="E1011" s="42">
        <f t="shared" si="40"/>
        <v>984</v>
      </c>
      <c r="F1011" s="42">
        <f>IF($D$22,[1]!obget([1]!obcall("",$B$22,"get",[1]!obMake("","int",E1011))),"")</f>
        <v>7.4072359589982666</v>
      </c>
      <c r="G1011" s="42">
        <f>IF($D$22,[1]!obget([1]!obcall("",$B$23,"get",[1]!obMake("","int",E1011)))^2,"")</f>
        <v>1.7233892599808304E-2</v>
      </c>
      <c r="H1011" s="42">
        <f>IF($D$22,[1]!obget([1]!obcall("",$B$24,"get",[1]!obMake("","int",E1011))),"")</f>
        <v>0.14225927691432105</v>
      </c>
    </row>
    <row r="1012" spans="2:8" x14ac:dyDescent="0.3">
      <c r="B1012" s="42">
        <f t="shared" si="39"/>
        <v>49.25</v>
      </c>
      <c r="D1012" s="45">
        <f>IF($C$13,[1]!obget([1]!obcall("",$B$13,"getInitialMargin",[1]!obMake("","double",$B1012))),"")</f>
        <v>0</v>
      </c>
      <c r="E1012" s="42">
        <f t="shared" si="40"/>
        <v>985</v>
      </c>
      <c r="F1012" s="42">
        <f>IF($D$22,[1]!obget([1]!obcall("",$B$22,"get",[1]!obMake("","int",E1012))),"")</f>
        <v>4.0044184865303203</v>
      </c>
      <c r="G1012" s="42">
        <f>IF($D$22,[1]!obget([1]!obcall("",$B$23,"get",[1]!obMake("","int",E1012)))^2,"")</f>
        <v>7.5983912925538868E-2</v>
      </c>
      <c r="H1012" s="42">
        <f>IF($D$22,[1]!obget([1]!obcall("",$B$24,"get",[1]!obMake("","int",E1012))),"")</f>
        <v>0.19399827502151318</v>
      </c>
    </row>
    <row r="1013" spans="2:8" x14ac:dyDescent="0.3">
      <c r="B1013" s="42">
        <f t="shared" si="39"/>
        <v>49.300000000000004</v>
      </c>
      <c r="D1013" s="45">
        <f>IF($C$13,[1]!obget([1]!obcall("",$B$13,"getInitialMargin",[1]!obMake("","double",$B1013))),"")</f>
        <v>0</v>
      </c>
      <c r="E1013" s="42">
        <f t="shared" si="40"/>
        <v>986</v>
      </c>
      <c r="F1013" s="42">
        <f>IF($D$22,[1]!obget([1]!obcall("",$B$22,"get",[1]!obMake("","int",E1013))),"")</f>
        <v>6.0409017957440891</v>
      </c>
      <c r="G1013" s="42">
        <f>IF($D$22,[1]!obget([1]!obcall("",$B$23,"get",[1]!obMake("","int",E1013)))^2,"")</f>
        <v>7.2521538369794674E-3</v>
      </c>
      <c r="H1013" s="42">
        <f>IF($D$22,[1]!obget([1]!obcall("",$B$24,"get",[1]!obMake("","int",E1013))),"")</f>
        <v>0.13547694633084023</v>
      </c>
    </row>
    <row r="1014" spans="2:8" x14ac:dyDescent="0.3">
      <c r="B1014" s="42">
        <f t="shared" si="39"/>
        <v>49.35</v>
      </c>
      <c r="D1014" s="45">
        <f>IF($C$13,[1]!obget([1]!obcall("",$B$13,"getInitialMargin",[1]!obMake("","double",$B1014))),"")</f>
        <v>0</v>
      </c>
      <c r="E1014" s="42">
        <f t="shared" si="40"/>
        <v>987</v>
      </c>
      <c r="F1014" s="42">
        <f>IF($D$22,[1]!obget([1]!obcall("",$B$22,"get",[1]!obMake("","int",E1014))),"")</f>
        <v>6.5943678399589301</v>
      </c>
      <c r="G1014" s="42">
        <f>IF($D$22,[1]!obget([1]!obcall("",$B$23,"get",[1]!obMake("","int",E1014)))^2,"")</f>
        <v>1.9291512479288942E-2</v>
      </c>
      <c r="H1014" s="42">
        <f>IF($D$22,[1]!obget([1]!obcall("",$B$24,"get",[1]!obMake("","int",E1014))),"")</f>
        <v>0.13401349318172956</v>
      </c>
    </row>
    <row r="1015" spans="2:8" x14ac:dyDescent="0.3">
      <c r="B1015" s="42">
        <f t="shared" si="39"/>
        <v>49.400000000000006</v>
      </c>
      <c r="D1015" s="45">
        <f>IF($C$13,[1]!obget([1]!obcall("",$B$13,"getInitialMargin",[1]!obMake("","double",$B1015))),"")</f>
        <v>0</v>
      </c>
      <c r="E1015" s="42">
        <f t="shared" si="40"/>
        <v>988</v>
      </c>
      <c r="F1015" s="42">
        <f>IF($D$22,[1]!obget([1]!obcall("",$B$22,"get",[1]!obMake("","int",E1015))),"")</f>
        <v>8.9916306025576596</v>
      </c>
      <c r="G1015" s="42">
        <f>IF($D$22,[1]!obget([1]!obcall("",$B$23,"get",[1]!obMake("","int",E1015)))^2,"")</f>
        <v>8.364256347881434E-4</v>
      </c>
      <c r="H1015" s="42">
        <f>IF($D$22,[1]!obget([1]!obcall("",$B$24,"get",[1]!obMake("","int",E1015))),"")</f>
        <v>0.2010630001206517</v>
      </c>
    </row>
    <row r="1016" spans="2:8" x14ac:dyDescent="0.3">
      <c r="B1016" s="42">
        <f t="shared" si="39"/>
        <v>49.45</v>
      </c>
      <c r="D1016" s="45">
        <f>IF($C$13,[1]!obget([1]!obcall("",$B$13,"getInitialMargin",[1]!obMake("","double",$B1016))),"")</f>
        <v>0</v>
      </c>
      <c r="E1016" s="42">
        <f t="shared" si="40"/>
        <v>989</v>
      </c>
      <c r="F1016" s="42">
        <f>IF($D$22,[1]!obget([1]!obcall("",$B$22,"get",[1]!obMake("","int",E1016))),"")</f>
        <v>11.102780720683057</v>
      </c>
      <c r="G1016" s="42">
        <f>IF($D$22,[1]!obget([1]!obcall("",$B$23,"get",[1]!obMake("","int",E1016)))^2,"")</f>
        <v>0.41951660531411333</v>
      </c>
      <c r="H1016" s="42">
        <f>IF($D$22,[1]!obget([1]!obcall("",$B$24,"get",[1]!obMake("","int",E1016))),"")</f>
        <v>0.34458037500682104</v>
      </c>
    </row>
    <row r="1017" spans="2:8" x14ac:dyDescent="0.3">
      <c r="B1017" s="42">
        <f t="shared" si="39"/>
        <v>49.5</v>
      </c>
      <c r="D1017" s="45">
        <f>IF($C$13,[1]!obget([1]!obcall("",$B$13,"getInitialMargin",[1]!obMake("","double",$B1017))),"")</f>
        <v>0</v>
      </c>
      <c r="E1017" s="42">
        <f t="shared" si="40"/>
        <v>990</v>
      </c>
      <c r="F1017" s="42">
        <f>IF($D$22,[1]!obget([1]!obcall("",$B$22,"get",[1]!obMake("","int",E1017))),"")</f>
        <v>8.849566871740782</v>
      </c>
      <c r="G1017" s="42">
        <f>IF($D$22,[1]!obget([1]!obcall("",$B$23,"get",[1]!obMake("","int",E1017)))^2,"")</f>
        <v>2.5279487859846378E-2</v>
      </c>
      <c r="H1017" s="42">
        <f>IF($D$22,[1]!obget([1]!obcall("",$B$24,"get",[1]!obMake("","int",E1017))),"")</f>
        <v>0.18492348826812399</v>
      </c>
    </row>
    <row r="1018" spans="2:8" x14ac:dyDescent="0.3">
      <c r="B1018" s="42">
        <f t="shared" si="39"/>
        <v>49.550000000000004</v>
      </c>
      <c r="D1018" s="45">
        <f>IF($C$13,[1]!obget([1]!obcall("",$B$13,"getInitialMargin",[1]!obMake("","double",$B1018))),"")</f>
        <v>0</v>
      </c>
      <c r="E1018" s="42">
        <f t="shared" si="40"/>
        <v>991</v>
      </c>
      <c r="F1018" s="42">
        <f>IF($D$22,[1]!obget([1]!obcall("",$B$22,"get",[1]!obMake("","int",E1018))),"")</f>
        <v>3.6583054461493831</v>
      </c>
      <c r="G1018" s="42">
        <f>IF($D$22,[1]!obget([1]!obcall("",$B$23,"get",[1]!obMake("","int",E1018)))^2,"")</f>
        <v>4.0538195521202597E-4</v>
      </c>
      <c r="H1018" s="42">
        <f>IF($D$22,[1]!obget([1]!obcall("",$B$24,"get",[1]!obMake("","int",E1018))),"")</f>
        <v>0.21030910833165417</v>
      </c>
    </row>
    <row r="1019" spans="2:8" x14ac:dyDescent="0.3">
      <c r="B1019" s="42">
        <f t="shared" si="39"/>
        <v>49.6</v>
      </c>
      <c r="D1019" s="45">
        <f>IF($C$13,[1]!obget([1]!obcall("",$B$13,"getInitialMargin",[1]!obMake("","double",$B1019))),"")</f>
        <v>0</v>
      </c>
      <c r="E1019" s="42">
        <f t="shared" si="40"/>
        <v>992</v>
      </c>
      <c r="F1019" s="42">
        <f>IF($D$22,[1]!obget([1]!obcall("",$B$22,"get",[1]!obMake("","int",E1019))),"")</f>
        <v>5.4657549180619096</v>
      </c>
      <c r="G1019" s="42">
        <f>IF($D$22,[1]!obget([1]!obcall("",$B$23,"get",[1]!obMake("","int",E1019)))^2,"")</f>
        <v>0.15741258154830551</v>
      </c>
      <c r="H1019" s="42">
        <f>IF($D$22,[1]!obget([1]!obcall("",$B$24,"get",[1]!obMake("","int",E1019))),"")</f>
        <v>0.1435683132161234</v>
      </c>
    </row>
    <row r="1020" spans="2:8" x14ac:dyDescent="0.3">
      <c r="B1020" s="42">
        <f t="shared" si="39"/>
        <v>49.650000000000006</v>
      </c>
      <c r="D1020" s="45">
        <f>IF($C$13,[1]!obget([1]!obcall("",$B$13,"getInitialMargin",[1]!obMake("","double",$B1020))),"")</f>
        <v>0</v>
      </c>
      <c r="E1020" s="42">
        <f t="shared" si="40"/>
        <v>993</v>
      </c>
      <c r="F1020" s="42">
        <f>IF($D$22,[1]!obget([1]!obcall("",$B$22,"get",[1]!obMake("","int",E1020))),"")</f>
        <v>9.1236130382438674</v>
      </c>
      <c r="G1020" s="42">
        <f>IF($D$22,[1]!obget([1]!obcall("",$B$23,"get",[1]!obMake("","int",E1020)))^2,"")</f>
        <v>0.19764575037125118</v>
      </c>
      <c r="H1020" s="42">
        <f>IF($D$22,[1]!obget([1]!obcall("",$B$24,"get",[1]!obMake("","int",E1020))),"")</f>
        <v>0.19791909942788322</v>
      </c>
    </row>
    <row r="1021" spans="2:8" x14ac:dyDescent="0.3">
      <c r="B1021" s="42">
        <f t="shared" si="39"/>
        <v>49.7</v>
      </c>
      <c r="D1021" s="45">
        <f>IF($C$13,[1]!obget([1]!obcall("",$B$13,"getInitialMargin",[1]!obMake("","double",$B1021))),"")</f>
        <v>0</v>
      </c>
      <c r="E1021" s="42">
        <f t="shared" si="40"/>
        <v>994</v>
      </c>
      <c r="F1021" s="42">
        <f>IF($D$22,[1]!obget([1]!obcall("",$B$22,"get",[1]!obMake("","int",E1021))),"")</f>
        <v>7.1798485176816431</v>
      </c>
      <c r="G1021" s="42">
        <f>IF($D$22,[1]!obget([1]!obcall("",$B$23,"get",[1]!obMake("","int",E1021)))^2,"")</f>
        <v>0.1560107050210327</v>
      </c>
      <c r="H1021" s="42">
        <f>IF($D$22,[1]!obget([1]!obcall("",$B$24,"get",[1]!obMake("","int",E1021))),"")</f>
        <v>0.13850626381617637</v>
      </c>
    </row>
    <row r="1022" spans="2:8" x14ac:dyDescent="0.3">
      <c r="B1022" s="42">
        <f t="shared" si="39"/>
        <v>49.75</v>
      </c>
      <c r="D1022" s="45">
        <f>IF($C$13,[1]!obget([1]!obcall("",$B$13,"getInitialMargin",[1]!obMake("","double",$B1022))),"")</f>
        <v>0</v>
      </c>
      <c r="E1022" s="42">
        <f t="shared" si="40"/>
        <v>995</v>
      </c>
      <c r="F1022" s="42">
        <f>IF($D$22,[1]!obget([1]!obcall("",$B$22,"get",[1]!obMake("","int",E1022))),"")</f>
        <v>6.4749824013190524</v>
      </c>
      <c r="G1022" s="42">
        <f>IF($D$22,[1]!obget([1]!obcall("",$B$23,"get",[1]!obMake("","int",E1022)))^2,"")</f>
        <v>0.31427572789660252</v>
      </c>
      <c r="H1022" s="42">
        <f>IF($D$22,[1]!obget([1]!obcall("",$B$24,"get",[1]!obMake("","int",E1022))),"")</f>
        <v>0.13391436797353157</v>
      </c>
    </row>
    <row r="1023" spans="2:8" x14ac:dyDescent="0.3">
      <c r="B1023" s="42">
        <f t="shared" si="39"/>
        <v>49.800000000000004</v>
      </c>
      <c r="D1023" s="45">
        <f>IF($C$13,[1]!obget([1]!obcall("",$B$13,"getInitialMargin",[1]!obMake("","double",$B1023))),"")</f>
        <v>0</v>
      </c>
      <c r="E1023" s="42">
        <f t="shared" si="40"/>
        <v>996</v>
      </c>
      <c r="F1023" s="42">
        <f>IF($D$22,[1]!obget([1]!obcall("",$B$22,"get",[1]!obMake("","int",E1023))),"")</f>
        <v>10.773615929217932</v>
      </c>
      <c r="G1023" s="42">
        <f>IF($D$22,[1]!obget([1]!obcall("",$B$23,"get",[1]!obMake("","int",E1023)))^2,"")</f>
        <v>0.82721292053854656</v>
      </c>
      <c r="H1023" s="42">
        <f>IF($D$22,[1]!obget([1]!obcall("",$B$24,"get",[1]!obMake("","int",E1023))),"")</f>
        <v>0.30832869717585787</v>
      </c>
    </row>
    <row r="1024" spans="2:8" x14ac:dyDescent="0.3">
      <c r="B1024" s="42">
        <f t="shared" si="39"/>
        <v>49.85</v>
      </c>
      <c r="D1024" s="45">
        <f>IF($C$13,[1]!obget([1]!obcall("",$B$13,"getInitialMargin",[1]!obMake("","double",$B1024))),"")</f>
        <v>0</v>
      </c>
      <c r="E1024" s="42">
        <f t="shared" si="40"/>
        <v>997</v>
      </c>
      <c r="F1024" s="42">
        <f>IF($D$22,[1]!obget([1]!obcall("",$B$22,"get",[1]!obMake("","int",E1024))),"")</f>
        <v>6.9573153072465583</v>
      </c>
      <c r="G1024" s="42">
        <f>IF($D$22,[1]!obget([1]!obcall("",$B$23,"get",[1]!obMake("","int",E1024)))^2,"")</f>
        <v>6.0830234034823659E-4</v>
      </c>
      <c r="H1024" s="42">
        <f>IF($D$22,[1]!obget([1]!obcall("",$B$24,"get",[1]!obMake("","int",E1024))),"")</f>
        <v>0.13611757668175489</v>
      </c>
    </row>
    <row r="1025" spans="2:8" x14ac:dyDescent="0.3">
      <c r="B1025" s="42">
        <f t="shared" si="39"/>
        <v>49.900000000000006</v>
      </c>
      <c r="D1025" s="45">
        <f>IF($C$13,[1]!obget([1]!obcall("",$B$13,"getInitialMargin",[1]!obMake("","double",$B1025))),"")</f>
        <v>0</v>
      </c>
      <c r="E1025" s="42">
        <f t="shared" si="40"/>
        <v>998</v>
      </c>
      <c r="F1025" s="42">
        <f>IF($D$22,[1]!obget([1]!obcall("",$B$22,"get",[1]!obMake("","int",E1025))),"")</f>
        <v>15.630951412485933</v>
      </c>
      <c r="G1025" s="42">
        <f>IF($D$22,[1]!obget([1]!obcall("",$B$23,"get",[1]!obMake("","int",E1025)))^2,"")</f>
        <v>0.44201861959316674</v>
      </c>
      <c r="H1025" s="42">
        <f>IF($D$22,[1]!obget([1]!obcall("",$B$24,"get",[1]!obMake("","int",E1025))),"")</f>
        <v>0.93350068498746519</v>
      </c>
    </row>
    <row r="1026" spans="2:8" x14ac:dyDescent="0.3">
      <c r="B1026" s="42">
        <f t="shared" si="39"/>
        <v>49.95</v>
      </c>
      <c r="D1026" s="45">
        <f>IF($C$13,[1]!obget([1]!obcall("",$B$13,"getInitialMargin",[1]!obMake("","double",$B1026))),"")</f>
        <v>0</v>
      </c>
      <c r="E1026" s="42">
        <f t="shared" si="40"/>
        <v>999</v>
      </c>
      <c r="F1026" s="42">
        <f>IF($D$22,[1]!obget([1]!obcall("",$B$22,"get",[1]!obMake("","int",E1026))),"")</f>
        <v>5.0895505998871275</v>
      </c>
      <c r="G1026" s="42">
        <f>IF($D$22,[1]!obget([1]!obcall("",$B$23,"get",[1]!obMake("","int",E1026)))^2,"")</f>
        <v>0.16427790091101774</v>
      </c>
      <c r="H1026" s="42">
        <f>IF($D$22,[1]!obget([1]!obcall("",$B$24,"get",[1]!obMake("","int",E1026))),"")</f>
        <v>0.1533398627118277</v>
      </c>
    </row>
    <row r="1027" spans="2:8" x14ac:dyDescent="0.3">
      <c r="B1027" s="42">
        <f t="shared" si="39"/>
        <v>50</v>
      </c>
      <c r="D1027" s="45">
        <f>IF($C$13,[1]!obget([1]!obcall("",$B$13,"getInitialMargin",[1]!obMake("","double",$B1027))),"")</f>
        <v>0</v>
      </c>
      <c r="E1027" s="42">
        <f t="shared" si="40"/>
        <v>1000</v>
      </c>
      <c r="F1027" s="42" t="e">
        <f>IF($D$22,[1]!obget([1]!obcall("",$B$22,"get",[1]!obMake("","int",E1027))),"")</f>
        <v>#VALUE!</v>
      </c>
      <c r="G1027" s="42" t="e">
        <f>IF($D$22,[1]!obget([1]!obcall("",$B$23,"get",[1]!obMake("","int",E1027)))^2,"")</f>
        <v>#VALUE!</v>
      </c>
      <c r="H1027" s="42" t="e">
        <f>IF($D$22,[1]!obget([1]!obcall("",$B$24,"get",[1]!obMake("","int",E1027))),"")</f>
        <v>#VALUE!</v>
      </c>
    </row>
    <row r="1028" spans="2:8" x14ac:dyDescent="0.3">
      <c r="B1028" s="42">
        <f t="shared" si="39"/>
        <v>50.050000000000004</v>
      </c>
      <c r="D1028" s="45">
        <f>IF($C$13,[1]!obget([1]!obcall("",$B$13,"getInitialMargin",[1]!obMake("","double",$B1028))),"")</f>
        <v>0</v>
      </c>
      <c r="E1028" s="42">
        <f t="shared" si="40"/>
        <v>1001</v>
      </c>
      <c r="F1028" s="42" t="e">
        <f>IF($D$22,[1]!obget([1]!obcall("",$B$22,"get",[1]!obMake("","int",E1028))),"")</f>
        <v>#VALUE!</v>
      </c>
      <c r="G1028" s="42" t="e">
        <f>IF($D$22,[1]!obget([1]!obcall("",$B$23,"get",[1]!obMake("","int",E1028)))^2,"")</f>
        <v>#VALUE!</v>
      </c>
      <c r="H1028" s="42" t="e">
        <f>IF($D$22,[1]!obget([1]!obcall("",$B$24,"get",[1]!obMake("","int",E1028))),"")</f>
        <v>#VALUE!</v>
      </c>
    </row>
    <row r="1029" spans="2:8" x14ac:dyDescent="0.3">
      <c r="B1029" s="42">
        <f t="shared" si="39"/>
        <v>50.1</v>
      </c>
      <c r="D1029" s="45">
        <f>IF($C$13,[1]!obget([1]!obcall("",$B$13,"getInitialMargin",[1]!obMake("","double",$B1029))),"")</f>
        <v>0</v>
      </c>
      <c r="E1029" s="42">
        <f t="shared" si="40"/>
        <v>1002</v>
      </c>
      <c r="F1029" s="42" t="e">
        <f>IF($D$22,[1]!obget([1]!obcall("",$B$22,"get",[1]!obMake("","int",E1029))),"")</f>
        <v>#VALUE!</v>
      </c>
      <c r="G1029" s="42" t="e">
        <f>IF($D$22,[1]!obget([1]!obcall("",$B$23,"get",[1]!obMake("","int",E1029)))^2,"")</f>
        <v>#VALUE!</v>
      </c>
      <c r="H1029" s="42" t="e">
        <f>IF($D$22,[1]!obget([1]!obcall("",$B$24,"get",[1]!obMake("","int",E1029))),"")</f>
        <v>#VALUE!</v>
      </c>
    </row>
    <row r="1030" spans="2:8" x14ac:dyDescent="0.3">
      <c r="B1030" s="42">
        <f t="shared" si="39"/>
        <v>50.150000000000006</v>
      </c>
      <c r="D1030" s="45">
        <f>IF($C$13,[1]!obget([1]!obcall("",$B$13,"getInitialMargin",[1]!obMake("","double",$B1030))),"")</f>
        <v>0</v>
      </c>
      <c r="E1030" s="42">
        <f t="shared" si="40"/>
        <v>1003</v>
      </c>
      <c r="F1030" s="42" t="e">
        <f>IF($D$22,[1]!obget([1]!obcall("",$B$22,"get",[1]!obMake("","int",E1030))),"")</f>
        <v>#VALUE!</v>
      </c>
      <c r="G1030" s="42" t="e">
        <f>IF($D$22,[1]!obget([1]!obcall("",$B$23,"get",[1]!obMake("","int",E1030)))^2,"")</f>
        <v>#VALUE!</v>
      </c>
      <c r="H1030" s="42" t="e">
        <f>IF($D$22,[1]!obget([1]!obcall("",$B$24,"get",[1]!obMake("","int",E1030))),"")</f>
        <v>#VALUE!</v>
      </c>
    </row>
    <row r="1031" spans="2:8" x14ac:dyDescent="0.3">
      <c r="B1031" s="42">
        <f t="shared" si="39"/>
        <v>50.2</v>
      </c>
      <c r="D1031" s="45">
        <f>IF($C$13,[1]!obget([1]!obcall("",$B$13,"getInitialMargin",[1]!obMake("","double",$B1031))),"")</f>
        <v>0</v>
      </c>
      <c r="E1031" s="42">
        <f t="shared" si="40"/>
        <v>1004</v>
      </c>
      <c r="F1031" s="42" t="e">
        <f>IF($D$22,[1]!obget([1]!obcall("",$B$22,"get",[1]!obMake("","int",E1031))),"")</f>
        <v>#VALUE!</v>
      </c>
      <c r="G1031" s="42" t="e">
        <f>IF($D$22,[1]!obget([1]!obcall("",$B$23,"get",[1]!obMake("","int",E1031)))^2,"")</f>
        <v>#VALUE!</v>
      </c>
      <c r="H1031" s="42" t="e">
        <f>IF($D$22,[1]!obget([1]!obcall("",$B$24,"get",[1]!obMake("","int",E1031))),"")</f>
        <v>#VALUE!</v>
      </c>
    </row>
    <row r="1032" spans="2:8" x14ac:dyDescent="0.3">
      <c r="B1032" s="42">
        <f t="shared" si="39"/>
        <v>50.25</v>
      </c>
      <c r="D1032" s="45">
        <f>IF($C$13,[1]!obget([1]!obcall("",$B$13,"getInitialMargin",[1]!obMake("","double",$B1032))),"")</f>
        <v>0</v>
      </c>
      <c r="E1032" s="42">
        <f t="shared" si="40"/>
        <v>1005</v>
      </c>
      <c r="F1032" s="42" t="e">
        <f>IF($D$22,[1]!obget([1]!obcall("",$B$22,"get",[1]!obMake("","int",E1032))),"")</f>
        <v>#VALUE!</v>
      </c>
      <c r="G1032" s="42" t="e">
        <f>IF($D$22,[1]!obget([1]!obcall("",$B$23,"get",[1]!obMake("","int",E1032)))^2,"")</f>
        <v>#VALUE!</v>
      </c>
      <c r="H1032" s="42" t="e">
        <f>IF($D$22,[1]!obget([1]!obcall("",$B$24,"get",[1]!obMake("","int",E1032))),"")</f>
        <v>#VALUE!</v>
      </c>
    </row>
    <row r="1033" spans="2:8" x14ac:dyDescent="0.3">
      <c r="B1033" s="42">
        <f t="shared" si="39"/>
        <v>50.300000000000004</v>
      </c>
      <c r="D1033" s="45">
        <f>IF($C$13,[1]!obget([1]!obcall("",$B$13,"getInitialMargin",[1]!obMake("","double",$B1033))),"")</f>
        <v>0</v>
      </c>
      <c r="E1033" s="42">
        <f t="shared" si="40"/>
        <v>1006</v>
      </c>
      <c r="F1033" s="42" t="e">
        <f>IF($D$22,[1]!obget([1]!obcall("",$B$22,"get",[1]!obMake("","int",E1033))),"")</f>
        <v>#VALUE!</v>
      </c>
      <c r="G1033" s="42" t="e">
        <f>IF($D$22,[1]!obget([1]!obcall("",$B$23,"get",[1]!obMake("","int",E1033)))^2,"")</f>
        <v>#VALUE!</v>
      </c>
      <c r="H1033" s="42" t="e">
        <f>IF($D$22,[1]!obget([1]!obcall("",$B$24,"get",[1]!obMake("","int",E1033))),"")</f>
        <v>#VALUE!</v>
      </c>
    </row>
    <row r="1034" spans="2:8" x14ac:dyDescent="0.3">
      <c r="B1034" s="42">
        <f t="shared" si="39"/>
        <v>50.35</v>
      </c>
      <c r="D1034" s="45">
        <f>IF($C$13,[1]!obget([1]!obcall("",$B$13,"getInitialMargin",[1]!obMake("","double",$B1034))),"")</f>
        <v>0</v>
      </c>
      <c r="E1034" s="42">
        <f t="shared" si="40"/>
        <v>1007</v>
      </c>
      <c r="F1034" s="42" t="e">
        <f>IF($D$22,[1]!obget([1]!obcall("",$B$22,"get",[1]!obMake("","int",E1034))),"")</f>
        <v>#VALUE!</v>
      </c>
      <c r="G1034" s="42" t="e">
        <f>IF($D$22,[1]!obget([1]!obcall("",$B$23,"get",[1]!obMake("","int",E1034)))^2,"")</f>
        <v>#VALUE!</v>
      </c>
      <c r="H1034" s="42" t="e">
        <f>IF($D$22,[1]!obget([1]!obcall("",$B$24,"get",[1]!obMake("","int",E1034))),"")</f>
        <v>#VALUE!</v>
      </c>
    </row>
    <row r="1035" spans="2:8" x14ac:dyDescent="0.3">
      <c r="B1035" s="42">
        <f t="shared" si="39"/>
        <v>50.400000000000006</v>
      </c>
      <c r="D1035" s="45">
        <f>IF($C$13,[1]!obget([1]!obcall("",$B$13,"getInitialMargin",[1]!obMake("","double",$B1035))),"")</f>
        <v>0</v>
      </c>
      <c r="E1035" s="42">
        <f t="shared" si="40"/>
        <v>1008</v>
      </c>
      <c r="F1035" s="42" t="e">
        <f>IF($D$22,[1]!obget([1]!obcall("",$B$22,"get",[1]!obMake("","int",E1035))),"")</f>
        <v>#VALUE!</v>
      </c>
      <c r="G1035" s="42" t="e">
        <f>IF($D$22,[1]!obget([1]!obcall("",$B$23,"get",[1]!obMake("","int",E1035)))^2,"")</f>
        <v>#VALUE!</v>
      </c>
      <c r="H1035" s="42" t="e">
        <f>IF($D$22,[1]!obget([1]!obcall("",$B$24,"get",[1]!obMake("","int",E1035))),"")</f>
        <v>#VALUE!</v>
      </c>
    </row>
    <row r="1036" spans="2:8" x14ac:dyDescent="0.3">
      <c r="B1036" s="42">
        <f t="shared" si="39"/>
        <v>50.45</v>
      </c>
      <c r="D1036" s="45">
        <f>IF($C$13,[1]!obget([1]!obcall("",$B$13,"getInitialMargin",[1]!obMake("","double",$B1036))),"")</f>
        <v>0</v>
      </c>
      <c r="E1036" s="42">
        <f t="shared" si="40"/>
        <v>1009</v>
      </c>
      <c r="F1036" s="42" t="e">
        <f>IF($D$22,[1]!obget([1]!obcall("",$B$22,"get",[1]!obMake("","int",E1036))),"")</f>
        <v>#VALUE!</v>
      </c>
      <c r="G1036" s="42" t="e">
        <f>IF($D$22,[1]!obget([1]!obcall("",$B$23,"get",[1]!obMake("","int",E1036)))^2,"")</f>
        <v>#VALUE!</v>
      </c>
      <c r="H1036" s="42" t="e">
        <f>IF($D$22,[1]!obget([1]!obcall("",$B$24,"get",[1]!obMake("","int",E1036))),"")</f>
        <v>#VALUE!</v>
      </c>
    </row>
    <row r="1037" spans="2:8" x14ac:dyDescent="0.3">
      <c r="B1037" s="42">
        <f t="shared" si="39"/>
        <v>50.5</v>
      </c>
      <c r="D1037" s="45">
        <f>IF($C$13,[1]!obget([1]!obcall("",$B$13,"getInitialMargin",[1]!obMake("","double",$B1037))),"")</f>
        <v>0</v>
      </c>
      <c r="E1037" s="42">
        <f t="shared" si="40"/>
        <v>1010</v>
      </c>
      <c r="F1037" s="42" t="e">
        <f>IF($D$22,[1]!obget([1]!obcall("",$B$22,"get",[1]!obMake("","int",E1037))),"")</f>
        <v>#VALUE!</v>
      </c>
      <c r="G1037" s="42" t="e">
        <f>IF($D$22,[1]!obget([1]!obcall("",$B$23,"get",[1]!obMake("","int",E1037)))^2,"")</f>
        <v>#VALUE!</v>
      </c>
      <c r="H1037" s="42" t="e">
        <f>IF($D$22,[1]!obget([1]!obcall("",$B$24,"get",[1]!obMake("","int",E1037))),"")</f>
        <v>#VALUE!</v>
      </c>
    </row>
    <row r="1038" spans="2:8" x14ac:dyDescent="0.3">
      <c r="B1038" s="42">
        <f t="shared" si="39"/>
        <v>50.550000000000004</v>
      </c>
      <c r="D1038" s="45">
        <f>IF($C$13,[1]!obget([1]!obcall("",$B$13,"getInitialMargin",[1]!obMake("","double",$B1038))),"")</f>
        <v>0</v>
      </c>
      <c r="E1038" s="42">
        <f t="shared" si="40"/>
        <v>1011</v>
      </c>
      <c r="F1038" s="42" t="e">
        <f>IF($D$22,[1]!obget([1]!obcall("",$B$22,"get",[1]!obMake("","int",E1038))),"")</f>
        <v>#VALUE!</v>
      </c>
      <c r="G1038" s="42" t="e">
        <f>IF($D$22,[1]!obget([1]!obcall("",$B$23,"get",[1]!obMake("","int",E1038)))^2,"")</f>
        <v>#VALUE!</v>
      </c>
      <c r="H1038" s="42" t="e">
        <f>IF($D$22,[1]!obget([1]!obcall("",$B$24,"get",[1]!obMake("","int",E1038))),"")</f>
        <v>#VALUE!</v>
      </c>
    </row>
    <row r="1039" spans="2:8" x14ac:dyDescent="0.3">
      <c r="B1039" s="42">
        <f t="shared" si="39"/>
        <v>50.6</v>
      </c>
      <c r="D1039" s="45">
        <f>IF($C$13,[1]!obget([1]!obcall("",$B$13,"getInitialMargin",[1]!obMake("","double",$B1039))),"")</f>
        <v>0</v>
      </c>
      <c r="E1039" s="42">
        <f t="shared" si="40"/>
        <v>1012</v>
      </c>
      <c r="F1039" s="42" t="e">
        <f>IF($D$22,[1]!obget([1]!obcall("",$B$22,"get",[1]!obMake("","int",E1039))),"")</f>
        <v>#VALUE!</v>
      </c>
      <c r="G1039" s="42" t="e">
        <f>IF($D$22,[1]!obget([1]!obcall("",$B$23,"get",[1]!obMake("","int",E1039)))^2,"")</f>
        <v>#VALUE!</v>
      </c>
      <c r="H1039" s="42" t="e">
        <f>IF($D$22,[1]!obget([1]!obcall("",$B$24,"get",[1]!obMake("","int",E1039))),"")</f>
        <v>#VALUE!</v>
      </c>
    </row>
    <row r="1040" spans="2:8" x14ac:dyDescent="0.3">
      <c r="B1040" s="42">
        <f t="shared" si="39"/>
        <v>50.650000000000006</v>
      </c>
      <c r="D1040" s="45">
        <f>IF($C$13,[1]!obget([1]!obcall("",$B$13,"getInitialMargin",[1]!obMake("","double",$B1040))),"")</f>
        <v>0</v>
      </c>
      <c r="E1040" s="42">
        <f t="shared" si="40"/>
        <v>1013</v>
      </c>
      <c r="F1040" s="42" t="e">
        <f>IF($D$22,[1]!obget([1]!obcall("",$B$22,"get",[1]!obMake("","int",E1040))),"")</f>
        <v>#VALUE!</v>
      </c>
      <c r="G1040" s="42" t="e">
        <f>IF($D$22,[1]!obget([1]!obcall("",$B$23,"get",[1]!obMake("","int",E1040)))^2,"")</f>
        <v>#VALUE!</v>
      </c>
      <c r="H1040" s="42" t="e">
        <f>IF($D$22,[1]!obget([1]!obcall("",$B$24,"get",[1]!obMake("","int",E1040))),"")</f>
        <v>#VALUE!</v>
      </c>
    </row>
    <row r="1041" spans="2:8" x14ac:dyDescent="0.3">
      <c r="B1041" s="42">
        <f t="shared" si="39"/>
        <v>50.7</v>
      </c>
      <c r="D1041" s="45">
        <f>IF($C$13,[1]!obget([1]!obcall("",$B$13,"getInitialMargin",[1]!obMake("","double",$B1041))),"")</f>
        <v>0</v>
      </c>
      <c r="E1041" s="42">
        <f t="shared" si="40"/>
        <v>1014</v>
      </c>
      <c r="F1041" s="42" t="e">
        <f>IF($D$22,[1]!obget([1]!obcall("",$B$22,"get",[1]!obMake("","int",E1041))),"")</f>
        <v>#VALUE!</v>
      </c>
      <c r="G1041" s="42" t="e">
        <f>IF($D$22,[1]!obget([1]!obcall("",$B$23,"get",[1]!obMake("","int",E1041)))^2,"")</f>
        <v>#VALUE!</v>
      </c>
      <c r="H1041" s="42" t="e">
        <f>IF($D$22,[1]!obget([1]!obcall("",$B$24,"get",[1]!obMake("","int",E1041))),"")</f>
        <v>#VALUE!</v>
      </c>
    </row>
    <row r="1042" spans="2:8" x14ac:dyDescent="0.3">
      <c r="B1042" s="42">
        <f t="shared" si="39"/>
        <v>50.75</v>
      </c>
      <c r="D1042" s="45">
        <f>IF($C$13,[1]!obget([1]!obcall("",$B$13,"getInitialMargin",[1]!obMake("","double",$B1042))),"")</f>
        <v>0</v>
      </c>
      <c r="E1042" s="42">
        <f t="shared" si="40"/>
        <v>1015</v>
      </c>
      <c r="F1042" s="42" t="e">
        <f>IF($D$22,[1]!obget([1]!obcall("",$B$22,"get",[1]!obMake("","int",E1042))),"")</f>
        <v>#VALUE!</v>
      </c>
      <c r="G1042" s="42" t="e">
        <f>IF($D$22,[1]!obget([1]!obcall("",$B$23,"get",[1]!obMake("","int",E1042)))^2,"")</f>
        <v>#VALUE!</v>
      </c>
      <c r="H1042" s="42" t="e">
        <f>IF($D$22,[1]!obget([1]!obcall("",$B$24,"get",[1]!obMake("","int",E1042))),"")</f>
        <v>#VALUE!</v>
      </c>
    </row>
  </sheetData>
  <dataValidations count="1">
    <dataValidation type="list" allowBlank="1" showInputMessage="1" showErrorMessage="1" sqref="C13 C14" xr:uid="{00000000-0002-0000-0300-000000000000}">
      <formula1>$S$7:$S$8</formula1>
    </dataValidation>
  </dataValidation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loadLibs</vt:lpstr>
      <vt:lpstr>Portfolio</vt:lpstr>
      <vt:lpstr>LIBORMarketModel</vt:lpstr>
      <vt:lpstr>Regression</vt:lpstr>
      <vt:lpstr>obLibs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2018-01-03T16:52:08Z</dcterms:modified>
</cp:coreProperties>
</file>